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4.xml" ContentType="application/vnd.openxmlformats-officedocument.drawing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2020\Informacion Oficiosa\Informes financieros\ESTADISTICAS\"/>
    </mc:Choice>
  </mc:AlternateContent>
  <bookViews>
    <workbookView xWindow="0" yWindow="0" windowWidth="24000" windowHeight="9600" tabRatio="779"/>
  </bookViews>
  <sheets>
    <sheet name="BDES - Monto Otorgado" sheetId="1" r:id="rId1"/>
    <sheet name="BDES - Saldo de Cartera" sheetId="2" r:id="rId2"/>
    <sheet name="FDE - Monto Otorgado" sheetId="3" r:id="rId3"/>
    <sheet name="FDE - Saldo de Cartera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3" l="1"/>
  <c r="D52" i="3" l="1"/>
  <c r="C52" i="3"/>
  <c r="C55" i="2" l="1"/>
  <c r="D55" i="2"/>
  <c r="D13" i="4" l="1"/>
  <c r="C13" i="4"/>
  <c r="D15" i="1" l="1"/>
  <c r="C15" i="1"/>
  <c r="D31" i="2" l="1"/>
  <c r="C31" i="2"/>
  <c r="C16" i="2"/>
  <c r="D54" i="1" l="1"/>
  <c r="C54" i="1"/>
  <c r="D30" i="1"/>
  <c r="C30" i="1"/>
  <c r="D16" i="2" l="1"/>
  <c r="C51" i="4"/>
  <c r="D51" i="4" l="1"/>
  <c r="D27" i="4"/>
  <c r="C27" i="4"/>
  <c r="D27" i="3" l="1"/>
  <c r="C27" i="3"/>
  <c r="D13" i="3"/>
</calcChain>
</file>

<file path=xl/sharedStrings.xml><?xml version="1.0" encoding="utf-8"?>
<sst xmlns="http://schemas.openxmlformats.org/spreadsheetml/2006/main" count="192" uniqueCount="47">
  <si>
    <t>Cifras en millones de USD</t>
  </si>
  <si>
    <t>SECTOR ECONÓMICO</t>
  </si>
  <si>
    <t>Monto</t>
  </si>
  <si>
    <t>Créditos</t>
  </si>
  <si>
    <t>TOTAL</t>
  </si>
  <si>
    <t>FDE</t>
  </si>
  <si>
    <t>Saldo</t>
  </si>
  <si>
    <t>2DO. PISO</t>
  </si>
  <si>
    <t>*Incluye Persona Natural.</t>
  </si>
  <si>
    <t>TAMAÑO DE EMPRESA</t>
  </si>
  <si>
    <t>DEPARTAMENTO</t>
  </si>
  <si>
    <t>Total general</t>
  </si>
  <si>
    <t>A) MONTO OTORGADO POR SECTOR ECONÓMICO (ACUMULADO DE ENERO A SEPTIEMBRE 2020)</t>
  </si>
  <si>
    <t>B) MONTO OTORGADO POR TAMAÑO DE EMPRESA (ACUMULADO DE ENERO A SEPTIEMBRE 2020)</t>
  </si>
  <si>
    <t>C) MONTO OTORGADO POR DEPARTAMENTO (ACUMULADO DE ENERO A SEPTIEMBRE 2020)</t>
  </si>
  <si>
    <t>A) SALDO DE CARTERA POR SECTOR ECONÓMICO (AL 30 DE SEPTIEMBRE 2020)</t>
  </si>
  <si>
    <t>B) SALDO DE CARTERA POR TAMAÑO DE EMPRESA (AL 30 DE SEPTIEMBRE 2020)</t>
  </si>
  <si>
    <t>C) SALDO DE CARTERA POR DEPARTAMENTO (AL 30 DE SEPTIEMBRE 2020)</t>
  </si>
  <si>
    <t>SECTOR COMERCIO</t>
  </si>
  <si>
    <t>SECTOR AGROPECUARIO</t>
  </si>
  <si>
    <t>SECTOR SERVICIOS</t>
  </si>
  <si>
    <t>SECTOR INDUSTRIA MANUFACTURERA</t>
  </si>
  <si>
    <t>SECTOR CONSTRUCCION</t>
  </si>
  <si>
    <t>SECTOR TRANSPORTE, ALMACENAJE Y COMUNICACIONES</t>
  </si>
  <si>
    <t>SECTOR ELECTRICIDAD, GAS, AGUA Y SERVICIOS SANITARIOS</t>
  </si>
  <si>
    <t>SECTOR VIVIENDA</t>
  </si>
  <si>
    <t>SECTOR MINERIA Y CANTERAS</t>
  </si>
  <si>
    <t>PERSONA NATURAL</t>
  </si>
  <si>
    <t>MICROEMPRESA</t>
  </si>
  <si>
    <t>PEQUENA</t>
  </si>
  <si>
    <t>MEDIANA</t>
  </si>
  <si>
    <t>GRANDE</t>
  </si>
  <si>
    <t>SAN SALVADOR</t>
  </si>
  <si>
    <t>LA LIBERTAD</t>
  </si>
  <si>
    <t>SANTA ANA</t>
  </si>
  <si>
    <t>SONSONATE</t>
  </si>
  <si>
    <t>SAN MIGUEL</t>
  </si>
  <si>
    <t>LA PAZ</t>
  </si>
  <si>
    <t>AHUACHAPAN</t>
  </si>
  <si>
    <t>USULUTAN</t>
  </si>
  <si>
    <t>LA UNION</t>
  </si>
  <si>
    <t>SAN VICENTE</t>
  </si>
  <si>
    <t>MORAZAN</t>
  </si>
  <si>
    <t>CABAÑAS</t>
  </si>
  <si>
    <t>CUSCATLAN</t>
  </si>
  <si>
    <t>CHALATENANGO</t>
  </si>
  <si>
    <t>INSTITUCIONES 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</si>
</sst>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theme="4"/>
      </top>
      <bottom style="medium">
        <color indexed="64"/>
      </bottom>
      <diagonal/>
    </border>
    <border>
      <left style="medium">
        <color indexed="64"/>
      </left>
      <right/>
      <top style="thin">
        <color theme="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164" fontId="0" fillId="0" borderId="3" xfId="2" applyFont="1" applyBorder="1" applyAlignment="1">
      <alignment horizontal="center"/>
    </xf>
    <xf numFmtId="0" fontId="5" fillId="0" borderId="0" xfId="0" applyFont="1"/>
    <xf numFmtId="0" fontId="0" fillId="0" borderId="0" xfId="0" applyAlignment="1"/>
    <xf numFmtId="166" fontId="0" fillId="0" borderId="0" xfId="1" applyNumberFormat="1" applyFont="1" applyBorder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NumberFormat="1"/>
    <xf numFmtId="0" fontId="0" fillId="0" borderId="0" xfId="0" applyBorder="1" applyAlignment="1">
      <alignment horizontal="left"/>
    </xf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left"/>
    </xf>
    <xf numFmtId="164" fontId="2" fillId="2" borderId="7" xfId="2" applyFont="1" applyFill="1" applyBorder="1" applyAlignment="1">
      <alignment horizontal="center"/>
    </xf>
    <xf numFmtId="166" fontId="2" fillId="2" borderId="8" xfId="1" applyNumberFormat="1" applyFont="1" applyFill="1" applyBorder="1" applyAlignment="1">
      <alignment horizontal="center"/>
    </xf>
    <xf numFmtId="0" fontId="0" fillId="0" borderId="4" xfId="0" applyBorder="1" applyAlignment="1">
      <alignment horizontal="left"/>
    </xf>
    <xf numFmtId="0" fontId="2" fillId="2" borderId="8" xfId="0" applyFont="1" applyFill="1" applyBorder="1"/>
    <xf numFmtId="0" fontId="2" fillId="2" borderId="5" xfId="0" applyFont="1" applyFill="1" applyBorder="1" applyAlignment="1">
      <alignment horizontal="left"/>
    </xf>
    <xf numFmtId="166" fontId="0" fillId="0" borderId="0" xfId="0" applyNumberFormat="1"/>
    <xf numFmtId="0" fontId="0" fillId="0" borderId="10" xfId="0" applyFont="1" applyBorder="1" applyAlignment="1">
      <alignment horizontal="left"/>
    </xf>
    <xf numFmtId="0" fontId="0" fillId="0" borderId="9" xfId="0" applyFont="1" applyBorder="1" applyAlignment="1">
      <alignment horizontal="left"/>
    </xf>
    <xf numFmtId="164" fontId="0" fillId="0" borderId="0" xfId="2" applyFont="1" applyAlignment="1">
      <alignment horizontal="center"/>
    </xf>
    <xf numFmtId="164" fontId="0" fillId="0" borderId="3" xfId="2" applyNumberFormat="1" applyFont="1" applyBorder="1" applyAlignment="1">
      <alignment horizontal="center"/>
    </xf>
    <xf numFmtId="164" fontId="2" fillId="2" borderId="7" xfId="2" applyNumberFormat="1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2" fillId="2" borderId="11" xfId="0" applyFont="1" applyFill="1" applyBorder="1" applyAlignment="1">
      <alignment horizontal="left"/>
    </xf>
    <xf numFmtId="0" fontId="7" fillId="0" borderId="0" xfId="0" applyFont="1" applyAlignment="1">
      <alignment vertical="center"/>
    </xf>
    <xf numFmtId="44" fontId="0" fillId="0" borderId="0" xfId="0" applyNumberForma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6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outline="0">
        <right style="medium">
          <color indexed="64"/>
        </right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theme="4"/>
        </top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outline="0">
        <right style="medium">
          <color indexed="64"/>
        </right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outline="0">
        <right style="medium">
          <color indexed="64"/>
        </right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BDES - </a:t>
            </a:r>
            <a:r>
              <a:rPr lang="es-SV" sz="1400" b="1" i="0" u="none" strike="noStrike" baseline="0">
                <a:effectLst/>
              </a:rPr>
              <a:t>Monto Otorgado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septiembre 2020</a:t>
            </a:r>
          </a:p>
        </c:rich>
      </c:tx>
      <c:layout>
        <c:manualLayout>
          <c:xMode val="edge"/>
          <c:yMode val="edge"/>
          <c:x val="0.241366160215888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804968393035378"/>
          <c:y val="0.3034606341959698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'BDES - Monto Otorgado'!$C$5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232-47AA-80C3-600478C621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232-47AA-80C3-600478C6214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232-47AA-80C3-600478C6214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232-47AA-80C3-600478C6214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232-47AA-80C3-600478C6214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232-47AA-80C3-600478C6214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232-47AA-80C3-600478C6214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232-47AA-80C3-600478C6214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7232-47AA-80C3-600478C6214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'BDES - Monto Otorgado'!$B$6:$B$14</c:f>
              <c:strCache>
                <c:ptCount val="9"/>
                <c:pt idx="0">
                  <c:v>SECTOR COMERCIO</c:v>
                </c:pt>
                <c:pt idx="1">
                  <c:v>SECTOR AGROPECUARIO</c:v>
                </c:pt>
                <c:pt idx="2">
                  <c:v>SECTOR SERVICIOS</c:v>
                </c:pt>
                <c:pt idx="3">
                  <c:v>SECTOR INDUSTRIA MANUFACTURERA</c:v>
                </c:pt>
                <c:pt idx="4">
                  <c:v>SECTOR CONSTRUCCION</c:v>
                </c:pt>
                <c:pt idx="5">
                  <c:v>SECTOR TRANSPORTE, ALMACENAJE Y COMUNICACIONES</c:v>
                </c:pt>
                <c:pt idx="6">
                  <c:v>SECTOR ELECTRICIDAD, GAS, AGUA Y SERVICIOS SANITARIOS</c:v>
                </c:pt>
                <c:pt idx="7">
                  <c:v>SECTOR VIVIENDA</c:v>
                </c:pt>
                <c:pt idx="8">
                  <c:v>SECTOR MINERIA Y CANTERAS</c:v>
                </c:pt>
              </c:strCache>
            </c:strRef>
          </c:cat>
          <c:val>
            <c:numRef>
              <c:f>'BDES - Monto Otorgado'!$C$6:$C$14</c:f>
              <c:numCache>
                <c:formatCode>_("$"* #,##0.00_);_("$"* \(#,##0.00\);_("$"* "-"??_);_(@_)</c:formatCode>
                <c:ptCount val="9"/>
                <c:pt idx="0">
                  <c:v>57197676.589999944</c:v>
                </c:pt>
                <c:pt idx="1">
                  <c:v>27304477.75</c:v>
                </c:pt>
                <c:pt idx="2">
                  <c:v>21605433.959999993</c:v>
                </c:pt>
                <c:pt idx="3">
                  <c:v>16121204.99</c:v>
                </c:pt>
                <c:pt idx="4">
                  <c:v>8325681.7399999965</c:v>
                </c:pt>
                <c:pt idx="5">
                  <c:v>5599713.7300000004</c:v>
                </c:pt>
                <c:pt idx="6">
                  <c:v>3063500</c:v>
                </c:pt>
                <c:pt idx="7">
                  <c:v>1383209.35</c:v>
                </c:pt>
                <c:pt idx="8">
                  <c:v>7200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E0-490C-AE56-B8E3A57BFF1F}"/>
            </c:ext>
          </c:extLst>
        </c:ser>
        <c:ser>
          <c:idx val="1"/>
          <c:order val="1"/>
          <c:tx>
            <c:strRef>
              <c:f>'BDES - Monto Otorgado'!$D$5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7232-47AA-80C3-600478C621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7232-47AA-80C3-600478C6214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7232-47AA-80C3-600478C6214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7232-47AA-80C3-600478C6214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7232-47AA-80C3-600478C6214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7232-47AA-80C3-600478C6214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7232-47AA-80C3-600478C6214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7232-47AA-80C3-600478C6214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7232-47AA-80C3-600478C6214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'BDES - Monto Otorgado'!$B$6:$B$14</c:f>
              <c:strCache>
                <c:ptCount val="9"/>
                <c:pt idx="0">
                  <c:v>SECTOR COMERCIO</c:v>
                </c:pt>
                <c:pt idx="1">
                  <c:v>SECTOR AGROPECUARIO</c:v>
                </c:pt>
                <c:pt idx="2">
                  <c:v>SECTOR SERVICIOS</c:v>
                </c:pt>
                <c:pt idx="3">
                  <c:v>SECTOR INDUSTRIA MANUFACTURERA</c:v>
                </c:pt>
                <c:pt idx="4">
                  <c:v>SECTOR CONSTRUCCION</c:v>
                </c:pt>
                <c:pt idx="5">
                  <c:v>SECTOR TRANSPORTE, ALMACENAJE Y COMUNICACIONES</c:v>
                </c:pt>
                <c:pt idx="6">
                  <c:v>SECTOR ELECTRICIDAD, GAS, AGUA Y SERVICIOS SANITARIOS</c:v>
                </c:pt>
                <c:pt idx="7">
                  <c:v>SECTOR VIVIENDA</c:v>
                </c:pt>
                <c:pt idx="8">
                  <c:v>SECTOR MINERIA Y CANTERAS</c:v>
                </c:pt>
              </c:strCache>
            </c:strRef>
          </c:cat>
          <c:val>
            <c:numRef>
              <c:f>'BDES - Monto Otorgado'!$D$6:$D$14</c:f>
              <c:numCache>
                <c:formatCode>_(* #,##0_);_(* \(#,##0\);_(* "-"??_);_(@_)</c:formatCode>
                <c:ptCount val="9"/>
                <c:pt idx="0">
                  <c:v>4735</c:v>
                </c:pt>
                <c:pt idx="1">
                  <c:v>844</c:v>
                </c:pt>
                <c:pt idx="2">
                  <c:v>353</c:v>
                </c:pt>
                <c:pt idx="3">
                  <c:v>189</c:v>
                </c:pt>
                <c:pt idx="4">
                  <c:v>265</c:v>
                </c:pt>
                <c:pt idx="5">
                  <c:v>299</c:v>
                </c:pt>
                <c:pt idx="6">
                  <c:v>7</c:v>
                </c:pt>
                <c:pt idx="7">
                  <c:v>29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E0-490C-AE56-B8E3A57BFF1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5657683634616"/>
          <c:y val="0.21917156120957193"/>
          <c:w val="0.39617330228087688"/>
          <c:h val="0.753534928655090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Saldo de Cartera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30 de septiembre 2020</a:t>
            </a:r>
          </a:p>
        </c:rich>
      </c:tx>
      <c:layout>
        <c:manualLayout>
          <c:xMode val="edge"/>
          <c:yMode val="edge"/>
          <c:x val="0.2487181989575247"/>
          <c:y val="1.30293159609120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6724823481571841"/>
          <c:y val="0.28608821291475373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'FDE - Saldo de Cartera'!$C$5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BA3-4C72-8C5B-03292534A6A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BA3-4C72-8C5B-03292534A6A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BA3-4C72-8C5B-03292534A6A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BA3-4C72-8C5B-03292534A6A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BA3-4C72-8C5B-03292534A6A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BA3-4C72-8C5B-03292534A6A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BA3-4C72-8C5B-03292534A6A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'FDE - Saldo de Cartera'!$B$6:$B$12</c:f>
              <c:strCache>
                <c:ptCount val="7"/>
                <c:pt idx="0">
                  <c:v>SECTOR INDUSTRIA MANUFACTURERA</c:v>
                </c:pt>
                <c:pt idx="1">
                  <c:v>SECTOR SERVICIOS</c:v>
                </c:pt>
                <c:pt idx="2">
                  <c:v>SECTOR AGROPECUARIO</c:v>
                </c:pt>
                <c:pt idx="3">
                  <c:v>SECTOR CONSTRUCCION</c:v>
                </c:pt>
                <c:pt idx="4">
                  <c:v>INSTITUCIONES FINANCIERAS</c:v>
                </c:pt>
                <c:pt idx="5">
                  <c:v>SECTOR COMERCIO</c:v>
                </c:pt>
                <c:pt idx="6">
                  <c:v>SECTOR TRANSPORTE, ALMACENAJE Y COMUNICACIONES</c:v>
                </c:pt>
              </c:strCache>
            </c:strRef>
          </c:cat>
          <c:val>
            <c:numRef>
              <c:f>'FDE - Saldo de Cartera'!$C$6:$C$12</c:f>
              <c:numCache>
                <c:formatCode>_("$"* #,##0.00_);_("$"* \(#,##0.00\);_("$"* "-"??_);_(@_)</c:formatCode>
                <c:ptCount val="7"/>
                <c:pt idx="0">
                  <c:v>16399868.499999996</c:v>
                </c:pt>
                <c:pt idx="1">
                  <c:v>14955387.43</c:v>
                </c:pt>
                <c:pt idx="2">
                  <c:v>9642154.0599999987</c:v>
                </c:pt>
                <c:pt idx="3">
                  <c:v>5051965.8900000006</c:v>
                </c:pt>
                <c:pt idx="4">
                  <c:v>3528946.7300000004</c:v>
                </c:pt>
                <c:pt idx="5">
                  <c:v>3074148.1500000013</c:v>
                </c:pt>
                <c:pt idx="6">
                  <c:v>1639309.4799999997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93-449A-B04D-6BAF51F74A24}"/>
            </c:ext>
          </c:extLst>
        </c:ser>
        <c:ser>
          <c:idx val="1"/>
          <c:order val="1"/>
          <c:tx>
            <c:strRef>
              <c:f>'FDE - Saldo de Cartera'!$D$5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BA3-4C72-8C5B-03292534A6A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4BA3-4C72-8C5B-03292534A6A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4BA3-4C72-8C5B-03292534A6A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4BA3-4C72-8C5B-03292534A6A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4BA3-4C72-8C5B-03292534A6A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4BA3-4C72-8C5B-03292534A6A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4BA3-4C72-8C5B-03292534A6A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'FDE - Saldo de Cartera'!$B$6:$B$12</c:f>
              <c:strCache>
                <c:ptCount val="7"/>
                <c:pt idx="0">
                  <c:v>SECTOR INDUSTRIA MANUFACTURERA</c:v>
                </c:pt>
                <c:pt idx="1">
                  <c:v>SECTOR SERVICIOS</c:v>
                </c:pt>
                <c:pt idx="2">
                  <c:v>SECTOR AGROPECUARIO</c:v>
                </c:pt>
                <c:pt idx="3">
                  <c:v>SECTOR CONSTRUCCION</c:v>
                </c:pt>
                <c:pt idx="4">
                  <c:v>INSTITUCIONES FINANCIERAS</c:v>
                </c:pt>
                <c:pt idx="5">
                  <c:v>SECTOR COMERCIO</c:v>
                </c:pt>
                <c:pt idx="6">
                  <c:v>SECTOR TRANSPORTE, ALMACENAJE Y COMUNICACIONES</c:v>
                </c:pt>
              </c:strCache>
            </c:strRef>
          </c:cat>
          <c:val>
            <c:numRef>
              <c:f>'FDE - Saldo de Cartera'!$D$6:$D$12</c:f>
              <c:numCache>
                <c:formatCode>_(* #,##0_);_(* \(#,##0\);_(* "-"??_);_(@_)</c:formatCode>
                <c:ptCount val="7"/>
                <c:pt idx="0">
                  <c:v>244</c:v>
                </c:pt>
                <c:pt idx="1">
                  <c:v>196</c:v>
                </c:pt>
                <c:pt idx="2">
                  <c:v>86</c:v>
                </c:pt>
                <c:pt idx="3">
                  <c:v>21</c:v>
                </c:pt>
                <c:pt idx="4">
                  <c:v>8</c:v>
                </c:pt>
                <c:pt idx="5">
                  <c:v>174</c:v>
                </c:pt>
                <c:pt idx="6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93-449A-B04D-6BAF51F74A2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522206203097848"/>
          <c:y val="0.24268144006429163"/>
          <c:w val="0.38721925252301209"/>
          <c:h val="0.69348619696153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Saldo de Cartera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30 de septiembre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'FDE - Saldo de Cartera'!$C$5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A3F-4A29-A36B-C4DF7CCD35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A3F-4A29-A36B-C4DF7CCD359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A3F-4A29-A36B-C4DF7CCD359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A3F-4A29-A36B-C4DF7CCD35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'FDE - Saldo de Cartera'!$B$23:$B$26</c:f>
              <c:strCache>
                <c:ptCount val="4"/>
                <c:pt idx="0">
                  <c:v>MICROEMPRESA</c:v>
                </c:pt>
                <c:pt idx="1">
                  <c:v>PEQUENA</c:v>
                </c:pt>
                <c:pt idx="2">
                  <c:v>MEDIANA</c:v>
                </c:pt>
                <c:pt idx="3">
                  <c:v>GRANDE</c:v>
                </c:pt>
              </c:strCache>
            </c:strRef>
          </c:cat>
          <c:val>
            <c:numRef>
              <c:f>'FDE - Saldo de Cartera'!$C$23:$C$26</c:f>
              <c:numCache>
                <c:formatCode>_("$"* #,##0.00_);_("$"* \(#,##0.00\);_("$"* "-"??_);_(@_)</c:formatCode>
                <c:ptCount val="4"/>
                <c:pt idx="0">
                  <c:v>5912241.6399999969</c:v>
                </c:pt>
                <c:pt idx="1">
                  <c:v>13522046.98</c:v>
                </c:pt>
                <c:pt idx="2">
                  <c:v>14898311.35</c:v>
                </c:pt>
                <c:pt idx="3">
                  <c:v>19959180.269999996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E6-4449-8900-0AC85E779A11}"/>
            </c:ext>
          </c:extLst>
        </c:ser>
        <c:ser>
          <c:idx val="1"/>
          <c:order val="1"/>
          <c:tx>
            <c:strRef>
              <c:f>'FDE - Saldo de Cartera'!$D$5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A3F-4A29-A36B-C4DF7CCD35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A3F-4A29-A36B-C4DF7CCD359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8A3F-4A29-A36B-C4DF7CCD359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A3F-4A29-A36B-C4DF7CCD35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'FDE - Saldo de Cartera'!$B$23:$B$26</c:f>
              <c:strCache>
                <c:ptCount val="4"/>
                <c:pt idx="0">
                  <c:v>MICROEMPRESA</c:v>
                </c:pt>
                <c:pt idx="1">
                  <c:v>PEQUENA</c:v>
                </c:pt>
                <c:pt idx="2">
                  <c:v>MEDIANA</c:v>
                </c:pt>
                <c:pt idx="3">
                  <c:v>GRANDE</c:v>
                </c:pt>
              </c:strCache>
            </c:strRef>
          </c:cat>
          <c:val>
            <c:numRef>
              <c:f>'FDE - Saldo de Cartera'!$D$23:$D$26</c:f>
              <c:numCache>
                <c:formatCode>_(* #,##0_);_(* \(#,##0\);_(* "-"??_);_(@_)</c:formatCode>
                <c:ptCount val="4"/>
                <c:pt idx="0">
                  <c:v>448</c:v>
                </c:pt>
                <c:pt idx="1">
                  <c:v>201</c:v>
                </c:pt>
                <c:pt idx="2">
                  <c:v>54</c:v>
                </c:pt>
                <c:pt idx="3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E6-4449-8900-0AC85E779A1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628760489445859"/>
          <c:y val="0.39751211880273923"/>
          <c:w val="0.16530863923699679"/>
          <c:h val="0.366452076226628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Saldo de Cartera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30 de septiembre 2020</a:t>
            </a:r>
          </a:p>
        </c:rich>
      </c:tx>
      <c:layout>
        <c:manualLayout>
          <c:xMode val="edge"/>
          <c:yMode val="edge"/>
          <c:x val="0.263830985915492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8267125060071713"/>
          <c:y val="0.35557789803961803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'FDE - Saldo de Cartera'!$C$5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800-4420-AF11-2FCBDCD8B21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800-4420-AF11-2FCBDCD8B21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800-4420-AF11-2FCBDCD8B21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800-4420-AF11-2FCBDCD8B21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800-4420-AF11-2FCBDCD8B21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800-4420-AF11-2FCBDCD8B21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800-4420-AF11-2FCBDCD8B21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800-4420-AF11-2FCBDCD8B21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800-4420-AF11-2FCBDCD8B21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800-4420-AF11-2FCBDCD8B21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0800-4420-AF11-2FCBDCD8B21F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0800-4420-AF11-2FCBDCD8B21F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0800-4420-AF11-2FCBDCD8B21F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0800-4420-AF11-2FCBDCD8B21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'FDE - Saldo de Cartera'!$B$37:$B$50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SANTA ANA</c:v>
                </c:pt>
                <c:pt idx="3">
                  <c:v>SAN MIGUEL</c:v>
                </c:pt>
                <c:pt idx="4">
                  <c:v>LA PAZ</c:v>
                </c:pt>
                <c:pt idx="5">
                  <c:v>SONSONATE</c:v>
                </c:pt>
                <c:pt idx="6">
                  <c:v>MORAZAN</c:v>
                </c:pt>
                <c:pt idx="7">
                  <c:v>CHALATENANGO</c:v>
                </c:pt>
                <c:pt idx="8">
                  <c:v>CUSCATLAN</c:v>
                </c:pt>
                <c:pt idx="9">
                  <c:v>AHUACHAPAN</c:v>
                </c:pt>
                <c:pt idx="10">
                  <c:v>USULUTAN</c:v>
                </c:pt>
                <c:pt idx="11">
                  <c:v>LA UNION</c:v>
                </c:pt>
                <c:pt idx="12">
                  <c:v>SAN VICENTE</c:v>
                </c:pt>
                <c:pt idx="13">
                  <c:v>CABAÑAS</c:v>
                </c:pt>
              </c:strCache>
            </c:strRef>
          </c:cat>
          <c:val>
            <c:numRef>
              <c:f>'FDE - Saldo de Cartera'!$C$37:$C$50</c:f>
              <c:numCache>
                <c:formatCode>_("$"* #,##0.00_);_("$"* \(#,##0.00\);_("$"* "-"??_);_(@_)</c:formatCode>
                <c:ptCount val="14"/>
                <c:pt idx="0">
                  <c:v>31258364.459999993</c:v>
                </c:pt>
                <c:pt idx="1">
                  <c:v>13398103.860000009</c:v>
                </c:pt>
                <c:pt idx="2">
                  <c:v>3943757.6900000004</c:v>
                </c:pt>
                <c:pt idx="3">
                  <c:v>2631549.79</c:v>
                </c:pt>
                <c:pt idx="4">
                  <c:v>1294753.72</c:v>
                </c:pt>
                <c:pt idx="5">
                  <c:v>871317.64</c:v>
                </c:pt>
                <c:pt idx="6">
                  <c:v>267496.75000000006</c:v>
                </c:pt>
                <c:pt idx="7">
                  <c:v>149211.07</c:v>
                </c:pt>
                <c:pt idx="8">
                  <c:v>137641.80000000002</c:v>
                </c:pt>
                <c:pt idx="9">
                  <c:v>114119.12</c:v>
                </c:pt>
                <c:pt idx="10">
                  <c:v>83056.44</c:v>
                </c:pt>
                <c:pt idx="11">
                  <c:v>61397.759999999995</c:v>
                </c:pt>
                <c:pt idx="12">
                  <c:v>57021.13</c:v>
                </c:pt>
                <c:pt idx="13">
                  <c:v>23989.010000000002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63-4EA6-8A63-E7924E676A9D}"/>
            </c:ext>
          </c:extLst>
        </c:ser>
        <c:ser>
          <c:idx val="1"/>
          <c:order val="1"/>
          <c:tx>
            <c:strRef>
              <c:f>'FDE - Saldo de Cartera'!$D$5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0800-4420-AF11-2FCBDCD8B21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0800-4420-AF11-2FCBDCD8B21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0800-4420-AF11-2FCBDCD8B21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0800-4420-AF11-2FCBDCD8B21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0800-4420-AF11-2FCBDCD8B21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0800-4420-AF11-2FCBDCD8B21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0800-4420-AF11-2FCBDCD8B21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0800-4420-AF11-2FCBDCD8B21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0800-4420-AF11-2FCBDCD8B21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0800-4420-AF11-2FCBDCD8B21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0800-4420-AF11-2FCBDCD8B21F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0800-4420-AF11-2FCBDCD8B21F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0800-4420-AF11-2FCBDCD8B21F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0800-4420-AF11-2FCBDCD8B21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'FDE - Saldo de Cartera'!$B$37:$B$50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SANTA ANA</c:v>
                </c:pt>
                <c:pt idx="3">
                  <c:v>SAN MIGUEL</c:v>
                </c:pt>
                <c:pt idx="4">
                  <c:v>LA PAZ</c:v>
                </c:pt>
                <c:pt idx="5">
                  <c:v>SONSONATE</c:v>
                </c:pt>
                <c:pt idx="6">
                  <c:v>MORAZAN</c:v>
                </c:pt>
                <c:pt idx="7">
                  <c:v>CHALATENANGO</c:v>
                </c:pt>
                <c:pt idx="8">
                  <c:v>CUSCATLAN</c:v>
                </c:pt>
                <c:pt idx="9">
                  <c:v>AHUACHAPAN</c:v>
                </c:pt>
                <c:pt idx="10">
                  <c:v>USULUTAN</c:v>
                </c:pt>
                <c:pt idx="11">
                  <c:v>LA UNION</c:v>
                </c:pt>
                <c:pt idx="12">
                  <c:v>SAN VICENTE</c:v>
                </c:pt>
                <c:pt idx="13">
                  <c:v>CABAÑAS</c:v>
                </c:pt>
              </c:strCache>
            </c:strRef>
          </c:cat>
          <c:val>
            <c:numRef>
              <c:f>'FDE - Saldo de Cartera'!$D$37:$D$50</c:f>
              <c:numCache>
                <c:formatCode>_(* #,##0_);_(* \(#,##0\);_(* "-"??_);_(@_)</c:formatCode>
                <c:ptCount val="14"/>
                <c:pt idx="0">
                  <c:v>412</c:v>
                </c:pt>
                <c:pt idx="1">
                  <c:v>159</c:v>
                </c:pt>
                <c:pt idx="2">
                  <c:v>28</c:v>
                </c:pt>
                <c:pt idx="3">
                  <c:v>25</c:v>
                </c:pt>
                <c:pt idx="4">
                  <c:v>16</c:v>
                </c:pt>
                <c:pt idx="5">
                  <c:v>28</c:v>
                </c:pt>
                <c:pt idx="6">
                  <c:v>6</c:v>
                </c:pt>
                <c:pt idx="7">
                  <c:v>11</c:v>
                </c:pt>
                <c:pt idx="8">
                  <c:v>18</c:v>
                </c:pt>
                <c:pt idx="9">
                  <c:v>9</c:v>
                </c:pt>
                <c:pt idx="10">
                  <c:v>9</c:v>
                </c:pt>
                <c:pt idx="11">
                  <c:v>5</c:v>
                </c:pt>
                <c:pt idx="12">
                  <c:v>3</c:v>
                </c:pt>
                <c:pt idx="1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63-4EA6-8A63-E7924E676A9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798743114857123"/>
          <c:y val="0.24903092325185736"/>
          <c:w val="0.36947735758382316"/>
          <c:h val="0.702502415211127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BDES - </a:t>
            </a:r>
            <a:r>
              <a:rPr lang="es-SV" sz="1400" b="1" i="0" u="none" strike="noStrike" baseline="0">
                <a:effectLst/>
              </a:rPr>
              <a:t>Monto Otorgado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septiembre 2020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'BDES - Monto Otorgado'!$C$5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8FC-4552-85A4-9654536DAE4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8FC-4552-85A4-9654536DAE4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8FC-4552-85A4-9654536DAE4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8FC-4552-85A4-9654536DAE4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8FC-4552-85A4-9654536DAE4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'BDES - Monto Otorgado'!$B$25:$B$29</c:f>
              <c:strCache>
                <c:ptCount val="5"/>
                <c:pt idx="0">
                  <c:v>PERSONA NATURAL</c:v>
                </c:pt>
                <c:pt idx="1">
                  <c:v>MICROEMPRESA</c:v>
                </c:pt>
                <c:pt idx="2">
                  <c:v>PEQUENA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'BDES - Monto Otorgado'!$C$25:$C$29</c:f>
              <c:numCache>
                <c:formatCode>_("$"* #,##0.00_);_("$"* \(#,##0.00\);_("$"* "-"??_);_(@_)</c:formatCode>
                <c:ptCount val="5"/>
                <c:pt idx="0">
                  <c:v>6432693.0899999971</c:v>
                </c:pt>
                <c:pt idx="1">
                  <c:v>29181379.690000031</c:v>
                </c:pt>
                <c:pt idx="2">
                  <c:v>28272847.16</c:v>
                </c:pt>
                <c:pt idx="3">
                  <c:v>29998188.680000003</c:v>
                </c:pt>
                <c:pt idx="4">
                  <c:v>46722989.489999987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06-49C9-A323-135A2897B0E6}"/>
            </c:ext>
          </c:extLst>
        </c:ser>
        <c:ser>
          <c:idx val="1"/>
          <c:order val="1"/>
          <c:tx>
            <c:strRef>
              <c:f>'BDES - Monto Otorgado'!$D$5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8FC-4552-85A4-9654536DAE4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8FC-4552-85A4-9654536DAE4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D8FC-4552-85A4-9654536DAE4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D8FC-4552-85A4-9654536DAE4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D8FC-4552-85A4-9654536DAE4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'BDES - Monto Otorgado'!$B$25:$B$29</c:f>
              <c:strCache>
                <c:ptCount val="5"/>
                <c:pt idx="0">
                  <c:v>PERSONA NATURAL</c:v>
                </c:pt>
                <c:pt idx="1">
                  <c:v>MICROEMPRESA</c:v>
                </c:pt>
                <c:pt idx="2">
                  <c:v>PEQUENA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'BDES - Monto Otorgado'!$D$25:$D$29</c:f>
              <c:numCache>
                <c:formatCode>_(* #,##0_);_(* \(#,##0\);_(* "-"??_);_(@_)</c:formatCode>
                <c:ptCount val="5"/>
                <c:pt idx="0">
                  <c:v>281</c:v>
                </c:pt>
                <c:pt idx="1">
                  <c:v>5311</c:v>
                </c:pt>
                <c:pt idx="2">
                  <c:v>647</c:v>
                </c:pt>
                <c:pt idx="3">
                  <c:v>290</c:v>
                </c:pt>
                <c:pt idx="4">
                  <c:v>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06-49C9-A323-135A2897B0E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192140771135999"/>
          <c:y val="0.37145348688091512"/>
          <c:w val="0.16530863923699679"/>
          <c:h val="0.366452076226628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BDES</a:t>
            </a:r>
            <a:r>
              <a:rPr lang="es-SV" b="1" baseline="0"/>
              <a:t> </a:t>
            </a:r>
            <a:r>
              <a:rPr lang="es-SV" b="1"/>
              <a:t>- </a:t>
            </a:r>
            <a:r>
              <a:rPr lang="es-SV" sz="1400" b="1" i="0" u="none" strike="noStrike" baseline="0">
                <a:effectLst/>
              </a:rPr>
              <a:t>Monto Otorgado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septiembre 2020</a:t>
            </a:r>
          </a:p>
        </c:rich>
      </c:tx>
      <c:layout>
        <c:manualLayout>
          <c:xMode val="edge"/>
          <c:yMode val="edge"/>
          <c:x val="0.26023466784961741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8644782078296549"/>
          <c:y val="0.33820547675840196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'BDES - Monto Otorgado'!$C$5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0C-4A79-98B5-08A9C5C5E66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F0C-4A79-98B5-08A9C5C5E66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F0C-4A79-98B5-08A9C5C5E66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F0C-4A79-98B5-08A9C5C5E66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F0C-4A79-98B5-08A9C5C5E66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F0C-4A79-98B5-08A9C5C5E66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F0C-4A79-98B5-08A9C5C5E66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F0C-4A79-98B5-08A9C5C5E66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F0C-4A79-98B5-08A9C5C5E66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F0C-4A79-98B5-08A9C5C5E66D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F0C-4A79-98B5-08A9C5C5E66D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3F0C-4A79-98B5-08A9C5C5E66D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3F0C-4A79-98B5-08A9C5C5E66D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3F0C-4A79-98B5-08A9C5C5E66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'BDES - Monto Otorgado'!$B$40:$B$53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SANTA ANA</c:v>
                </c:pt>
                <c:pt idx="3">
                  <c:v>SONSONATE</c:v>
                </c:pt>
                <c:pt idx="4">
                  <c:v>SAN MIGUEL</c:v>
                </c:pt>
                <c:pt idx="5">
                  <c:v>LA PAZ</c:v>
                </c:pt>
                <c:pt idx="6">
                  <c:v>AHUACHAPAN</c:v>
                </c:pt>
                <c:pt idx="7">
                  <c:v>USULUTAN</c:v>
                </c:pt>
                <c:pt idx="8">
                  <c:v>LA UNION</c:v>
                </c:pt>
                <c:pt idx="9">
                  <c:v>SAN VICENTE</c:v>
                </c:pt>
                <c:pt idx="10">
                  <c:v>MORAZAN</c:v>
                </c:pt>
                <c:pt idx="11">
                  <c:v>CABAÑAS</c:v>
                </c:pt>
                <c:pt idx="12">
                  <c:v>CUSCATLAN</c:v>
                </c:pt>
                <c:pt idx="13">
                  <c:v>CHALATENANGO</c:v>
                </c:pt>
              </c:strCache>
            </c:strRef>
          </c:cat>
          <c:val>
            <c:numRef>
              <c:f>'BDES - Monto Otorgado'!$C$40:$C$53</c:f>
              <c:numCache>
                <c:formatCode>_("$"* #,##0.00_);_("$"* \(#,##0.00\);_("$"* "-"??_);_(@_)</c:formatCode>
                <c:ptCount val="14"/>
                <c:pt idx="0">
                  <c:v>53120351.729999989</c:v>
                </c:pt>
                <c:pt idx="1">
                  <c:v>44901305.369999982</c:v>
                </c:pt>
                <c:pt idx="2">
                  <c:v>9728924.5899999999</c:v>
                </c:pt>
                <c:pt idx="3">
                  <c:v>7623738.5900000008</c:v>
                </c:pt>
                <c:pt idx="4">
                  <c:v>5693862.4100000011</c:v>
                </c:pt>
                <c:pt idx="5">
                  <c:v>4763489.2199999988</c:v>
                </c:pt>
                <c:pt idx="6">
                  <c:v>4032649.9099999992</c:v>
                </c:pt>
                <c:pt idx="7">
                  <c:v>2890412.1699999995</c:v>
                </c:pt>
                <c:pt idx="8">
                  <c:v>2522207.08</c:v>
                </c:pt>
                <c:pt idx="9">
                  <c:v>2159387.91</c:v>
                </c:pt>
                <c:pt idx="10">
                  <c:v>1575825.7799999998</c:v>
                </c:pt>
                <c:pt idx="11">
                  <c:v>687621.96000000008</c:v>
                </c:pt>
                <c:pt idx="12">
                  <c:v>514471.55999999994</c:v>
                </c:pt>
                <c:pt idx="13">
                  <c:v>393849.83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57-4F44-85DF-9CE92F636DD4}"/>
            </c:ext>
          </c:extLst>
        </c:ser>
        <c:ser>
          <c:idx val="1"/>
          <c:order val="1"/>
          <c:tx>
            <c:strRef>
              <c:f>'BDES - Monto Otorgado'!$D$5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3F0C-4A79-98B5-08A9C5C5E66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3F0C-4A79-98B5-08A9C5C5E66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3F0C-4A79-98B5-08A9C5C5E66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3F0C-4A79-98B5-08A9C5C5E66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3F0C-4A79-98B5-08A9C5C5E66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3F0C-4A79-98B5-08A9C5C5E66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3F0C-4A79-98B5-08A9C5C5E66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3F0C-4A79-98B5-08A9C5C5E66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3F0C-4A79-98B5-08A9C5C5E66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3F0C-4A79-98B5-08A9C5C5E66D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3F0C-4A79-98B5-08A9C5C5E66D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3F0C-4A79-98B5-08A9C5C5E66D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3F0C-4A79-98B5-08A9C5C5E66D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3F0C-4A79-98B5-08A9C5C5E66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'BDES - Monto Otorgado'!$B$40:$B$53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SANTA ANA</c:v>
                </c:pt>
                <c:pt idx="3">
                  <c:v>SONSONATE</c:v>
                </c:pt>
                <c:pt idx="4">
                  <c:v>SAN MIGUEL</c:v>
                </c:pt>
                <c:pt idx="5">
                  <c:v>LA PAZ</c:v>
                </c:pt>
                <c:pt idx="6">
                  <c:v>AHUACHAPAN</c:v>
                </c:pt>
                <c:pt idx="7">
                  <c:v>USULUTAN</c:v>
                </c:pt>
                <c:pt idx="8">
                  <c:v>LA UNION</c:v>
                </c:pt>
                <c:pt idx="9">
                  <c:v>SAN VICENTE</c:v>
                </c:pt>
                <c:pt idx="10">
                  <c:v>MORAZAN</c:v>
                </c:pt>
                <c:pt idx="11">
                  <c:v>CABAÑAS</c:v>
                </c:pt>
                <c:pt idx="12">
                  <c:v>CUSCATLAN</c:v>
                </c:pt>
                <c:pt idx="13">
                  <c:v>CHALATENANGO</c:v>
                </c:pt>
              </c:strCache>
            </c:strRef>
          </c:cat>
          <c:val>
            <c:numRef>
              <c:f>'BDES - Monto Otorgado'!$D$40:$D$53</c:f>
              <c:numCache>
                <c:formatCode>_(* #,##0_);_(* \(#,##0\);_(* "-"??_);_(@_)</c:formatCode>
                <c:ptCount val="14"/>
                <c:pt idx="0">
                  <c:v>1627</c:v>
                </c:pt>
                <c:pt idx="1">
                  <c:v>1007</c:v>
                </c:pt>
                <c:pt idx="2">
                  <c:v>841</c:v>
                </c:pt>
                <c:pt idx="3">
                  <c:v>538</c:v>
                </c:pt>
                <c:pt idx="4">
                  <c:v>515</c:v>
                </c:pt>
                <c:pt idx="5">
                  <c:v>338</c:v>
                </c:pt>
                <c:pt idx="6">
                  <c:v>444</c:v>
                </c:pt>
                <c:pt idx="7">
                  <c:v>473</c:v>
                </c:pt>
                <c:pt idx="8">
                  <c:v>182</c:v>
                </c:pt>
                <c:pt idx="9">
                  <c:v>271</c:v>
                </c:pt>
                <c:pt idx="10">
                  <c:v>194</c:v>
                </c:pt>
                <c:pt idx="11">
                  <c:v>59</c:v>
                </c:pt>
                <c:pt idx="12">
                  <c:v>180</c:v>
                </c:pt>
                <c:pt idx="13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57-4F44-85DF-9CE92F636DD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043081586632654"/>
          <c:y val="0.25705985448887292"/>
          <c:w val="0.31886495878156074"/>
          <c:h val="0.690788000034197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BDES - </a:t>
            </a:r>
            <a:r>
              <a:rPr lang="es-SV" sz="1400" b="1" i="0" u="none" strike="noStrike" baseline="0">
                <a:effectLst/>
              </a:rPr>
              <a:t>Saldo de Cartera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30 de septiembre 2020</a:t>
            </a:r>
          </a:p>
        </c:rich>
      </c:tx>
      <c:layout>
        <c:manualLayout>
          <c:xMode val="edge"/>
          <c:yMode val="edge"/>
          <c:x val="0.24505164319248829"/>
          <c:y val="4.343105320304017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7674097075893689"/>
          <c:y val="0.28608821291475373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'BDES - Saldo de Cartera'!$C$5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B00-4768-BDF2-68B20AED016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B00-4768-BDF2-68B20AED016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B00-4768-BDF2-68B20AED016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B00-4768-BDF2-68B20AED016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B00-4768-BDF2-68B20AED016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B00-4768-BDF2-68B20AED016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B00-4768-BDF2-68B20AED016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CB00-4768-BDF2-68B20AED016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CB00-4768-BDF2-68B20AED016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CB00-4768-BDF2-68B20AED01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'BDES - Saldo de Cartera'!$B$6:$B$15</c:f>
              <c:strCache>
                <c:ptCount val="10"/>
                <c:pt idx="0">
                  <c:v>SECTOR SERVICIOS</c:v>
                </c:pt>
                <c:pt idx="1">
                  <c:v>SECTOR COMERCIO</c:v>
                </c:pt>
                <c:pt idx="2">
                  <c:v>SECTOR AGROPECUARIO</c:v>
                </c:pt>
                <c:pt idx="3">
                  <c:v>SECTOR VIVIENDA</c:v>
                </c:pt>
                <c:pt idx="4">
                  <c:v>SECTOR INDUSTRIA MANUFACTURERA</c:v>
                </c:pt>
                <c:pt idx="5">
                  <c:v>SECTOR CONSTRUCCION</c:v>
                </c:pt>
                <c:pt idx="6">
                  <c:v>SECTOR TRANSPORTE, ALMACENAJE Y COMUNICACIONES</c:v>
                </c:pt>
                <c:pt idx="7">
                  <c:v>SECTOR ELECTRICIDAD, GAS, AGUA Y SERVICIOS SANITARIOS</c:v>
                </c:pt>
                <c:pt idx="8">
                  <c:v>INSTITUCIONES FINANCIERAS</c:v>
                </c:pt>
                <c:pt idx="9">
                  <c:v>SECTOR MINERIA Y CANTERAS</c:v>
                </c:pt>
              </c:strCache>
            </c:strRef>
          </c:cat>
          <c:val>
            <c:numRef>
              <c:f>'BDES - Saldo de Cartera'!$C$6:$C$15</c:f>
              <c:numCache>
                <c:formatCode>_("$"* #,##0.00_);_("$"* \(#,##0.00\);_("$"* "-"??_);_(@_)</c:formatCode>
                <c:ptCount val="10"/>
                <c:pt idx="0">
                  <c:v>94893356.700000212</c:v>
                </c:pt>
                <c:pt idx="1">
                  <c:v>80166565.579999849</c:v>
                </c:pt>
                <c:pt idx="2">
                  <c:v>56783246.780000031</c:v>
                </c:pt>
                <c:pt idx="3">
                  <c:v>40731371.610000007</c:v>
                </c:pt>
                <c:pt idx="4">
                  <c:v>32751855.86999999</c:v>
                </c:pt>
                <c:pt idx="5">
                  <c:v>30333292.020000029</c:v>
                </c:pt>
                <c:pt idx="6">
                  <c:v>26185369.980000023</c:v>
                </c:pt>
                <c:pt idx="7">
                  <c:v>2048316.8499999999</c:v>
                </c:pt>
                <c:pt idx="8">
                  <c:v>471383.55</c:v>
                </c:pt>
                <c:pt idx="9">
                  <c:v>43187.229999999996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C6-4E83-B842-DCD930FA1CBB}"/>
            </c:ext>
          </c:extLst>
        </c:ser>
        <c:ser>
          <c:idx val="1"/>
          <c:order val="1"/>
          <c:tx>
            <c:strRef>
              <c:f>'BDES - Saldo de Cartera'!$D$5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CB00-4768-BDF2-68B20AED016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CB00-4768-BDF2-68B20AED016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CB00-4768-BDF2-68B20AED016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CB00-4768-BDF2-68B20AED016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CB00-4768-BDF2-68B20AED016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CB00-4768-BDF2-68B20AED016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CB00-4768-BDF2-68B20AED016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CB00-4768-BDF2-68B20AED016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CB00-4768-BDF2-68B20AED016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CB00-4768-BDF2-68B20AED01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'BDES - Saldo de Cartera'!$B$6:$B$15</c:f>
              <c:strCache>
                <c:ptCount val="10"/>
                <c:pt idx="0">
                  <c:v>SECTOR SERVICIOS</c:v>
                </c:pt>
                <c:pt idx="1">
                  <c:v>SECTOR COMERCIO</c:v>
                </c:pt>
                <c:pt idx="2">
                  <c:v>SECTOR AGROPECUARIO</c:v>
                </c:pt>
                <c:pt idx="3">
                  <c:v>SECTOR VIVIENDA</c:v>
                </c:pt>
                <c:pt idx="4">
                  <c:v>SECTOR INDUSTRIA MANUFACTURERA</c:v>
                </c:pt>
                <c:pt idx="5">
                  <c:v>SECTOR CONSTRUCCION</c:v>
                </c:pt>
                <c:pt idx="6">
                  <c:v>SECTOR TRANSPORTE, ALMACENAJE Y COMUNICACIONES</c:v>
                </c:pt>
                <c:pt idx="7">
                  <c:v>SECTOR ELECTRICIDAD, GAS, AGUA Y SERVICIOS SANITARIOS</c:v>
                </c:pt>
                <c:pt idx="8">
                  <c:v>INSTITUCIONES FINANCIERAS</c:v>
                </c:pt>
                <c:pt idx="9">
                  <c:v>SECTOR MINERIA Y CANTERAS</c:v>
                </c:pt>
              </c:strCache>
            </c:strRef>
          </c:cat>
          <c:val>
            <c:numRef>
              <c:f>'BDES - Saldo de Cartera'!$D$6:$D$15</c:f>
              <c:numCache>
                <c:formatCode>_(* #,##0_);_(* \(#,##0\);_(* "-"??_);_(@_)</c:formatCode>
                <c:ptCount val="10"/>
                <c:pt idx="0">
                  <c:v>3502</c:v>
                </c:pt>
                <c:pt idx="1">
                  <c:v>5487</c:v>
                </c:pt>
                <c:pt idx="2">
                  <c:v>1950</c:v>
                </c:pt>
                <c:pt idx="3">
                  <c:v>2416</c:v>
                </c:pt>
                <c:pt idx="4">
                  <c:v>570</c:v>
                </c:pt>
                <c:pt idx="5">
                  <c:v>1992</c:v>
                </c:pt>
                <c:pt idx="6">
                  <c:v>1346</c:v>
                </c:pt>
                <c:pt idx="7">
                  <c:v>12</c:v>
                </c:pt>
                <c:pt idx="8">
                  <c:v>2</c:v>
                </c:pt>
                <c:pt idx="9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C6-4E83-B842-DCD930FA1CB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6814594654541417"/>
          <c:y val="0.23220087717048399"/>
          <c:w val="0.42058644782078297"/>
          <c:h val="0.723133191412962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BDES - </a:t>
            </a:r>
            <a:r>
              <a:rPr lang="es-SV" sz="1400" b="1" i="0" u="none" strike="noStrike" baseline="0">
                <a:effectLst/>
              </a:rPr>
              <a:t>Saldo de Cartera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30 de septiembre</a:t>
            </a:r>
            <a:r>
              <a:rPr lang="es-SV" sz="1200" baseline="0"/>
              <a:t> 2020</a:t>
            </a:r>
            <a:endParaRPr lang="es-SV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'BDES - Saldo de Cartera'!$C$5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3F4-41E8-81D3-A4459282CEF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3F4-41E8-81D3-A4459282CEF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3F4-41E8-81D3-A4459282CEF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3F4-41E8-81D3-A4459282CEF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3F4-41E8-81D3-A4459282CEF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'BDES - Saldo de Cartera'!$B$26:$B$30</c:f>
              <c:strCache>
                <c:ptCount val="5"/>
                <c:pt idx="0">
                  <c:v>PERSONA NATURAL</c:v>
                </c:pt>
                <c:pt idx="1">
                  <c:v>MICROEMPRESA</c:v>
                </c:pt>
                <c:pt idx="2">
                  <c:v>PEQUENA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'BDES - Saldo de Cartera'!$C$26:$C$30</c:f>
              <c:numCache>
                <c:formatCode>_("$"* #,##0.00_);_("$"* \(#,##0.00\);_("$"* "-"??_);_(@_)</c:formatCode>
                <c:ptCount val="5"/>
                <c:pt idx="0">
                  <c:v>87336521.720000386</c:v>
                </c:pt>
                <c:pt idx="1">
                  <c:v>55227601.660000026</c:v>
                </c:pt>
                <c:pt idx="2">
                  <c:v>88039802.52000013</c:v>
                </c:pt>
                <c:pt idx="3">
                  <c:v>73439255.770000055</c:v>
                </c:pt>
                <c:pt idx="4">
                  <c:v>60364764.499999978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D4-4073-A0E1-053089BD6640}"/>
            </c:ext>
          </c:extLst>
        </c:ser>
        <c:ser>
          <c:idx val="1"/>
          <c:order val="1"/>
          <c:tx>
            <c:strRef>
              <c:f>'BDES - Saldo de Cartera'!$D$5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3F4-41E8-81D3-A4459282CEF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3F4-41E8-81D3-A4459282CEF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F3F4-41E8-81D3-A4459282CEF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F3F4-41E8-81D3-A4459282CEF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F3F4-41E8-81D3-A4459282CEF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'BDES - Saldo de Cartera'!$B$26:$B$30</c:f>
              <c:strCache>
                <c:ptCount val="5"/>
                <c:pt idx="0">
                  <c:v>PERSONA NATURAL</c:v>
                </c:pt>
                <c:pt idx="1">
                  <c:v>MICROEMPRESA</c:v>
                </c:pt>
                <c:pt idx="2">
                  <c:v>PEQUENA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'BDES - Saldo de Cartera'!$D$26:$D$30</c:f>
              <c:numCache>
                <c:formatCode>_(* #,##0_);_(* \(#,##0\);_(* "-"??_);_(@_)</c:formatCode>
                <c:ptCount val="5"/>
                <c:pt idx="0">
                  <c:v>6750</c:v>
                </c:pt>
                <c:pt idx="1">
                  <c:v>7719</c:v>
                </c:pt>
                <c:pt idx="2">
                  <c:v>2135</c:v>
                </c:pt>
                <c:pt idx="3">
                  <c:v>447</c:v>
                </c:pt>
                <c:pt idx="4">
                  <c:v>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D4-4073-A0E1-053089BD664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21248752356656"/>
          <c:y val="0.3888259081621312"/>
          <c:w val="0.16530863923699679"/>
          <c:h val="0.366452076226628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BDES - </a:t>
            </a:r>
            <a:r>
              <a:rPr lang="es-SV" sz="1400" b="1" i="0" u="none" strike="noStrike" baseline="0">
                <a:effectLst/>
              </a:rPr>
              <a:t>Saldo de Cartera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30 de septiembre</a:t>
            </a:r>
            <a:r>
              <a:rPr lang="es-SV" sz="1200" baseline="0"/>
              <a:t> 2020</a:t>
            </a:r>
            <a:endParaRPr lang="es-SV" sz="1200"/>
          </a:p>
        </c:rich>
      </c:tx>
      <c:layout>
        <c:manualLayout>
          <c:xMode val="edge"/>
          <c:yMode val="edge"/>
          <c:x val="0.2620422165539166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7705814942146317"/>
          <c:y val="0.3251761607974899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'BDES - Saldo de Cartera'!$C$5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835-42EB-8AE1-F5CAF492896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835-42EB-8AE1-F5CAF492896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835-42EB-8AE1-F5CAF492896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835-42EB-8AE1-F5CAF492896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835-42EB-8AE1-F5CAF492896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835-42EB-8AE1-F5CAF492896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835-42EB-8AE1-F5CAF492896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6835-42EB-8AE1-F5CAF492896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6835-42EB-8AE1-F5CAF492896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6835-42EB-8AE1-F5CAF492896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6835-42EB-8AE1-F5CAF492896F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6835-42EB-8AE1-F5CAF492896F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6835-42EB-8AE1-F5CAF492896F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6835-42EB-8AE1-F5CAF492896F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3432-42DF-9305-5A0E73841A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'BDES - Saldo de Cartera'!$B$41:$B$55</c:f>
              <c:strCache>
                <c:ptCount val="15"/>
                <c:pt idx="0">
                  <c:v>SAN SALVADOR</c:v>
                </c:pt>
                <c:pt idx="1">
                  <c:v>LA LIBERTAD</c:v>
                </c:pt>
                <c:pt idx="2">
                  <c:v>SAN MIGUEL</c:v>
                </c:pt>
                <c:pt idx="3">
                  <c:v>SANTA ANA</c:v>
                </c:pt>
                <c:pt idx="4">
                  <c:v>SONSONATE</c:v>
                </c:pt>
                <c:pt idx="5">
                  <c:v>LA PAZ</c:v>
                </c:pt>
                <c:pt idx="6">
                  <c:v>SAN VICENTE</c:v>
                </c:pt>
                <c:pt idx="7">
                  <c:v>AHUACHAPAN</c:v>
                </c:pt>
                <c:pt idx="8">
                  <c:v>USULUTAN</c:v>
                </c:pt>
                <c:pt idx="9">
                  <c:v>CABAÑAS</c:v>
                </c:pt>
                <c:pt idx="10">
                  <c:v>CUSCATLAN</c:v>
                </c:pt>
                <c:pt idx="11">
                  <c:v>LA UNION</c:v>
                </c:pt>
                <c:pt idx="12">
                  <c:v>CHALATENANGO</c:v>
                </c:pt>
                <c:pt idx="13">
                  <c:v>MORAZAN</c:v>
                </c:pt>
                <c:pt idx="14">
                  <c:v>TOTAL</c:v>
                </c:pt>
              </c:strCache>
            </c:strRef>
          </c:cat>
          <c:val>
            <c:numRef>
              <c:f>'BDES - Saldo de Cartera'!$C$41:$C$55</c:f>
              <c:numCache>
                <c:formatCode>_("$"* #,##0.00_);_("$"* \(#,##0.00\);_("$"* "-"??_);_(@_)</c:formatCode>
                <c:ptCount val="15"/>
                <c:pt idx="0">
                  <c:v>159707899.85999987</c:v>
                </c:pt>
                <c:pt idx="1">
                  <c:v>81823782.159999877</c:v>
                </c:pt>
                <c:pt idx="2">
                  <c:v>21731368.820000019</c:v>
                </c:pt>
                <c:pt idx="3">
                  <c:v>21441279.63000001</c:v>
                </c:pt>
                <c:pt idx="4">
                  <c:v>13261948.800000012</c:v>
                </c:pt>
                <c:pt idx="5">
                  <c:v>10982843.95999999</c:v>
                </c:pt>
                <c:pt idx="6">
                  <c:v>10245436.619999995</c:v>
                </c:pt>
                <c:pt idx="7">
                  <c:v>10244024.970000004</c:v>
                </c:pt>
                <c:pt idx="8">
                  <c:v>10096106.990000002</c:v>
                </c:pt>
                <c:pt idx="9">
                  <c:v>7009529.1099999994</c:v>
                </c:pt>
                <c:pt idx="10">
                  <c:v>5397661.3600000059</c:v>
                </c:pt>
                <c:pt idx="11">
                  <c:v>5029515.3800000055</c:v>
                </c:pt>
                <c:pt idx="12">
                  <c:v>3955815.7700000009</c:v>
                </c:pt>
                <c:pt idx="13">
                  <c:v>3480732.7399999993</c:v>
                </c:pt>
                <c:pt idx="14">
                  <c:v>364407946.16999984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5E-40E1-912A-105ED302BBCD}"/>
            </c:ext>
          </c:extLst>
        </c:ser>
        <c:ser>
          <c:idx val="1"/>
          <c:order val="1"/>
          <c:tx>
            <c:strRef>
              <c:f>'BDES - Saldo de Cartera'!$D$5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6835-42EB-8AE1-F5CAF492896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6835-42EB-8AE1-F5CAF492896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6835-42EB-8AE1-F5CAF492896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6835-42EB-8AE1-F5CAF492896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6835-42EB-8AE1-F5CAF492896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6835-42EB-8AE1-F5CAF492896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6835-42EB-8AE1-F5CAF492896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6835-42EB-8AE1-F5CAF492896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6835-42EB-8AE1-F5CAF492896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6835-42EB-8AE1-F5CAF492896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6835-42EB-8AE1-F5CAF492896F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6835-42EB-8AE1-F5CAF492896F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6835-42EB-8AE1-F5CAF492896F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6835-42EB-8AE1-F5CAF492896F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B-3432-42DF-9305-5A0E73841A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'BDES - Saldo de Cartera'!$B$41:$B$55</c:f>
              <c:strCache>
                <c:ptCount val="15"/>
                <c:pt idx="0">
                  <c:v>SAN SALVADOR</c:v>
                </c:pt>
                <c:pt idx="1">
                  <c:v>LA LIBERTAD</c:v>
                </c:pt>
                <c:pt idx="2">
                  <c:v>SAN MIGUEL</c:v>
                </c:pt>
                <c:pt idx="3">
                  <c:v>SANTA ANA</c:v>
                </c:pt>
                <c:pt idx="4">
                  <c:v>SONSONATE</c:v>
                </c:pt>
                <c:pt idx="5">
                  <c:v>LA PAZ</c:v>
                </c:pt>
                <c:pt idx="6">
                  <c:v>SAN VICENTE</c:v>
                </c:pt>
                <c:pt idx="7">
                  <c:v>AHUACHAPAN</c:v>
                </c:pt>
                <c:pt idx="8">
                  <c:v>USULUTAN</c:v>
                </c:pt>
                <c:pt idx="9">
                  <c:v>CABAÑAS</c:v>
                </c:pt>
                <c:pt idx="10">
                  <c:v>CUSCATLAN</c:v>
                </c:pt>
                <c:pt idx="11">
                  <c:v>LA UNION</c:v>
                </c:pt>
                <c:pt idx="12">
                  <c:v>CHALATENANGO</c:v>
                </c:pt>
                <c:pt idx="13">
                  <c:v>MORAZAN</c:v>
                </c:pt>
                <c:pt idx="14">
                  <c:v>TOTAL</c:v>
                </c:pt>
              </c:strCache>
            </c:strRef>
          </c:cat>
          <c:val>
            <c:numRef>
              <c:f>'BDES - Saldo de Cartera'!$D$41:$D$55</c:f>
              <c:numCache>
                <c:formatCode>_(* #,##0_);_(* \(#,##0\);_(* "-"??_);_(@_)</c:formatCode>
                <c:ptCount val="15"/>
                <c:pt idx="0">
                  <c:v>5945</c:v>
                </c:pt>
                <c:pt idx="1">
                  <c:v>1856</c:v>
                </c:pt>
                <c:pt idx="2">
                  <c:v>1603</c:v>
                </c:pt>
                <c:pt idx="3">
                  <c:v>1441</c:v>
                </c:pt>
                <c:pt idx="4">
                  <c:v>978</c:v>
                </c:pt>
                <c:pt idx="5">
                  <c:v>1110</c:v>
                </c:pt>
                <c:pt idx="6">
                  <c:v>747</c:v>
                </c:pt>
                <c:pt idx="7">
                  <c:v>648</c:v>
                </c:pt>
                <c:pt idx="8">
                  <c:v>1175</c:v>
                </c:pt>
                <c:pt idx="9">
                  <c:v>174</c:v>
                </c:pt>
                <c:pt idx="10">
                  <c:v>366</c:v>
                </c:pt>
                <c:pt idx="11">
                  <c:v>571</c:v>
                </c:pt>
                <c:pt idx="12">
                  <c:v>192</c:v>
                </c:pt>
                <c:pt idx="13">
                  <c:v>477</c:v>
                </c:pt>
                <c:pt idx="14">
                  <c:v>17283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5E-40E1-912A-105ED302BBC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9671982551476843"/>
          <c:y val="0.2533740285721614"/>
          <c:w val="0.37698909467302505"/>
          <c:h val="0.715531731172039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Monto Otorgado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septiembre</a:t>
            </a:r>
            <a:r>
              <a:rPr lang="es-SV" sz="1200" baseline="0"/>
              <a:t> 2020</a:t>
            </a:r>
            <a:endParaRPr lang="es-SV" sz="1200"/>
          </a:p>
        </c:rich>
      </c:tx>
      <c:layout>
        <c:manualLayout>
          <c:xMode val="edge"/>
          <c:yMode val="edge"/>
          <c:x val="0.2506666666666666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6359543085283355"/>
          <c:y val="0.29477442355536176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'FDE - Monto Otorgado'!$C$5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48A-45FC-8A90-71EDC6304C9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48A-45FC-8A90-71EDC6304C9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48A-45FC-8A90-71EDC6304C9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48A-45FC-8A90-71EDC6304C9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48A-45FC-8A90-71EDC6304C9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48A-45FC-8A90-71EDC6304C9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D1E-4A95-BF10-D47D7888D9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'FDE - Monto Otorgado'!$B$6:$B$12</c:f>
              <c:strCache>
                <c:ptCount val="7"/>
                <c:pt idx="0">
                  <c:v>SECTOR INDUSTRIA MANUFACTURERA</c:v>
                </c:pt>
                <c:pt idx="1">
                  <c:v>SECTOR SERVICIOS</c:v>
                </c:pt>
                <c:pt idx="2">
                  <c:v>SECTOR AGROPECUARIO</c:v>
                </c:pt>
                <c:pt idx="3">
                  <c:v>INSTITUCIONES FINANCIERAS</c:v>
                </c:pt>
                <c:pt idx="4">
                  <c:v>SECTOR COMERCIO</c:v>
                </c:pt>
                <c:pt idx="5">
                  <c:v>SECTOR TRANSPORTE, ALMACENAJE Y COMUNICACIONES</c:v>
                </c:pt>
                <c:pt idx="6">
                  <c:v>SECTOR CONSTRUCCION</c:v>
                </c:pt>
              </c:strCache>
            </c:strRef>
          </c:cat>
          <c:val>
            <c:numRef>
              <c:f>'FDE - Monto Otorgado'!$C$6:$C$12</c:f>
              <c:numCache>
                <c:formatCode>_("$"* #,##0.00_);_("$"* \(#,##0.00\);_("$"* "-"??_);_(@_)</c:formatCode>
                <c:ptCount val="7"/>
                <c:pt idx="0">
                  <c:v>7591440.0899999989</c:v>
                </c:pt>
                <c:pt idx="1">
                  <c:v>4581492.6900000004</c:v>
                </c:pt>
                <c:pt idx="2">
                  <c:v>4466500.2300000004</c:v>
                </c:pt>
                <c:pt idx="3">
                  <c:v>2300000</c:v>
                </c:pt>
                <c:pt idx="4">
                  <c:v>1727162.3</c:v>
                </c:pt>
                <c:pt idx="5">
                  <c:v>1636722</c:v>
                </c:pt>
                <c:pt idx="6">
                  <c:v>1526712.97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0A-4CAF-9DBF-4C52A75E3107}"/>
            </c:ext>
          </c:extLst>
        </c:ser>
        <c:ser>
          <c:idx val="1"/>
          <c:order val="1"/>
          <c:tx>
            <c:strRef>
              <c:f>'FDE - Monto Otorgado'!$D$5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48A-45FC-8A90-71EDC6304C9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48A-45FC-8A90-71EDC6304C9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48A-45FC-8A90-71EDC6304C9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48A-45FC-8A90-71EDC6304C9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48A-45FC-8A90-71EDC6304C9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48A-45FC-8A90-71EDC6304C9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FD1E-4A95-BF10-D47D7888D9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'FDE - Monto Otorgado'!$B$6:$B$12</c:f>
              <c:strCache>
                <c:ptCount val="7"/>
                <c:pt idx="0">
                  <c:v>SECTOR INDUSTRIA MANUFACTURERA</c:v>
                </c:pt>
                <c:pt idx="1">
                  <c:v>SECTOR SERVICIOS</c:v>
                </c:pt>
                <c:pt idx="2">
                  <c:v>SECTOR AGROPECUARIO</c:v>
                </c:pt>
                <c:pt idx="3">
                  <c:v>INSTITUCIONES FINANCIERAS</c:v>
                </c:pt>
                <c:pt idx="4">
                  <c:v>SECTOR COMERCIO</c:v>
                </c:pt>
                <c:pt idx="5">
                  <c:v>SECTOR TRANSPORTE, ALMACENAJE Y COMUNICACIONES</c:v>
                </c:pt>
                <c:pt idx="6">
                  <c:v>SECTOR CONSTRUCCION</c:v>
                </c:pt>
              </c:strCache>
            </c:strRef>
          </c:cat>
          <c:val>
            <c:numRef>
              <c:f>'FDE - Monto Otorgado'!$D$6:$D$12</c:f>
              <c:numCache>
                <c:formatCode>_(* #,##0_);_(* \(#,##0\);_(* "-"??_);_(@_)</c:formatCode>
                <c:ptCount val="7"/>
                <c:pt idx="0">
                  <c:v>75</c:v>
                </c:pt>
                <c:pt idx="1">
                  <c:v>36</c:v>
                </c:pt>
                <c:pt idx="2">
                  <c:v>16</c:v>
                </c:pt>
                <c:pt idx="3">
                  <c:v>1</c:v>
                </c:pt>
                <c:pt idx="4">
                  <c:v>18</c:v>
                </c:pt>
                <c:pt idx="5">
                  <c:v>2</c:v>
                </c:pt>
                <c:pt idx="6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0A-4CAF-9DBF-4C52A75E310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565768944009021"/>
          <c:y val="0.24972449792090595"/>
          <c:w val="0.39617330228087688"/>
          <c:h val="0.723133191412962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Monto Otorgado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septiembre 2020</a:t>
            </a:r>
          </a:p>
        </c:rich>
      </c:tx>
      <c:layout>
        <c:manualLayout>
          <c:xMode val="edge"/>
          <c:yMode val="edge"/>
          <c:x val="0.239296030259497"/>
          <c:y val="5.26316730272507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'FDE - Monto Otorgado'!$C$5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A39-4A63-BE62-37C9BE27F0F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A39-4A63-BE62-37C9BE27F0F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A39-4A63-BE62-37C9BE27F0F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A39-4A63-BE62-37C9BE27F0F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'FDE - Monto Otorgado'!$B$23:$B$26</c:f>
              <c:strCache>
                <c:ptCount val="4"/>
                <c:pt idx="0">
                  <c:v>MICROEMPRESA</c:v>
                </c:pt>
                <c:pt idx="1">
                  <c:v>PEQUENA</c:v>
                </c:pt>
                <c:pt idx="2">
                  <c:v>MEDIANA</c:v>
                </c:pt>
                <c:pt idx="3">
                  <c:v>GRANDE</c:v>
                </c:pt>
              </c:strCache>
            </c:strRef>
          </c:cat>
          <c:val>
            <c:numRef>
              <c:f>'FDE - Monto Otorgado'!$C$23:$C$26</c:f>
              <c:numCache>
                <c:formatCode>_("$"* #,##0.00_);_("$"* \(#,##0.00\);_("$"* "-"??_);_(@_)</c:formatCode>
                <c:ptCount val="4"/>
                <c:pt idx="0">
                  <c:v>2782701.7399999993</c:v>
                </c:pt>
                <c:pt idx="1">
                  <c:v>4887291.91</c:v>
                </c:pt>
                <c:pt idx="2">
                  <c:v>4246180.24</c:v>
                </c:pt>
                <c:pt idx="3">
                  <c:v>11913856.390000001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3A-447F-9231-A786A2EB3F2F}"/>
            </c:ext>
          </c:extLst>
        </c:ser>
        <c:ser>
          <c:idx val="1"/>
          <c:order val="1"/>
          <c:tx>
            <c:strRef>
              <c:f>'FDE - Monto Otorgado'!$D$5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A39-4A63-BE62-37C9BE27F0F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A39-4A63-BE62-37C9BE27F0F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A39-4A63-BE62-37C9BE27F0F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A39-4A63-BE62-37C9BE27F0F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'FDE - Monto Otorgado'!$B$23:$B$26</c:f>
              <c:strCache>
                <c:ptCount val="4"/>
                <c:pt idx="0">
                  <c:v>MICROEMPRESA</c:v>
                </c:pt>
                <c:pt idx="1">
                  <c:v>PEQUENA</c:v>
                </c:pt>
                <c:pt idx="2">
                  <c:v>MEDIANA</c:v>
                </c:pt>
                <c:pt idx="3">
                  <c:v>GRANDE</c:v>
                </c:pt>
              </c:strCache>
            </c:strRef>
          </c:cat>
          <c:val>
            <c:numRef>
              <c:f>'FDE - Monto Otorgado'!$D$23:$D$26</c:f>
              <c:numCache>
                <c:formatCode>_(* #,##0_);_(* \(#,##0\);_(* "-"??_);_(@_)</c:formatCode>
                <c:ptCount val="4"/>
                <c:pt idx="0">
                  <c:v>87</c:v>
                </c:pt>
                <c:pt idx="1">
                  <c:v>43</c:v>
                </c:pt>
                <c:pt idx="2">
                  <c:v>17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3A-447F-9231-A786A2EB3F2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7694488188976376"/>
          <c:y val="0.39650089791407644"/>
          <c:w val="0.16530863923699679"/>
          <c:h val="0.370068379610443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Monto Otorgado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</a:t>
            </a:r>
            <a:r>
              <a:rPr lang="es-SV" sz="1200" baseline="0"/>
              <a:t> a septiembre 2020</a:t>
            </a:r>
            <a:endParaRPr lang="es-SV" sz="1200"/>
          </a:p>
        </c:rich>
      </c:tx>
      <c:layout>
        <c:manualLayout>
          <c:xMode val="edge"/>
          <c:yMode val="edge"/>
          <c:x val="0.2695958247713262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9660138257365715"/>
          <c:y val="0.35408412764193947"/>
          <c:w val="0.26238054046061143"/>
          <c:h val="0.61279665699682273"/>
        </c:manualLayout>
      </c:layout>
      <c:pieChart>
        <c:varyColors val="1"/>
        <c:ser>
          <c:idx val="0"/>
          <c:order val="0"/>
          <c:tx>
            <c:strRef>
              <c:f>'FDE - Monto Otorgado'!$C$38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8EE-46E7-9D29-5305676A704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8EE-46E7-9D29-5305676A704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8EE-46E7-9D29-5305676A704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8EE-46E7-9D29-5305676A704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8EE-46E7-9D29-5305676A704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8EE-46E7-9D29-5305676A704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8EE-46E7-9D29-5305676A704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8EE-46E7-9D29-5305676A704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8EE-46E7-9D29-5305676A704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8EE-46E7-9D29-5305676A704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8EE-46E7-9D29-5305676A704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954-4899-AF6D-1F8B39C19939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E954-4899-AF6D-1F8B39C199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'FDE - Monto Otorgado'!$B$39:$B$51</c:f>
              <c:strCache>
                <c:ptCount val="13"/>
                <c:pt idx="0">
                  <c:v>SAN SALVADOR</c:v>
                </c:pt>
                <c:pt idx="1">
                  <c:v>LA LIBERTAD</c:v>
                </c:pt>
                <c:pt idx="2">
                  <c:v>SANTA ANA</c:v>
                </c:pt>
                <c:pt idx="3">
                  <c:v>CUSCATLAN</c:v>
                </c:pt>
                <c:pt idx="4">
                  <c:v>SONSONATE</c:v>
                </c:pt>
                <c:pt idx="5">
                  <c:v>LA PAZ</c:v>
                </c:pt>
                <c:pt idx="6">
                  <c:v>SAN MIGUEL</c:v>
                </c:pt>
                <c:pt idx="7">
                  <c:v>USULUTAN</c:v>
                </c:pt>
                <c:pt idx="8">
                  <c:v>MORAZAN</c:v>
                </c:pt>
                <c:pt idx="9">
                  <c:v>SAN VICENTE</c:v>
                </c:pt>
                <c:pt idx="10">
                  <c:v>LA UNION</c:v>
                </c:pt>
                <c:pt idx="11">
                  <c:v>CHALATENANGO</c:v>
                </c:pt>
                <c:pt idx="12">
                  <c:v>AHUACHAPAN</c:v>
                </c:pt>
              </c:strCache>
            </c:strRef>
          </c:cat>
          <c:val>
            <c:numRef>
              <c:f>'FDE - Monto Otorgado'!$C$39:$C$51</c:f>
              <c:numCache>
                <c:formatCode>_("$"* #,##0.00_);_("$"* \(#,##0.00\);_("$"* "-"??_);_(@_)</c:formatCode>
                <c:ptCount val="13"/>
                <c:pt idx="0">
                  <c:v>14241368.290000001</c:v>
                </c:pt>
                <c:pt idx="1">
                  <c:v>5032038.28</c:v>
                </c:pt>
                <c:pt idx="2">
                  <c:v>3552708.04</c:v>
                </c:pt>
                <c:pt idx="3">
                  <c:v>310167</c:v>
                </c:pt>
                <c:pt idx="4">
                  <c:v>243512.66999999998</c:v>
                </c:pt>
                <c:pt idx="5">
                  <c:v>166605</c:v>
                </c:pt>
                <c:pt idx="6">
                  <c:v>74034</c:v>
                </c:pt>
                <c:pt idx="7">
                  <c:v>64719</c:v>
                </c:pt>
                <c:pt idx="8">
                  <c:v>40000</c:v>
                </c:pt>
                <c:pt idx="9">
                  <c:v>36000</c:v>
                </c:pt>
                <c:pt idx="10">
                  <c:v>30000</c:v>
                </c:pt>
                <c:pt idx="11">
                  <c:v>25378</c:v>
                </c:pt>
                <c:pt idx="12">
                  <c:v>13500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7A-4867-94FC-56334C481F60}"/>
            </c:ext>
          </c:extLst>
        </c:ser>
        <c:ser>
          <c:idx val="1"/>
          <c:order val="1"/>
          <c:tx>
            <c:strRef>
              <c:f>'FDE - Monto Otorgado'!$D$38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38EE-46E7-9D29-5305676A704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38EE-46E7-9D29-5305676A704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38EE-46E7-9D29-5305676A704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38EE-46E7-9D29-5305676A704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38EE-46E7-9D29-5305676A704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38EE-46E7-9D29-5305676A704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38EE-46E7-9D29-5305676A704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38EE-46E7-9D29-5305676A704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38EE-46E7-9D29-5305676A704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38EE-46E7-9D29-5305676A704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38EE-46E7-9D29-5305676A704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E954-4899-AF6D-1F8B39C19939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E954-4899-AF6D-1F8B39C199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'FDE - Monto Otorgado'!$B$39:$B$51</c:f>
              <c:strCache>
                <c:ptCount val="13"/>
                <c:pt idx="0">
                  <c:v>SAN SALVADOR</c:v>
                </c:pt>
                <c:pt idx="1">
                  <c:v>LA LIBERTAD</c:v>
                </c:pt>
                <c:pt idx="2">
                  <c:v>SANTA ANA</c:v>
                </c:pt>
                <c:pt idx="3">
                  <c:v>CUSCATLAN</c:v>
                </c:pt>
                <c:pt idx="4">
                  <c:v>SONSONATE</c:v>
                </c:pt>
                <c:pt idx="5">
                  <c:v>LA PAZ</c:v>
                </c:pt>
                <c:pt idx="6">
                  <c:v>SAN MIGUEL</c:v>
                </c:pt>
                <c:pt idx="7">
                  <c:v>USULUTAN</c:v>
                </c:pt>
                <c:pt idx="8">
                  <c:v>MORAZAN</c:v>
                </c:pt>
                <c:pt idx="9">
                  <c:v>SAN VICENTE</c:v>
                </c:pt>
                <c:pt idx="10">
                  <c:v>LA UNION</c:v>
                </c:pt>
                <c:pt idx="11">
                  <c:v>CHALATENANGO</c:v>
                </c:pt>
                <c:pt idx="12">
                  <c:v>AHUACHAPAN</c:v>
                </c:pt>
              </c:strCache>
            </c:strRef>
          </c:cat>
          <c:val>
            <c:numRef>
              <c:f>'FDE - Monto Otorgado'!$D$39:$D$51</c:f>
              <c:numCache>
                <c:formatCode>_(* #,##0_);_(* \(#,##0\);_(* "-"??_);_(@_)</c:formatCode>
                <c:ptCount val="13"/>
                <c:pt idx="0">
                  <c:v>92</c:v>
                </c:pt>
                <c:pt idx="1">
                  <c:v>27</c:v>
                </c:pt>
                <c:pt idx="2">
                  <c:v>10</c:v>
                </c:pt>
                <c:pt idx="3">
                  <c:v>4</c:v>
                </c:pt>
                <c:pt idx="4">
                  <c:v>9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7A-4867-94FC-56334C481F6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206232671620274"/>
          <c:y val="0.29480004144218813"/>
          <c:w val="0.38291419910539359"/>
          <c:h val="0.669961320624395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723900</xdr:colOff>
      <xdr:row>1</xdr:row>
      <xdr:rowOff>38100</xdr:rowOff>
    </xdr:from>
    <xdr:to>
      <xdr:col>10</xdr:col>
      <xdr:colOff>47625</xdr:colOff>
      <xdr:row>15</xdr:row>
      <xdr:rowOff>57150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685800</xdr:colOff>
      <xdr:row>18</xdr:row>
      <xdr:rowOff>123825</xdr:rowOff>
    </xdr:from>
    <xdr:to>
      <xdr:col>10</xdr:col>
      <xdr:colOff>9525</xdr:colOff>
      <xdr:row>33</xdr:row>
      <xdr:rowOff>142875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733425</xdr:colOff>
      <xdr:row>37</xdr:row>
      <xdr:rowOff>38100</xdr:rowOff>
    </xdr:from>
    <xdr:to>
      <xdr:col>10</xdr:col>
      <xdr:colOff>57150</xdr:colOff>
      <xdr:row>52</xdr:row>
      <xdr:rowOff>95250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628650</xdr:colOff>
      <xdr:row>1</xdr:row>
      <xdr:rowOff>142875</xdr:rowOff>
    </xdr:from>
    <xdr:to>
      <xdr:col>9</xdr:col>
      <xdr:colOff>714375</xdr:colOff>
      <xdr:row>16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619125</xdr:colOff>
      <xdr:row>19</xdr:row>
      <xdr:rowOff>152400</xdr:rowOff>
    </xdr:from>
    <xdr:to>
      <xdr:col>9</xdr:col>
      <xdr:colOff>704850</xdr:colOff>
      <xdr:row>34</xdr:row>
      <xdr:rowOff>171450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609600</xdr:colOff>
      <xdr:row>38</xdr:row>
      <xdr:rowOff>57150</xdr:rowOff>
    </xdr:from>
    <xdr:to>
      <xdr:col>9</xdr:col>
      <xdr:colOff>695325</xdr:colOff>
      <xdr:row>53</xdr:row>
      <xdr:rowOff>114300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412750</xdr:colOff>
      <xdr:row>0</xdr:row>
      <xdr:rowOff>85725</xdr:rowOff>
    </xdr:from>
    <xdr:to>
      <xdr:col>11</xdr:col>
      <xdr:colOff>288925</xdr:colOff>
      <xdr:row>15</xdr:row>
      <xdr:rowOff>104775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428625</xdr:colOff>
      <xdr:row>16</xdr:row>
      <xdr:rowOff>133350</xdr:rowOff>
    </xdr:from>
    <xdr:to>
      <xdr:col>11</xdr:col>
      <xdr:colOff>304800</xdr:colOff>
      <xdr:row>31</xdr:row>
      <xdr:rowOff>123825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422275</xdr:colOff>
      <xdr:row>35</xdr:row>
      <xdr:rowOff>107950</xdr:rowOff>
    </xdr:from>
    <xdr:to>
      <xdr:col>11</xdr:col>
      <xdr:colOff>298450</xdr:colOff>
      <xdr:row>50</xdr:row>
      <xdr:rowOff>136525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504825</xdr:colOff>
      <xdr:row>0</xdr:row>
      <xdr:rowOff>133350</xdr:rowOff>
    </xdr:from>
    <xdr:to>
      <xdr:col>10</xdr:col>
      <xdr:colOff>0</xdr:colOff>
      <xdr:row>15</xdr:row>
      <xdr:rowOff>152400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514350</xdr:colOff>
      <xdr:row>18</xdr:row>
      <xdr:rowOff>9525</xdr:rowOff>
    </xdr:from>
    <xdr:to>
      <xdr:col>10</xdr:col>
      <xdr:colOff>9525</xdr:colOff>
      <xdr:row>33</xdr:row>
      <xdr:rowOff>28575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495300</xdr:colOff>
      <xdr:row>35</xdr:row>
      <xdr:rowOff>133350</xdr:rowOff>
    </xdr:from>
    <xdr:to>
      <xdr:col>9</xdr:col>
      <xdr:colOff>752475</xdr:colOff>
      <xdr:row>51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0" name="Tabla211" displayName="Tabla211" ref="B5:D14" totalsRowShown="0" headerRowBorderDxfId="59" tableBorderDxfId="58">
  <autoFilter ref="B5:D14"/>
  <tableColumns count="3">
    <tableColumn id="1" name="SECTOR ECONÓMICO" dataDxfId="57"/>
    <tableColumn id="2" name="Monto" dataDxfId="56" dataCellStyle="Moneda"/>
    <tableColumn id="3" name="Créditos" dataDxfId="55" dataCellStyle="Millares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id="5" name="Tabla26" displayName="Tabla26" ref="B5:D13" totalsRowShown="0" headerRowBorderDxfId="14" tableBorderDxfId="13">
  <autoFilter ref="B5:D13"/>
  <tableColumns count="3">
    <tableColumn id="1" name="SECTOR ECONÓMICO" dataDxfId="12"/>
    <tableColumn id="2" name="Saldo" dataDxfId="11" dataCellStyle="Moneda"/>
    <tableColumn id="3" name="Créditos" dataDxfId="10" dataCellStyle="Millares"/>
  </tableColumns>
  <tableStyleInfo name="TableStyleLight9" showFirstColumn="0" showLastColumn="0" showRowStripes="1" showColumnStripes="0"/>
</table>
</file>

<file path=xl/tables/table11.xml><?xml version="1.0" encoding="utf-8"?>
<table xmlns="http://schemas.openxmlformats.org/spreadsheetml/2006/main" id="6" name="Tabla37" displayName="Tabla37" ref="B22:D26" totalsRowShown="0" headerRowBorderDxfId="9" tableBorderDxfId="8">
  <autoFilter ref="B22:D26"/>
  <tableColumns count="3">
    <tableColumn id="1" name="TAMAÑO DE EMPRESA" dataDxfId="7"/>
    <tableColumn id="2" name="Saldo" dataDxfId="6" dataCellStyle="Moneda"/>
    <tableColumn id="3" name="Créditos" dataDxfId="5" dataCellStyle="Millares"/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id="7" name="Tabla48" displayName="Tabla48" ref="B36:D50" totalsRowShown="0" headerRowBorderDxfId="4" tableBorderDxfId="3">
  <autoFilter ref="B36:D50"/>
  <tableColumns count="3">
    <tableColumn id="1" name="DEPARTAMENTO" dataDxfId="2"/>
    <tableColumn id="2" name="Saldo" dataDxfId="1" dataCellStyle="Moneda"/>
    <tableColumn id="3" name="Créditos" dataDxfId="0" dataCellStyle="Millares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11" name="Tabla312" displayName="Tabla312" ref="B24:D29" totalsRowShown="0" headerRowBorderDxfId="54" tableBorderDxfId="53">
  <autoFilter ref="B24:D29"/>
  <tableColumns count="3">
    <tableColumn id="1" name="TAMAÑO DE EMPRESA" dataDxfId="52"/>
    <tableColumn id="2" name="Monto" dataDxfId="51" dataCellStyle="Moneda"/>
    <tableColumn id="3" name="Créditos" dataDxfId="50" dataCellStyle="Millares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12" name="Tabla413" displayName="Tabla413" ref="B39:D53" totalsRowShown="0" headerRowBorderDxfId="49" tableBorderDxfId="48">
  <autoFilter ref="B39:D53"/>
  <tableColumns count="3">
    <tableColumn id="1" name="DEPARTAMENTO" dataDxfId="47"/>
    <tableColumn id="2" name="Monto" dataDxfId="46" dataCellStyle="Moneda"/>
    <tableColumn id="3" name="Créditos" dataDxfId="45" dataCellStyle="Millares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id="1" name="Tabla262" displayName="Tabla262" ref="B5:D15" totalsRowShown="0" headerRowBorderDxfId="44" tableBorderDxfId="43">
  <autoFilter ref="B5:D15"/>
  <tableColumns count="3">
    <tableColumn id="1" name="SECTOR ECONÓMICO" dataDxfId="42"/>
    <tableColumn id="2" name="Saldo" dataDxfId="41" dataCellStyle="Moneda"/>
    <tableColumn id="3" name="Créditos" dataDxfId="40" dataCellStyle="Millares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id="8" name="Tabla379" displayName="Tabla379" ref="B25:D30" totalsRowShown="0" headerRowBorderDxfId="39" tableBorderDxfId="38">
  <autoFilter ref="B25:D30"/>
  <tableColumns count="3">
    <tableColumn id="1" name="TAMAÑO DE EMPRESA" dataDxfId="37"/>
    <tableColumn id="2" name="Saldo" dataDxfId="36" dataCellStyle="Moneda"/>
    <tableColumn id="3" name="Créditos" dataDxfId="35" dataCellStyle="Millares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9" name="Tabla4810" displayName="Tabla4810" ref="B40:D54" totalsRowShown="0" headerRowBorderDxfId="34" tableBorderDxfId="33">
  <autoFilter ref="B40:D54"/>
  <tableColumns count="3">
    <tableColumn id="1" name="DEPARTAMENTO" dataDxfId="32"/>
    <tableColumn id="2" name="Saldo" dataDxfId="31" dataCellStyle="Moneda"/>
    <tableColumn id="3" name="Créditos" dataDxfId="30" dataCellStyle="Millares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id="2" name="Tabla2" displayName="Tabla2" ref="B5:D12" totalsRowShown="0" headerRowBorderDxfId="29" tableBorderDxfId="28">
  <autoFilter ref="B5:D12"/>
  <tableColumns count="3">
    <tableColumn id="1" name="SECTOR ECONÓMICO" dataDxfId="27"/>
    <tableColumn id="2" name="Monto" dataDxfId="26" dataCellStyle="Moneda"/>
    <tableColumn id="3" name="Créditos" dataDxfId="25" dataCellStyle="Millares"/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id="3" name="Tabla3" displayName="Tabla3" ref="B22:D26" totalsRowShown="0" headerRowBorderDxfId="24" tableBorderDxfId="23">
  <autoFilter ref="B22:D26"/>
  <tableColumns count="3">
    <tableColumn id="1" name="TAMAÑO DE EMPRESA" dataDxfId="22"/>
    <tableColumn id="2" name="Monto" dataDxfId="21" dataCellStyle="Moneda"/>
    <tableColumn id="3" name="Créditos" dataDxfId="20" dataCellStyle="Millares"/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id="4" name="Tabla4" displayName="Tabla4" ref="B38:D51" totalsRowShown="0" headerRowBorderDxfId="19" tableBorderDxfId="18">
  <autoFilter ref="B38:D51"/>
  <tableColumns count="3">
    <tableColumn id="1" name="DEPARTAMENTO" dataDxfId="17"/>
    <tableColumn id="2" name="Monto" dataDxfId="16" dataCellStyle="Moneda"/>
    <tableColumn id="3" name="Créditos" dataDxfId="15" dataCellStyle="Millares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drawing" Target="../drawings/drawing2.xml"/><Relationship Id="rId4" Type="http://schemas.openxmlformats.org/officeDocument/2006/relationships/table" Target="../tables/table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drawing" Target="../drawings/drawing3.xml"/><Relationship Id="rId4" Type="http://schemas.openxmlformats.org/officeDocument/2006/relationships/table" Target="../tables/table9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table" Target="../tables/table10.xml"/><Relationship Id="rId1" Type="http://schemas.openxmlformats.org/officeDocument/2006/relationships/drawing" Target="../drawings/drawing4.xml"/><Relationship Id="rId4" Type="http://schemas.openxmlformats.org/officeDocument/2006/relationships/table" Target="../tables/table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B2:H54"/>
  <sheetViews>
    <sheetView showGridLines="0" tabSelected="1" workbookViewId="0">
      <selection activeCell="B2" sqref="B2"/>
    </sheetView>
  </sheetViews>
  <sheetFormatPr baseColWidth="10" defaultRowHeight="15" x14ac:dyDescent="0.25"/>
  <cols>
    <col min="1" max="1" width="5.7109375" customWidth="1"/>
    <col min="2" max="2" width="55.85546875" customWidth="1"/>
    <col min="3" max="4" width="19.7109375" style="3" customWidth="1"/>
    <col min="6" max="6" width="54.42578125" bestFit="1" customWidth="1"/>
  </cols>
  <sheetData>
    <row r="2" spans="2:8" ht="15.75" x14ac:dyDescent="0.25">
      <c r="B2" s="1" t="s">
        <v>12</v>
      </c>
      <c r="C2"/>
      <c r="D2"/>
    </row>
    <row r="3" spans="2:8" ht="16.5" thickBot="1" x14ac:dyDescent="0.3">
      <c r="B3" s="2" t="s">
        <v>0</v>
      </c>
    </row>
    <row r="4" spans="2:8" x14ac:dyDescent="0.25">
      <c r="C4" s="31" t="s">
        <v>7</v>
      </c>
      <c r="D4" s="32"/>
    </row>
    <row r="5" spans="2:8" ht="15.75" thickBot="1" x14ac:dyDescent="0.3">
      <c r="B5" s="12" t="s">
        <v>1</v>
      </c>
      <c r="C5" s="13" t="s">
        <v>2</v>
      </c>
      <c r="D5" s="14" t="s">
        <v>3</v>
      </c>
    </row>
    <row r="6" spans="2:8" x14ac:dyDescent="0.25">
      <c r="B6" s="11" t="s">
        <v>18</v>
      </c>
      <c r="C6" s="25">
        <v>57197676.589999944</v>
      </c>
      <c r="D6" s="7">
        <v>4735</v>
      </c>
      <c r="F6" s="8"/>
      <c r="G6" s="9"/>
      <c r="H6" s="21"/>
    </row>
    <row r="7" spans="2:8" x14ac:dyDescent="0.25">
      <c r="B7" s="11" t="s">
        <v>19</v>
      </c>
      <c r="C7" s="25">
        <v>27304477.75</v>
      </c>
      <c r="D7" s="7">
        <v>844</v>
      </c>
      <c r="F7" s="8"/>
      <c r="G7" s="9"/>
      <c r="H7" s="21"/>
    </row>
    <row r="8" spans="2:8" x14ac:dyDescent="0.25">
      <c r="B8" s="11" t="s">
        <v>20</v>
      </c>
      <c r="C8" s="25">
        <v>21605433.959999993</v>
      </c>
      <c r="D8" s="7">
        <v>353</v>
      </c>
      <c r="F8" s="8"/>
      <c r="G8" s="9"/>
      <c r="H8" s="21"/>
    </row>
    <row r="9" spans="2:8" x14ac:dyDescent="0.25">
      <c r="B9" s="11" t="s">
        <v>21</v>
      </c>
      <c r="C9" s="25">
        <v>16121204.99</v>
      </c>
      <c r="D9" s="7">
        <v>189</v>
      </c>
      <c r="F9" s="8"/>
      <c r="G9" s="9"/>
      <c r="H9" s="21"/>
    </row>
    <row r="10" spans="2:8" x14ac:dyDescent="0.25">
      <c r="B10" s="11" t="s">
        <v>22</v>
      </c>
      <c r="C10" s="25">
        <v>8325681.7399999965</v>
      </c>
      <c r="D10" s="7">
        <v>265</v>
      </c>
      <c r="F10" s="8"/>
      <c r="G10" s="9"/>
      <c r="H10" s="21"/>
    </row>
    <row r="11" spans="2:8" x14ac:dyDescent="0.25">
      <c r="B11" s="11" t="s">
        <v>23</v>
      </c>
      <c r="C11" s="25">
        <v>5599713.7300000004</v>
      </c>
      <c r="D11" s="7">
        <v>299</v>
      </c>
      <c r="F11" s="8"/>
      <c r="G11" s="9"/>
      <c r="H11" s="21"/>
    </row>
    <row r="12" spans="2:8" x14ac:dyDescent="0.25">
      <c r="B12" s="11" t="s">
        <v>24</v>
      </c>
      <c r="C12" s="25">
        <v>3063500</v>
      </c>
      <c r="D12" s="7">
        <v>7</v>
      </c>
      <c r="F12" s="8"/>
      <c r="G12" s="9"/>
      <c r="H12" s="21"/>
    </row>
    <row r="13" spans="2:8" x14ac:dyDescent="0.25">
      <c r="B13" s="11" t="s">
        <v>25</v>
      </c>
      <c r="C13" s="25">
        <v>1383209.35</v>
      </c>
      <c r="D13" s="7">
        <v>29</v>
      </c>
      <c r="F13" s="8"/>
      <c r="G13" s="9"/>
      <c r="H13" s="21"/>
    </row>
    <row r="14" spans="2:8" x14ac:dyDescent="0.25">
      <c r="B14" s="11" t="s">
        <v>26</v>
      </c>
      <c r="C14" s="25">
        <v>7200</v>
      </c>
      <c r="D14" s="7">
        <v>2</v>
      </c>
      <c r="G14" s="9"/>
      <c r="H14" s="21"/>
    </row>
    <row r="15" spans="2:8" ht="15.75" thickBot="1" x14ac:dyDescent="0.3">
      <c r="B15" s="15" t="s">
        <v>4</v>
      </c>
      <c r="C15" s="26">
        <f>SUBTOTAL(109,Tabla211[Monto])</f>
        <v>140608098.10999992</v>
      </c>
      <c r="D15" s="17">
        <f>SUBTOTAL(109,Tabla211[Créditos])</f>
        <v>6723</v>
      </c>
    </row>
    <row r="16" spans="2:8" x14ac:dyDescent="0.25">
      <c r="B16" s="5"/>
    </row>
    <row r="17" spans="2:8" x14ac:dyDescent="0.25">
      <c r="B17" s="5"/>
    </row>
    <row r="18" spans="2:8" x14ac:dyDescent="0.25">
      <c r="B18" s="5"/>
    </row>
    <row r="19" spans="2:8" x14ac:dyDescent="0.25">
      <c r="B19" s="5"/>
    </row>
    <row r="20" spans="2:8" x14ac:dyDescent="0.25">
      <c r="B20" s="5"/>
    </row>
    <row r="21" spans="2:8" ht="15.75" x14ac:dyDescent="0.25">
      <c r="B21" s="1" t="s">
        <v>13</v>
      </c>
      <c r="D21" s="6"/>
    </row>
    <row r="22" spans="2:8" ht="16.5" thickBot="1" x14ac:dyDescent="0.3">
      <c r="B22" s="2" t="s">
        <v>0</v>
      </c>
      <c r="D22" s="6"/>
    </row>
    <row r="23" spans="2:8" x14ac:dyDescent="0.25">
      <c r="C23" s="31" t="s">
        <v>7</v>
      </c>
      <c r="D23" s="32"/>
    </row>
    <row r="24" spans="2:8" ht="15.75" thickBot="1" x14ac:dyDescent="0.3">
      <c r="B24" s="19" t="s">
        <v>9</v>
      </c>
      <c r="C24" s="13" t="s">
        <v>2</v>
      </c>
      <c r="D24" s="14" t="s">
        <v>3</v>
      </c>
      <c r="F24" s="8"/>
      <c r="G24" s="9"/>
      <c r="H24" s="21"/>
    </row>
    <row r="25" spans="2:8" x14ac:dyDescent="0.25">
      <c r="B25" s="18" t="s">
        <v>27</v>
      </c>
      <c r="C25" s="25">
        <v>6432693.0899999971</v>
      </c>
      <c r="D25" s="7">
        <v>281</v>
      </c>
      <c r="F25" s="8"/>
      <c r="G25" s="9"/>
      <c r="H25" s="21"/>
    </row>
    <row r="26" spans="2:8" x14ac:dyDescent="0.25">
      <c r="B26" s="18" t="s">
        <v>28</v>
      </c>
      <c r="C26" s="25">
        <v>29181379.690000031</v>
      </c>
      <c r="D26" s="7">
        <v>5311</v>
      </c>
      <c r="F26" s="8"/>
      <c r="G26" s="9"/>
      <c r="H26" s="21"/>
    </row>
    <row r="27" spans="2:8" x14ac:dyDescent="0.25">
      <c r="B27" s="18" t="s">
        <v>29</v>
      </c>
      <c r="C27" s="25">
        <v>28272847.16</v>
      </c>
      <c r="D27" s="7">
        <v>647</v>
      </c>
      <c r="F27" s="8"/>
      <c r="G27" s="9"/>
      <c r="H27" s="21"/>
    </row>
    <row r="28" spans="2:8" x14ac:dyDescent="0.25">
      <c r="B28" s="18" t="s">
        <v>30</v>
      </c>
      <c r="C28" s="25">
        <v>29998188.680000003</v>
      </c>
      <c r="D28" s="7">
        <v>290</v>
      </c>
      <c r="F28" s="8"/>
      <c r="G28" s="9"/>
      <c r="H28" s="21"/>
    </row>
    <row r="29" spans="2:8" x14ac:dyDescent="0.25">
      <c r="B29" s="18" t="s">
        <v>31</v>
      </c>
      <c r="C29" s="25">
        <v>46722989.489999987</v>
      </c>
      <c r="D29" s="7">
        <v>194</v>
      </c>
    </row>
    <row r="30" spans="2:8" ht="15.75" thickBot="1" x14ac:dyDescent="0.3">
      <c r="B30" s="20" t="s">
        <v>4</v>
      </c>
      <c r="C30" s="26">
        <f>SUM(C25:C29)</f>
        <v>140608098.11000001</v>
      </c>
      <c r="D30" s="17">
        <f t="shared" ref="D30" si="0">SUM(D25:D29)</f>
        <v>6723</v>
      </c>
    </row>
    <row r="31" spans="2:8" x14ac:dyDescent="0.25">
      <c r="B31" s="5"/>
    </row>
    <row r="36" spans="2:8" ht="15.75" x14ac:dyDescent="0.25">
      <c r="B36" s="1" t="s">
        <v>14</v>
      </c>
    </row>
    <row r="37" spans="2:8" ht="16.5" thickBot="1" x14ac:dyDescent="0.3">
      <c r="B37" s="2" t="s">
        <v>0</v>
      </c>
    </row>
    <row r="38" spans="2:8" x14ac:dyDescent="0.25">
      <c r="C38" s="31" t="s">
        <v>7</v>
      </c>
      <c r="D38" s="32"/>
    </row>
    <row r="39" spans="2:8" ht="15.75" thickBot="1" x14ac:dyDescent="0.3">
      <c r="B39" s="12" t="s">
        <v>10</v>
      </c>
      <c r="C39" s="13" t="s">
        <v>2</v>
      </c>
      <c r="D39" s="14" t="s">
        <v>3</v>
      </c>
      <c r="F39" s="8"/>
      <c r="G39" s="9"/>
      <c r="H39" s="21"/>
    </row>
    <row r="40" spans="2:8" x14ac:dyDescent="0.25">
      <c r="B40" s="11" t="s">
        <v>32</v>
      </c>
      <c r="C40" s="25">
        <v>53120351.729999989</v>
      </c>
      <c r="D40" s="7">
        <v>1627</v>
      </c>
      <c r="F40" s="8"/>
      <c r="G40" s="9"/>
      <c r="H40" s="21"/>
    </row>
    <row r="41" spans="2:8" x14ac:dyDescent="0.25">
      <c r="B41" s="11" t="s">
        <v>33</v>
      </c>
      <c r="C41" s="25">
        <v>44901305.369999982</v>
      </c>
      <c r="D41" s="7">
        <v>1007</v>
      </c>
      <c r="F41" s="8"/>
      <c r="G41" s="9"/>
      <c r="H41" s="21"/>
    </row>
    <row r="42" spans="2:8" x14ac:dyDescent="0.25">
      <c r="B42" s="11" t="s">
        <v>34</v>
      </c>
      <c r="C42" s="25">
        <v>9728924.5899999999</v>
      </c>
      <c r="D42" s="7">
        <v>841</v>
      </c>
      <c r="F42" s="8"/>
      <c r="G42" s="9"/>
      <c r="H42" s="21"/>
    </row>
    <row r="43" spans="2:8" x14ac:dyDescent="0.25">
      <c r="B43" s="11" t="s">
        <v>35</v>
      </c>
      <c r="C43" s="25">
        <v>7623738.5900000008</v>
      </c>
      <c r="D43" s="7">
        <v>538</v>
      </c>
      <c r="F43" s="8"/>
      <c r="G43" s="9"/>
      <c r="H43" s="21"/>
    </row>
    <row r="44" spans="2:8" x14ac:dyDescent="0.25">
      <c r="B44" s="11" t="s">
        <v>36</v>
      </c>
      <c r="C44" s="25">
        <v>5693862.4100000011</v>
      </c>
      <c r="D44" s="7">
        <v>515</v>
      </c>
      <c r="F44" s="8"/>
      <c r="G44" s="9"/>
      <c r="H44" s="21"/>
    </row>
    <row r="45" spans="2:8" x14ac:dyDescent="0.25">
      <c r="B45" s="11" t="s">
        <v>37</v>
      </c>
      <c r="C45" s="25">
        <v>4763489.2199999988</v>
      </c>
      <c r="D45" s="7">
        <v>338</v>
      </c>
      <c r="F45" s="8"/>
      <c r="G45" s="9"/>
      <c r="H45" s="21"/>
    </row>
    <row r="46" spans="2:8" x14ac:dyDescent="0.25">
      <c r="B46" s="11" t="s">
        <v>38</v>
      </c>
      <c r="C46" s="25">
        <v>4032649.9099999992</v>
      </c>
      <c r="D46" s="7">
        <v>444</v>
      </c>
      <c r="F46" s="8"/>
      <c r="G46" s="9"/>
      <c r="H46" s="21"/>
    </row>
    <row r="47" spans="2:8" x14ac:dyDescent="0.25">
      <c r="B47" s="11" t="s">
        <v>39</v>
      </c>
      <c r="C47" s="25">
        <v>2890412.1699999995</v>
      </c>
      <c r="D47" s="7">
        <v>473</v>
      </c>
      <c r="F47" s="8"/>
      <c r="G47" s="9"/>
      <c r="H47" s="21"/>
    </row>
    <row r="48" spans="2:8" x14ac:dyDescent="0.25">
      <c r="B48" s="11" t="s">
        <v>40</v>
      </c>
      <c r="C48" s="25">
        <v>2522207.08</v>
      </c>
      <c r="D48" s="7">
        <v>182</v>
      </c>
      <c r="F48" s="8"/>
      <c r="G48" s="9"/>
      <c r="H48" s="21"/>
    </row>
    <row r="49" spans="2:8" x14ac:dyDescent="0.25">
      <c r="B49" s="11" t="s">
        <v>41</v>
      </c>
      <c r="C49" s="25">
        <v>2159387.91</v>
      </c>
      <c r="D49" s="7">
        <v>271</v>
      </c>
      <c r="F49" s="8"/>
      <c r="G49" s="9"/>
      <c r="H49" s="21"/>
    </row>
    <row r="50" spans="2:8" x14ac:dyDescent="0.25">
      <c r="B50" s="11" t="s">
        <v>42</v>
      </c>
      <c r="C50" s="25">
        <v>1575825.7799999998</v>
      </c>
      <c r="D50" s="7">
        <v>194</v>
      </c>
      <c r="F50" s="8"/>
      <c r="G50" s="9"/>
      <c r="H50" s="21"/>
    </row>
    <row r="51" spans="2:8" x14ac:dyDescent="0.25">
      <c r="B51" s="11" t="s">
        <v>43</v>
      </c>
      <c r="C51" s="25">
        <v>687621.96000000008</v>
      </c>
      <c r="D51" s="7">
        <v>59</v>
      </c>
      <c r="F51" s="8"/>
      <c r="G51" s="9"/>
      <c r="H51" s="21"/>
    </row>
    <row r="52" spans="2:8" x14ac:dyDescent="0.25">
      <c r="B52" s="11" t="s">
        <v>44</v>
      </c>
      <c r="C52" s="25">
        <v>514471.55999999994</v>
      </c>
      <c r="D52" s="7">
        <v>180</v>
      </c>
      <c r="F52" s="8"/>
      <c r="G52" s="9"/>
      <c r="H52" s="21"/>
    </row>
    <row r="53" spans="2:8" x14ac:dyDescent="0.25">
      <c r="B53" s="11" t="s">
        <v>45</v>
      </c>
      <c r="C53" s="25">
        <v>393849.83</v>
      </c>
      <c r="D53" s="7">
        <v>54</v>
      </c>
    </row>
    <row r="54" spans="2:8" ht="15.75" thickBot="1" x14ac:dyDescent="0.3">
      <c r="B54" s="15" t="s">
        <v>4</v>
      </c>
      <c r="C54" s="26">
        <f>SUM(C40:C53)</f>
        <v>140608098.10999998</v>
      </c>
      <c r="D54" s="17">
        <f>SUM(D40:D53)</f>
        <v>6723</v>
      </c>
    </row>
  </sheetData>
  <mergeCells count="3">
    <mergeCell ref="C4:D4"/>
    <mergeCell ref="C23:D23"/>
    <mergeCell ref="C38:D38"/>
  </mergeCell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B2:H55"/>
  <sheetViews>
    <sheetView showGridLines="0" topLeftCell="A34" workbookViewId="0">
      <selection activeCell="B2" sqref="B2"/>
    </sheetView>
  </sheetViews>
  <sheetFormatPr baseColWidth="10" defaultRowHeight="15" x14ac:dyDescent="0.25"/>
  <cols>
    <col min="1" max="1" width="5.7109375" customWidth="1"/>
    <col min="2" max="2" width="55.85546875" customWidth="1"/>
    <col min="3" max="4" width="19.7109375" style="3" customWidth="1"/>
    <col min="6" max="6" width="54.42578125" bestFit="1" customWidth="1"/>
  </cols>
  <sheetData>
    <row r="2" spans="2:8" ht="15.75" x14ac:dyDescent="0.25">
      <c r="B2" s="1" t="s">
        <v>15</v>
      </c>
      <c r="C2"/>
      <c r="D2"/>
    </row>
    <row r="3" spans="2:8" ht="16.5" thickBot="1" x14ac:dyDescent="0.3">
      <c r="B3" s="2" t="s">
        <v>0</v>
      </c>
    </row>
    <row r="4" spans="2:8" x14ac:dyDescent="0.25">
      <c r="C4" s="31" t="s">
        <v>7</v>
      </c>
      <c r="D4" s="32"/>
    </row>
    <row r="5" spans="2:8" ht="15.75" thickBot="1" x14ac:dyDescent="0.3">
      <c r="B5" s="12" t="s">
        <v>1</v>
      </c>
      <c r="C5" s="13" t="s">
        <v>6</v>
      </c>
      <c r="D5" s="14" t="s">
        <v>3</v>
      </c>
    </row>
    <row r="6" spans="2:8" x14ac:dyDescent="0.25">
      <c r="B6" s="22" t="s">
        <v>20</v>
      </c>
      <c r="C6" s="25">
        <v>94893356.700000212</v>
      </c>
      <c r="D6" s="7">
        <v>3502</v>
      </c>
      <c r="F6" s="8"/>
      <c r="G6" s="9"/>
      <c r="H6" s="21"/>
    </row>
    <row r="7" spans="2:8" x14ac:dyDescent="0.25">
      <c r="B7" s="22" t="s">
        <v>18</v>
      </c>
      <c r="C7" s="25">
        <v>80166565.579999849</v>
      </c>
      <c r="D7" s="7">
        <v>5487</v>
      </c>
      <c r="F7" s="8"/>
      <c r="G7" s="9"/>
      <c r="H7" s="21"/>
    </row>
    <row r="8" spans="2:8" x14ac:dyDescent="0.25">
      <c r="B8" s="22" t="s">
        <v>19</v>
      </c>
      <c r="C8" s="25">
        <v>56783246.780000031</v>
      </c>
      <c r="D8" s="7">
        <v>1950</v>
      </c>
      <c r="F8" s="8"/>
      <c r="G8" s="9"/>
      <c r="H8" s="21"/>
    </row>
    <row r="9" spans="2:8" x14ac:dyDescent="0.25">
      <c r="B9" s="22" t="s">
        <v>25</v>
      </c>
      <c r="C9" s="25">
        <v>40731371.610000007</v>
      </c>
      <c r="D9" s="7">
        <v>2416</v>
      </c>
      <c r="F9" s="8"/>
      <c r="G9" s="9"/>
      <c r="H9" s="21"/>
    </row>
    <row r="10" spans="2:8" x14ac:dyDescent="0.25">
      <c r="B10" s="22" t="s">
        <v>21</v>
      </c>
      <c r="C10" s="25">
        <v>32751855.86999999</v>
      </c>
      <c r="D10" s="7">
        <v>570</v>
      </c>
      <c r="F10" s="8"/>
      <c r="G10" s="9"/>
      <c r="H10" s="21"/>
    </row>
    <row r="11" spans="2:8" x14ac:dyDescent="0.25">
      <c r="B11" s="22" t="s">
        <v>22</v>
      </c>
      <c r="C11" s="25">
        <v>30333292.020000029</v>
      </c>
      <c r="D11" s="7">
        <v>1992</v>
      </c>
      <c r="F11" s="8"/>
      <c r="G11" s="9"/>
      <c r="H11" s="21"/>
    </row>
    <row r="12" spans="2:8" x14ac:dyDescent="0.25">
      <c r="B12" s="22" t="s">
        <v>23</v>
      </c>
      <c r="C12" s="25">
        <v>26185369.980000023</v>
      </c>
      <c r="D12" s="7">
        <v>1346</v>
      </c>
      <c r="F12" s="8"/>
      <c r="G12" s="9"/>
      <c r="H12" s="21"/>
    </row>
    <row r="13" spans="2:8" x14ac:dyDescent="0.25">
      <c r="B13" s="22" t="s">
        <v>24</v>
      </c>
      <c r="C13" s="25">
        <v>2048316.8499999999</v>
      </c>
      <c r="D13" s="7">
        <v>12</v>
      </c>
      <c r="F13" s="8"/>
      <c r="G13" s="9"/>
      <c r="H13" s="21"/>
    </row>
    <row r="14" spans="2:8" x14ac:dyDescent="0.25">
      <c r="B14" s="22" t="s">
        <v>46</v>
      </c>
      <c r="C14" s="25">
        <v>471383.55</v>
      </c>
      <c r="D14" s="7">
        <v>2</v>
      </c>
      <c r="F14" s="8"/>
      <c r="G14" s="9"/>
      <c r="H14" s="21"/>
    </row>
    <row r="15" spans="2:8" ht="15.75" thickBot="1" x14ac:dyDescent="0.3">
      <c r="B15" s="23" t="s">
        <v>26</v>
      </c>
      <c r="C15" s="25">
        <v>43187.229999999996</v>
      </c>
      <c r="D15" s="7">
        <v>6</v>
      </c>
      <c r="F15" s="8"/>
      <c r="G15" s="9"/>
      <c r="H15" s="21"/>
    </row>
    <row r="16" spans="2:8" ht="15.75" thickBot="1" x14ac:dyDescent="0.3">
      <c r="B16" s="15" t="s">
        <v>4</v>
      </c>
      <c r="C16" s="26">
        <f>SUBTOTAL(109,Tabla262[Saldo])</f>
        <v>364407946.1700002</v>
      </c>
      <c r="D16" s="17">
        <f>SUBTOTAL(109,Tabla262[Créditos])</f>
        <v>17283</v>
      </c>
    </row>
    <row r="17" spans="2:8" x14ac:dyDescent="0.25">
      <c r="B17" s="5"/>
    </row>
    <row r="18" spans="2:8" x14ac:dyDescent="0.25">
      <c r="B18" s="5"/>
    </row>
    <row r="19" spans="2:8" x14ac:dyDescent="0.25">
      <c r="B19" s="5"/>
    </row>
    <row r="20" spans="2:8" x14ac:dyDescent="0.25">
      <c r="B20" s="5"/>
    </row>
    <row r="21" spans="2:8" x14ac:dyDescent="0.25">
      <c r="B21" s="5"/>
    </row>
    <row r="22" spans="2:8" ht="15.75" x14ac:dyDescent="0.25">
      <c r="B22" s="1" t="s">
        <v>16</v>
      </c>
      <c r="D22" s="6"/>
    </row>
    <row r="23" spans="2:8" ht="16.5" thickBot="1" x14ac:dyDescent="0.3">
      <c r="B23" s="2" t="s">
        <v>0</v>
      </c>
      <c r="D23" s="6"/>
    </row>
    <row r="24" spans="2:8" x14ac:dyDescent="0.25">
      <c r="C24" s="31" t="s">
        <v>7</v>
      </c>
      <c r="D24" s="32"/>
      <c r="F24" s="8"/>
      <c r="G24" s="9"/>
      <c r="H24" s="21"/>
    </row>
    <row r="25" spans="2:8" ht="15.75" thickBot="1" x14ac:dyDescent="0.3">
      <c r="B25" s="19" t="s">
        <v>9</v>
      </c>
      <c r="C25" s="13" t="s">
        <v>6</v>
      </c>
      <c r="D25" s="14" t="s">
        <v>3</v>
      </c>
      <c r="F25" s="8"/>
      <c r="G25" s="9"/>
      <c r="H25" s="21"/>
    </row>
    <row r="26" spans="2:8" x14ac:dyDescent="0.25">
      <c r="B26" s="18" t="s">
        <v>27</v>
      </c>
      <c r="C26" s="25">
        <v>87336521.720000386</v>
      </c>
      <c r="D26" s="7">
        <v>6750</v>
      </c>
      <c r="F26" s="8"/>
      <c r="G26" s="9"/>
      <c r="H26" s="21"/>
    </row>
    <row r="27" spans="2:8" x14ac:dyDescent="0.25">
      <c r="B27" s="18" t="s">
        <v>28</v>
      </c>
      <c r="C27" s="25">
        <v>55227601.660000026</v>
      </c>
      <c r="D27" s="7">
        <v>7719</v>
      </c>
      <c r="F27" s="8"/>
      <c r="G27" s="9"/>
      <c r="H27" s="21"/>
    </row>
    <row r="28" spans="2:8" x14ac:dyDescent="0.25">
      <c r="B28" s="18" t="s">
        <v>29</v>
      </c>
      <c r="C28" s="25">
        <v>88039802.52000013</v>
      </c>
      <c r="D28" s="7">
        <v>2135</v>
      </c>
      <c r="F28" s="8"/>
      <c r="G28" s="9"/>
      <c r="H28" s="21"/>
    </row>
    <row r="29" spans="2:8" x14ac:dyDescent="0.25">
      <c r="B29" s="18" t="s">
        <v>30</v>
      </c>
      <c r="C29" s="25">
        <v>73439255.770000055</v>
      </c>
      <c r="D29" s="7">
        <v>447</v>
      </c>
    </row>
    <row r="30" spans="2:8" x14ac:dyDescent="0.25">
      <c r="B30" s="18" t="s">
        <v>31</v>
      </c>
      <c r="C30" s="25">
        <v>60364764.499999978</v>
      </c>
      <c r="D30" s="7">
        <v>232</v>
      </c>
      <c r="E30" s="9"/>
    </row>
    <row r="31" spans="2:8" ht="15.75" thickBot="1" x14ac:dyDescent="0.3">
      <c r="B31" s="20" t="s">
        <v>4</v>
      </c>
      <c r="C31" s="26">
        <f>SUM(C26:C30)</f>
        <v>364407946.17000061</v>
      </c>
      <c r="D31" s="17">
        <f>SUM(D26:D30)</f>
        <v>17283</v>
      </c>
    </row>
    <row r="32" spans="2:8" x14ac:dyDescent="0.25">
      <c r="B32" s="5"/>
    </row>
    <row r="33" spans="2:8" x14ac:dyDescent="0.25">
      <c r="E33" s="9"/>
    </row>
    <row r="37" spans="2:8" ht="15.75" x14ac:dyDescent="0.25">
      <c r="B37" s="1" t="s">
        <v>17</v>
      </c>
    </row>
    <row r="38" spans="2:8" ht="16.5" thickBot="1" x14ac:dyDescent="0.3">
      <c r="B38" s="2" t="s">
        <v>0</v>
      </c>
    </row>
    <row r="39" spans="2:8" x14ac:dyDescent="0.25">
      <c r="C39" s="31" t="s">
        <v>7</v>
      </c>
      <c r="D39" s="32"/>
    </row>
    <row r="40" spans="2:8" ht="15.75" thickBot="1" x14ac:dyDescent="0.3">
      <c r="B40" s="12" t="s">
        <v>10</v>
      </c>
      <c r="C40" s="13" t="s">
        <v>6</v>
      </c>
      <c r="D40" s="14" t="s">
        <v>3</v>
      </c>
    </row>
    <row r="41" spans="2:8" x14ac:dyDescent="0.25">
      <c r="B41" s="11" t="s">
        <v>32</v>
      </c>
      <c r="C41" s="25">
        <v>159707899.85999987</v>
      </c>
      <c r="D41" s="7">
        <v>5945</v>
      </c>
      <c r="F41" s="8"/>
      <c r="G41" s="9"/>
      <c r="H41" s="21"/>
    </row>
    <row r="42" spans="2:8" x14ac:dyDescent="0.25">
      <c r="B42" s="11" t="s">
        <v>33</v>
      </c>
      <c r="C42" s="25">
        <v>81823782.159999877</v>
      </c>
      <c r="D42" s="7">
        <v>1856</v>
      </c>
      <c r="F42" s="8"/>
      <c r="G42" s="9"/>
      <c r="H42" s="21"/>
    </row>
    <row r="43" spans="2:8" x14ac:dyDescent="0.25">
      <c r="B43" s="11" t="s">
        <v>36</v>
      </c>
      <c r="C43" s="25">
        <v>21731368.820000019</v>
      </c>
      <c r="D43" s="7">
        <v>1603</v>
      </c>
      <c r="F43" s="8"/>
      <c r="G43" s="9"/>
      <c r="H43" s="21"/>
    </row>
    <row r="44" spans="2:8" x14ac:dyDescent="0.25">
      <c r="B44" s="11" t="s">
        <v>34</v>
      </c>
      <c r="C44" s="25">
        <v>21441279.63000001</v>
      </c>
      <c r="D44" s="7">
        <v>1441</v>
      </c>
      <c r="F44" s="8"/>
      <c r="G44" s="9"/>
      <c r="H44" s="21"/>
    </row>
    <row r="45" spans="2:8" x14ac:dyDescent="0.25">
      <c r="B45" s="11" t="s">
        <v>35</v>
      </c>
      <c r="C45" s="25">
        <v>13261948.800000012</v>
      </c>
      <c r="D45" s="7">
        <v>978</v>
      </c>
      <c r="F45" s="8"/>
      <c r="G45" s="9"/>
      <c r="H45" s="21"/>
    </row>
    <row r="46" spans="2:8" x14ac:dyDescent="0.25">
      <c r="B46" s="11" t="s">
        <v>37</v>
      </c>
      <c r="C46" s="25">
        <v>10982843.95999999</v>
      </c>
      <c r="D46" s="7">
        <v>1110</v>
      </c>
      <c r="F46" s="8"/>
      <c r="G46" s="9"/>
      <c r="H46" s="21"/>
    </row>
    <row r="47" spans="2:8" x14ac:dyDescent="0.25">
      <c r="B47" s="11" t="s">
        <v>41</v>
      </c>
      <c r="C47" s="25">
        <v>10245436.619999995</v>
      </c>
      <c r="D47" s="7">
        <v>747</v>
      </c>
      <c r="F47" s="8"/>
      <c r="G47" s="9"/>
      <c r="H47" s="21"/>
    </row>
    <row r="48" spans="2:8" x14ac:dyDescent="0.25">
      <c r="B48" s="11" t="s">
        <v>38</v>
      </c>
      <c r="C48" s="25">
        <v>10244024.970000004</v>
      </c>
      <c r="D48" s="7">
        <v>648</v>
      </c>
      <c r="F48" s="8"/>
      <c r="G48" s="9"/>
      <c r="H48" s="21"/>
    </row>
    <row r="49" spans="2:8" x14ac:dyDescent="0.25">
      <c r="B49" s="11" t="s">
        <v>39</v>
      </c>
      <c r="C49" s="25">
        <v>10096106.990000002</v>
      </c>
      <c r="D49" s="7">
        <v>1175</v>
      </c>
      <c r="F49" s="8"/>
      <c r="G49" s="9"/>
      <c r="H49" s="21"/>
    </row>
    <row r="50" spans="2:8" x14ac:dyDescent="0.25">
      <c r="B50" s="11" t="s">
        <v>43</v>
      </c>
      <c r="C50" s="25">
        <v>7009529.1099999994</v>
      </c>
      <c r="D50" s="7">
        <v>174</v>
      </c>
      <c r="F50" s="8"/>
      <c r="G50" s="9"/>
      <c r="H50" s="21"/>
    </row>
    <row r="51" spans="2:8" x14ac:dyDescent="0.25">
      <c r="B51" s="11" t="s">
        <v>44</v>
      </c>
      <c r="C51" s="25">
        <v>5397661.3600000059</v>
      </c>
      <c r="D51" s="7">
        <v>366</v>
      </c>
      <c r="F51" s="8"/>
      <c r="G51" s="9"/>
      <c r="H51" s="21"/>
    </row>
    <row r="52" spans="2:8" x14ac:dyDescent="0.25">
      <c r="B52" s="11" t="s">
        <v>40</v>
      </c>
      <c r="C52" s="25">
        <v>5029515.3800000055</v>
      </c>
      <c r="D52" s="7">
        <v>571</v>
      </c>
      <c r="F52" s="8"/>
      <c r="G52" s="9"/>
      <c r="H52" s="21"/>
    </row>
    <row r="53" spans="2:8" x14ac:dyDescent="0.25">
      <c r="B53" s="11" t="s">
        <v>45</v>
      </c>
      <c r="C53" s="25">
        <v>3955815.7700000009</v>
      </c>
      <c r="D53" s="7">
        <v>192</v>
      </c>
      <c r="F53" s="8"/>
      <c r="G53" s="9"/>
      <c r="H53" s="21"/>
    </row>
    <row r="54" spans="2:8" x14ac:dyDescent="0.25">
      <c r="B54" s="11" t="s">
        <v>42</v>
      </c>
      <c r="C54" s="25">
        <v>3480732.7399999993</v>
      </c>
      <c r="D54" s="7">
        <v>477</v>
      </c>
      <c r="F54" s="8"/>
      <c r="G54" s="9"/>
      <c r="H54" s="21"/>
    </row>
    <row r="55" spans="2:8" ht="15.75" thickBot="1" x14ac:dyDescent="0.3">
      <c r="B55" s="15" t="s">
        <v>4</v>
      </c>
      <c r="C55" s="26">
        <f>SUM(C41:C54)</f>
        <v>364407946.16999984</v>
      </c>
      <c r="D55" s="17">
        <f>SUM(D41:D54)</f>
        <v>17283</v>
      </c>
    </row>
  </sheetData>
  <mergeCells count="3">
    <mergeCell ref="C4:D4"/>
    <mergeCell ref="C24:D24"/>
    <mergeCell ref="C39:D39"/>
  </mergeCell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B2:H52"/>
  <sheetViews>
    <sheetView showGridLines="0" workbookViewId="0">
      <selection activeCell="B2" sqref="B2"/>
    </sheetView>
  </sheetViews>
  <sheetFormatPr baseColWidth="10" defaultRowHeight="15" x14ac:dyDescent="0.25"/>
  <cols>
    <col min="1" max="1" width="5.7109375" customWidth="1"/>
    <col min="2" max="2" width="55.85546875" customWidth="1"/>
    <col min="3" max="4" width="19.7109375" style="3" customWidth="1"/>
    <col min="6" max="6" width="34.7109375" bestFit="1" customWidth="1"/>
  </cols>
  <sheetData>
    <row r="2" spans="2:8" ht="15.75" x14ac:dyDescent="0.25">
      <c r="B2" s="1" t="s">
        <v>12</v>
      </c>
      <c r="C2"/>
      <c r="D2"/>
    </row>
    <row r="3" spans="2:8" ht="16.5" thickBot="1" x14ac:dyDescent="0.3">
      <c r="B3" s="2" t="s">
        <v>0</v>
      </c>
    </row>
    <row r="4" spans="2:8" x14ac:dyDescent="0.25">
      <c r="C4" s="31" t="s">
        <v>5</v>
      </c>
      <c r="D4" s="32"/>
    </row>
    <row r="5" spans="2:8" ht="15.75" thickBot="1" x14ac:dyDescent="0.3">
      <c r="B5" s="12" t="s">
        <v>1</v>
      </c>
      <c r="C5" s="13" t="s">
        <v>2</v>
      </c>
      <c r="D5" s="14" t="s">
        <v>3</v>
      </c>
    </row>
    <row r="6" spans="2:8" x14ac:dyDescent="0.25">
      <c r="B6" s="11" t="s">
        <v>21</v>
      </c>
      <c r="C6" s="4">
        <v>7591440.0899999989</v>
      </c>
      <c r="D6" s="7">
        <v>75</v>
      </c>
      <c r="F6" s="8"/>
      <c r="G6" s="9"/>
      <c r="H6" s="10"/>
    </row>
    <row r="7" spans="2:8" x14ac:dyDescent="0.25">
      <c r="B7" s="11" t="s">
        <v>20</v>
      </c>
      <c r="C7" s="4">
        <v>4581492.6900000004</v>
      </c>
      <c r="D7" s="7">
        <v>36</v>
      </c>
      <c r="F7" s="8"/>
      <c r="G7" s="9"/>
      <c r="H7" s="10"/>
    </row>
    <row r="8" spans="2:8" x14ac:dyDescent="0.25">
      <c r="B8" s="11" t="s">
        <v>19</v>
      </c>
      <c r="C8" s="4">
        <v>4466500.2300000004</v>
      </c>
      <c r="D8" s="7">
        <v>16</v>
      </c>
      <c r="F8" s="8"/>
      <c r="G8" s="9"/>
      <c r="H8" s="10"/>
    </row>
    <row r="9" spans="2:8" x14ac:dyDescent="0.25">
      <c r="B9" s="11" t="s">
        <v>46</v>
      </c>
      <c r="C9" s="4">
        <v>2300000</v>
      </c>
      <c r="D9" s="7">
        <v>1</v>
      </c>
      <c r="F9" s="8"/>
      <c r="G9" s="9"/>
      <c r="H9" s="10"/>
    </row>
    <row r="10" spans="2:8" x14ac:dyDescent="0.25">
      <c r="B10" s="11" t="s">
        <v>18</v>
      </c>
      <c r="C10" s="4">
        <v>1727162.3</v>
      </c>
      <c r="D10" s="7">
        <v>18</v>
      </c>
      <c r="F10" s="8"/>
      <c r="G10" s="9"/>
      <c r="H10" s="10"/>
    </row>
    <row r="11" spans="2:8" x14ac:dyDescent="0.25">
      <c r="B11" s="11" t="s">
        <v>23</v>
      </c>
      <c r="C11" s="4">
        <v>1636722</v>
      </c>
      <c r="D11" s="7">
        <v>2</v>
      </c>
    </row>
    <row r="12" spans="2:8" x14ac:dyDescent="0.25">
      <c r="B12" s="11" t="s">
        <v>22</v>
      </c>
      <c r="C12" s="4">
        <v>1526712.97</v>
      </c>
      <c r="D12" s="7">
        <v>9</v>
      </c>
    </row>
    <row r="13" spans="2:8" ht="15.75" thickBot="1" x14ac:dyDescent="0.3">
      <c r="B13" s="15" t="s">
        <v>4</v>
      </c>
      <c r="C13" s="16">
        <f>SUBTOTAL(109,Tabla2[Monto])</f>
        <v>23830030.279999997</v>
      </c>
      <c r="D13" s="17">
        <f>SUBTOTAL(109,Tabla2[Créditos])</f>
        <v>157</v>
      </c>
    </row>
    <row r="14" spans="2:8" x14ac:dyDescent="0.25">
      <c r="B14" s="5"/>
    </row>
    <row r="15" spans="2:8" x14ac:dyDescent="0.25">
      <c r="B15" s="5"/>
      <c r="C15" s="24"/>
    </row>
    <row r="16" spans="2:8" x14ac:dyDescent="0.25">
      <c r="B16" s="5"/>
      <c r="C16" s="24"/>
      <c r="D16" s="24"/>
    </row>
    <row r="17" spans="2:8" x14ac:dyDescent="0.25">
      <c r="B17" s="5"/>
    </row>
    <row r="18" spans="2:8" x14ac:dyDescent="0.25">
      <c r="B18" s="5"/>
    </row>
    <row r="19" spans="2:8" ht="15.75" x14ac:dyDescent="0.25">
      <c r="B19" s="1" t="s">
        <v>13</v>
      </c>
      <c r="D19" s="6"/>
    </row>
    <row r="20" spans="2:8" ht="16.5" thickBot="1" x14ac:dyDescent="0.3">
      <c r="B20" s="2" t="s">
        <v>0</v>
      </c>
      <c r="D20" s="6"/>
      <c r="F20" s="8"/>
      <c r="G20" s="9"/>
      <c r="H20" s="10"/>
    </row>
    <row r="21" spans="2:8" x14ac:dyDescent="0.25">
      <c r="C21" s="31" t="s">
        <v>5</v>
      </c>
      <c r="D21" s="32"/>
      <c r="F21" s="8"/>
      <c r="G21" s="9"/>
      <c r="H21" s="10"/>
    </row>
    <row r="22" spans="2:8" ht="15.75" thickBot="1" x14ac:dyDescent="0.3">
      <c r="B22" s="19" t="s">
        <v>9</v>
      </c>
      <c r="C22" s="13" t="s">
        <v>2</v>
      </c>
      <c r="D22" s="14" t="s">
        <v>3</v>
      </c>
      <c r="F22" s="8"/>
      <c r="G22" s="9"/>
      <c r="H22" s="10"/>
    </row>
    <row r="23" spans="2:8" x14ac:dyDescent="0.25">
      <c r="B23" s="18" t="s">
        <v>28</v>
      </c>
      <c r="C23" s="4">
        <v>2782701.7399999993</v>
      </c>
      <c r="D23" s="7">
        <v>87</v>
      </c>
      <c r="F23" s="8"/>
      <c r="G23" s="9"/>
      <c r="H23" s="10"/>
    </row>
    <row r="24" spans="2:8" x14ac:dyDescent="0.25">
      <c r="B24" s="18" t="s">
        <v>29</v>
      </c>
      <c r="C24" s="4">
        <v>4887291.91</v>
      </c>
      <c r="D24" s="7">
        <v>43</v>
      </c>
      <c r="F24" s="8"/>
      <c r="G24" s="9"/>
      <c r="H24" s="10"/>
    </row>
    <row r="25" spans="2:8" x14ac:dyDescent="0.25">
      <c r="B25" s="18" t="s">
        <v>30</v>
      </c>
      <c r="C25" s="4">
        <v>4246180.24</v>
      </c>
      <c r="D25" s="7">
        <v>17</v>
      </c>
    </row>
    <row r="26" spans="2:8" x14ac:dyDescent="0.25">
      <c r="B26" s="18" t="s">
        <v>31</v>
      </c>
      <c r="C26" s="4">
        <v>11913856.390000001</v>
      </c>
      <c r="D26" s="7">
        <v>10</v>
      </c>
    </row>
    <row r="27" spans="2:8" ht="15.75" thickBot="1" x14ac:dyDescent="0.3">
      <c r="B27" s="20" t="s">
        <v>4</v>
      </c>
      <c r="C27" s="16">
        <f>SUM(C23:C26)</f>
        <v>23830030.280000001</v>
      </c>
      <c r="D27" s="17">
        <f>SUM(D23:D26)</f>
        <v>157</v>
      </c>
    </row>
    <row r="28" spans="2:8" x14ac:dyDescent="0.25">
      <c r="B28" s="29" t="s">
        <v>8</v>
      </c>
    </row>
    <row r="34" spans="2:8" ht="15" customHeight="1" x14ac:dyDescent="0.25"/>
    <row r="35" spans="2:8" ht="15.75" x14ac:dyDescent="0.25">
      <c r="B35" s="1" t="s">
        <v>14</v>
      </c>
    </row>
    <row r="36" spans="2:8" ht="16.5" thickBot="1" x14ac:dyDescent="0.3">
      <c r="B36" s="2" t="s">
        <v>0</v>
      </c>
      <c r="F36" s="8"/>
      <c r="G36" s="9"/>
      <c r="H36" s="10"/>
    </row>
    <row r="37" spans="2:8" x14ac:dyDescent="0.25">
      <c r="C37" s="31" t="s">
        <v>5</v>
      </c>
      <c r="D37" s="32"/>
      <c r="F37" s="8"/>
      <c r="G37" s="9"/>
      <c r="H37" s="10"/>
    </row>
    <row r="38" spans="2:8" ht="15.75" thickBot="1" x14ac:dyDescent="0.3">
      <c r="B38" s="12" t="s">
        <v>10</v>
      </c>
      <c r="C38" s="13" t="s">
        <v>2</v>
      </c>
      <c r="D38" s="14" t="s">
        <v>3</v>
      </c>
      <c r="F38" s="8"/>
      <c r="G38" s="9"/>
      <c r="H38" s="10"/>
    </row>
    <row r="39" spans="2:8" x14ac:dyDescent="0.25">
      <c r="B39" s="11" t="s">
        <v>32</v>
      </c>
      <c r="C39" s="4">
        <v>14241368.290000001</v>
      </c>
      <c r="D39" s="7">
        <v>92</v>
      </c>
      <c r="F39" s="8"/>
      <c r="G39" s="9"/>
      <c r="H39" s="10"/>
    </row>
    <row r="40" spans="2:8" x14ac:dyDescent="0.25">
      <c r="B40" s="11" t="s">
        <v>33</v>
      </c>
      <c r="C40" s="4">
        <v>5032038.28</v>
      </c>
      <c r="D40" s="7">
        <v>27</v>
      </c>
      <c r="F40" s="8"/>
      <c r="G40" s="9"/>
      <c r="H40" s="10"/>
    </row>
    <row r="41" spans="2:8" x14ac:dyDescent="0.25">
      <c r="B41" s="11" t="s">
        <v>34</v>
      </c>
      <c r="C41" s="4">
        <v>3552708.04</v>
      </c>
      <c r="D41" s="7">
        <v>10</v>
      </c>
      <c r="F41" s="8"/>
      <c r="G41" s="9"/>
      <c r="H41" s="10"/>
    </row>
    <row r="42" spans="2:8" x14ac:dyDescent="0.25">
      <c r="B42" s="11" t="s">
        <v>44</v>
      </c>
      <c r="C42" s="4">
        <v>310167</v>
      </c>
      <c r="D42" s="7">
        <v>4</v>
      </c>
      <c r="F42" s="8"/>
      <c r="G42" s="9"/>
      <c r="H42" s="10"/>
    </row>
    <row r="43" spans="2:8" x14ac:dyDescent="0.25">
      <c r="B43" s="11" t="s">
        <v>35</v>
      </c>
      <c r="C43" s="4">
        <v>243512.66999999998</v>
      </c>
      <c r="D43" s="7">
        <v>9</v>
      </c>
      <c r="F43" s="8"/>
      <c r="G43" s="9"/>
      <c r="H43" s="10"/>
    </row>
    <row r="44" spans="2:8" x14ac:dyDescent="0.25">
      <c r="B44" s="11" t="s">
        <v>37</v>
      </c>
      <c r="C44" s="4">
        <v>166605</v>
      </c>
      <c r="D44" s="7">
        <v>3</v>
      </c>
      <c r="F44" s="8"/>
      <c r="G44" s="9"/>
      <c r="H44" s="10"/>
    </row>
    <row r="45" spans="2:8" x14ac:dyDescent="0.25">
      <c r="B45" s="11" t="s">
        <v>36</v>
      </c>
      <c r="C45" s="4">
        <v>74034</v>
      </c>
      <c r="D45" s="7">
        <v>2</v>
      </c>
      <c r="F45" s="8"/>
      <c r="G45" s="9"/>
      <c r="H45" s="10"/>
    </row>
    <row r="46" spans="2:8" x14ac:dyDescent="0.25">
      <c r="B46" s="11" t="s">
        <v>39</v>
      </c>
      <c r="C46" s="4">
        <v>64719</v>
      </c>
      <c r="D46" s="7">
        <v>3</v>
      </c>
      <c r="F46" s="8"/>
      <c r="G46" s="9"/>
      <c r="H46" s="10"/>
    </row>
    <row r="47" spans="2:8" x14ac:dyDescent="0.25">
      <c r="B47" s="11" t="s">
        <v>42</v>
      </c>
      <c r="C47" s="4">
        <v>40000</v>
      </c>
      <c r="D47" s="7">
        <v>1</v>
      </c>
      <c r="F47" s="8"/>
      <c r="G47" s="9"/>
      <c r="H47" s="10"/>
    </row>
    <row r="48" spans="2:8" x14ac:dyDescent="0.25">
      <c r="B48" s="11" t="s">
        <v>41</v>
      </c>
      <c r="C48" s="4">
        <v>36000</v>
      </c>
      <c r="D48" s="7">
        <v>2</v>
      </c>
      <c r="F48" s="8"/>
      <c r="G48" s="9"/>
      <c r="H48" s="10"/>
    </row>
    <row r="49" spans="2:4" x14ac:dyDescent="0.25">
      <c r="B49" s="11" t="s">
        <v>40</v>
      </c>
      <c r="C49" s="4">
        <v>30000</v>
      </c>
      <c r="D49" s="7">
        <v>1</v>
      </c>
    </row>
    <row r="50" spans="2:4" x14ac:dyDescent="0.25">
      <c r="B50" s="11" t="s">
        <v>45</v>
      </c>
      <c r="C50" s="4">
        <v>25378</v>
      </c>
      <c r="D50" s="7">
        <v>2</v>
      </c>
    </row>
    <row r="51" spans="2:4" x14ac:dyDescent="0.25">
      <c r="B51" s="11" t="s">
        <v>38</v>
      </c>
      <c r="C51" s="4">
        <v>13500</v>
      </c>
      <c r="D51" s="7">
        <v>1</v>
      </c>
    </row>
    <row r="52" spans="2:4" ht="15.75" thickBot="1" x14ac:dyDescent="0.3">
      <c r="B52" s="15" t="s">
        <v>4</v>
      </c>
      <c r="C52" s="16">
        <f>SUM(C39:C51)</f>
        <v>23830030.280000001</v>
      </c>
      <c r="D52" s="17">
        <f>SUM(D39:D51)</f>
        <v>157</v>
      </c>
    </row>
  </sheetData>
  <mergeCells count="3">
    <mergeCell ref="C4:D4"/>
    <mergeCell ref="C21:D21"/>
    <mergeCell ref="C37:D37"/>
  </mergeCell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B2:H51"/>
  <sheetViews>
    <sheetView showGridLines="0" zoomScaleNormal="100" workbookViewId="0">
      <selection activeCell="B2" sqref="B2"/>
    </sheetView>
  </sheetViews>
  <sheetFormatPr baseColWidth="10" defaultRowHeight="15" x14ac:dyDescent="0.25"/>
  <cols>
    <col min="1" max="1" width="5.7109375" customWidth="1"/>
    <col min="2" max="2" width="55.85546875" customWidth="1"/>
    <col min="3" max="4" width="19.7109375" style="3" customWidth="1"/>
    <col min="6" max="6" width="51.85546875" bestFit="1" customWidth="1"/>
  </cols>
  <sheetData>
    <row r="2" spans="2:8" ht="15.75" x14ac:dyDescent="0.25">
      <c r="B2" s="1" t="s">
        <v>15</v>
      </c>
      <c r="C2"/>
      <c r="D2"/>
    </row>
    <row r="3" spans="2:8" ht="16.5" thickBot="1" x14ac:dyDescent="0.3">
      <c r="B3" s="2" t="s">
        <v>0</v>
      </c>
    </row>
    <row r="4" spans="2:8" x14ac:dyDescent="0.25">
      <c r="C4" s="31" t="s">
        <v>5</v>
      </c>
      <c r="D4" s="32"/>
    </row>
    <row r="5" spans="2:8" ht="15.75" thickBot="1" x14ac:dyDescent="0.3">
      <c r="B5" s="12" t="s">
        <v>1</v>
      </c>
      <c r="C5" s="13" t="s">
        <v>6</v>
      </c>
      <c r="D5" s="14" t="s">
        <v>3</v>
      </c>
    </row>
    <row r="6" spans="2:8" x14ac:dyDescent="0.25">
      <c r="B6" s="11" t="s">
        <v>21</v>
      </c>
      <c r="C6" s="4">
        <v>16399868.499999996</v>
      </c>
      <c r="D6" s="7">
        <v>244</v>
      </c>
      <c r="F6" s="8"/>
      <c r="G6" s="9"/>
      <c r="H6" s="10"/>
    </row>
    <row r="7" spans="2:8" x14ac:dyDescent="0.25">
      <c r="B7" s="11" t="s">
        <v>20</v>
      </c>
      <c r="C7" s="4">
        <v>14955387.43</v>
      </c>
      <c r="D7" s="7">
        <v>196</v>
      </c>
      <c r="F7" s="8"/>
      <c r="G7" s="9"/>
      <c r="H7" s="10"/>
    </row>
    <row r="8" spans="2:8" x14ac:dyDescent="0.25">
      <c r="B8" s="11" t="s">
        <v>19</v>
      </c>
      <c r="C8" s="4">
        <v>9642154.0599999987</v>
      </c>
      <c r="D8" s="7">
        <v>86</v>
      </c>
      <c r="F8" s="8"/>
      <c r="G8" s="9"/>
      <c r="H8" s="10"/>
    </row>
    <row r="9" spans="2:8" x14ac:dyDescent="0.25">
      <c r="B9" s="11" t="s">
        <v>22</v>
      </c>
      <c r="C9" s="4">
        <v>5051965.8900000006</v>
      </c>
      <c r="D9" s="7">
        <v>21</v>
      </c>
      <c r="F9" s="8"/>
      <c r="G9" s="9"/>
      <c r="H9" s="10"/>
    </row>
    <row r="10" spans="2:8" x14ac:dyDescent="0.25">
      <c r="B10" s="11" t="s">
        <v>46</v>
      </c>
      <c r="C10" s="4">
        <v>3528946.7300000004</v>
      </c>
      <c r="D10" s="7">
        <v>8</v>
      </c>
      <c r="F10" s="8"/>
      <c r="G10" s="9"/>
      <c r="H10" s="10"/>
    </row>
    <row r="11" spans="2:8" x14ac:dyDescent="0.25">
      <c r="B11" s="11" t="s">
        <v>18</v>
      </c>
      <c r="C11" s="4">
        <v>3074148.1500000013</v>
      </c>
      <c r="D11" s="7">
        <v>174</v>
      </c>
      <c r="F11" s="8"/>
      <c r="G11" s="9"/>
      <c r="H11" s="10"/>
    </row>
    <row r="12" spans="2:8" x14ac:dyDescent="0.25">
      <c r="B12" s="11" t="s">
        <v>23</v>
      </c>
      <c r="C12" s="4">
        <v>1639309.4799999997</v>
      </c>
      <c r="D12" s="7">
        <v>7</v>
      </c>
      <c r="F12" s="8"/>
      <c r="G12" s="9"/>
      <c r="H12" s="10"/>
    </row>
    <row r="13" spans="2:8" ht="15.75" thickBot="1" x14ac:dyDescent="0.3">
      <c r="B13" s="28" t="s">
        <v>11</v>
      </c>
      <c r="C13" s="16">
        <f>SUBTOTAL(109,C6:C12)</f>
        <v>54291780.239999995</v>
      </c>
      <c r="D13" s="17">
        <f>SUBTOTAL(109,D6:D12)</f>
        <v>736</v>
      </c>
      <c r="F13" s="8"/>
      <c r="G13" s="9"/>
      <c r="H13" s="10"/>
    </row>
    <row r="14" spans="2:8" x14ac:dyDescent="0.25">
      <c r="B14" s="5"/>
      <c r="C14" s="30"/>
    </row>
    <row r="15" spans="2:8" x14ac:dyDescent="0.25">
      <c r="B15" s="5"/>
    </row>
    <row r="16" spans="2:8" x14ac:dyDescent="0.25">
      <c r="B16" s="5"/>
    </row>
    <row r="17" spans="2:8" x14ac:dyDescent="0.25">
      <c r="B17" s="5"/>
    </row>
    <row r="18" spans="2:8" x14ac:dyDescent="0.25">
      <c r="B18" s="5"/>
    </row>
    <row r="19" spans="2:8" ht="15.75" x14ac:dyDescent="0.25">
      <c r="B19" s="1" t="s">
        <v>16</v>
      </c>
      <c r="D19" s="6"/>
    </row>
    <row r="20" spans="2:8" ht="16.5" thickBot="1" x14ac:dyDescent="0.3">
      <c r="B20" s="2" t="s">
        <v>0</v>
      </c>
      <c r="D20" s="6"/>
    </row>
    <row r="21" spans="2:8" x14ac:dyDescent="0.25">
      <c r="C21" s="31" t="s">
        <v>5</v>
      </c>
      <c r="D21" s="32"/>
    </row>
    <row r="22" spans="2:8" ht="15.75" thickBot="1" x14ac:dyDescent="0.3">
      <c r="B22" s="19" t="s">
        <v>9</v>
      </c>
      <c r="C22" s="13" t="s">
        <v>6</v>
      </c>
      <c r="D22" s="14" t="s">
        <v>3</v>
      </c>
      <c r="F22" s="8"/>
      <c r="G22" s="9"/>
      <c r="H22" s="10"/>
    </row>
    <row r="23" spans="2:8" x14ac:dyDescent="0.25">
      <c r="B23" s="18" t="s">
        <v>28</v>
      </c>
      <c r="C23" s="4">
        <v>5912241.6399999969</v>
      </c>
      <c r="D23" s="7">
        <v>448</v>
      </c>
      <c r="F23" s="8"/>
      <c r="G23" s="9"/>
      <c r="H23" s="10"/>
    </row>
    <row r="24" spans="2:8" x14ac:dyDescent="0.25">
      <c r="B24" s="18" t="s">
        <v>29</v>
      </c>
      <c r="C24" s="4">
        <v>13522046.98</v>
      </c>
      <c r="D24" s="7">
        <v>201</v>
      </c>
      <c r="F24" s="8"/>
      <c r="G24" s="9"/>
      <c r="H24" s="10"/>
    </row>
    <row r="25" spans="2:8" x14ac:dyDescent="0.25">
      <c r="B25" s="18" t="s">
        <v>30</v>
      </c>
      <c r="C25" s="4">
        <v>14898311.35</v>
      </c>
      <c r="D25" s="7">
        <v>54</v>
      </c>
      <c r="F25" s="8"/>
      <c r="G25" s="9"/>
      <c r="H25" s="10"/>
    </row>
    <row r="26" spans="2:8" x14ac:dyDescent="0.25">
      <c r="B26" s="18" t="s">
        <v>31</v>
      </c>
      <c r="C26" s="4">
        <v>19959180.269999996</v>
      </c>
      <c r="D26" s="7">
        <v>33</v>
      </c>
    </row>
    <row r="27" spans="2:8" ht="15.75" thickBot="1" x14ac:dyDescent="0.3">
      <c r="B27" s="20" t="s">
        <v>4</v>
      </c>
      <c r="C27" s="16">
        <f>SUM(C23:C26)</f>
        <v>54291780.239999995</v>
      </c>
      <c r="D27" s="17">
        <f t="shared" ref="D27" si="0">SUM(D23:D26)</f>
        <v>736</v>
      </c>
    </row>
    <row r="28" spans="2:8" x14ac:dyDescent="0.25">
      <c r="B28" s="27" t="s">
        <v>8</v>
      </c>
    </row>
    <row r="33" spans="2:8" ht="15.75" x14ac:dyDescent="0.25">
      <c r="B33" s="1" t="s">
        <v>17</v>
      </c>
    </row>
    <row r="34" spans="2:8" ht="16.5" thickBot="1" x14ac:dyDescent="0.3">
      <c r="B34" s="2" t="s">
        <v>0</v>
      </c>
    </row>
    <row r="35" spans="2:8" x14ac:dyDescent="0.25">
      <c r="C35" s="31" t="s">
        <v>5</v>
      </c>
      <c r="D35" s="32"/>
    </row>
    <row r="36" spans="2:8" ht="15.75" thickBot="1" x14ac:dyDescent="0.3">
      <c r="B36" s="12" t="s">
        <v>10</v>
      </c>
      <c r="C36" s="13" t="s">
        <v>6</v>
      </c>
      <c r="D36" s="14" t="s">
        <v>3</v>
      </c>
    </row>
    <row r="37" spans="2:8" x14ac:dyDescent="0.25">
      <c r="B37" s="11" t="s">
        <v>32</v>
      </c>
      <c r="C37" s="4">
        <v>31258364.459999993</v>
      </c>
      <c r="D37" s="7">
        <v>412</v>
      </c>
    </row>
    <row r="38" spans="2:8" x14ac:dyDescent="0.25">
      <c r="B38" s="11" t="s">
        <v>33</v>
      </c>
      <c r="C38" s="4">
        <v>13398103.860000009</v>
      </c>
      <c r="D38" s="7">
        <v>159</v>
      </c>
      <c r="F38" s="8"/>
      <c r="G38" s="9"/>
      <c r="H38" s="10"/>
    </row>
    <row r="39" spans="2:8" x14ac:dyDescent="0.25">
      <c r="B39" s="11" t="s">
        <v>34</v>
      </c>
      <c r="C39" s="4">
        <v>3943757.6900000004</v>
      </c>
      <c r="D39" s="7">
        <v>28</v>
      </c>
      <c r="F39" s="8"/>
      <c r="G39" s="9"/>
      <c r="H39" s="10"/>
    </row>
    <row r="40" spans="2:8" x14ac:dyDescent="0.25">
      <c r="B40" s="11" t="s">
        <v>36</v>
      </c>
      <c r="C40" s="4">
        <v>2631549.79</v>
      </c>
      <c r="D40" s="7">
        <v>25</v>
      </c>
      <c r="F40" s="8"/>
      <c r="G40" s="9"/>
      <c r="H40" s="10"/>
    </row>
    <row r="41" spans="2:8" x14ac:dyDescent="0.25">
      <c r="B41" s="11" t="s">
        <v>37</v>
      </c>
      <c r="C41" s="4">
        <v>1294753.72</v>
      </c>
      <c r="D41" s="7">
        <v>16</v>
      </c>
      <c r="F41" s="8"/>
      <c r="G41" s="9"/>
      <c r="H41" s="10"/>
    </row>
    <row r="42" spans="2:8" x14ac:dyDescent="0.25">
      <c r="B42" s="11" t="s">
        <v>35</v>
      </c>
      <c r="C42" s="4">
        <v>871317.64</v>
      </c>
      <c r="D42" s="7">
        <v>28</v>
      </c>
      <c r="F42" s="8"/>
      <c r="G42" s="9"/>
      <c r="H42" s="10"/>
    </row>
    <row r="43" spans="2:8" x14ac:dyDescent="0.25">
      <c r="B43" s="11" t="s">
        <v>42</v>
      </c>
      <c r="C43" s="4">
        <v>267496.75000000006</v>
      </c>
      <c r="D43" s="7">
        <v>6</v>
      </c>
      <c r="F43" s="8"/>
      <c r="G43" s="9"/>
      <c r="H43" s="10"/>
    </row>
    <row r="44" spans="2:8" x14ac:dyDescent="0.25">
      <c r="B44" s="11" t="s">
        <v>45</v>
      </c>
      <c r="C44" s="4">
        <v>149211.07</v>
      </c>
      <c r="D44" s="7">
        <v>11</v>
      </c>
      <c r="F44" s="8"/>
      <c r="G44" s="9"/>
      <c r="H44" s="10"/>
    </row>
    <row r="45" spans="2:8" x14ac:dyDescent="0.25">
      <c r="B45" s="11" t="s">
        <v>44</v>
      </c>
      <c r="C45" s="4">
        <v>137641.80000000002</v>
      </c>
      <c r="D45" s="7">
        <v>18</v>
      </c>
      <c r="F45" s="8"/>
      <c r="G45" s="9"/>
      <c r="H45" s="10"/>
    </row>
    <row r="46" spans="2:8" x14ac:dyDescent="0.25">
      <c r="B46" s="11" t="s">
        <v>38</v>
      </c>
      <c r="C46" s="4">
        <v>114119.12</v>
      </c>
      <c r="D46" s="7">
        <v>9</v>
      </c>
      <c r="F46" s="8"/>
      <c r="G46" s="9"/>
      <c r="H46" s="10"/>
    </row>
    <row r="47" spans="2:8" x14ac:dyDescent="0.25">
      <c r="B47" s="11" t="s">
        <v>39</v>
      </c>
      <c r="C47" s="4">
        <v>83056.44</v>
      </c>
      <c r="D47" s="7">
        <v>9</v>
      </c>
      <c r="F47" s="8"/>
      <c r="G47" s="9"/>
      <c r="H47" s="10"/>
    </row>
    <row r="48" spans="2:8" x14ac:dyDescent="0.25">
      <c r="B48" s="11" t="s">
        <v>40</v>
      </c>
      <c r="C48" s="4">
        <v>61397.759999999995</v>
      </c>
      <c r="D48" s="7">
        <v>5</v>
      </c>
      <c r="F48" s="8"/>
      <c r="G48" s="9"/>
      <c r="H48" s="10"/>
    </row>
    <row r="49" spans="2:8" x14ac:dyDescent="0.25">
      <c r="B49" s="11" t="s">
        <v>41</v>
      </c>
      <c r="C49" s="4">
        <v>57021.13</v>
      </c>
      <c r="D49" s="7">
        <v>3</v>
      </c>
      <c r="F49" s="8"/>
      <c r="G49" s="9"/>
      <c r="H49" s="10"/>
    </row>
    <row r="50" spans="2:8" x14ac:dyDescent="0.25">
      <c r="B50" s="11" t="s">
        <v>43</v>
      </c>
      <c r="C50" s="4">
        <v>23989.010000000002</v>
      </c>
      <c r="D50" s="7">
        <v>7</v>
      </c>
      <c r="F50" s="8"/>
      <c r="G50" s="9"/>
      <c r="H50" s="10"/>
    </row>
    <row r="51" spans="2:8" ht="15.75" thickBot="1" x14ac:dyDescent="0.3">
      <c r="B51" s="15" t="s">
        <v>4</v>
      </c>
      <c r="C51" s="16">
        <f>SUM(C37:C50)</f>
        <v>54291780.239999987</v>
      </c>
      <c r="D51" s="17">
        <f>SUM(D37:D50)</f>
        <v>736</v>
      </c>
    </row>
  </sheetData>
  <mergeCells count="3">
    <mergeCell ref="C4:D4"/>
    <mergeCell ref="C21:D21"/>
    <mergeCell ref="C35:D35"/>
  </mergeCell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BDES - Monto Otorgado</vt:lpstr>
      <vt:lpstr>BDES - Saldo de Cartera</vt:lpstr>
      <vt:lpstr>FDE - Monto Otorgado</vt:lpstr>
      <vt:lpstr>FDE - Saldo de Cartera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Ríos</dc:creator>
  <cp:lastModifiedBy>Carlos Angel</cp:lastModifiedBy>
  <dcterms:created xsi:type="dcterms:W3CDTF">2018-05-16T19:09:38Z</dcterms:created>
  <dcterms:modified xsi:type="dcterms:W3CDTF">2020-10-09T21:58:10Z</dcterms:modified>
</cp:coreProperties>
</file>