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0\Informacion Oficiosa\Informes financieros\I TRIMESTRE 2020\"/>
    </mc:Choice>
  </mc:AlternateContent>
  <bookViews>
    <workbookView xWindow="0" yWindow="0" windowWidth="24000" windowHeight="9600" tabRatio="779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D55" i="2"/>
  <c r="D13" i="4" l="1"/>
  <c r="C13" i="4"/>
  <c r="D49" i="3" l="1"/>
  <c r="C49" i="3"/>
  <c r="D15" i="1" l="1"/>
  <c r="C15" i="1"/>
  <c r="D31" i="2" l="1"/>
  <c r="C31" i="2"/>
  <c r="C16" i="2"/>
  <c r="D54" i="1" l="1"/>
  <c r="C54" i="1"/>
  <c r="D30" i="1"/>
  <c r="C30" i="1"/>
  <c r="D16" i="2" l="1"/>
  <c r="C51" i="4"/>
  <c r="D51" i="4" l="1"/>
  <c r="D27" i="4"/>
  <c r="C27" i="4"/>
  <c r="D26" i="3" l="1"/>
  <c r="C26" i="3"/>
  <c r="C12" i="3"/>
  <c r="D12" i="3"/>
</calcChain>
</file>

<file path=xl/sharedStrings.xml><?xml version="1.0" encoding="utf-8"?>
<sst xmlns="http://schemas.openxmlformats.org/spreadsheetml/2006/main" count="189" uniqueCount="48">
  <si>
    <t>Cifras en millones de USD</t>
  </si>
  <si>
    <t>SECTOR ECONÓMICO</t>
  </si>
  <si>
    <t>Monto</t>
  </si>
  <si>
    <t>Créditos</t>
  </si>
  <si>
    <t>TOTAL</t>
  </si>
  <si>
    <t>PERSONA NATURAL</t>
  </si>
  <si>
    <t>MICROEMPRESA</t>
  </si>
  <si>
    <t>PEQUENA</t>
  </si>
  <si>
    <t>MEDIANA</t>
  </si>
  <si>
    <t>GRANDE</t>
  </si>
  <si>
    <t>FDE</t>
  </si>
  <si>
    <t>Saldo</t>
  </si>
  <si>
    <t>2DO. PISO</t>
  </si>
  <si>
    <t>*Incluye Persona Natural.</t>
  </si>
  <si>
    <t>TAMAÑO DE EMPRESA</t>
  </si>
  <si>
    <t>DEPARTAMENTO</t>
  </si>
  <si>
    <t>SECTOR COMERCIO</t>
  </si>
  <si>
    <t>SECTOR AGROPECUARIO</t>
  </si>
  <si>
    <t>SECTOR INDUSTRIA MANUFACTURERA</t>
  </si>
  <si>
    <t>SECTOR SERVICIOS</t>
  </si>
  <si>
    <t>SECTOR CONSTRUCCION</t>
  </si>
  <si>
    <t>SECTOR TRANSPORTE, ALMACENAJE Y COMUNICACIONES</t>
  </si>
  <si>
    <t>SECTOR VIVIENDA</t>
  </si>
  <si>
    <t>SECTOR ELECTRICIDAD, GAS, AGUA Y SERVICIOS SANITARIOS</t>
  </si>
  <si>
    <t>SECTOR MINERIA Y CANTERAS</t>
  </si>
  <si>
    <t>SAN SALVADOR</t>
  </si>
  <si>
    <t>LA LIBERTAD</t>
  </si>
  <si>
    <t>SANTA ANA</t>
  </si>
  <si>
    <t>SONSONATE</t>
  </si>
  <si>
    <t>SAN MIGUEL</t>
  </si>
  <si>
    <t>LA PAZ</t>
  </si>
  <si>
    <t>USULUTAN</t>
  </si>
  <si>
    <t>AHUACHAPAN</t>
  </si>
  <si>
    <t>SAN VICENTE</t>
  </si>
  <si>
    <t>CHALATENANGO</t>
  </si>
  <si>
    <t>LA UNION</t>
  </si>
  <si>
    <t>MORAZAN</t>
  </si>
  <si>
    <t>CUSCATLAN</t>
  </si>
  <si>
    <t>CABAÑAS</t>
  </si>
  <si>
    <t>INSTITUCIONES FINANCIERAS</t>
  </si>
  <si>
    <t>Total general</t>
  </si>
  <si>
    <t>A) MONTO OTORGADO POR SECTOR ECONÓMICO (ACUMULADO DE ENERO A MARZO 2020)</t>
  </si>
  <si>
    <t>B) MONTO OTORGADO POR TAMAÑO DE EMPRESA (ACUMULADO DE ENERO A MARZO 2020)</t>
  </si>
  <si>
    <t>C) MONTO OTORGADO POR DEPARTAMENTO (ACUMULADO DE ENERO A MARZO 2020)</t>
  </si>
  <si>
    <t>A) SALDO DE CARTERA POR SECTOR ECONÓMICO (AL 31 DE MARZO 2020)</t>
  </si>
  <si>
    <t>B) SALDO DE CARTERA POR TAMAÑO DE EMPRESA (AL 31 DE MARZO 2020)</t>
  </si>
  <si>
    <t>C) SALDO DE CARTERA POR DEPARTAMENTO (AL 31 DE MARZO 2020)</t>
  </si>
  <si>
    <t>PEQUEÑA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</si>
</sst>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2020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CONSTRUCCION</c:v>
                </c:pt>
                <c:pt idx="4">
                  <c:v>SECTOR TRANSPORTE, ALMACENAJE Y COMUNICACIONES</c:v>
                </c:pt>
                <c:pt idx="5">
                  <c:v>SECTOR AGROPECUARIO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13.402608749999972</c:v>
                </c:pt>
                <c:pt idx="1">
                  <c:v>6.8509363799999985</c:v>
                </c:pt>
                <c:pt idx="2">
                  <c:v>6.5309299899999997</c:v>
                </c:pt>
                <c:pt idx="3">
                  <c:v>2.8434883299999969</c:v>
                </c:pt>
                <c:pt idx="4">
                  <c:v>1.7123667399999998</c:v>
                </c:pt>
                <c:pt idx="5">
                  <c:v>1.2025586199999987</c:v>
                </c:pt>
                <c:pt idx="6">
                  <c:v>0.74545935000000008</c:v>
                </c:pt>
                <c:pt idx="7">
                  <c:v>0.14000000000000001</c:v>
                </c:pt>
                <c:pt idx="8">
                  <c:v>7.1999999999999998E-3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CONSTRUCCION</c:v>
                </c:pt>
                <c:pt idx="4">
                  <c:v>SECTOR TRANSPORTE, ALMACENAJE Y COMUNICACIONES</c:v>
                </c:pt>
                <c:pt idx="5">
                  <c:v>SECTOR AGROPECUARIO</c:v>
                </c:pt>
                <c:pt idx="6">
                  <c:v>SECTOR VIVIENDA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2748</c:v>
                </c:pt>
                <c:pt idx="1">
                  <c:v>79</c:v>
                </c:pt>
                <c:pt idx="2">
                  <c:v>60</c:v>
                </c:pt>
                <c:pt idx="3">
                  <c:v>149</c:v>
                </c:pt>
                <c:pt idx="4">
                  <c:v>69</c:v>
                </c:pt>
                <c:pt idx="5">
                  <c:v>46</c:v>
                </c:pt>
                <c:pt idx="6">
                  <c:v>20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2020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Cartera'!$C$6:$C$12</c:f>
              <c:numCache>
                <c:formatCode>_("$"* #,##0.00_);_("$"* \(#,##0.00\);_("$"* "-"??_);_(@_)</c:formatCode>
                <c:ptCount val="7"/>
                <c:pt idx="0">
                  <c:v>14.974720559999998</c:v>
                </c:pt>
                <c:pt idx="1">
                  <c:v>13.221457709999997</c:v>
                </c:pt>
                <c:pt idx="2">
                  <c:v>9.5095509200000006</c:v>
                </c:pt>
                <c:pt idx="3">
                  <c:v>4.0309505200000002</c:v>
                </c:pt>
                <c:pt idx="4">
                  <c:v>3.7073136800000004</c:v>
                </c:pt>
                <c:pt idx="5">
                  <c:v>1.7473664800000004</c:v>
                </c:pt>
                <c:pt idx="6">
                  <c:v>1.6402426300000001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Cartera'!$B$6:$B$12</c:f>
              <c:strCache>
                <c:ptCount val="7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INSTITUCIONES FINANCIERAS</c:v>
                </c:pt>
                <c:pt idx="4">
                  <c:v>SECTOR CONSTRUCCION</c:v>
                </c:pt>
                <c:pt idx="5">
                  <c:v>SECTOR COMERCIO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'FDE - Saldo de Cartera'!$D$6:$D$12</c:f>
              <c:numCache>
                <c:formatCode>_(* #,##0_);_(* \(#,##0\);_(* "-"??_);_(@_)</c:formatCode>
                <c:ptCount val="7"/>
                <c:pt idx="0">
                  <c:v>251</c:v>
                </c:pt>
                <c:pt idx="1">
                  <c:v>189</c:v>
                </c:pt>
                <c:pt idx="2">
                  <c:v>80</c:v>
                </c:pt>
                <c:pt idx="3">
                  <c:v>9</c:v>
                </c:pt>
                <c:pt idx="4">
                  <c:v>14</c:v>
                </c:pt>
                <c:pt idx="5">
                  <c:v>174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Cartera'!$C$23:$C$26</c:f>
              <c:numCache>
                <c:formatCode>_("$"* #,##0.00_);_("$"* \(#,##0.00\);_("$"* "-"??_);_(@_)</c:formatCode>
                <c:ptCount val="4"/>
                <c:pt idx="0">
                  <c:v>6.4557151600000005</c:v>
                </c:pt>
                <c:pt idx="1">
                  <c:v>13.234889410000003</c:v>
                </c:pt>
                <c:pt idx="2">
                  <c:v>13.92839873</c:v>
                </c:pt>
                <c:pt idx="3">
                  <c:v>15.2125992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Cartera'!$B$23:$B$26</c:f>
              <c:strCache>
                <c:ptCount val="4"/>
                <c:pt idx="0">
                  <c:v>MICROEMPRESA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Saldo de Cartera'!$D$23:$D$26</c:f>
              <c:numCache>
                <c:formatCode>_(* #,##0_);_(* \(#,##0\);_(* "-"??_);_(@_)</c:formatCode>
                <c:ptCount val="4"/>
                <c:pt idx="0">
                  <c:v>465</c:v>
                </c:pt>
                <c:pt idx="1">
                  <c:v>194</c:v>
                </c:pt>
                <c:pt idx="2">
                  <c:v>40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2020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CUSCATLAN</c:v>
                </c:pt>
                <c:pt idx="7">
                  <c:v>MORAZAN</c:v>
                </c:pt>
                <c:pt idx="8">
                  <c:v>CHALATENANGO</c:v>
                </c:pt>
                <c:pt idx="9">
                  <c:v>AHUACHAPAN</c:v>
                </c:pt>
                <c:pt idx="10">
                  <c:v>SAN VICENTE</c:v>
                </c:pt>
                <c:pt idx="11">
                  <c:v>LA UNION</c:v>
                </c:pt>
                <c:pt idx="12">
                  <c:v>USULUTAN</c:v>
                </c:pt>
                <c:pt idx="13">
                  <c:v>CABAÑAS</c:v>
                </c:pt>
              </c:strCache>
            </c:strRef>
          </c:cat>
          <c:val>
            <c:numRef>
              <c:f>'FDE - Saldo de Cartera'!$C$37:$C$50</c:f>
              <c:numCache>
                <c:formatCode>_("$"* #,##0.00_);_("$"* \(#,##0.00\);_("$"* "-"??_);_(@_)</c:formatCode>
                <c:ptCount val="14"/>
                <c:pt idx="0">
                  <c:v>28.656489709999978</c:v>
                </c:pt>
                <c:pt idx="1">
                  <c:v>12.037303780000002</c:v>
                </c:pt>
                <c:pt idx="2">
                  <c:v>2.7709244100000001</c:v>
                </c:pt>
                <c:pt idx="3">
                  <c:v>2.2260341599999998</c:v>
                </c:pt>
                <c:pt idx="4">
                  <c:v>1.1366611900000001</c:v>
                </c:pt>
                <c:pt idx="5">
                  <c:v>0.85446733000000019</c:v>
                </c:pt>
                <c:pt idx="6">
                  <c:v>0.37730195000000005</c:v>
                </c:pt>
                <c:pt idx="7">
                  <c:v>0.29054482999999998</c:v>
                </c:pt>
                <c:pt idx="8">
                  <c:v>0.14020178999999997</c:v>
                </c:pt>
                <c:pt idx="9">
                  <c:v>0.12639565999999999</c:v>
                </c:pt>
                <c:pt idx="10">
                  <c:v>7.4159559999999999E-2</c:v>
                </c:pt>
                <c:pt idx="11">
                  <c:v>6.1554049999999999E-2</c:v>
                </c:pt>
                <c:pt idx="12">
                  <c:v>4.8459340000000004E-2</c:v>
                </c:pt>
                <c:pt idx="13">
                  <c:v>3.1104740000000002E-2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Saldo de Cartera'!$B$37:$B$50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CUSCATLAN</c:v>
                </c:pt>
                <c:pt idx="7">
                  <c:v>MORAZAN</c:v>
                </c:pt>
                <c:pt idx="8">
                  <c:v>CHALATENANGO</c:v>
                </c:pt>
                <c:pt idx="9">
                  <c:v>AHUACHAPAN</c:v>
                </c:pt>
                <c:pt idx="10">
                  <c:v>SAN VICENTE</c:v>
                </c:pt>
                <c:pt idx="11">
                  <c:v>LA UNION</c:v>
                </c:pt>
                <c:pt idx="12">
                  <c:v>USULUTAN</c:v>
                </c:pt>
                <c:pt idx="13">
                  <c:v>CABAÑAS</c:v>
                </c:pt>
              </c:strCache>
            </c:strRef>
          </c:cat>
          <c:val>
            <c:numRef>
              <c:f>'FDE - Saldo de Cartera'!$D$37:$D$50</c:f>
              <c:numCache>
                <c:formatCode>_(* #,##0_);_(* \(#,##0\);_(* "-"??_);_(@_)</c:formatCode>
                <c:ptCount val="14"/>
                <c:pt idx="0">
                  <c:v>405</c:v>
                </c:pt>
                <c:pt idx="1">
                  <c:v>150</c:v>
                </c:pt>
                <c:pt idx="2">
                  <c:v>27</c:v>
                </c:pt>
                <c:pt idx="3">
                  <c:v>28</c:v>
                </c:pt>
                <c:pt idx="4">
                  <c:v>14</c:v>
                </c:pt>
                <c:pt idx="5">
                  <c:v>27</c:v>
                </c:pt>
                <c:pt idx="6">
                  <c:v>22</c:v>
                </c:pt>
                <c:pt idx="7">
                  <c:v>6</c:v>
                </c:pt>
                <c:pt idx="8">
                  <c:v>11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Otorgado'!$C$25:$C$29</c:f>
              <c:numCache>
                <c:formatCode>_("$"* #,##0.00_);_("$"* \(#,##0.00\);_("$"* "-"??_);_(@_)</c:formatCode>
                <c:ptCount val="5"/>
                <c:pt idx="0">
                  <c:v>3.5319476799999965</c:v>
                </c:pt>
                <c:pt idx="1">
                  <c:v>9.1896461000000702</c:v>
                </c:pt>
                <c:pt idx="2">
                  <c:v>5.0795774200000006</c:v>
                </c:pt>
                <c:pt idx="3">
                  <c:v>7.7983145399999998</c:v>
                </c:pt>
                <c:pt idx="4">
                  <c:v>7.8360624199999975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Otorgado'!$B$25:$B$29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Otorgado'!$D$25:$D$29</c:f>
              <c:numCache>
                <c:formatCode>_(* #,##0_);_(* \(#,##0\);_(* "-"??_);_(@_)</c:formatCode>
                <c:ptCount val="5"/>
                <c:pt idx="0">
                  <c:v>167</c:v>
                </c:pt>
                <c:pt idx="1">
                  <c:v>2774</c:v>
                </c:pt>
                <c:pt idx="2">
                  <c:v>154</c:v>
                </c:pt>
                <c:pt idx="3">
                  <c:v>46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2020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Otorgado'!$B$40:$B$53</c:f>
              <c:strCache>
                <c:ptCount val="14"/>
                <c:pt idx="0">
                  <c:v>LA LIBERTAD</c:v>
                </c:pt>
                <c:pt idx="1">
                  <c:v>SAN SALVADOR</c:v>
                </c:pt>
                <c:pt idx="2">
                  <c:v>SAN MIGUEL</c:v>
                </c:pt>
                <c:pt idx="3">
                  <c:v>SAN VICENTE</c:v>
                </c:pt>
                <c:pt idx="4">
                  <c:v>LA PAZ</c:v>
                </c:pt>
                <c:pt idx="5">
                  <c:v>SONSONATE</c:v>
                </c:pt>
                <c:pt idx="6">
                  <c:v>SANTA ANA</c:v>
                </c:pt>
                <c:pt idx="7">
                  <c:v>USULUTAN</c:v>
                </c:pt>
                <c:pt idx="8">
                  <c:v>CABAÑAS</c:v>
                </c:pt>
                <c:pt idx="9">
                  <c:v>AHUACHAPAN</c:v>
                </c:pt>
                <c:pt idx="10">
                  <c:v>MORAZAN</c:v>
                </c:pt>
                <c:pt idx="11">
                  <c:v>LA UNION</c:v>
                </c:pt>
                <c:pt idx="12">
                  <c:v>CUSCATLAN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Otorgado'!$C$40:$C$53</c:f>
              <c:numCache>
                <c:formatCode>_("$"* #,##0.00_);_("$"* \(#,##0.00\);_("$"* "-"??_);_(@_)</c:formatCode>
                <c:ptCount val="14"/>
                <c:pt idx="0">
                  <c:v>13.440112770000002</c:v>
                </c:pt>
                <c:pt idx="1">
                  <c:v>11.477867960000021</c:v>
                </c:pt>
                <c:pt idx="2">
                  <c:v>1.782348049999998</c:v>
                </c:pt>
                <c:pt idx="3">
                  <c:v>1.2081240700000007</c:v>
                </c:pt>
                <c:pt idx="4">
                  <c:v>1.0910043099999993</c:v>
                </c:pt>
                <c:pt idx="5">
                  <c:v>1.0075701099999956</c:v>
                </c:pt>
                <c:pt idx="6">
                  <c:v>0.76846300000000001</c:v>
                </c:pt>
                <c:pt idx="7">
                  <c:v>0.7634611</c:v>
                </c:pt>
                <c:pt idx="8">
                  <c:v>0.41260000000000002</c:v>
                </c:pt>
                <c:pt idx="9">
                  <c:v>0.39322868</c:v>
                </c:pt>
                <c:pt idx="10">
                  <c:v>0.36942035000000012</c:v>
                </c:pt>
                <c:pt idx="11">
                  <c:v>0.27040000000000003</c:v>
                </c:pt>
                <c:pt idx="12">
                  <c:v>0.24080460000000012</c:v>
                </c:pt>
                <c:pt idx="13">
                  <c:v>0.21014316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Monto Otorgado'!$B$40:$B$53</c:f>
              <c:strCache>
                <c:ptCount val="14"/>
                <c:pt idx="0">
                  <c:v>LA LIBERTAD</c:v>
                </c:pt>
                <c:pt idx="1">
                  <c:v>SAN SALVADOR</c:v>
                </c:pt>
                <c:pt idx="2">
                  <c:v>SAN MIGUEL</c:v>
                </c:pt>
                <c:pt idx="3">
                  <c:v>SAN VICENTE</c:v>
                </c:pt>
                <c:pt idx="4">
                  <c:v>LA PAZ</c:v>
                </c:pt>
                <c:pt idx="5">
                  <c:v>SONSONATE</c:v>
                </c:pt>
                <c:pt idx="6">
                  <c:v>SANTA ANA</c:v>
                </c:pt>
                <c:pt idx="7">
                  <c:v>USULUTAN</c:v>
                </c:pt>
                <c:pt idx="8">
                  <c:v>CABAÑAS</c:v>
                </c:pt>
                <c:pt idx="9">
                  <c:v>AHUACHAPAN</c:v>
                </c:pt>
                <c:pt idx="10">
                  <c:v>MORAZAN</c:v>
                </c:pt>
                <c:pt idx="11">
                  <c:v>LA UNION</c:v>
                </c:pt>
                <c:pt idx="12">
                  <c:v>CUSCATLAN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Otorgado'!$D$40:$D$53</c:f>
              <c:numCache>
                <c:formatCode>_(* #,##0_);_(* \(#,##0\);_(* "-"??_);_(@_)</c:formatCode>
                <c:ptCount val="14"/>
                <c:pt idx="0">
                  <c:v>480</c:v>
                </c:pt>
                <c:pt idx="1">
                  <c:v>875</c:v>
                </c:pt>
                <c:pt idx="2">
                  <c:v>176</c:v>
                </c:pt>
                <c:pt idx="3">
                  <c:v>104</c:v>
                </c:pt>
                <c:pt idx="4">
                  <c:v>174</c:v>
                </c:pt>
                <c:pt idx="5">
                  <c:v>290</c:v>
                </c:pt>
                <c:pt idx="6">
                  <c:v>386</c:v>
                </c:pt>
                <c:pt idx="7">
                  <c:v>152</c:v>
                </c:pt>
                <c:pt idx="8">
                  <c:v>4</c:v>
                </c:pt>
                <c:pt idx="9">
                  <c:v>287</c:v>
                </c:pt>
                <c:pt idx="10">
                  <c:v>69</c:v>
                </c:pt>
                <c:pt idx="11">
                  <c:v>22</c:v>
                </c:pt>
                <c:pt idx="12">
                  <c:v>119</c:v>
                </c:pt>
                <c:pt idx="1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2020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92.357870640000328</c:v>
                </c:pt>
                <c:pt idx="1">
                  <c:v>83.814695760000532</c:v>
                </c:pt>
                <c:pt idx="2">
                  <c:v>65.014558099999931</c:v>
                </c:pt>
                <c:pt idx="3">
                  <c:v>43.581759590000054</c:v>
                </c:pt>
                <c:pt idx="4">
                  <c:v>36.820200260000014</c:v>
                </c:pt>
                <c:pt idx="5">
                  <c:v>33.374633370000069</c:v>
                </c:pt>
                <c:pt idx="6">
                  <c:v>27.006983750000003</c:v>
                </c:pt>
                <c:pt idx="7">
                  <c:v>1.2472383000000002</c:v>
                </c:pt>
                <c:pt idx="8">
                  <c:v>0.62175438000000005</c:v>
                </c:pt>
                <c:pt idx="9">
                  <c:v>9.6427959999999993E-2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INDUSTRIA MANUFACTURERA</c:v>
                </c:pt>
                <c:pt idx="5">
                  <c:v>SECTOR CONSTRUCCION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3718</c:v>
                </c:pt>
                <c:pt idx="1">
                  <c:v>7394</c:v>
                </c:pt>
                <c:pt idx="2">
                  <c:v>2054</c:v>
                </c:pt>
                <c:pt idx="3">
                  <c:v>2488</c:v>
                </c:pt>
                <c:pt idx="4">
                  <c:v>576</c:v>
                </c:pt>
                <c:pt idx="5">
                  <c:v>2293</c:v>
                </c:pt>
                <c:pt idx="6">
                  <c:v>1298</c:v>
                </c:pt>
                <c:pt idx="7">
                  <c:v>10</c:v>
                </c:pt>
                <c:pt idx="8">
                  <c:v>3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</a:t>
            </a:r>
            <a:r>
              <a:rPr lang="es-SV" sz="1200" baseline="0"/>
              <a:t> 2020</a:t>
            </a:r>
            <a:endParaRPr lang="es-SV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97.854783999999896</c:v>
                </c:pt>
                <c:pt idx="1">
                  <c:v>60.264065679999717</c:v>
                </c:pt>
                <c:pt idx="2">
                  <c:v>86.829170180000304</c:v>
                </c:pt>
                <c:pt idx="3">
                  <c:v>75.1563489199999</c:v>
                </c:pt>
                <c:pt idx="4">
                  <c:v>63.831753330000055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7469</c:v>
                </c:pt>
                <c:pt idx="1">
                  <c:v>9433</c:v>
                </c:pt>
                <c:pt idx="2">
                  <c:v>2320</c:v>
                </c:pt>
                <c:pt idx="3">
                  <c:v>421</c:v>
                </c:pt>
                <c:pt idx="4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432-42DF-9305-5A0E73841A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Cartera'!$B$41:$B$55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CHALATENANGO</c:v>
                </c:pt>
                <c:pt idx="12">
                  <c:v>LA UNION</c:v>
                </c:pt>
                <c:pt idx="13">
                  <c:v>MORAZAN</c:v>
                </c:pt>
                <c:pt idx="14">
                  <c:v>TOTAL</c:v>
                </c:pt>
              </c:strCache>
            </c:strRef>
          </c:cat>
          <c:val>
            <c:numRef>
              <c:f>'BDES - Saldo de Cartera'!$C$41:$C$55</c:f>
              <c:numCache>
                <c:formatCode>_("$"* #,##0.00_);_("$"* \(#,##0.00\);_("$"* "-"??_);_(@_)</c:formatCode>
                <c:ptCount val="15"/>
                <c:pt idx="0">
                  <c:v>163.26882885999964</c:v>
                </c:pt>
                <c:pt idx="1">
                  <c:v>84.00170401999992</c:v>
                </c:pt>
                <c:pt idx="2">
                  <c:v>24.024523790000007</c:v>
                </c:pt>
                <c:pt idx="3">
                  <c:v>23.598331660000024</c:v>
                </c:pt>
                <c:pt idx="4">
                  <c:v>15.693753009999988</c:v>
                </c:pt>
                <c:pt idx="5">
                  <c:v>14.798897869999994</c:v>
                </c:pt>
                <c:pt idx="6">
                  <c:v>11.210227090000002</c:v>
                </c:pt>
                <c:pt idx="7">
                  <c:v>11.081658719999997</c:v>
                </c:pt>
                <c:pt idx="8">
                  <c:v>10.730484299999997</c:v>
                </c:pt>
                <c:pt idx="9">
                  <c:v>7.3558794800000005</c:v>
                </c:pt>
                <c:pt idx="10">
                  <c:v>6.0518769300000006</c:v>
                </c:pt>
                <c:pt idx="11">
                  <c:v>4.3305620899999964</c:v>
                </c:pt>
                <c:pt idx="12">
                  <c:v>4.1894911000000024</c:v>
                </c:pt>
                <c:pt idx="13">
                  <c:v>3.5999031900000005</c:v>
                </c:pt>
                <c:pt idx="14">
                  <c:v>383.93612210999959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3432-42DF-9305-5A0E73841A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'BDES - Saldo de Cartera'!$B$41:$B$55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CABAÑAS</c:v>
                </c:pt>
                <c:pt idx="10">
                  <c:v>CUSCATLAN</c:v>
                </c:pt>
                <c:pt idx="11">
                  <c:v>CHALATENANGO</c:v>
                </c:pt>
                <c:pt idx="12">
                  <c:v>LA UNION</c:v>
                </c:pt>
                <c:pt idx="13">
                  <c:v>MORAZAN</c:v>
                </c:pt>
                <c:pt idx="14">
                  <c:v>TOTAL</c:v>
                </c:pt>
              </c:strCache>
            </c:strRef>
          </c:cat>
          <c:val>
            <c:numRef>
              <c:f>'BDES - Saldo de Cartera'!$D$41:$D$55</c:f>
              <c:numCache>
                <c:formatCode>_(* #,##0_);_(* \(#,##0\);_(* "-"??_);_(@_)</c:formatCode>
                <c:ptCount val="15"/>
                <c:pt idx="0">
                  <c:v>6821</c:v>
                </c:pt>
                <c:pt idx="1">
                  <c:v>2109</c:v>
                </c:pt>
                <c:pt idx="2">
                  <c:v>1749</c:v>
                </c:pt>
                <c:pt idx="3">
                  <c:v>1978</c:v>
                </c:pt>
                <c:pt idx="4">
                  <c:v>1181</c:v>
                </c:pt>
                <c:pt idx="5">
                  <c:v>905</c:v>
                </c:pt>
                <c:pt idx="6">
                  <c:v>1256</c:v>
                </c:pt>
                <c:pt idx="7">
                  <c:v>1252</c:v>
                </c:pt>
                <c:pt idx="8">
                  <c:v>718</c:v>
                </c:pt>
                <c:pt idx="9">
                  <c:v>135</c:v>
                </c:pt>
                <c:pt idx="10">
                  <c:v>452</c:v>
                </c:pt>
                <c:pt idx="11">
                  <c:v>224</c:v>
                </c:pt>
                <c:pt idx="12">
                  <c:v>543</c:v>
                </c:pt>
                <c:pt idx="13">
                  <c:v>519</c:v>
                </c:pt>
                <c:pt idx="14">
                  <c:v>19842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</a:t>
            </a:r>
            <a:r>
              <a:rPr lang="es-SV" sz="1200" baseline="0"/>
              <a:t> 2020</a:t>
            </a:r>
            <a:endParaRPr lang="es-SV" sz="1200"/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Otorgado'!$B$6:$B$11</c:f>
              <c:strCache>
                <c:ptCount val="6"/>
                <c:pt idx="0">
                  <c:v>SECTOR INDUSTRIA MANUFACTURERA</c:v>
                </c:pt>
                <c:pt idx="1">
                  <c:v>SECTOR TRANSPORTE, ALMACENAJE Y COMUNICACIONES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COMERCIO</c:v>
                </c:pt>
                <c:pt idx="5">
                  <c:v>SECTOR CONSTRUCCION</c:v>
                </c:pt>
              </c:strCache>
            </c:strRef>
          </c:cat>
          <c:val>
            <c:numRef>
              <c:f>'FDE - Monto Otorgado'!$C$6:$C$11</c:f>
              <c:numCache>
                <c:formatCode>_("$"* #,##0.00_);_("$"* \(#,##0.00\);_("$"* "-"??_);_(@_)</c:formatCode>
                <c:ptCount val="6"/>
                <c:pt idx="0">
                  <c:v>3.8863536999999995</c:v>
                </c:pt>
                <c:pt idx="1">
                  <c:v>1.636722</c:v>
                </c:pt>
                <c:pt idx="2">
                  <c:v>1.4599379300000002</c:v>
                </c:pt>
                <c:pt idx="3">
                  <c:v>0.58425022999999998</c:v>
                </c:pt>
                <c:pt idx="4">
                  <c:v>0.40053799999999995</c:v>
                </c:pt>
                <c:pt idx="5">
                  <c:v>9.767497E-2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Otorgado'!$B$6:$B$11</c:f>
              <c:strCache>
                <c:ptCount val="6"/>
                <c:pt idx="0">
                  <c:v>SECTOR INDUSTRIA MANUFACTURERA</c:v>
                </c:pt>
                <c:pt idx="1">
                  <c:v>SECTOR TRANSPORTE, ALMACENAJE Y COMUNICACIONES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COMERCIO</c:v>
                </c:pt>
                <c:pt idx="5">
                  <c:v>SECTOR CONSTRUCCION</c:v>
                </c:pt>
              </c:strCache>
            </c:strRef>
          </c:cat>
          <c:val>
            <c:numRef>
              <c:f>'FDE - Monto Otorgado'!$D$6:$D$11</c:f>
              <c:numCache>
                <c:formatCode>_(* #,##0_);_(* \(#,##0\);_(* "-"??_);_(@_)</c:formatCode>
                <c:ptCount val="6"/>
                <c:pt idx="0">
                  <c:v>67</c:v>
                </c:pt>
                <c:pt idx="1">
                  <c:v>2</c:v>
                </c:pt>
                <c:pt idx="2">
                  <c:v>14</c:v>
                </c:pt>
                <c:pt idx="3">
                  <c:v>5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2020</a:t>
            </a: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Otorgado'!$B$22:$B$25</c:f>
              <c:strCache>
                <c:ptCount val="4"/>
                <c:pt idx="0">
                  <c:v>MICROEMPRESA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Otorgado'!$C$22:$C$25</c:f>
              <c:numCache>
                <c:formatCode>_("$"* #,##0.00_);_("$"* \(#,##0.00\);_("$"* "-"??_);_(@_)</c:formatCode>
                <c:ptCount val="4"/>
                <c:pt idx="0">
                  <c:v>2.2392988300000005</c:v>
                </c:pt>
                <c:pt idx="1">
                  <c:v>2.5295999999999998</c:v>
                </c:pt>
                <c:pt idx="2">
                  <c:v>1.9965780000000002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Otorgado'!$B$22:$B$25</c:f>
              <c:strCache>
                <c:ptCount val="4"/>
                <c:pt idx="0">
                  <c:v>MICROEMPRESA</c:v>
                </c:pt>
                <c:pt idx="1">
                  <c:v>PEQUEÑA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'FDE - Monto Otorgado'!$D$22:$D$25</c:f>
              <c:numCache>
                <c:formatCode>_(* #,##0_);_(* \(#,##0\);_(* "-"??_);_(@_)</c:formatCode>
                <c:ptCount val="4"/>
                <c:pt idx="0">
                  <c:v>62</c:v>
                </c:pt>
                <c:pt idx="1">
                  <c:v>31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marzo 2020</a:t>
            </a:r>
            <a:endParaRPr lang="es-SV" sz="1200"/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Otorgado'!$C$37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Otorgado'!$B$38:$B$48</c:f>
              <c:strCache>
                <c:ptCount val="11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CUSCATLAN</c:v>
                </c:pt>
                <c:pt idx="4">
                  <c:v>SONSONATE</c:v>
                </c:pt>
                <c:pt idx="5">
                  <c:v>SAN MIGUEL</c:v>
                </c:pt>
                <c:pt idx="6">
                  <c:v>MORAZAN</c:v>
                </c:pt>
                <c:pt idx="7">
                  <c:v>SAN VICENTE</c:v>
                </c:pt>
                <c:pt idx="8">
                  <c:v>LA UNION</c:v>
                </c:pt>
                <c:pt idx="9">
                  <c:v>USULUTAN</c:v>
                </c:pt>
                <c:pt idx="10">
                  <c:v>CHALATENANGO</c:v>
                </c:pt>
              </c:strCache>
            </c:strRef>
          </c:cat>
          <c:val>
            <c:numRef>
              <c:f>'FDE - Monto Otorgado'!$C$38:$C$48</c:f>
              <c:numCache>
                <c:formatCode>_("$"* #,##0.00_);_("$"* \(#,##0.00\);_("$"* "-"??_);_(@_)</c:formatCode>
                <c:ptCount val="11"/>
                <c:pt idx="0">
                  <c:v>4.0084111399999989</c:v>
                </c:pt>
                <c:pt idx="1">
                  <c:v>2.7861589800000002</c:v>
                </c:pt>
                <c:pt idx="2">
                  <c:v>0.63119603999999996</c:v>
                </c:pt>
                <c:pt idx="3">
                  <c:v>0.29116700000000001</c:v>
                </c:pt>
                <c:pt idx="4">
                  <c:v>0.12941267000000001</c:v>
                </c:pt>
                <c:pt idx="5">
                  <c:v>7.4034000000000003E-2</c:v>
                </c:pt>
                <c:pt idx="6">
                  <c:v>0.04</c:v>
                </c:pt>
                <c:pt idx="7">
                  <c:v>3.6000000000000004E-2</c:v>
                </c:pt>
                <c:pt idx="8">
                  <c:v>0.03</c:v>
                </c:pt>
                <c:pt idx="9">
                  <c:v>2.8719000000000001E-2</c:v>
                </c:pt>
                <c:pt idx="10">
                  <c:v>1.0378E-2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Otorgado'!$D$37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'FDE - Monto Otorgado'!$B$38:$B$48</c:f>
              <c:strCache>
                <c:ptCount val="11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CUSCATLAN</c:v>
                </c:pt>
                <c:pt idx="4">
                  <c:v>SONSONATE</c:v>
                </c:pt>
                <c:pt idx="5">
                  <c:v>SAN MIGUEL</c:v>
                </c:pt>
                <c:pt idx="6">
                  <c:v>MORAZAN</c:v>
                </c:pt>
                <c:pt idx="7">
                  <c:v>SAN VICENTE</c:v>
                </c:pt>
                <c:pt idx="8">
                  <c:v>LA UNION</c:v>
                </c:pt>
                <c:pt idx="9">
                  <c:v>USULUTAN</c:v>
                </c:pt>
                <c:pt idx="10">
                  <c:v>CHALATENANGO</c:v>
                </c:pt>
              </c:strCache>
            </c:strRef>
          </c:cat>
          <c:val>
            <c:numRef>
              <c:f>'FDE - Monto Otorgado'!$D$38:$D$48</c:f>
              <c:numCache>
                <c:formatCode>_(* #,##0_);_(* \(#,##0\);_(* "-"??_);_(@_)</c:formatCode>
                <c:ptCount val="11"/>
                <c:pt idx="0">
                  <c:v>57</c:v>
                </c:pt>
                <c:pt idx="1">
                  <c:v>15</c:v>
                </c:pt>
                <c:pt idx="2">
                  <c:v>8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18</xdr:row>
      <xdr:rowOff>123825</xdr:rowOff>
    </xdr:from>
    <xdr:to>
      <xdr:col>10</xdr:col>
      <xdr:colOff>9525</xdr:colOff>
      <xdr:row>33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37</xdr:row>
      <xdr:rowOff>38100</xdr:rowOff>
    </xdr:from>
    <xdr:to>
      <xdr:col>10</xdr:col>
      <xdr:colOff>57150</xdr:colOff>
      <xdr:row>52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0</xdr:row>
      <xdr:rowOff>85725</xdr:rowOff>
    </xdr:from>
    <xdr:to>
      <xdr:col>11</xdr:col>
      <xdr:colOff>288925</xdr:colOff>
      <xdr:row>15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16</xdr:row>
      <xdr:rowOff>133350</xdr:rowOff>
    </xdr:from>
    <xdr:to>
      <xdr:col>11</xdr:col>
      <xdr:colOff>304800</xdr:colOff>
      <xdr:row>31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441325</xdr:colOff>
      <xdr:row>34</xdr:row>
      <xdr:rowOff>127000</xdr:rowOff>
    </xdr:from>
    <xdr:to>
      <xdr:col>11</xdr:col>
      <xdr:colOff>317500</xdr:colOff>
      <xdr:row>49</xdr:row>
      <xdr:rowOff>130175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133350</xdr:rowOff>
    </xdr:from>
    <xdr:to>
      <xdr:col>10</xdr:col>
      <xdr:colOff>0</xdr:colOff>
      <xdr:row>15</xdr:row>
      <xdr:rowOff>152400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18</xdr:row>
      <xdr:rowOff>9525</xdr:rowOff>
    </xdr:from>
    <xdr:to>
      <xdr:col>10</xdr:col>
      <xdr:colOff>9525</xdr:colOff>
      <xdr:row>33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35</xdr:row>
      <xdr:rowOff>133350</xdr:rowOff>
    </xdr:from>
    <xdr:to>
      <xdr:col>9</xdr:col>
      <xdr:colOff>752475</xdr:colOff>
      <xdr:row>51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4" totalsRowShown="0" headerRowBorderDxfId="59" tableBorderDxfId="58">
  <autoFilter ref="B5:D14"/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3" totalsRowShown="0" headerRowBorderDxfId="14" tableBorderDxfId="13">
  <autoFilter ref="B5:D13"/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2:D26" totalsRowShown="0" headerRowBorderDxfId="9" tableBorderDxfId="8">
  <autoFilter ref="B22:D26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36:D50" totalsRowShown="0" headerRowBorderDxfId="4" tableBorderDxfId="3">
  <autoFilter ref="B36:D50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4:D29" totalsRowShown="0" headerRowBorderDxfId="54" tableBorderDxfId="53">
  <autoFilter ref="B24:D29"/>
  <tableColumns count="3">
    <tableColumn id="1" name="TAMAÑO DE EMPRESA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39:D53" totalsRowShown="0" headerRowBorderDxfId="49" tableBorderDxfId="48">
  <autoFilter ref="B39:D53"/>
  <tableColumns count="3">
    <tableColumn id="1" name="DEPARTAMENT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tableColumns count="3">
    <tableColumn id="1" name="TAMAÑO DE EMPRESA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tableColumns count="3">
    <tableColumn id="1" name="DEPARTAMENT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1" totalsRowShown="0" headerRowBorderDxfId="29" tableBorderDxfId="28">
  <autoFilter ref="B5:D11"/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1:D25" totalsRowShown="0" headerRowBorderDxfId="24" tableBorderDxfId="23">
  <autoFilter ref="B21:D25"/>
  <tableColumns count="3">
    <tableColumn id="1" name="TAMAÑO DE EMPRESA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7:D48" totalsRowShown="0" headerRowBorderDxfId="19" tableBorderDxfId="18">
  <autoFilter ref="B37:D48"/>
  <tableColumns count="3">
    <tableColumn id="1" name="DEPARTAMENT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4"/>
  <sheetViews>
    <sheetView showGridLines="0" tabSelected="1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41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12</v>
      </c>
      <c r="D4" s="30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16</v>
      </c>
      <c r="C6" s="25">
        <v>13.402608749999972</v>
      </c>
      <c r="D6" s="7">
        <v>2748</v>
      </c>
      <c r="F6" s="8"/>
      <c r="G6" s="9"/>
      <c r="H6" s="21"/>
    </row>
    <row r="7" spans="2:8" x14ac:dyDescent="0.25">
      <c r="B7" s="11" t="s">
        <v>19</v>
      </c>
      <c r="C7" s="25">
        <v>6.8509363799999985</v>
      </c>
      <c r="D7" s="7">
        <v>79</v>
      </c>
      <c r="F7" s="8"/>
      <c r="G7" s="9"/>
      <c r="H7" s="21"/>
    </row>
    <row r="8" spans="2:8" x14ac:dyDescent="0.25">
      <c r="B8" s="11" t="s">
        <v>18</v>
      </c>
      <c r="C8" s="25">
        <v>6.5309299899999997</v>
      </c>
      <c r="D8" s="7">
        <v>60</v>
      </c>
      <c r="F8" s="8"/>
      <c r="G8" s="9"/>
      <c r="H8" s="21"/>
    </row>
    <row r="9" spans="2:8" x14ac:dyDescent="0.25">
      <c r="B9" s="11" t="s">
        <v>20</v>
      </c>
      <c r="C9" s="25">
        <v>2.8434883299999969</v>
      </c>
      <c r="D9" s="7">
        <v>149</v>
      </c>
      <c r="F9" s="8"/>
      <c r="G9" s="9"/>
      <c r="H9" s="21"/>
    </row>
    <row r="10" spans="2:8" x14ac:dyDescent="0.25">
      <c r="B10" s="11" t="s">
        <v>21</v>
      </c>
      <c r="C10" s="25">
        <v>1.7123667399999998</v>
      </c>
      <c r="D10" s="7">
        <v>69</v>
      </c>
      <c r="F10" s="8"/>
      <c r="G10" s="9"/>
      <c r="H10" s="21"/>
    </row>
    <row r="11" spans="2:8" x14ac:dyDescent="0.25">
      <c r="B11" s="11" t="s">
        <v>17</v>
      </c>
      <c r="C11" s="25">
        <v>1.2025586199999987</v>
      </c>
      <c r="D11" s="7">
        <v>46</v>
      </c>
      <c r="F11" s="8"/>
      <c r="G11" s="9"/>
      <c r="H11" s="21"/>
    </row>
    <row r="12" spans="2:8" x14ac:dyDescent="0.25">
      <c r="B12" s="11" t="s">
        <v>22</v>
      </c>
      <c r="C12" s="25">
        <v>0.74545935000000008</v>
      </c>
      <c r="D12" s="7">
        <v>20</v>
      </c>
      <c r="F12" s="8"/>
      <c r="G12" s="9"/>
      <c r="H12" s="21"/>
    </row>
    <row r="13" spans="2:8" x14ac:dyDescent="0.25">
      <c r="B13" s="11" t="s">
        <v>23</v>
      </c>
      <c r="C13" s="25">
        <v>0.14000000000000001</v>
      </c>
      <c r="D13" s="7">
        <v>2</v>
      </c>
      <c r="F13" s="8"/>
      <c r="G13" s="9"/>
      <c r="H13" s="21"/>
    </row>
    <row r="14" spans="2:8" x14ac:dyDescent="0.25">
      <c r="B14" s="11" t="s">
        <v>24</v>
      </c>
      <c r="C14" s="25">
        <v>7.1999999999999998E-3</v>
      </c>
      <c r="D14" s="7">
        <v>2</v>
      </c>
      <c r="G14" s="9"/>
      <c r="H14" s="21"/>
    </row>
    <row r="15" spans="2:8" ht="15.75" thickBot="1" x14ac:dyDescent="0.3">
      <c r="B15" s="15" t="s">
        <v>4</v>
      </c>
      <c r="C15" s="26">
        <f>SUBTOTAL(109,Tabla211[Monto])</f>
        <v>33.435548159999961</v>
      </c>
      <c r="D15" s="17">
        <f>SUBTOTAL(109,Tabla211[Créditos])</f>
        <v>3175</v>
      </c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ht="15.75" x14ac:dyDescent="0.25">
      <c r="B21" s="1" t="s">
        <v>42</v>
      </c>
      <c r="D21" s="6"/>
    </row>
    <row r="22" spans="2:8" ht="16.5" thickBot="1" x14ac:dyDescent="0.3">
      <c r="B22" s="2" t="s">
        <v>0</v>
      </c>
      <c r="D22" s="6"/>
    </row>
    <row r="23" spans="2:8" x14ac:dyDescent="0.25">
      <c r="C23" s="29" t="s">
        <v>12</v>
      </c>
      <c r="D23" s="30"/>
    </row>
    <row r="24" spans="2:8" ht="15.75" thickBot="1" x14ac:dyDescent="0.3">
      <c r="B24" s="19" t="s">
        <v>14</v>
      </c>
      <c r="C24" s="13" t="s">
        <v>2</v>
      </c>
      <c r="D24" s="14" t="s">
        <v>3</v>
      </c>
      <c r="F24" s="8"/>
      <c r="G24" s="9"/>
      <c r="H24" s="21"/>
    </row>
    <row r="25" spans="2:8" x14ac:dyDescent="0.25">
      <c r="B25" s="18" t="s">
        <v>5</v>
      </c>
      <c r="C25" s="25">
        <v>3.5319476799999965</v>
      </c>
      <c r="D25" s="7">
        <v>167</v>
      </c>
      <c r="F25" s="8"/>
      <c r="G25" s="9"/>
      <c r="H25" s="21"/>
    </row>
    <row r="26" spans="2:8" x14ac:dyDescent="0.25">
      <c r="B26" s="18" t="s">
        <v>6</v>
      </c>
      <c r="C26" s="25">
        <v>9.1896461000000702</v>
      </c>
      <c r="D26" s="7">
        <v>2774</v>
      </c>
      <c r="F26" s="8"/>
      <c r="G26" s="9"/>
      <c r="H26" s="21"/>
    </row>
    <row r="27" spans="2:8" x14ac:dyDescent="0.25">
      <c r="B27" s="18" t="s">
        <v>7</v>
      </c>
      <c r="C27" s="25">
        <v>5.0795774200000006</v>
      </c>
      <c r="D27" s="7">
        <v>154</v>
      </c>
      <c r="F27" s="8"/>
      <c r="G27" s="9"/>
      <c r="H27" s="21"/>
    </row>
    <row r="28" spans="2:8" x14ac:dyDescent="0.25">
      <c r="B28" s="18" t="s">
        <v>8</v>
      </c>
      <c r="C28" s="25">
        <v>7.7983145399999998</v>
      </c>
      <c r="D28" s="7">
        <v>46</v>
      </c>
      <c r="F28" s="8"/>
      <c r="G28" s="9"/>
      <c r="H28" s="21"/>
    </row>
    <row r="29" spans="2:8" x14ac:dyDescent="0.25">
      <c r="B29" s="18" t="s">
        <v>9</v>
      </c>
      <c r="C29" s="25">
        <v>7.8360624199999975</v>
      </c>
      <c r="D29" s="7">
        <v>34</v>
      </c>
    </row>
    <row r="30" spans="2:8" ht="15.75" thickBot="1" x14ac:dyDescent="0.3">
      <c r="B30" s="20" t="s">
        <v>4</v>
      </c>
      <c r="C30" s="26">
        <f>SUM(C25:C29)</f>
        <v>33.435548160000067</v>
      </c>
      <c r="D30" s="17">
        <f t="shared" ref="D30" si="0">SUM(D25:D29)</f>
        <v>3175</v>
      </c>
    </row>
    <row r="31" spans="2:8" x14ac:dyDescent="0.25">
      <c r="B31" s="5"/>
    </row>
    <row r="36" spans="2:8" ht="15.75" x14ac:dyDescent="0.25">
      <c r="B36" s="1" t="s">
        <v>43</v>
      </c>
    </row>
    <row r="37" spans="2:8" ht="16.5" thickBot="1" x14ac:dyDescent="0.3">
      <c r="B37" s="2" t="s">
        <v>0</v>
      </c>
    </row>
    <row r="38" spans="2:8" x14ac:dyDescent="0.25">
      <c r="C38" s="29" t="s">
        <v>12</v>
      </c>
      <c r="D38" s="30"/>
    </row>
    <row r="39" spans="2:8" ht="15.75" thickBot="1" x14ac:dyDescent="0.3">
      <c r="B39" s="12" t="s">
        <v>15</v>
      </c>
      <c r="C39" s="13" t="s">
        <v>2</v>
      </c>
      <c r="D39" s="14" t="s">
        <v>3</v>
      </c>
      <c r="F39" s="8"/>
      <c r="G39" s="9"/>
      <c r="H39" s="21"/>
    </row>
    <row r="40" spans="2:8" x14ac:dyDescent="0.25">
      <c r="B40" s="11" t="s">
        <v>26</v>
      </c>
      <c r="C40" s="25">
        <v>13.440112770000002</v>
      </c>
      <c r="D40" s="7">
        <v>480</v>
      </c>
      <c r="F40" s="8"/>
      <c r="G40" s="9"/>
      <c r="H40" s="21"/>
    </row>
    <row r="41" spans="2:8" x14ac:dyDescent="0.25">
      <c r="B41" s="11" t="s">
        <v>25</v>
      </c>
      <c r="C41" s="25">
        <v>11.477867960000021</v>
      </c>
      <c r="D41" s="7">
        <v>875</v>
      </c>
      <c r="F41" s="8"/>
      <c r="G41" s="9"/>
      <c r="H41" s="21"/>
    </row>
    <row r="42" spans="2:8" x14ac:dyDescent="0.25">
      <c r="B42" s="11" t="s">
        <v>29</v>
      </c>
      <c r="C42" s="25">
        <v>1.782348049999998</v>
      </c>
      <c r="D42" s="7">
        <v>176</v>
      </c>
      <c r="F42" s="8"/>
      <c r="G42" s="9"/>
      <c r="H42" s="21"/>
    </row>
    <row r="43" spans="2:8" x14ac:dyDescent="0.25">
      <c r="B43" s="11" t="s">
        <v>33</v>
      </c>
      <c r="C43" s="25">
        <v>1.2081240700000007</v>
      </c>
      <c r="D43" s="7">
        <v>104</v>
      </c>
      <c r="F43" s="8"/>
      <c r="G43" s="9"/>
      <c r="H43" s="21"/>
    </row>
    <row r="44" spans="2:8" x14ac:dyDescent="0.25">
      <c r="B44" s="11" t="s">
        <v>30</v>
      </c>
      <c r="C44" s="25">
        <v>1.0910043099999993</v>
      </c>
      <c r="D44" s="7">
        <v>174</v>
      </c>
      <c r="F44" s="8"/>
      <c r="G44" s="9"/>
      <c r="H44" s="21"/>
    </row>
    <row r="45" spans="2:8" x14ac:dyDescent="0.25">
      <c r="B45" s="11" t="s">
        <v>28</v>
      </c>
      <c r="C45" s="25">
        <v>1.0075701099999956</v>
      </c>
      <c r="D45" s="7">
        <v>290</v>
      </c>
      <c r="F45" s="8"/>
      <c r="G45" s="9"/>
      <c r="H45" s="21"/>
    </row>
    <row r="46" spans="2:8" x14ac:dyDescent="0.25">
      <c r="B46" s="11" t="s">
        <v>27</v>
      </c>
      <c r="C46" s="25">
        <v>0.76846300000000001</v>
      </c>
      <c r="D46" s="7">
        <v>386</v>
      </c>
      <c r="F46" s="8"/>
      <c r="G46" s="9"/>
      <c r="H46" s="21"/>
    </row>
    <row r="47" spans="2:8" x14ac:dyDescent="0.25">
      <c r="B47" s="11" t="s">
        <v>31</v>
      </c>
      <c r="C47" s="25">
        <v>0.7634611</v>
      </c>
      <c r="D47" s="7">
        <v>152</v>
      </c>
      <c r="F47" s="8"/>
      <c r="G47" s="9"/>
      <c r="H47" s="21"/>
    </row>
    <row r="48" spans="2:8" x14ac:dyDescent="0.25">
      <c r="B48" s="11" t="s">
        <v>38</v>
      </c>
      <c r="C48" s="25">
        <v>0.41260000000000002</v>
      </c>
      <c r="D48" s="7">
        <v>4</v>
      </c>
      <c r="F48" s="8"/>
      <c r="G48" s="9"/>
      <c r="H48" s="21"/>
    </row>
    <row r="49" spans="2:8" x14ac:dyDescent="0.25">
      <c r="B49" s="11" t="s">
        <v>32</v>
      </c>
      <c r="C49" s="25">
        <v>0.39322868</v>
      </c>
      <c r="D49" s="7">
        <v>287</v>
      </c>
      <c r="F49" s="8"/>
      <c r="G49" s="9"/>
      <c r="H49" s="21"/>
    </row>
    <row r="50" spans="2:8" x14ac:dyDescent="0.25">
      <c r="B50" s="11" t="s">
        <v>36</v>
      </c>
      <c r="C50" s="25">
        <v>0.36942035000000012</v>
      </c>
      <c r="D50" s="7">
        <v>69</v>
      </c>
      <c r="F50" s="8"/>
      <c r="G50" s="9"/>
      <c r="H50" s="21"/>
    </row>
    <row r="51" spans="2:8" x14ac:dyDescent="0.25">
      <c r="B51" s="11" t="s">
        <v>35</v>
      </c>
      <c r="C51" s="25">
        <v>0.27040000000000003</v>
      </c>
      <c r="D51" s="7">
        <v>22</v>
      </c>
      <c r="F51" s="8"/>
      <c r="G51" s="9"/>
      <c r="H51" s="21"/>
    </row>
    <row r="52" spans="2:8" x14ac:dyDescent="0.25">
      <c r="B52" s="11" t="s">
        <v>37</v>
      </c>
      <c r="C52" s="25">
        <v>0.24080460000000012</v>
      </c>
      <c r="D52" s="7">
        <v>119</v>
      </c>
      <c r="F52" s="8"/>
      <c r="G52" s="9"/>
      <c r="H52" s="21"/>
    </row>
    <row r="53" spans="2:8" x14ac:dyDescent="0.25">
      <c r="B53" s="11" t="s">
        <v>34</v>
      </c>
      <c r="C53" s="25">
        <v>0.21014316</v>
      </c>
      <c r="D53" s="7">
        <v>37</v>
      </c>
    </row>
    <row r="54" spans="2:8" ht="15.75" thickBot="1" x14ac:dyDescent="0.3">
      <c r="B54" s="15" t="s">
        <v>4</v>
      </c>
      <c r="C54" s="26">
        <f>SUM(C40:C53)</f>
        <v>33.435548160000025</v>
      </c>
      <c r="D54" s="17">
        <f>SUM(D40:D53)</f>
        <v>3175</v>
      </c>
    </row>
  </sheetData>
  <mergeCells count="3">
    <mergeCell ref="C4:D4"/>
    <mergeCell ref="C23:D23"/>
    <mergeCell ref="C38:D38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showGridLines="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44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12</v>
      </c>
      <c r="D4" s="30"/>
    </row>
    <row r="5" spans="2:8" ht="15.75" thickBot="1" x14ac:dyDescent="0.3">
      <c r="B5" s="12" t="s">
        <v>1</v>
      </c>
      <c r="C5" s="13" t="s">
        <v>11</v>
      </c>
      <c r="D5" s="14" t="s">
        <v>3</v>
      </c>
    </row>
    <row r="6" spans="2:8" x14ac:dyDescent="0.25">
      <c r="B6" s="22" t="s">
        <v>19</v>
      </c>
      <c r="C6" s="25">
        <v>92.357870640000328</v>
      </c>
      <c r="D6" s="7">
        <v>3718</v>
      </c>
      <c r="F6" s="8"/>
      <c r="G6" s="9"/>
      <c r="H6" s="21"/>
    </row>
    <row r="7" spans="2:8" x14ac:dyDescent="0.25">
      <c r="B7" s="22" t="s">
        <v>16</v>
      </c>
      <c r="C7" s="25">
        <v>83.814695760000532</v>
      </c>
      <c r="D7" s="7">
        <v>7394</v>
      </c>
      <c r="F7" s="8"/>
      <c r="G7" s="9"/>
      <c r="H7" s="21"/>
    </row>
    <row r="8" spans="2:8" x14ac:dyDescent="0.25">
      <c r="B8" s="22" t="s">
        <v>17</v>
      </c>
      <c r="C8" s="25">
        <v>65.014558099999931</v>
      </c>
      <c r="D8" s="7">
        <v>2054</v>
      </c>
      <c r="F8" s="8"/>
      <c r="G8" s="9"/>
      <c r="H8" s="21"/>
    </row>
    <row r="9" spans="2:8" x14ac:dyDescent="0.25">
      <c r="B9" s="22" t="s">
        <v>22</v>
      </c>
      <c r="C9" s="25">
        <v>43.581759590000054</v>
      </c>
      <c r="D9" s="7">
        <v>2488</v>
      </c>
      <c r="F9" s="8"/>
      <c r="G9" s="9"/>
      <c r="H9" s="21"/>
    </row>
    <row r="10" spans="2:8" x14ac:dyDescent="0.25">
      <c r="B10" s="22" t="s">
        <v>18</v>
      </c>
      <c r="C10" s="25">
        <v>36.820200260000014</v>
      </c>
      <c r="D10" s="7">
        <v>576</v>
      </c>
      <c r="F10" s="8"/>
      <c r="G10" s="9"/>
      <c r="H10" s="21"/>
    </row>
    <row r="11" spans="2:8" x14ac:dyDescent="0.25">
      <c r="B11" s="22" t="s">
        <v>20</v>
      </c>
      <c r="C11" s="25">
        <v>33.374633370000069</v>
      </c>
      <c r="D11" s="7">
        <v>2293</v>
      </c>
      <c r="F11" s="8"/>
      <c r="G11" s="9"/>
      <c r="H11" s="21"/>
    </row>
    <row r="12" spans="2:8" x14ac:dyDescent="0.25">
      <c r="B12" s="22" t="s">
        <v>21</v>
      </c>
      <c r="C12" s="25">
        <v>27.006983750000003</v>
      </c>
      <c r="D12" s="7">
        <v>1298</v>
      </c>
      <c r="F12" s="8"/>
      <c r="G12" s="9"/>
      <c r="H12" s="21"/>
    </row>
    <row r="13" spans="2:8" x14ac:dyDescent="0.25">
      <c r="B13" s="22" t="s">
        <v>23</v>
      </c>
      <c r="C13" s="25">
        <v>1.2472383000000002</v>
      </c>
      <c r="D13" s="7">
        <v>10</v>
      </c>
      <c r="F13" s="8"/>
      <c r="G13" s="9"/>
      <c r="H13" s="21"/>
    </row>
    <row r="14" spans="2:8" x14ac:dyDescent="0.25">
      <c r="B14" s="22" t="s">
        <v>39</v>
      </c>
      <c r="C14" s="25">
        <v>0.62175438000000005</v>
      </c>
      <c r="D14" s="7">
        <v>3</v>
      </c>
      <c r="F14" s="8"/>
      <c r="G14" s="9"/>
      <c r="H14" s="21"/>
    </row>
    <row r="15" spans="2:8" ht="15.75" thickBot="1" x14ac:dyDescent="0.3">
      <c r="B15" s="23" t="s">
        <v>24</v>
      </c>
      <c r="C15" s="25">
        <v>9.6427959999999993E-2</v>
      </c>
      <c r="D15" s="7">
        <v>8</v>
      </c>
      <c r="F15" s="8"/>
      <c r="G15" s="9"/>
      <c r="H15" s="21"/>
    </row>
    <row r="16" spans="2:8" ht="15.75" thickBot="1" x14ac:dyDescent="0.3">
      <c r="B16" s="15" t="s">
        <v>4</v>
      </c>
      <c r="C16" s="26">
        <f>SUBTOTAL(109,Tabla262[Saldo])</f>
        <v>383.93612211000101</v>
      </c>
      <c r="D16" s="17">
        <f>SUBTOTAL(109,Tabla262[Créditos])</f>
        <v>19842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45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9" t="s">
        <v>12</v>
      </c>
      <c r="D24" s="30"/>
      <c r="F24" s="8"/>
      <c r="G24" s="9"/>
      <c r="H24" s="21"/>
    </row>
    <row r="25" spans="2:8" ht="15.75" thickBot="1" x14ac:dyDescent="0.3">
      <c r="B25" s="19" t="s">
        <v>14</v>
      </c>
      <c r="C25" s="13" t="s">
        <v>11</v>
      </c>
      <c r="D25" s="14" t="s">
        <v>3</v>
      </c>
      <c r="F25" s="8"/>
      <c r="G25" s="9"/>
      <c r="H25" s="21"/>
    </row>
    <row r="26" spans="2:8" x14ac:dyDescent="0.25">
      <c r="B26" s="18" t="s">
        <v>5</v>
      </c>
      <c r="C26" s="25">
        <v>97.854783999999896</v>
      </c>
      <c r="D26" s="7">
        <v>7469</v>
      </c>
      <c r="F26" s="8"/>
      <c r="G26" s="9"/>
      <c r="H26" s="21"/>
    </row>
    <row r="27" spans="2:8" x14ac:dyDescent="0.25">
      <c r="B27" s="18" t="s">
        <v>6</v>
      </c>
      <c r="C27" s="25">
        <v>60.264065679999717</v>
      </c>
      <c r="D27" s="7">
        <v>9433</v>
      </c>
      <c r="F27" s="8"/>
      <c r="G27" s="9"/>
      <c r="H27" s="21"/>
    </row>
    <row r="28" spans="2:8" x14ac:dyDescent="0.25">
      <c r="B28" s="18" t="s">
        <v>7</v>
      </c>
      <c r="C28" s="25">
        <v>86.829170180000304</v>
      </c>
      <c r="D28" s="7">
        <v>2320</v>
      </c>
      <c r="F28" s="8"/>
      <c r="G28" s="9"/>
      <c r="H28" s="21"/>
    </row>
    <row r="29" spans="2:8" x14ac:dyDescent="0.25">
      <c r="B29" s="18" t="s">
        <v>8</v>
      </c>
      <c r="C29" s="25">
        <v>75.1563489199999</v>
      </c>
      <c r="D29" s="7">
        <v>421</v>
      </c>
    </row>
    <row r="30" spans="2:8" x14ac:dyDescent="0.25">
      <c r="B30" s="18" t="s">
        <v>9</v>
      </c>
      <c r="C30" s="25">
        <v>63.831753330000055</v>
      </c>
      <c r="D30" s="7">
        <v>199</v>
      </c>
      <c r="E30" s="9"/>
    </row>
    <row r="31" spans="2:8" ht="15.75" thickBot="1" x14ac:dyDescent="0.3">
      <c r="B31" s="20" t="s">
        <v>4</v>
      </c>
      <c r="C31" s="26">
        <f>SUM(C26:C30)</f>
        <v>383.93612210999993</v>
      </c>
      <c r="D31" s="17">
        <f>SUM(D26:D30)</f>
        <v>19842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46</v>
      </c>
    </row>
    <row r="38" spans="2:8" ht="16.5" thickBot="1" x14ac:dyDescent="0.3">
      <c r="B38" s="2" t="s">
        <v>0</v>
      </c>
    </row>
    <row r="39" spans="2:8" x14ac:dyDescent="0.25">
      <c r="C39" s="29" t="s">
        <v>12</v>
      </c>
      <c r="D39" s="30"/>
    </row>
    <row r="40" spans="2:8" ht="15.75" thickBot="1" x14ac:dyDescent="0.3">
      <c r="B40" s="12" t="s">
        <v>15</v>
      </c>
      <c r="C40" s="13" t="s">
        <v>11</v>
      </c>
      <c r="D40" s="14" t="s">
        <v>3</v>
      </c>
    </row>
    <row r="41" spans="2:8" x14ac:dyDescent="0.25">
      <c r="B41" s="11" t="s">
        <v>25</v>
      </c>
      <c r="C41" s="25">
        <v>163.26882885999964</v>
      </c>
      <c r="D41" s="7">
        <v>6821</v>
      </c>
      <c r="F41" s="8"/>
      <c r="G41" s="9"/>
      <c r="H41" s="21"/>
    </row>
    <row r="42" spans="2:8" x14ac:dyDescent="0.25">
      <c r="B42" s="11" t="s">
        <v>26</v>
      </c>
      <c r="C42" s="25">
        <v>84.00170401999992</v>
      </c>
      <c r="D42" s="7">
        <v>2109</v>
      </c>
      <c r="F42" s="8"/>
      <c r="G42" s="9"/>
      <c r="H42" s="21"/>
    </row>
    <row r="43" spans="2:8" x14ac:dyDescent="0.25">
      <c r="B43" s="11" t="s">
        <v>27</v>
      </c>
      <c r="C43" s="25">
        <v>24.024523790000007</v>
      </c>
      <c r="D43" s="7">
        <v>1749</v>
      </c>
      <c r="F43" s="8"/>
      <c r="G43" s="9"/>
      <c r="H43" s="21"/>
    </row>
    <row r="44" spans="2:8" x14ac:dyDescent="0.25">
      <c r="B44" s="11" t="s">
        <v>29</v>
      </c>
      <c r="C44" s="25">
        <v>23.598331660000024</v>
      </c>
      <c r="D44" s="7">
        <v>1978</v>
      </c>
      <c r="F44" s="8"/>
      <c r="G44" s="9"/>
      <c r="H44" s="21"/>
    </row>
    <row r="45" spans="2:8" x14ac:dyDescent="0.25">
      <c r="B45" s="11" t="s">
        <v>28</v>
      </c>
      <c r="C45" s="25">
        <v>15.693753009999988</v>
      </c>
      <c r="D45" s="7">
        <v>1181</v>
      </c>
      <c r="F45" s="8"/>
      <c r="G45" s="9"/>
      <c r="H45" s="21"/>
    </row>
    <row r="46" spans="2:8" x14ac:dyDescent="0.25">
      <c r="B46" s="11" t="s">
        <v>32</v>
      </c>
      <c r="C46" s="25">
        <v>14.798897869999994</v>
      </c>
      <c r="D46" s="7">
        <v>905</v>
      </c>
      <c r="F46" s="8"/>
      <c r="G46" s="9"/>
      <c r="H46" s="21"/>
    </row>
    <row r="47" spans="2:8" x14ac:dyDescent="0.25">
      <c r="B47" s="11" t="s">
        <v>30</v>
      </c>
      <c r="C47" s="25">
        <v>11.210227090000002</v>
      </c>
      <c r="D47" s="7">
        <v>1256</v>
      </c>
      <c r="F47" s="8"/>
      <c r="G47" s="9"/>
      <c r="H47" s="21"/>
    </row>
    <row r="48" spans="2:8" x14ac:dyDescent="0.25">
      <c r="B48" s="11" t="s">
        <v>31</v>
      </c>
      <c r="C48" s="25">
        <v>11.081658719999997</v>
      </c>
      <c r="D48" s="7">
        <v>1252</v>
      </c>
      <c r="F48" s="8"/>
      <c r="G48" s="9"/>
      <c r="H48" s="21"/>
    </row>
    <row r="49" spans="2:8" x14ac:dyDescent="0.25">
      <c r="B49" s="11" t="s">
        <v>33</v>
      </c>
      <c r="C49" s="25">
        <v>10.730484299999997</v>
      </c>
      <c r="D49" s="7">
        <v>718</v>
      </c>
      <c r="F49" s="8"/>
      <c r="G49" s="9"/>
      <c r="H49" s="21"/>
    </row>
    <row r="50" spans="2:8" x14ac:dyDescent="0.25">
      <c r="B50" s="11" t="s">
        <v>38</v>
      </c>
      <c r="C50" s="25">
        <v>7.3558794800000005</v>
      </c>
      <c r="D50" s="7">
        <v>135</v>
      </c>
      <c r="F50" s="8"/>
      <c r="G50" s="9"/>
      <c r="H50" s="21"/>
    </row>
    <row r="51" spans="2:8" x14ac:dyDescent="0.25">
      <c r="B51" s="11" t="s">
        <v>37</v>
      </c>
      <c r="C51" s="25">
        <v>6.0518769300000006</v>
      </c>
      <c r="D51" s="7">
        <v>452</v>
      </c>
      <c r="F51" s="8"/>
      <c r="G51" s="9"/>
      <c r="H51" s="21"/>
    </row>
    <row r="52" spans="2:8" x14ac:dyDescent="0.25">
      <c r="B52" s="11" t="s">
        <v>34</v>
      </c>
      <c r="C52" s="25">
        <v>4.3305620899999964</v>
      </c>
      <c r="D52" s="7">
        <v>224</v>
      </c>
      <c r="F52" s="8"/>
      <c r="G52" s="9"/>
      <c r="H52" s="21"/>
    </row>
    <row r="53" spans="2:8" x14ac:dyDescent="0.25">
      <c r="B53" s="11" t="s">
        <v>35</v>
      </c>
      <c r="C53" s="25">
        <v>4.1894911000000024</v>
      </c>
      <c r="D53" s="7">
        <v>543</v>
      </c>
      <c r="F53" s="8"/>
      <c r="G53" s="9"/>
      <c r="H53" s="21"/>
    </row>
    <row r="54" spans="2:8" x14ac:dyDescent="0.25">
      <c r="B54" s="11" t="s">
        <v>36</v>
      </c>
      <c r="C54" s="25">
        <v>3.5999031900000005</v>
      </c>
      <c r="D54" s="7">
        <v>519</v>
      </c>
      <c r="F54" s="8"/>
      <c r="G54" s="9"/>
      <c r="H54" s="21"/>
    </row>
    <row r="55" spans="2:8" ht="15.75" thickBot="1" x14ac:dyDescent="0.3">
      <c r="B55" s="15" t="s">
        <v>4</v>
      </c>
      <c r="C55" s="26">
        <f>SUM(C41:C54)</f>
        <v>383.93612210999959</v>
      </c>
      <c r="D55" s="17">
        <f>SUM(D41:D54)</f>
        <v>19842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49"/>
  <sheetViews>
    <sheetView showGridLines="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41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10</v>
      </c>
      <c r="D4" s="30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18</v>
      </c>
      <c r="C6" s="4">
        <v>3.8863536999999995</v>
      </c>
      <c r="D6" s="7">
        <v>67</v>
      </c>
      <c r="F6" s="8"/>
      <c r="G6" s="9"/>
      <c r="H6" s="10"/>
    </row>
    <row r="7" spans="2:8" x14ac:dyDescent="0.25">
      <c r="B7" s="11" t="s">
        <v>21</v>
      </c>
      <c r="C7" s="4">
        <v>1.636722</v>
      </c>
      <c r="D7" s="7">
        <v>2</v>
      </c>
      <c r="F7" s="8"/>
      <c r="G7" s="9"/>
      <c r="H7" s="10"/>
    </row>
    <row r="8" spans="2:8" x14ac:dyDescent="0.25">
      <c r="B8" s="11" t="s">
        <v>19</v>
      </c>
      <c r="C8" s="4">
        <v>1.4599379300000002</v>
      </c>
      <c r="D8" s="7">
        <v>14</v>
      </c>
      <c r="F8" s="8"/>
      <c r="G8" s="9"/>
      <c r="H8" s="10"/>
    </row>
    <row r="9" spans="2:8" x14ac:dyDescent="0.25">
      <c r="B9" s="11" t="s">
        <v>17</v>
      </c>
      <c r="C9" s="4">
        <v>0.58425022999999998</v>
      </c>
      <c r="D9" s="7">
        <v>5</v>
      </c>
      <c r="F9" s="8"/>
      <c r="G9" s="9"/>
      <c r="H9" s="10"/>
    </row>
    <row r="10" spans="2:8" x14ac:dyDescent="0.25">
      <c r="B10" s="11" t="s">
        <v>16</v>
      </c>
      <c r="C10" s="4">
        <v>0.40053799999999995</v>
      </c>
      <c r="D10" s="7">
        <v>8</v>
      </c>
      <c r="F10" s="8"/>
      <c r="G10" s="9"/>
      <c r="H10" s="10"/>
    </row>
    <row r="11" spans="2:8" x14ac:dyDescent="0.25">
      <c r="B11" s="11" t="s">
        <v>20</v>
      </c>
      <c r="C11" s="4">
        <v>9.767497E-2</v>
      </c>
      <c r="D11" s="7">
        <v>1</v>
      </c>
    </row>
    <row r="12" spans="2:8" ht="15.75" thickBot="1" x14ac:dyDescent="0.3">
      <c r="B12" s="15" t="s">
        <v>4</v>
      </c>
      <c r="C12" s="16">
        <f>SUBTOTAL(109,Tabla2[Monto])</f>
        <v>8.0654768300000015</v>
      </c>
      <c r="D12" s="17">
        <f>SUBTOTAL(109,Tabla2[Créditos])</f>
        <v>97</v>
      </c>
    </row>
    <row r="13" spans="2:8" x14ac:dyDescent="0.25">
      <c r="B13" s="5"/>
    </row>
    <row r="14" spans="2:8" x14ac:dyDescent="0.25">
      <c r="B14" s="5"/>
      <c r="C14" s="24"/>
    </row>
    <row r="15" spans="2:8" x14ac:dyDescent="0.25">
      <c r="B15" s="5"/>
      <c r="C15" s="24"/>
      <c r="D15" s="24"/>
    </row>
    <row r="16" spans="2:8" x14ac:dyDescent="0.25">
      <c r="B16" s="5"/>
    </row>
    <row r="17" spans="2:8" x14ac:dyDescent="0.25">
      <c r="B17" s="5"/>
    </row>
    <row r="18" spans="2:8" ht="15.75" x14ac:dyDescent="0.25">
      <c r="B18" s="1" t="s">
        <v>42</v>
      </c>
      <c r="D18" s="6"/>
    </row>
    <row r="19" spans="2:8" ht="16.5" thickBot="1" x14ac:dyDescent="0.3">
      <c r="B19" s="2" t="s">
        <v>0</v>
      </c>
      <c r="D19" s="6"/>
    </row>
    <row r="20" spans="2:8" x14ac:dyDescent="0.25">
      <c r="C20" s="29" t="s">
        <v>10</v>
      </c>
      <c r="D20" s="30"/>
      <c r="F20" s="8"/>
      <c r="G20" s="9"/>
      <c r="H20" s="10"/>
    </row>
    <row r="21" spans="2:8" ht="15.75" thickBot="1" x14ac:dyDescent="0.3">
      <c r="B21" s="19" t="s">
        <v>14</v>
      </c>
      <c r="C21" s="13" t="s">
        <v>2</v>
      </c>
      <c r="D21" s="14" t="s">
        <v>3</v>
      </c>
      <c r="F21" s="8"/>
      <c r="G21" s="9"/>
      <c r="H21" s="10"/>
    </row>
    <row r="22" spans="2:8" x14ac:dyDescent="0.25">
      <c r="B22" s="18" t="s">
        <v>6</v>
      </c>
      <c r="C22" s="4">
        <v>2.2392988300000005</v>
      </c>
      <c r="D22" s="7">
        <v>62</v>
      </c>
      <c r="F22" s="8"/>
      <c r="G22" s="9"/>
      <c r="H22" s="10"/>
    </row>
    <row r="23" spans="2:8" x14ac:dyDescent="0.25">
      <c r="B23" s="18" t="s">
        <v>47</v>
      </c>
      <c r="C23" s="4">
        <v>2.5295999999999998</v>
      </c>
      <c r="D23" s="7">
        <v>31</v>
      </c>
      <c r="F23" s="8"/>
      <c r="G23" s="9"/>
      <c r="H23" s="10"/>
    </row>
    <row r="24" spans="2:8" x14ac:dyDescent="0.25">
      <c r="B24" s="18" t="s">
        <v>8</v>
      </c>
      <c r="C24" s="4">
        <v>1.9965780000000002</v>
      </c>
      <c r="D24" s="7">
        <v>3</v>
      </c>
      <c r="F24" s="8"/>
      <c r="G24" s="9"/>
      <c r="H24" s="10"/>
    </row>
    <row r="25" spans="2:8" x14ac:dyDescent="0.25">
      <c r="B25" s="18" t="s">
        <v>9</v>
      </c>
      <c r="C25" s="4">
        <v>1.3</v>
      </c>
      <c r="D25" s="7">
        <v>1</v>
      </c>
    </row>
    <row r="26" spans="2:8" ht="15.75" thickBot="1" x14ac:dyDescent="0.3">
      <c r="B26" s="20" t="s">
        <v>4</v>
      </c>
      <c r="C26" s="16">
        <f>SUM(C22:C25)</f>
        <v>8.0654768300000015</v>
      </c>
      <c r="D26" s="17">
        <f>SUM(D22:D25)</f>
        <v>97</v>
      </c>
    </row>
    <row r="27" spans="2:8" x14ac:dyDescent="0.25">
      <c r="B27" s="27" t="s">
        <v>13</v>
      </c>
    </row>
    <row r="34" spans="2:8" ht="15" customHeight="1" x14ac:dyDescent="0.25">
      <c r="B34" s="1" t="s">
        <v>43</v>
      </c>
    </row>
    <row r="35" spans="2:8" ht="16.5" thickBot="1" x14ac:dyDescent="0.3">
      <c r="B35" s="2" t="s">
        <v>0</v>
      </c>
    </row>
    <row r="36" spans="2:8" x14ac:dyDescent="0.25">
      <c r="C36" s="29" t="s">
        <v>10</v>
      </c>
      <c r="D36" s="30"/>
      <c r="F36" s="8"/>
      <c r="G36" s="9"/>
      <c r="H36" s="10"/>
    </row>
    <row r="37" spans="2:8" ht="15.75" thickBot="1" x14ac:dyDescent="0.3">
      <c r="B37" s="12" t="s">
        <v>15</v>
      </c>
      <c r="C37" s="13" t="s">
        <v>2</v>
      </c>
      <c r="D37" s="14" t="s">
        <v>3</v>
      </c>
      <c r="F37" s="8"/>
      <c r="G37" s="9"/>
      <c r="H37" s="10"/>
    </row>
    <row r="38" spans="2:8" x14ac:dyDescent="0.25">
      <c r="B38" s="11" t="s">
        <v>25</v>
      </c>
      <c r="C38" s="4">
        <v>4.0084111399999989</v>
      </c>
      <c r="D38" s="7">
        <v>57</v>
      </c>
      <c r="F38" s="8"/>
      <c r="G38" s="9"/>
      <c r="H38" s="10"/>
    </row>
    <row r="39" spans="2:8" x14ac:dyDescent="0.25">
      <c r="B39" s="11" t="s">
        <v>26</v>
      </c>
      <c r="C39" s="4">
        <v>2.7861589800000002</v>
      </c>
      <c r="D39" s="7">
        <v>15</v>
      </c>
      <c r="F39" s="8"/>
      <c r="G39" s="9"/>
      <c r="H39" s="10"/>
    </row>
    <row r="40" spans="2:8" x14ac:dyDescent="0.25">
      <c r="B40" s="11" t="s">
        <v>27</v>
      </c>
      <c r="C40" s="4">
        <v>0.63119603999999996</v>
      </c>
      <c r="D40" s="7">
        <v>8</v>
      </c>
      <c r="F40" s="8"/>
      <c r="G40" s="9"/>
      <c r="H40" s="10"/>
    </row>
    <row r="41" spans="2:8" x14ac:dyDescent="0.25">
      <c r="B41" s="11" t="s">
        <v>37</v>
      </c>
      <c r="C41" s="4">
        <v>0.29116700000000001</v>
      </c>
      <c r="D41" s="7">
        <v>3</v>
      </c>
      <c r="F41" s="8"/>
      <c r="G41" s="9"/>
      <c r="H41" s="10"/>
    </row>
    <row r="42" spans="2:8" x14ac:dyDescent="0.25">
      <c r="B42" s="11" t="s">
        <v>28</v>
      </c>
      <c r="C42" s="4">
        <v>0.12941267000000001</v>
      </c>
      <c r="D42" s="7">
        <v>5</v>
      </c>
      <c r="F42" s="8"/>
      <c r="G42" s="9"/>
      <c r="H42" s="10"/>
    </row>
    <row r="43" spans="2:8" x14ac:dyDescent="0.25">
      <c r="B43" s="11" t="s">
        <v>29</v>
      </c>
      <c r="C43" s="4">
        <v>7.4034000000000003E-2</v>
      </c>
      <c r="D43" s="7">
        <v>2</v>
      </c>
      <c r="F43" s="8"/>
      <c r="G43" s="9"/>
      <c r="H43" s="10"/>
    </row>
    <row r="44" spans="2:8" x14ac:dyDescent="0.25">
      <c r="B44" s="11" t="s">
        <v>36</v>
      </c>
      <c r="C44" s="4">
        <v>0.04</v>
      </c>
      <c r="D44" s="7">
        <v>1</v>
      </c>
      <c r="F44" s="8"/>
      <c r="G44" s="9"/>
      <c r="H44" s="10"/>
    </row>
    <row r="45" spans="2:8" x14ac:dyDescent="0.25">
      <c r="B45" s="11" t="s">
        <v>33</v>
      </c>
      <c r="C45" s="4">
        <v>3.6000000000000004E-2</v>
      </c>
      <c r="D45" s="7">
        <v>2</v>
      </c>
      <c r="F45" s="8"/>
      <c r="G45" s="9"/>
      <c r="H45" s="10"/>
    </row>
    <row r="46" spans="2:8" x14ac:dyDescent="0.25">
      <c r="B46" s="11" t="s">
        <v>35</v>
      </c>
      <c r="C46" s="4">
        <v>0.03</v>
      </c>
      <c r="D46" s="7">
        <v>1</v>
      </c>
      <c r="F46" s="8"/>
      <c r="G46" s="9"/>
      <c r="H46" s="10"/>
    </row>
    <row r="47" spans="2:8" x14ac:dyDescent="0.25">
      <c r="B47" s="11" t="s">
        <v>31</v>
      </c>
      <c r="C47" s="4">
        <v>2.8719000000000001E-2</v>
      </c>
      <c r="D47" s="7">
        <v>2</v>
      </c>
    </row>
    <row r="48" spans="2:8" x14ac:dyDescent="0.25">
      <c r="B48" s="11" t="s">
        <v>34</v>
      </c>
      <c r="C48" s="4">
        <v>1.0378E-2</v>
      </c>
      <c r="D48" s="7">
        <v>1</v>
      </c>
    </row>
    <row r="49" spans="2:4" ht="15.75" thickBot="1" x14ac:dyDescent="0.3">
      <c r="B49" s="15" t="s">
        <v>4</v>
      </c>
      <c r="C49" s="16">
        <f>SUM(C38:C48)</f>
        <v>8.0654768299999979</v>
      </c>
      <c r="D49" s="17">
        <f>SUM(D38:D48)</f>
        <v>97</v>
      </c>
    </row>
  </sheetData>
  <mergeCells count="3">
    <mergeCell ref="C4:D4"/>
    <mergeCell ref="C20:D20"/>
    <mergeCell ref="C36:D3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1"/>
  <sheetViews>
    <sheetView showGridLines="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44</v>
      </c>
      <c r="C2"/>
      <c r="D2"/>
    </row>
    <row r="3" spans="2:8" ht="16.5" thickBot="1" x14ac:dyDescent="0.3">
      <c r="B3" s="2" t="s">
        <v>0</v>
      </c>
    </row>
    <row r="4" spans="2:8" x14ac:dyDescent="0.25">
      <c r="C4" s="29" t="s">
        <v>10</v>
      </c>
      <c r="D4" s="30"/>
    </row>
    <row r="5" spans="2:8" ht="15.75" thickBot="1" x14ac:dyDescent="0.3">
      <c r="B5" s="12" t="s">
        <v>1</v>
      </c>
      <c r="C5" s="13" t="s">
        <v>11</v>
      </c>
      <c r="D5" s="14" t="s">
        <v>3</v>
      </c>
    </row>
    <row r="6" spans="2:8" x14ac:dyDescent="0.25">
      <c r="B6" s="11" t="s">
        <v>18</v>
      </c>
      <c r="C6" s="4">
        <v>14.974720559999998</v>
      </c>
      <c r="D6" s="7">
        <v>251</v>
      </c>
      <c r="F6" s="8"/>
      <c r="G6" s="9"/>
      <c r="H6" s="10"/>
    </row>
    <row r="7" spans="2:8" x14ac:dyDescent="0.25">
      <c r="B7" s="11" t="s">
        <v>19</v>
      </c>
      <c r="C7" s="4">
        <v>13.221457709999997</v>
      </c>
      <c r="D7" s="7">
        <v>189</v>
      </c>
      <c r="F7" s="8"/>
      <c r="G7" s="9"/>
      <c r="H7" s="10"/>
    </row>
    <row r="8" spans="2:8" x14ac:dyDescent="0.25">
      <c r="B8" s="11" t="s">
        <v>17</v>
      </c>
      <c r="C8" s="4">
        <v>9.5095509200000006</v>
      </c>
      <c r="D8" s="7">
        <v>80</v>
      </c>
      <c r="F8" s="8"/>
      <c r="G8" s="9"/>
      <c r="H8" s="10"/>
    </row>
    <row r="9" spans="2:8" x14ac:dyDescent="0.25">
      <c r="B9" s="11" t="s">
        <v>39</v>
      </c>
      <c r="C9" s="4">
        <v>4.0309505200000002</v>
      </c>
      <c r="D9" s="7">
        <v>9</v>
      </c>
      <c r="F9" s="8"/>
      <c r="G9" s="9"/>
      <c r="H9" s="10"/>
    </row>
    <row r="10" spans="2:8" x14ac:dyDescent="0.25">
      <c r="B10" s="11" t="s">
        <v>20</v>
      </c>
      <c r="C10" s="4">
        <v>3.7073136800000004</v>
      </c>
      <c r="D10" s="7">
        <v>14</v>
      </c>
      <c r="F10" s="8"/>
      <c r="G10" s="9"/>
      <c r="H10" s="10"/>
    </row>
    <row r="11" spans="2:8" x14ac:dyDescent="0.25">
      <c r="B11" s="11" t="s">
        <v>16</v>
      </c>
      <c r="C11" s="4">
        <v>1.7473664800000004</v>
      </c>
      <c r="D11" s="7">
        <v>174</v>
      </c>
      <c r="F11" s="8"/>
      <c r="G11" s="9"/>
      <c r="H11" s="10"/>
    </row>
    <row r="12" spans="2:8" x14ac:dyDescent="0.25">
      <c r="B12" s="11" t="s">
        <v>21</v>
      </c>
      <c r="C12" s="4">
        <v>1.6402426300000001</v>
      </c>
      <c r="D12" s="7">
        <v>8</v>
      </c>
      <c r="F12" s="8"/>
      <c r="G12" s="9"/>
      <c r="H12" s="10"/>
    </row>
    <row r="13" spans="2:8" ht="15.75" thickBot="1" x14ac:dyDescent="0.3">
      <c r="B13" s="28" t="s">
        <v>40</v>
      </c>
      <c r="C13" s="16">
        <f>SUBTOTAL(109,C6:C12)</f>
        <v>48.831602500000002</v>
      </c>
      <c r="D13" s="17">
        <f>SUBTOTAL(109,D6:D12)</f>
        <v>725</v>
      </c>
      <c r="F13" s="8"/>
      <c r="G13" s="9"/>
      <c r="H13" s="10"/>
    </row>
    <row r="14" spans="2:8" x14ac:dyDescent="0.25">
      <c r="B14" s="5"/>
    </row>
    <row r="15" spans="2:8" x14ac:dyDescent="0.25">
      <c r="B15" s="5"/>
    </row>
    <row r="16" spans="2:8" x14ac:dyDescent="0.25">
      <c r="B16" s="5"/>
    </row>
    <row r="17" spans="2:8" x14ac:dyDescent="0.25">
      <c r="B17" s="5"/>
    </row>
    <row r="18" spans="2:8" x14ac:dyDescent="0.25">
      <c r="B18" s="5"/>
    </row>
    <row r="19" spans="2:8" ht="15.75" x14ac:dyDescent="0.25">
      <c r="B19" s="1" t="s">
        <v>45</v>
      </c>
      <c r="D19" s="6"/>
    </row>
    <row r="20" spans="2:8" ht="16.5" thickBot="1" x14ac:dyDescent="0.3">
      <c r="B20" s="2" t="s">
        <v>0</v>
      </c>
      <c r="D20" s="6"/>
    </row>
    <row r="21" spans="2:8" x14ac:dyDescent="0.25">
      <c r="C21" s="29" t="s">
        <v>10</v>
      </c>
      <c r="D21" s="30"/>
    </row>
    <row r="22" spans="2:8" ht="15.75" thickBot="1" x14ac:dyDescent="0.3">
      <c r="B22" s="19" t="s">
        <v>14</v>
      </c>
      <c r="C22" s="13" t="s">
        <v>11</v>
      </c>
      <c r="D22" s="14" t="s">
        <v>3</v>
      </c>
      <c r="F22" s="8"/>
      <c r="G22" s="9"/>
      <c r="H22" s="10"/>
    </row>
    <row r="23" spans="2:8" x14ac:dyDescent="0.25">
      <c r="B23" s="18" t="s">
        <v>6</v>
      </c>
      <c r="C23" s="4">
        <v>6.4557151600000005</v>
      </c>
      <c r="D23" s="7">
        <v>465</v>
      </c>
      <c r="F23" s="8"/>
      <c r="G23" s="9"/>
      <c r="H23" s="10"/>
    </row>
    <row r="24" spans="2:8" x14ac:dyDescent="0.25">
      <c r="B24" s="18" t="s">
        <v>47</v>
      </c>
      <c r="C24" s="4">
        <v>13.234889410000003</v>
      </c>
      <c r="D24" s="7">
        <v>194</v>
      </c>
      <c r="F24" s="8"/>
      <c r="G24" s="9"/>
      <c r="H24" s="10"/>
    </row>
    <row r="25" spans="2:8" x14ac:dyDescent="0.25">
      <c r="B25" s="18" t="s">
        <v>8</v>
      </c>
      <c r="C25" s="4">
        <v>13.92839873</v>
      </c>
      <c r="D25" s="7">
        <v>40</v>
      </c>
      <c r="F25" s="8"/>
      <c r="G25" s="9"/>
      <c r="H25" s="10"/>
    </row>
    <row r="26" spans="2:8" x14ac:dyDescent="0.25">
      <c r="B26" s="18" t="s">
        <v>9</v>
      </c>
      <c r="C26" s="4">
        <v>15.2125992</v>
      </c>
      <c r="D26" s="7">
        <v>26</v>
      </c>
    </row>
    <row r="27" spans="2:8" ht="15.75" thickBot="1" x14ac:dyDescent="0.3">
      <c r="B27" s="20" t="s">
        <v>4</v>
      </c>
      <c r="C27" s="16">
        <f>SUM(C23:C26)</f>
        <v>48.831602500000002</v>
      </c>
      <c r="D27" s="17">
        <f t="shared" ref="D27" si="0">SUM(D23:D26)</f>
        <v>725</v>
      </c>
    </row>
    <row r="28" spans="2:8" x14ac:dyDescent="0.25">
      <c r="B28" s="27" t="s">
        <v>13</v>
      </c>
    </row>
    <row r="33" spans="2:8" ht="15.75" x14ac:dyDescent="0.25">
      <c r="B33" s="1" t="s">
        <v>46</v>
      </c>
    </row>
    <row r="34" spans="2:8" ht="16.5" thickBot="1" x14ac:dyDescent="0.3">
      <c r="B34" s="2" t="s">
        <v>0</v>
      </c>
    </row>
    <row r="35" spans="2:8" x14ac:dyDescent="0.25">
      <c r="C35" s="29" t="s">
        <v>10</v>
      </c>
      <c r="D35" s="30"/>
    </row>
    <row r="36" spans="2:8" ht="15.75" thickBot="1" x14ac:dyDescent="0.3">
      <c r="B36" s="12" t="s">
        <v>15</v>
      </c>
      <c r="C36" s="13" t="s">
        <v>11</v>
      </c>
      <c r="D36" s="14" t="s">
        <v>3</v>
      </c>
    </row>
    <row r="37" spans="2:8" x14ac:dyDescent="0.25">
      <c r="B37" s="11" t="s">
        <v>25</v>
      </c>
      <c r="C37" s="4">
        <v>28.656489709999978</v>
      </c>
      <c r="D37" s="7">
        <v>405</v>
      </c>
    </row>
    <row r="38" spans="2:8" x14ac:dyDescent="0.25">
      <c r="B38" s="11" t="s">
        <v>26</v>
      </c>
      <c r="C38" s="4">
        <v>12.037303780000002</v>
      </c>
      <c r="D38" s="7">
        <v>150</v>
      </c>
      <c r="F38" s="8"/>
      <c r="G38" s="9"/>
      <c r="H38" s="10"/>
    </row>
    <row r="39" spans="2:8" x14ac:dyDescent="0.25">
      <c r="B39" s="11" t="s">
        <v>29</v>
      </c>
      <c r="C39" s="4">
        <v>2.7709244100000001</v>
      </c>
      <c r="D39" s="7">
        <v>27</v>
      </c>
      <c r="F39" s="8"/>
      <c r="G39" s="9"/>
      <c r="H39" s="10"/>
    </row>
    <row r="40" spans="2:8" x14ac:dyDescent="0.25">
      <c r="B40" s="11" t="s">
        <v>27</v>
      </c>
      <c r="C40" s="4">
        <v>2.2260341599999998</v>
      </c>
      <c r="D40" s="7">
        <v>28</v>
      </c>
      <c r="F40" s="8"/>
      <c r="G40" s="9"/>
      <c r="H40" s="10"/>
    </row>
    <row r="41" spans="2:8" x14ac:dyDescent="0.25">
      <c r="B41" s="11" t="s">
        <v>30</v>
      </c>
      <c r="C41" s="4">
        <v>1.1366611900000001</v>
      </c>
      <c r="D41" s="7">
        <v>14</v>
      </c>
      <c r="F41" s="8"/>
      <c r="G41" s="9"/>
      <c r="H41" s="10"/>
    </row>
    <row r="42" spans="2:8" x14ac:dyDescent="0.25">
      <c r="B42" s="11" t="s">
        <v>28</v>
      </c>
      <c r="C42" s="4">
        <v>0.85446733000000019</v>
      </c>
      <c r="D42" s="7">
        <v>27</v>
      </c>
      <c r="F42" s="8"/>
      <c r="G42" s="9"/>
      <c r="H42" s="10"/>
    </row>
    <row r="43" spans="2:8" x14ac:dyDescent="0.25">
      <c r="B43" s="11" t="s">
        <v>37</v>
      </c>
      <c r="C43" s="4">
        <v>0.37730195000000005</v>
      </c>
      <c r="D43" s="7">
        <v>22</v>
      </c>
      <c r="F43" s="8"/>
      <c r="G43" s="9"/>
      <c r="H43" s="10"/>
    </row>
    <row r="44" spans="2:8" x14ac:dyDescent="0.25">
      <c r="B44" s="11" t="s">
        <v>36</v>
      </c>
      <c r="C44" s="4">
        <v>0.29054482999999998</v>
      </c>
      <c r="D44" s="7">
        <v>6</v>
      </c>
      <c r="F44" s="8"/>
      <c r="G44" s="9"/>
      <c r="H44" s="10"/>
    </row>
    <row r="45" spans="2:8" x14ac:dyDescent="0.25">
      <c r="B45" s="11" t="s">
        <v>34</v>
      </c>
      <c r="C45" s="4">
        <v>0.14020178999999997</v>
      </c>
      <c r="D45" s="7">
        <v>11</v>
      </c>
      <c r="F45" s="8"/>
      <c r="G45" s="9"/>
      <c r="H45" s="10"/>
    </row>
    <row r="46" spans="2:8" x14ac:dyDescent="0.25">
      <c r="B46" s="11" t="s">
        <v>32</v>
      </c>
      <c r="C46" s="4">
        <v>0.12639565999999999</v>
      </c>
      <c r="D46" s="7">
        <v>10</v>
      </c>
      <c r="F46" s="8"/>
      <c r="G46" s="9"/>
      <c r="H46" s="10"/>
    </row>
    <row r="47" spans="2:8" x14ac:dyDescent="0.25">
      <c r="B47" s="11" t="s">
        <v>33</v>
      </c>
      <c r="C47" s="4">
        <v>7.4159559999999999E-2</v>
      </c>
      <c r="D47" s="7">
        <v>3</v>
      </c>
      <c r="F47" s="8"/>
      <c r="G47" s="9"/>
      <c r="H47" s="10"/>
    </row>
    <row r="48" spans="2:8" x14ac:dyDescent="0.25">
      <c r="B48" s="11" t="s">
        <v>35</v>
      </c>
      <c r="C48" s="4">
        <v>6.1554049999999999E-2</v>
      </c>
      <c r="D48" s="7">
        <v>5</v>
      </c>
      <c r="F48" s="8"/>
      <c r="G48" s="9"/>
      <c r="H48" s="10"/>
    </row>
    <row r="49" spans="2:8" x14ac:dyDescent="0.25">
      <c r="B49" s="11" t="s">
        <v>31</v>
      </c>
      <c r="C49" s="4">
        <v>4.8459340000000004E-2</v>
      </c>
      <c r="D49" s="7">
        <v>9</v>
      </c>
      <c r="F49" s="8"/>
      <c r="G49" s="9"/>
      <c r="H49" s="10"/>
    </row>
    <row r="50" spans="2:8" x14ac:dyDescent="0.25">
      <c r="B50" s="11" t="s">
        <v>38</v>
      </c>
      <c r="C50" s="4">
        <v>3.1104740000000002E-2</v>
      </c>
      <c r="D50" s="7">
        <v>8</v>
      </c>
      <c r="F50" s="8"/>
      <c r="G50" s="9"/>
      <c r="H50" s="10"/>
    </row>
    <row r="51" spans="2:8" ht="15.75" thickBot="1" x14ac:dyDescent="0.3">
      <c r="B51" s="15" t="s">
        <v>4</v>
      </c>
      <c r="C51" s="16">
        <f>SUM(C37:C50)</f>
        <v>48.831602499999974</v>
      </c>
      <c r="D51" s="17">
        <f>SUM(D37:D50)</f>
        <v>725</v>
      </c>
    </row>
  </sheetData>
  <mergeCells count="3">
    <mergeCell ref="C4:D4"/>
    <mergeCell ref="C21:D21"/>
    <mergeCell ref="C35:D35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Vladimir Marciano</cp:lastModifiedBy>
  <dcterms:created xsi:type="dcterms:W3CDTF">2018-05-16T19:09:38Z</dcterms:created>
  <dcterms:modified xsi:type="dcterms:W3CDTF">2020-04-28T16:42:17Z</dcterms:modified>
</cp:coreProperties>
</file>