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DocumentosBDES\OIR-UAIP\información oficiosa Bandesal\15. Estadísticas\"/>
    </mc:Choice>
  </mc:AlternateContent>
  <bookViews>
    <workbookView xWindow="0" yWindow="0" windowWidth="24000" windowHeight="9600"/>
  </bookViews>
  <sheets>
    <sheet name="BDES - Monto Otorgado" sheetId="1" r:id="rId1"/>
    <sheet name="BDES - Saldo de Cartera" sheetId="2" r:id="rId2"/>
    <sheet name="FDE - Monto Otorgado" sheetId="3" r:id="rId3"/>
    <sheet name="FDE - Saldo de Cartera" sheetId="4" r:id="rId4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C55" i="2"/>
  <c r="D31" i="2"/>
  <c r="C31" i="2"/>
  <c r="C16" i="2"/>
  <c r="D15" i="1"/>
  <c r="C15" i="1"/>
  <c r="D49" i="3" l="1"/>
  <c r="C49" i="3"/>
  <c r="D54" i="1" l="1"/>
  <c r="C54" i="1"/>
  <c r="D30" i="1"/>
  <c r="C30" i="1"/>
  <c r="D16" i="2" l="1"/>
  <c r="C52" i="4"/>
  <c r="D52" i="4" l="1"/>
  <c r="D28" i="4"/>
  <c r="C28" i="4"/>
  <c r="D14" i="4"/>
  <c r="C14" i="4"/>
  <c r="C13" i="3" l="1"/>
  <c r="D13" i="3"/>
  <c r="D27" i="3"/>
  <c r="C27" i="3"/>
</calcChain>
</file>

<file path=xl/sharedStrings.xml><?xml version="1.0" encoding="utf-8"?>
<sst xmlns="http://schemas.openxmlformats.org/spreadsheetml/2006/main" count="192" uniqueCount="47">
  <si>
    <t>Cifras en millones de USD</t>
  </si>
  <si>
    <t>SECTOR ECONÓMICO</t>
  </si>
  <si>
    <t>Monto</t>
  </si>
  <si>
    <t>Créditos</t>
  </si>
  <si>
    <t>INSTITUCIONES FINANCIERAS</t>
  </si>
  <si>
    <t>TOTAL</t>
  </si>
  <si>
    <t>PERSONA NATURAL</t>
  </si>
  <si>
    <t>MICROEMPRESA</t>
  </si>
  <si>
    <t>PEQUENA</t>
  </si>
  <si>
    <t>MEDIANA</t>
  </si>
  <si>
    <t>GRANDE</t>
  </si>
  <si>
    <t>SAN SALVADOR</t>
  </si>
  <si>
    <t>LA LIBERTAD</t>
  </si>
  <si>
    <t>SANTA ANA</t>
  </si>
  <si>
    <t>SAN MIGUEL</t>
  </si>
  <si>
    <t>SONSONATE</t>
  </si>
  <si>
    <t>AHUACHAPAN</t>
  </si>
  <si>
    <t>LA PAZ</t>
  </si>
  <si>
    <t>USULUTAN</t>
  </si>
  <si>
    <t>SAN VICENTE</t>
  </si>
  <si>
    <t>CUSCATLAN</t>
  </si>
  <si>
    <t>CABAÑAS</t>
  </si>
  <si>
    <t>LA UNION</t>
  </si>
  <si>
    <t>CHALATENANGO</t>
  </si>
  <si>
    <t>MORAZAN</t>
  </si>
  <si>
    <t>FDE</t>
  </si>
  <si>
    <t>Saldo</t>
  </si>
  <si>
    <t>2DO. PISO</t>
  </si>
  <si>
    <t>SECTOR SERVICIOS</t>
  </si>
  <si>
    <t>SECTOR COMERCIO</t>
  </si>
  <si>
    <t>SECTOR AGROPECUARIO</t>
  </si>
  <si>
    <t>SECTOR VIVIENDA</t>
  </si>
  <si>
    <t>SECTOR CONSTRUCCION</t>
  </si>
  <si>
    <t>SECTOR INDUSTRIA MANUFACTURERA</t>
  </si>
  <si>
    <t>SECTOR TRANSPORTE, ALMACENAJE Y COMUNICACIONES</t>
  </si>
  <si>
    <t>SECTOR MINERIA Y CANTERAS</t>
  </si>
  <si>
    <t>SECTOR ELECTRICIDAD, GAS, AGUA Y SERVICIOS SANITARIOS</t>
  </si>
  <si>
    <t>*Incluye Persona Natural.</t>
  </si>
  <si>
    <t>A) MONTO OTORGADO POR SECTOR ECONÓMICO (ACUMULADO DE ENERO A MARZO 2019)</t>
  </si>
  <si>
    <t>B) MONTO OTORGADO POR TAMAÑO DE EMPRESA (ACUMULADO DE ENERO A MARZO 2019)</t>
  </si>
  <si>
    <t>C) MONTO OTORGADO POR DEPARTAMENTO (ACUMULADO DE ENERO A MARZO 2019)</t>
  </si>
  <si>
    <t>A) SALDO DE CARTERA POR SECTOR ECONÓMICO (AL 31 DE MARZO 2019)</t>
  </si>
  <si>
    <t>B) SALDO DE CARTERA POR TAMAÑO DE EMPRESA (AL 31 DE MARZO 2019)</t>
  </si>
  <si>
    <t>C) SALDO DE CARTERA POR DEPARTAMENTO (AL 31 DE MARZO 2019)</t>
  </si>
  <si>
    <t>TAMAÑO DE EMPRESA</t>
  </si>
  <si>
    <t>DEPARTAMENTO</t>
  </si>
  <si>
    <t>MICROEMPRESA*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</si>
</sst>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164" fontId="0" fillId="0" borderId="3" xfId="2" applyFont="1" applyBorder="1" applyAlignment="1">
      <alignment horizontal="center"/>
    </xf>
    <xf numFmtId="0" fontId="5" fillId="0" borderId="0" xfId="0" applyFont="1"/>
    <xf numFmtId="0" fontId="0" fillId="0" borderId="0" xfId="0" applyAlignment="1"/>
    <xf numFmtId="166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NumberFormat="1"/>
    <xf numFmtId="0" fontId="0" fillId="0" borderId="0" xfId="0" applyBorder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164" fontId="2" fillId="2" borderId="7" xfId="2" applyFont="1" applyFill="1" applyBorder="1" applyAlignment="1">
      <alignment horizontal="center"/>
    </xf>
    <xf numFmtId="166" fontId="2" fillId="2" borderId="8" xfId="1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2" fillId="2" borderId="8" xfId="0" applyFont="1" applyFill="1" applyBorder="1"/>
    <xf numFmtId="0" fontId="2" fillId="2" borderId="5" xfId="0" applyFont="1" applyFill="1" applyBorder="1" applyAlignment="1">
      <alignment horizontal="left"/>
    </xf>
    <xf numFmtId="166" fontId="0" fillId="0" borderId="0" xfId="0" applyNumberFormat="1"/>
    <xf numFmtId="0" fontId="0" fillId="0" borderId="10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164" fontId="0" fillId="0" borderId="0" xfId="2" applyFont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164" fontId="2" fillId="2" borderId="7" xfId="2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theme="4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marzo 2019</a:t>
            </a:r>
          </a:p>
        </c:rich>
      </c:tx>
      <c:layout>
        <c:manualLayout>
          <c:xMode val="edge"/>
          <c:yMode val="edge"/>
          <c:x val="0.24136616021588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04968393035378"/>
          <c:y val="0.3034606341959698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232-47AA-80C3-600478C621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232-47AA-80C3-600478C621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Monto Otorgado'!$B$6:$B$14</c:f>
              <c:strCache>
                <c:ptCount val="9"/>
                <c:pt idx="0">
                  <c:v>SECTOR COMERCIO</c:v>
                </c:pt>
                <c:pt idx="1">
                  <c:v>SECTOR INDUSTRIA MANUFACTURERA</c:v>
                </c:pt>
                <c:pt idx="2">
                  <c:v>SECTOR SERVICIOS</c:v>
                </c:pt>
                <c:pt idx="3">
                  <c:v>SECTOR TRANSPORTE, ALMACENAJE Y COMUNICACIONES</c:v>
                </c:pt>
                <c:pt idx="4">
                  <c:v>SECTOR CONSTRUCCION</c:v>
                </c:pt>
                <c:pt idx="5">
                  <c:v>SECTOR AGROPECUARIO</c:v>
                </c:pt>
                <c:pt idx="6">
                  <c:v>SECTOR ELECTRICIDAD, GAS, AGUA Y SERVICIOS SANITARIOS</c:v>
                </c:pt>
                <c:pt idx="7">
                  <c:v>SECTOR VIVIENDA</c:v>
                </c:pt>
                <c:pt idx="8">
                  <c:v>SECTOR MINERIA Y CANTERAS</c:v>
                </c:pt>
              </c:strCache>
            </c:strRef>
          </c:cat>
          <c:val>
            <c:numRef>
              <c:f>'BDES - Monto Otorgado'!$C$6:$C$14</c:f>
              <c:numCache>
                <c:formatCode>_("$"* #,##0.00_);_("$"* \(#,##0.00\);_("$"* "-"??_);_(@_)</c:formatCode>
                <c:ptCount val="9"/>
                <c:pt idx="0">
                  <c:v>20.090365790000028</c:v>
                </c:pt>
                <c:pt idx="1">
                  <c:v>7.4851632999999982</c:v>
                </c:pt>
                <c:pt idx="2">
                  <c:v>7.0920941499999977</c:v>
                </c:pt>
                <c:pt idx="3">
                  <c:v>5.2619778499999965</c:v>
                </c:pt>
                <c:pt idx="4">
                  <c:v>4.4923721500000005</c:v>
                </c:pt>
                <c:pt idx="5">
                  <c:v>4.1859061899999954</c:v>
                </c:pt>
                <c:pt idx="6">
                  <c:v>0.44600000000000001</c:v>
                </c:pt>
                <c:pt idx="7">
                  <c:v>0.39100000000000007</c:v>
                </c:pt>
                <c:pt idx="8">
                  <c:v>6.1000000000000004E-3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0-490C-AE56-B8E3A57BFF1F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232-47AA-80C3-600478C621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232-47AA-80C3-600478C621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Otorgado'!$B$6:$B$14</c:f>
              <c:strCache>
                <c:ptCount val="9"/>
                <c:pt idx="0">
                  <c:v>SECTOR COMERCIO</c:v>
                </c:pt>
                <c:pt idx="1">
                  <c:v>SECTOR INDUSTRIA MANUFACTURERA</c:v>
                </c:pt>
                <c:pt idx="2">
                  <c:v>SECTOR SERVICIOS</c:v>
                </c:pt>
                <c:pt idx="3">
                  <c:v>SECTOR TRANSPORTE, ALMACENAJE Y COMUNICACIONES</c:v>
                </c:pt>
                <c:pt idx="4">
                  <c:v>SECTOR CONSTRUCCION</c:v>
                </c:pt>
                <c:pt idx="5">
                  <c:v>SECTOR AGROPECUARIO</c:v>
                </c:pt>
                <c:pt idx="6">
                  <c:v>SECTOR ELECTRICIDAD, GAS, AGUA Y SERVICIOS SANITARIOS</c:v>
                </c:pt>
                <c:pt idx="7">
                  <c:v>SECTOR VIVIENDA</c:v>
                </c:pt>
                <c:pt idx="8">
                  <c:v>SECTOR MINERIA Y CANTERAS</c:v>
                </c:pt>
              </c:strCache>
            </c:strRef>
          </c:cat>
          <c:val>
            <c:numRef>
              <c:f>'BDES - Monto Otorgado'!$D$6:$D$14</c:f>
              <c:numCache>
                <c:formatCode>_(* #,##0_);_(* \(#,##0\);_(* "-"??_);_(@_)</c:formatCode>
                <c:ptCount val="9"/>
                <c:pt idx="0">
                  <c:v>625</c:v>
                </c:pt>
                <c:pt idx="1">
                  <c:v>176</c:v>
                </c:pt>
                <c:pt idx="2">
                  <c:v>106</c:v>
                </c:pt>
                <c:pt idx="3">
                  <c:v>151</c:v>
                </c:pt>
                <c:pt idx="4">
                  <c:v>165</c:v>
                </c:pt>
                <c:pt idx="5">
                  <c:v>191</c:v>
                </c:pt>
                <c:pt idx="6">
                  <c:v>1</c:v>
                </c:pt>
                <c:pt idx="7">
                  <c:v>14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0-490C-AE56-B8E3A57BFF1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3634616"/>
          <c:y val="0.21917156120957193"/>
          <c:w val="0.39617330228087688"/>
          <c:h val="0.75353492865509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marzo 2019</a:t>
            </a: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A3-4C72-8C5B-03292534A6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BA3-4C72-8C5B-03292534A6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BA3-4C72-8C5B-03292534A6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A3-4C72-8C5B-03292534A6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BA3-4C72-8C5B-03292534A6A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BA3-4C72-8C5B-03292534A6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BA3-4C72-8C5B-03292534A6A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BA3-4C72-8C5B-03292534A6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Cartera'!$B$6:$B$13</c:f>
              <c:strCache>
                <c:ptCount val="8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INSTITUCIONES FINANCIERAS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  <c:pt idx="6">
                  <c:v>SECTOR COMERCIO</c:v>
                </c:pt>
                <c:pt idx="7">
                  <c:v>SECTOR MINERIA Y CANTERAS</c:v>
                </c:pt>
              </c:strCache>
            </c:strRef>
          </c:cat>
          <c:val>
            <c:numRef>
              <c:f>'FDE - Saldo de Cartera'!$C$6:$C$13</c:f>
              <c:numCache>
                <c:formatCode>_("$"* #,##0.00_);_("$"* \(#,##0.00\);_("$"* "-"??_);_(@_)</c:formatCode>
                <c:ptCount val="8"/>
                <c:pt idx="0">
                  <c:v>17.044199169999988</c:v>
                </c:pt>
                <c:pt idx="1">
                  <c:v>12.121229419999999</c:v>
                </c:pt>
                <c:pt idx="2">
                  <c:v>7.3746364499999979</c:v>
                </c:pt>
                <c:pt idx="3">
                  <c:v>6.5524185099999999</c:v>
                </c:pt>
                <c:pt idx="4">
                  <c:v>5.9773283900000012</c:v>
                </c:pt>
                <c:pt idx="5">
                  <c:v>1.26272348</c:v>
                </c:pt>
                <c:pt idx="6">
                  <c:v>1.1997280600000009</c:v>
                </c:pt>
                <c:pt idx="7">
                  <c:v>5.2028899999999999E-3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3-449A-B04D-6BAF51F74A24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BA3-4C72-8C5B-03292534A6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BA3-4C72-8C5B-03292534A6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BA3-4C72-8C5B-03292534A6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BA3-4C72-8C5B-03292534A6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BA3-4C72-8C5B-03292534A6A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BA3-4C72-8C5B-03292534A6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BA3-4C72-8C5B-03292534A6A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BA3-4C72-8C5B-03292534A6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Cartera'!$B$6:$B$13</c:f>
              <c:strCache>
                <c:ptCount val="8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INSTITUCIONES FINANCIERAS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  <c:pt idx="6">
                  <c:v>SECTOR COMERCIO</c:v>
                </c:pt>
                <c:pt idx="7">
                  <c:v>SECTOR MINERIA Y CANTERAS</c:v>
                </c:pt>
              </c:strCache>
            </c:strRef>
          </c:cat>
          <c:val>
            <c:numRef>
              <c:f>'FDE - Saldo de Cartera'!$D$6:$D$13</c:f>
              <c:numCache>
                <c:formatCode>_(* #,##0_);_(* \(#,##0\);_(* "-"??_);_(@_)</c:formatCode>
                <c:ptCount val="8"/>
                <c:pt idx="0">
                  <c:v>232</c:v>
                </c:pt>
                <c:pt idx="1">
                  <c:v>186</c:v>
                </c:pt>
                <c:pt idx="2">
                  <c:v>81</c:v>
                </c:pt>
                <c:pt idx="3">
                  <c:v>10</c:v>
                </c:pt>
                <c:pt idx="4">
                  <c:v>20</c:v>
                </c:pt>
                <c:pt idx="5">
                  <c:v>7</c:v>
                </c:pt>
                <c:pt idx="6">
                  <c:v>171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3-449A-B04D-6BAF51F74A2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marzo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3F-4A29-A36B-C4DF7CCD35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3F-4A29-A36B-C4DF7CCD35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3F-4A29-A36B-C4DF7CCD35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3F-4A29-A36B-C4DF7CCD3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Cartera'!$B$24:$B$27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Saldo de Cartera'!$C$24:$C$27</c:f>
              <c:numCache>
                <c:formatCode>_("$"* #,##0.00_);_("$"* \(#,##0.00\);_("$"* "-"??_);_(@_)</c:formatCode>
                <c:ptCount val="4"/>
                <c:pt idx="0">
                  <c:v>8.4967965300000028</c:v>
                </c:pt>
                <c:pt idx="1">
                  <c:v>13.271491489999995</c:v>
                </c:pt>
                <c:pt idx="2">
                  <c:v>14.299459459999998</c:v>
                </c:pt>
                <c:pt idx="3">
                  <c:v>15.469718890000001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6-4449-8900-0AC85E779A11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A3F-4A29-A36B-C4DF7CCD35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A3F-4A29-A36B-C4DF7CCD35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A3F-4A29-A36B-C4DF7CCD35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A3F-4A29-A36B-C4DF7CCD3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Cartera'!$B$24:$B$27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Saldo de Cartera'!$D$24:$D$27</c:f>
              <c:numCache>
                <c:formatCode>_(* #,##0_);_(* \(#,##0\);_(* "-"??_);_(@_)</c:formatCode>
                <c:ptCount val="4"/>
                <c:pt idx="0">
                  <c:v>502</c:v>
                </c:pt>
                <c:pt idx="1">
                  <c:v>138</c:v>
                </c:pt>
                <c:pt idx="2">
                  <c:v>39</c:v>
                </c:pt>
                <c:pt idx="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6-4449-8900-0AC85E779A1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8760489445859"/>
          <c:y val="0.39751211880273923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marzo 2019</a:t>
            </a: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00-4420-AF11-2FCBDCD8B2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00-4420-AF11-2FCBDCD8B2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00-4420-AF11-2FCBDCD8B2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00-4420-AF11-2FCBDCD8B2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800-4420-AF11-2FCBDCD8B2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800-4420-AF11-2FCBDCD8B2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00-4420-AF11-2FCBDCD8B2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800-4420-AF11-2FCBDCD8B2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800-4420-AF11-2FCBDCD8B2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800-4420-AF11-2FCBDCD8B2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800-4420-AF11-2FCBDCD8B2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800-4420-AF11-2FCBDCD8B21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800-4420-AF11-2FCBDCD8B21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800-4420-AF11-2FCBDCD8B2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Cartera'!$B$38:$B$51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CUSCATLAN</c:v>
                </c:pt>
                <c:pt idx="6">
                  <c:v>AHUACHAPAN</c:v>
                </c:pt>
                <c:pt idx="7">
                  <c:v>LA PAZ</c:v>
                </c:pt>
                <c:pt idx="8">
                  <c:v>SAN VICENTE</c:v>
                </c:pt>
                <c:pt idx="9">
                  <c:v>USULUTAN</c:v>
                </c:pt>
                <c:pt idx="10">
                  <c:v>CHALATENANGO</c:v>
                </c:pt>
                <c:pt idx="11">
                  <c:v>CABAÑAS</c:v>
                </c:pt>
                <c:pt idx="12">
                  <c:v>LA UNION</c:v>
                </c:pt>
                <c:pt idx="13">
                  <c:v>MORAZAN</c:v>
                </c:pt>
              </c:strCache>
            </c:strRef>
          </c:cat>
          <c:val>
            <c:numRef>
              <c:f>'FDE - Saldo de Cartera'!$C$38:$C$51</c:f>
              <c:numCache>
                <c:formatCode>_("$"* #,##0.00_);_("$"* \(#,##0.00\);_("$"* "-"??_);_(@_)</c:formatCode>
                <c:ptCount val="14"/>
                <c:pt idx="0">
                  <c:v>32.931454090000017</c:v>
                </c:pt>
                <c:pt idx="1">
                  <c:v>11.247274139999998</c:v>
                </c:pt>
                <c:pt idx="2">
                  <c:v>2.8753519599999997</c:v>
                </c:pt>
                <c:pt idx="3">
                  <c:v>2.0612046500000001</c:v>
                </c:pt>
                <c:pt idx="4">
                  <c:v>0.99372942999999991</c:v>
                </c:pt>
                <c:pt idx="5">
                  <c:v>0.42451600999999994</c:v>
                </c:pt>
                <c:pt idx="6">
                  <c:v>0.41108226000000003</c:v>
                </c:pt>
                <c:pt idx="7">
                  <c:v>0.25434242000000001</c:v>
                </c:pt>
                <c:pt idx="8">
                  <c:v>0.15588487000000001</c:v>
                </c:pt>
                <c:pt idx="9">
                  <c:v>5.9454469999999995E-2</c:v>
                </c:pt>
                <c:pt idx="10">
                  <c:v>4.7005360000000003E-2</c:v>
                </c:pt>
                <c:pt idx="11">
                  <c:v>4.2714840000000004E-2</c:v>
                </c:pt>
                <c:pt idx="12">
                  <c:v>3.2210840000000004E-2</c:v>
                </c:pt>
                <c:pt idx="13">
                  <c:v>1.24103E-3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3-4EA6-8A63-E7924E676A9D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800-4420-AF11-2FCBDCD8B2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800-4420-AF11-2FCBDCD8B2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800-4420-AF11-2FCBDCD8B2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800-4420-AF11-2FCBDCD8B2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800-4420-AF11-2FCBDCD8B2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800-4420-AF11-2FCBDCD8B2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800-4420-AF11-2FCBDCD8B2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800-4420-AF11-2FCBDCD8B2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800-4420-AF11-2FCBDCD8B2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800-4420-AF11-2FCBDCD8B2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0800-4420-AF11-2FCBDCD8B2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0800-4420-AF11-2FCBDCD8B21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0800-4420-AF11-2FCBDCD8B21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0800-4420-AF11-2FCBDCD8B2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Cartera'!$B$38:$B$51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CUSCATLAN</c:v>
                </c:pt>
                <c:pt idx="6">
                  <c:v>AHUACHAPAN</c:v>
                </c:pt>
                <c:pt idx="7">
                  <c:v>LA PAZ</c:v>
                </c:pt>
                <c:pt idx="8">
                  <c:v>SAN VICENTE</c:v>
                </c:pt>
                <c:pt idx="9">
                  <c:v>USULUTAN</c:v>
                </c:pt>
                <c:pt idx="10">
                  <c:v>CHALATENANGO</c:v>
                </c:pt>
                <c:pt idx="11">
                  <c:v>CABAÑAS</c:v>
                </c:pt>
                <c:pt idx="12">
                  <c:v>LA UNION</c:v>
                </c:pt>
                <c:pt idx="13">
                  <c:v>MORAZAN</c:v>
                </c:pt>
              </c:strCache>
            </c:strRef>
          </c:cat>
          <c:val>
            <c:numRef>
              <c:f>'FDE - Saldo de Cartera'!$D$38:$D$51</c:f>
              <c:numCache>
                <c:formatCode>_(* #,##0_);_(* \(#,##0\);_(* "-"??_);_(@_)</c:formatCode>
                <c:ptCount val="14"/>
                <c:pt idx="0">
                  <c:v>419</c:v>
                </c:pt>
                <c:pt idx="1">
                  <c:v>142</c:v>
                </c:pt>
                <c:pt idx="2">
                  <c:v>23</c:v>
                </c:pt>
                <c:pt idx="3">
                  <c:v>18</c:v>
                </c:pt>
                <c:pt idx="4">
                  <c:v>24</c:v>
                </c:pt>
                <c:pt idx="5">
                  <c:v>20</c:v>
                </c:pt>
                <c:pt idx="6">
                  <c:v>12</c:v>
                </c:pt>
                <c:pt idx="7">
                  <c:v>14</c:v>
                </c:pt>
                <c:pt idx="8">
                  <c:v>3</c:v>
                </c:pt>
                <c:pt idx="9">
                  <c:v>11</c:v>
                </c:pt>
                <c:pt idx="10">
                  <c:v>9</c:v>
                </c:pt>
                <c:pt idx="11">
                  <c:v>9</c:v>
                </c:pt>
                <c:pt idx="12">
                  <c:v>3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63-4EA6-8A63-E7924E676A9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marzo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Monto Otorgado'!$B$25:$B$29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Monto Otorgado'!$C$25:$C$29</c:f>
              <c:numCache>
                <c:formatCode>_("$"* #,##0.00_);_("$"* \(#,##0.00\);_("$"* "-"??_);_(@_)</c:formatCode>
                <c:ptCount val="5"/>
                <c:pt idx="0">
                  <c:v>3.3940171500000003</c:v>
                </c:pt>
                <c:pt idx="1">
                  <c:v>10.55436285000005</c:v>
                </c:pt>
                <c:pt idx="2">
                  <c:v>12.409004380000001</c:v>
                </c:pt>
                <c:pt idx="3">
                  <c:v>10.975291559999988</c:v>
                </c:pt>
                <c:pt idx="4">
                  <c:v>12.118303490000001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6-49C9-A323-135A2897B0E6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Otorgado'!$B$25:$B$29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Monto Otorgado'!$D$25:$D$29</c:f>
              <c:numCache>
                <c:formatCode>_(* #,##0_);_(* \(#,##0\);_(* "-"??_);_(@_)</c:formatCode>
                <c:ptCount val="5"/>
                <c:pt idx="0">
                  <c:v>175</c:v>
                </c:pt>
                <c:pt idx="1">
                  <c:v>816</c:v>
                </c:pt>
                <c:pt idx="2">
                  <c:v>302</c:v>
                </c:pt>
                <c:pt idx="3">
                  <c:v>101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6-49C9-A323-135A2897B0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192140771135999"/>
          <c:y val="0.37145348688091512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marzo 2019</a:t>
            </a:r>
          </a:p>
        </c:rich>
      </c:tx>
      <c:layout>
        <c:manualLayout>
          <c:xMode val="edge"/>
          <c:yMode val="edge"/>
          <c:x val="0.2602346678496174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644782078296549"/>
          <c:y val="0.3382054767584019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F0C-4A79-98B5-08A9C5C5E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LA PAZ</c:v>
                </c:pt>
                <c:pt idx="6">
                  <c:v>CHALATENANGO</c:v>
                </c:pt>
                <c:pt idx="7">
                  <c:v>USULUTAN</c:v>
                </c:pt>
                <c:pt idx="8">
                  <c:v>SAN VICENTE</c:v>
                </c:pt>
                <c:pt idx="9">
                  <c:v>LA UNION</c:v>
                </c:pt>
                <c:pt idx="10">
                  <c:v>CUSCATLAN</c:v>
                </c:pt>
                <c:pt idx="11">
                  <c:v>AHUACHAPAN</c:v>
                </c:pt>
                <c:pt idx="12">
                  <c:v>MORAZAN</c:v>
                </c:pt>
                <c:pt idx="13">
                  <c:v>CABAÑAS</c:v>
                </c:pt>
              </c:strCache>
            </c:strRef>
          </c:cat>
          <c:val>
            <c:numRef>
              <c:f>'BDES - Monto Otorgado'!$C$40:$C$53</c:f>
              <c:numCache>
                <c:formatCode>_("$"* #,##0.00_);_("$"* \(#,##0.00\);_("$"* "-"??_);_(@_)</c:formatCode>
                <c:ptCount val="14"/>
                <c:pt idx="0">
                  <c:v>21.767545150000004</c:v>
                </c:pt>
                <c:pt idx="1">
                  <c:v>11.392894929999994</c:v>
                </c:pt>
                <c:pt idx="2">
                  <c:v>3.3315970999999993</c:v>
                </c:pt>
                <c:pt idx="3">
                  <c:v>2.7151151099999984</c:v>
                </c:pt>
                <c:pt idx="4">
                  <c:v>2.264911249999999</c:v>
                </c:pt>
                <c:pt idx="5">
                  <c:v>1.7447081399999975</c:v>
                </c:pt>
                <c:pt idx="6">
                  <c:v>1.4934115499999998</c:v>
                </c:pt>
                <c:pt idx="7">
                  <c:v>1.1570929399999987</c:v>
                </c:pt>
                <c:pt idx="8">
                  <c:v>0.91658703999999991</c:v>
                </c:pt>
                <c:pt idx="9">
                  <c:v>0.66379622000000016</c:v>
                </c:pt>
                <c:pt idx="10">
                  <c:v>0.63163578999999981</c:v>
                </c:pt>
                <c:pt idx="11">
                  <c:v>0.61956626000000015</c:v>
                </c:pt>
                <c:pt idx="12">
                  <c:v>0.47163115000000017</c:v>
                </c:pt>
                <c:pt idx="13">
                  <c:v>0.28048679999999998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7-4F44-85DF-9CE92F636DD4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3F0C-4A79-98B5-08A9C5C5E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LA PAZ</c:v>
                </c:pt>
                <c:pt idx="6">
                  <c:v>CHALATENANGO</c:v>
                </c:pt>
                <c:pt idx="7">
                  <c:v>USULUTAN</c:v>
                </c:pt>
                <c:pt idx="8">
                  <c:v>SAN VICENTE</c:v>
                </c:pt>
                <c:pt idx="9">
                  <c:v>LA UNION</c:v>
                </c:pt>
                <c:pt idx="10">
                  <c:v>CUSCATLAN</c:v>
                </c:pt>
                <c:pt idx="11">
                  <c:v>AHUACHAPAN</c:v>
                </c:pt>
                <c:pt idx="12">
                  <c:v>MORAZAN</c:v>
                </c:pt>
                <c:pt idx="13">
                  <c:v>CABAÑAS</c:v>
                </c:pt>
              </c:strCache>
            </c:strRef>
          </c:cat>
          <c:val>
            <c:numRef>
              <c:f>'BDES - Monto Otorgado'!$D$40:$D$53</c:f>
              <c:numCache>
                <c:formatCode>_(* #,##0_);_(* \(#,##0\);_(* "-"??_);_(@_)</c:formatCode>
                <c:ptCount val="14"/>
                <c:pt idx="0">
                  <c:v>366</c:v>
                </c:pt>
                <c:pt idx="1">
                  <c:v>168</c:v>
                </c:pt>
                <c:pt idx="2">
                  <c:v>100</c:v>
                </c:pt>
                <c:pt idx="3">
                  <c:v>159</c:v>
                </c:pt>
                <c:pt idx="4">
                  <c:v>71</c:v>
                </c:pt>
                <c:pt idx="5">
                  <c:v>131</c:v>
                </c:pt>
                <c:pt idx="6">
                  <c:v>24</c:v>
                </c:pt>
                <c:pt idx="7">
                  <c:v>148</c:v>
                </c:pt>
                <c:pt idx="8">
                  <c:v>46</c:v>
                </c:pt>
                <c:pt idx="9">
                  <c:v>59</c:v>
                </c:pt>
                <c:pt idx="10">
                  <c:v>23</c:v>
                </c:pt>
                <c:pt idx="11">
                  <c:v>61</c:v>
                </c:pt>
                <c:pt idx="12">
                  <c:v>63</c:v>
                </c:pt>
                <c:pt idx="1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7-4F44-85DF-9CE92F636D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043081586632654"/>
          <c:y val="0.25705985448887292"/>
          <c:w val="0.31886495878156074"/>
          <c:h val="0.690788000034197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marzo 2019</a:t>
            </a:r>
          </a:p>
        </c:rich>
      </c:tx>
      <c:layout>
        <c:manualLayout>
          <c:xMode val="edge"/>
          <c:yMode val="edge"/>
          <c:x val="0.24505164319248829"/>
          <c:y val="4.343105320304017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674097075893689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00-4768-BDF2-68B20AED01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00-4768-BDF2-68B20AED01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B00-4768-BDF2-68B20AED01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00-4768-BDF2-68B20AED01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00-4768-BDF2-68B20AED01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B00-4768-BDF2-68B20AED01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B00-4768-BDF2-68B20AED01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B00-4768-BDF2-68B20AED01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B00-4768-BDF2-68B20AED016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B00-4768-BDF2-68B20AED01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Cartera'!$B$6:$B$15</c:f>
              <c:strCache>
                <c:ptCount val="10"/>
                <c:pt idx="0">
                  <c:v>SECTOR COMERCIO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CONSTRUCCION</c:v>
                </c:pt>
                <c:pt idx="5">
                  <c:v>SECTOR INDUSTRIA MANUFACTURERA</c:v>
                </c:pt>
                <c:pt idx="6">
                  <c:v>SECTOR TRANSPORTE, ALMACENAJE Y COMUNICACIONES</c:v>
                </c:pt>
                <c:pt idx="7">
                  <c:v>SECTOR ELECTRICIDAD, GAS, AGUA Y SERVICIOS SANITARIOS</c:v>
                </c:pt>
                <c:pt idx="8">
                  <c:v>INSTITUCIONES FINANCIERAS</c:v>
                </c:pt>
                <c:pt idx="9">
                  <c:v>SECTOR MINERIA Y CANTERAS</c:v>
                </c:pt>
              </c:strCache>
            </c:strRef>
          </c:cat>
          <c:val>
            <c:numRef>
              <c:f>'BDES - Saldo de Cartera'!$C$6:$C$15</c:f>
              <c:numCache>
                <c:formatCode>_("$"* #,##0.00_);_("$"* \(#,##0.00\);_("$"* "-"??_);_(@_)</c:formatCode>
                <c:ptCount val="10"/>
                <c:pt idx="0">
                  <c:v>93.695689509999838</c:v>
                </c:pt>
                <c:pt idx="1">
                  <c:v>84.673441449999601</c:v>
                </c:pt>
                <c:pt idx="2">
                  <c:v>68.365090839999937</c:v>
                </c:pt>
                <c:pt idx="3">
                  <c:v>48.076203290000002</c:v>
                </c:pt>
                <c:pt idx="4">
                  <c:v>37.36308388999997</c:v>
                </c:pt>
                <c:pt idx="5">
                  <c:v>37.134961599999968</c:v>
                </c:pt>
                <c:pt idx="6">
                  <c:v>28.044876859999974</c:v>
                </c:pt>
                <c:pt idx="7">
                  <c:v>1.02698326</c:v>
                </c:pt>
                <c:pt idx="8">
                  <c:v>0.88022586999999997</c:v>
                </c:pt>
                <c:pt idx="9">
                  <c:v>7.1989109999999995E-2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6-4E83-B842-DCD930FA1CBB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B00-4768-BDF2-68B20AED01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B00-4768-BDF2-68B20AED01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B00-4768-BDF2-68B20AED01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B00-4768-BDF2-68B20AED01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B00-4768-BDF2-68B20AED01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B00-4768-BDF2-68B20AED01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B00-4768-BDF2-68B20AED01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CB00-4768-BDF2-68B20AED01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CB00-4768-BDF2-68B20AED016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B00-4768-BDF2-68B20AED01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Cartera'!$B$6:$B$15</c:f>
              <c:strCache>
                <c:ptCount val="10"/>
                <c:pt idx="0">
                  <c:v>SECTOR COMERCIO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CONSTRUCCION</c:v>
                </c:pt>
                <c:pt idx="5">
                  <c:v>SECTOR INDUSTRIA MANUFACTURERA</c:v>
                </c:pt>
                <c:pt idx="6">
                  <c:v>SECTOR TRANSPORTE, ALMACENAJE Y COMUNICACIONES</c:v>
                </c:pt>
                <c:pt idx="7">
                  <c:v>SECTOR ELECTRICIDAD, GAS, AGUA Y SERVICIOS SANITARIOS</c:v>
                </c:pt>
                <c:pt idx="8">
                  <c:v>INSTITUCIONES FINANCIERAS</c:v>
                </c:pt>
                <c:pt idx="9">
                  <c:v>SECTOR MINERIA Y CANTERAS</c:v>
                </c:pt>
              </c:strCache>
            </c:strRef>
          </c:cat>
          <c:val>
            <c:numRef>
              <c:f>'BDES - Saldo de Cartera'!$D$6:$D$15</c:f>
              <c:numCache>
                <c:formatCode>_(* #,##0_);_(* \(#,##0\);_(* "-"??_);_(@_)</c:formatCode>
                <c:ptCount val="10"/>
                <c:pt idx="0">
                  <c:v>4997</c:v>
                </c:pt>
                <c:pt idx="1">
                  <c:v>4296</c:v>
                </c:pt>
                <c:pt idx="2">
                  <c:v>2068</c:v>
                </c:pt>
                <c:pt idx="3">
                  <c:v>2612</c:v>
                </c:pt>
                <c:pt idx="4">
                  <c:v>2676</c:v>
                </c:pt>
                <c:pt idx="5">
                  <c:v>695</c:v>
                </c:pt>
                <c:pt idx="6">
                  <c:v>1148</c:v>
                </c:pt>
                <c:pt idx="7">
                  <c:v>11</c:v>
                </c:pt>
                <c:pt idx="8">
                  <c:v>4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C6-4E83-B842-DCD930FA1CB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814594654541417"/>
          <c:y val="0.23220087717048399"/>
          <c:w val="0.42058644782078297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marzo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F4-41E8-81D3-A4459282CE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F4-41E8-81D3-A4459282CE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F4-41E8-81D3-A4459282CE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3F4-41E8-81D3-A4459282CE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3F4-41E8-81D3-A4459282CE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Saldo de Cartera'!$C$26:$C$30</c:f>
              <c:numCache>
                <c:formatCode>_("$"* #,##0.00_);_("$"* \(#,##0.00\);_("$"* "-"??_);_(@_)</c:formatCode>
                <c:ptCount val="5"/>
                <c:pt idx="0">
                  <c:v>110.54325910999972</c:v>
                </c:pt>
                <c:pt idx="1">
                  <c:v>65.478127309999792</c:v>
                </c:pt>
                <c:pt idx="2">
                  <c:v>92.276979320000052</c:v>
                </c:pt>
                <c:pt idx="3">
                  <c:v>62.35278478</c:v>
                </c:pt>
                <c:pt idx="4">
                  <c:v>68.681395160000008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4-4073-A0E1-053089BD6640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3F4-41E8-81D3-A4459282CE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3F4-41E8-81D3-A4459282CE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3F4-41E8-81D3-A4459282CE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3F4-41E8-81D3-A4459282CE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3F4-41E8-81D3-A4459282CE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Saldo de Cartera'!$D$26:$D$30</c:f>
              <c:numCache>
                <c:formatCode>_(* #,##0_);_(* \(#,##0\);_(* "-"??_);_(@_)</c:formatCode>
                <c:ptCount val="5"/>
                <c:pt idx="0">
                  <c:v>8638</c:v>
                </c:pt>
                <c:pt idx="1">
                  <c:v>7134</c:v>
                </c:pt>
                <c:pt idx="2">
                  <c:v>2132</c:v>
                </c:pt>
                <c:pt idx="3">
                  <c:v>443</c:v>
                </c:pt>
                <c:pt idx="4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D4-4073-A0E1-053089BD664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21248752356656"/>
          <c:y val="0.3888259081621312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marzo 2019</a:t>
            </a:r>
          </a:p>
        </c:rich>
      </c:tx>
      <c:layout>
        <c:manualLayout>
          <c:xMode val="edge"/>
          <c:yMode val="edge"/>
          <c:x val="0.2620422165539166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705814942146317"/>
          <c:y val="0.3251761607974899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35-42EB-8AE1-F5CAF49289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35-42EB-8AE1-F5CAF49289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35-42EB-8AE1-F5CAF49289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835-42EB-8AE1-F5CAF49289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835-42EB-8AE1-F5CAF49289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835-42EB-8AE1-F5CAF49289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835-42EB-8AE1-F5CAF49289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835-42EB-8AE1-F5CAF492896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835-42EB-8AE1-F5CAF49289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835-42EB-8AE1-F5CAF492896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835-42EB-8AE1-F5CAF492896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835-42EB-8AE1-F5CAF492896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835-42EB-8AE1-F5CAF492896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835-42EB-8AE1-F5CAF49289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USULUTAN</c:v>
                </c:pt>
                <c:pt idx="8">
                  <c:v>SAN VICENTE</c:v>
                </c:pt>
                <c:pt idx="9">
                  <c:v>CABAÑAS</c:v>
                </c:pt>
                <c:pt idx="10">
                  <c:v>CUSCATLAN</c:v>
                </c:pt>
                <c:pt idx="11">
                  <c:v>LA UNION</c:v>
                </c:pt>
                <c:pt idx="12">
                  <c:v>CHALATENANGO</c:v>
                </c:pt>
                <c:pt idx="13">
                  <c:v>MORAZAN</c:v>
                </c:pt>
              </c:strCache>
            </c:strRef>
          </c:cat>
          <c:val>
            <c:numRef>
              <c:f>'BDES - Saldo de Cartera'!$C$41:$C$54</c:f>
              <c:numCache>
                <c:formatCode>_("$"* #,##0.00_);_("$"* \(#,##0.00\);_("$"* "-"??_);_(@_)</c:formatCode>
                <c:ptCount val="14"/>
                <c:pt idx="0">
                  <c:v>174.78809181999989</c:v>
                </c:pt>
                <c:pt idx="1">
                  <c:v>78.351873529999864</c:v>
                </c:pt>
                <c:pt idx="2">
                  <c:v>27.253654900000072</c:v>
                </c:pt>
                <c:pt idx="3">
                  <c:v>23.405411770000022</c:v>
                </c:pt>
                <c:pt idx="4">
                  <c:v>19.568245280000006</c:v>
                </c:pt>
                <c:pt idx="5">
                  <c:v>15.374682349999986</c:v>
                </c:pt>
                <c:pt idx="6">
                  <c:v>11.580308070000017</c:v>
                </c:pt>
                <c:pt idx="7">
                  <c:v>10.588589549999993</c:v>
                </c:pt>
                <c:pt idx="8">
                  <c:v>10.058496449999993</c:v>
                </c:pt>
                <c:pt idx="9">
                  <c:v>7.8648652600000046</c:v>
                </c:pt>
                <c:pt idx="10">
                  <c:v>7.4020477800000002</c:v>
                </c:pt>
                <c:pt idx="11">
                  <c:v>4.7790086799999969</c:v>
                </c:pt>
                <c:pt idx="12">
                  <c:v>4.6641701900000019</c:v>
                </c:pt>
                <c:pt idx="13">
                  <c:v>3.6531000499999986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E-40E1-912A-105ED302BBCD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835-42EB-8AE1-F5CAF49289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835-42EB-8AE1-F5CAF49289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6835-42EB-8AE1-F5CAF49289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6835-42EB-8AE1-F5CAF49289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6835-42EB-8AE1-F5CAF49289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6835-42EB-8AE1-F5CAF49289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6835-42EB-8AE1-F5CAF49289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6835-42EB-8AE1-F5CAF492896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6835-42EB-8AE1-F5CAF49289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6835-42EB-8AE1-F5CAF492896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6835-42EB-8AE1-F5CAF492896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6835-42EB-8AE1-F5CAF492896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6835-42EB-8AE1-F5CAF492896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6835-42EB-8AE1-F5CAF49289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USULUTAN</c:v>
                </c:pt>
                <c:pt idx="8">
                  <c:v>SAN VICENTE</c:v>
                </c:pt>
                <c:pt idx="9">
                  <c:v>CABAÑAS</c:v>
                </c:pt>
                <c:pt idx="10">
                  <c:v>CUSCATLAN</c:v>
                </c:pt>
                <c:pt idx="11">
                  <c:v>LA UNION</c:v>
                </c:pt>
                <c:pt idx="12">
                  <c:v>CHALATENANGO</c:v>
                </c:pt>
                <c:pt idx="13">
                  <c:v>MORAZAN</c:v>
                </c:pt>
              </c:strCache>
            </c:strRef>
          </c:cat>
          <c:val>
            <c:numRef>
              <c:f>'BDES - Saldo de Cartera'!$D$41:$D$54</c:f>
              <c:numCache>
                <c:formatCode>_(* #,##0_);_(* \(#,##0\);_(* "-"??_);_(@_)</c:formatCode>
                <c:ptCount val="14"/>
                <c:pt idx="0">
                  <c:v>6794</c:v>
                </c:pt>
                <c:pt idx="1">
                  <c:v>1731</c:v>
                </c:pt>
                <c:pt idx="2">
                  <c:v>1512</c:v>
                </c:pt>
                <c:pt idx="3">
                  <c:v>1848</c:v>
                </c:pt>
                <c:pt idx="4">
                  <c:v>1226</c:v>
                </c:pt>
                <c:pt idx="5">
                  <c:v>660</c:v>
                </c:pt>
                <c:pt idx="6">
                  <c:v>1189</c:v>
                </c:pt>
                <c:pt idx="7">
                  <c:v>1175</c:v>
                </c:pt>
                <c:pt idx="8">
                  <c:v>660</c:v>
                </c:pt>
                <c:pt idx="9">
                  <c:v>141</c:v>
                </c:pt>
                <c:pt idx="10">
                  <c:v>379</c:v>
                </c:pt>
                <c:pt idx="11">
                  <c:v>603</c:v>
                </c:pt>
                <c:pt idx="12">
                  <c:v>209</c:v>
                </c:pt>
                <c:pt idx="13">
                  <c:v>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5E-40E1-912A-105ED302BBC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671982551476843"/>
          <c:y val="0.2533740285721614"/>
          <c:w val="0.37698909467302505"/>
          <c:h val="0.71553173117203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marzo 2019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48A-45FC-8A90-71EDC6304C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ACF-4EC7-96C3-406F2A7220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Otorgado'!$B$6:$B$12</c:f>
              <c:strCache>
                <c:ptCount val="7"/>
                <c:pt idx="0">
                  <c:v>INSTITUCIONES FINANCIERAS</c:v>
                </c:pt>
                <c:pt idx="1">
                  <c:v>SECTOR INDUSTRIA MANUFACTURERA</c:v>
                </c:pt>
                <c:pt idx="2">
                  <c:v>SECTOR SERVICIOS</c:v>
                </c:pt>
                <c:pt idx="3">
                  <c:v>SECTOR AGROPECUARIO</c:v>
                </c:pt>
                <c:pt idx="4">
                  <c:v>SECTOR CONSTRUCCION</c:v>
                </c:pt>
                <c:pt idx="5">
                  <c:v>SECTOR COMERCIO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'FDE - Monto Otorgado'!$C$6:$C$12</c:f>
              <c:numCache>
                <c:formatCode>_("$"* #,##0.00_);_("$"* \(#,##0.00\);_("$"* "-"??_);_(@_)</c:formatCode>
                <c:ptCount val="7"/>
                <c:pt idx="0">
                  <c:v>2.7</c:v>
                </c:pt>
                <c:pt idx="1">
                  <c:v>2.0127219400000005</c:v>
                </c:pt>
                <c:pt idx="2">
                  <c:v>0.35054302000000004</c:v>
                </c:pt>
                <c:pt idx="3">
                  <c:v>0.17700075999999998</c:v>
                </c:pt>
                <c:pt idx="4">
                  <c:v>0.14000000000000001</c:v>
                </c:pt>
                <c:pt idx="5">
                  <c:v>7.2600000000000012E-2</c:v>
                </c:pt>
                <c:pt idx="6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A-4CAF-9DBF-4C52A75E3107}"/>
            </c:ext>
          </c:extLst>
        </c:ser>
        <c:ser>
          <c:idx val="1"/>
          <c:order val="1"/>
          <c:tx>
            <c:strRef>
              <c:f>'FDE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48A-45FC-8A90-71EDC6304C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ACF-4EC7-96C3-406F2A7220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Otorgado'!$B$6:$B$12</c:f>
              <c:strCache>
                <c:ptCount val="7"/>
                <c:pt idx="0">
                  <c:v>INSTITUCIONES FINANCIERAS</c:v>
                </c:pt>
                <c:pt idx="1">
                  <c:v>SECTOR INDUSTRIA MANUFACTURERA</c:v>
                </c:pt>
                <c:pt idx="2">
                  <c:v>SECTOR SERVICIOS</c:v>
                </c:pt>
                <c:pt idx="3">
                  <c:v>SECTOR AGROPECUARIO</c:v>
                </c:pt>
                <c:pt idx="4">
                  <c:v>SECTOR CONSTRUCCION</c:v>
                </c:pt>
                <c:pt idx="5">
                  <c:v>SECTOR COMERCIO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'FDE - Monto Otorgado'!$D$6:$D$12</c:f>
              <c:numCache>
                <c:formatCode>_(* #,##0_);_(* \(#,##0\);_(* "-"??_);_(@_)</c:formatCode>
                <c:ptCount val="7"/>
                <c:pt idx="0">
                  <c:v>1</c:v>
                </c:pt>
                <c:pt idx="1">
                  <c:v>58</c:v>
                </c:pt>
                <c:pt idx="2">
                  <c:v>11</c:v>
                </c:pt>
                <c:pt idx="3">
                  <c:v>4</c:v>
                </c:pt>
                <c:pt idx="4">
                  <c:v>1</c:v>
                </c:pt>
                <c:pt idx="5">
                  <c:v>15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A-4CAF-9DBF-4C52A75E31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3634616"/>
          <c:y val="0.2452301931313960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marzo 2019</a:t>
            </a:r>
          </a:p>
        </c:rich>
      </c:tx>
      <c:layout>
        <c:manualLayout>
          <c:xMode val="edge"/>
          <c:yMode val="edge"/>
          <c:x val="0.23560090199992606"/>
          <c:y val="5.26315789473684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'FDE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39-4A63-BE62-37C9BE27F0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Otorgado'!$B$23:$B$26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Monto Otorgado'!$C$23:$C$26</c:f>
              <c:numCache>
                <c:formatCode>_("$"* #,##0.00_);_("$"* \(#,##0.00\);_("$"* "-"??_);_(@_)</c:formatCode>
                <c:ptCount val="4"/>
                <c:pt idx="0">
                  <c:v>1.4940891399999994</c:v>
                </c:pt>
                <c:pt idx="1">
                  <c:v>0.24377658000000002</c:v>
                </c:pt>
                <c:pt idx="2">
                  <c:v>0.14000000000000001</c:v>
                </c:pt>
                <c:pt idx="3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A-447F-9231-A786A2EB3F2F}"/>
            </c:ext>
          </c:extLst>
        </c:ser>
        <c:ser>
          <c:idx val="1"/>
          <c:order val="1"/>
          <c:tx>
            <c:strRef>
              <c:f>'FDE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A39-4A63-BE62-37C9BE27F0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Otorgado'!$B$23:$B$26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Monto Otorgado'!$D$23:$D$26</c:f>
              <c:numCache>
                <c:formatCode>_(* #,##0_);_(* \(#,##0\);_(* "-"??_);_(@_)</c:formatCode>
                <c:ptCount val="4"/>
                <c:pt idx="0">
                  <c:v>82</c:v>
                </c:pt>
                <c:pt idx="1">
                  <c:v>6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3A-447F-9231-A786A2EB3F2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94488188976376"/>
          <c:y val="0.39650089791407644"/>
          <c:w val="0.16530863923699679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marzo 2019</a:t>
            </a:r>
            <a:endParaRPr lang="es-SV" sz="1200"/>
          </a:p>
        </c:rich>
      </c:tx>
      <c:layout>
        <c:manualLayout>
          <c:xMode val="edge"/>
          <c:yMode val="edge"/>
          <c:x val="0.2732910428449964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'FDE - Monto Otorgado'!$C$36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8EE-46E7-9D29-5305676A70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Otorgado'!$B$37:$B$48</c:f>
              <c:strCache>
                <c:ptCount val="12"/>
                <c:pt idx="0">
                  <c:v>SAN SALVADOR</c:v>
                </c:pt>
                <c:pt idx="1">
                  <c:v>LA LIBERTAD</c:v>
                </c:pt>
                <c:pt idx="2">
                  <c:v>SONSONATE</c:v>
                </c:pt>
                <c:pt idx="3">
                  <c:v>SAN MIGUEL</c:v>
                </c:pt>
                <c:pt idx="4">
                  <c:v>USULUTAN</c:v>
                </c:pt>
                <c:pt idx="5">
                  <c:v>SANTA ANA</c:v>
                </c:pt>
                <c:pt idx="6">
                  <c:v>CABAÑAS</c:v>
                </c:pt>
                <c:pt idx="7">
                  <c:v>LA PAZ</c:v>
                </c:pt>
                <c:pt idx="8">
                  <c:v>LA UNION</c:v>
                </c:pt>
                <c:pt idx="9">
                  <c:v>AHUACHAPAN</c:v>
                </c:pt>
                <c:pt idx="10">
                  <c:v>SAN VICENTE</c:v>
                </c:pt>
                <c:pt idx="11">
                  <c:v>CUSCATLAN</c:v>
                </c:pt>
              </c:strCache>
            </c:strRef>
          </c:cat>
          <c:val>
            <c:numRef>
              <c:f>'FDE - Monto Otorgado'!$C$37:$C$48</c:f>
              <c:numCache>
                <c:formatCode>_("$"* #,##0.00_);_("$"* \(#,##0.00\);_("$"* "-"??_);_(@_)</c:formatCode>
                <c:ptCount val="12"/>
                <c:pt idx="0">
                  <c:v>3.62399257</c:v>
                </c:pt>
                <c:pt idx="1">
                  <c:v>1.3451283899999997</c:v>
                </c:pt>
                <c:pt idx="2">
                  <c:v>0.158557</c:v>
                </c:pt>
                <c:pt idx="3">
                  <c:v>0.12859700000000002</c:v>
                </c:pt>
                <c:pt idx="4">
                  <c:v>7.2099999999999997E-2</c:v>
                </c:pt>
                <c:pt idx="5">
                  <c:v>3.7100000000000001E-2</c:v>
                </c:pt>
                <c:pt idx="6">
                  <c:v>3.1E-2</c:v>
                </c:pt>
                <c:pt idx="7">
                  <c:v>2.9493999999999999E-2</c:v>
                </c:pt>
                <c:pt idx="8">
                  <c:v>1.8613000000000001E-2</c:v>
                </c:pt>
                <c:pt idx="9">
                  <c:v>1.538376E-2</c:v>
                </c:pt>
                <c:pt idx="10">
                  <c:v>1.4E-2</c:v>
                </c:pt>
                <c:pt idx="11">
                  <c:v>3.8999999999999998E-3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A-4867-94FC-56334C481F60}"/>
            </c:ext>
          </c:extLst>
        </c:ser>
        <c:ser>
          <c:idx val="1"/>
          <c:order val="1"/>
          <c:tx>
            <c:strRef>
              <c:f>'FDE - Monto Otorgado'!$D$36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8EE-46E7-9D29-5305676A70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Otorgado'!$B$37:$B$48</c:f>
              <c:strCache>
                <c:ptCount val="12"/>
                <c:pt idx="0">
                  <c:v>SAN SALVADOR</c:v>
                </c:pt>
                <c:pt idx="1">
                  <c:v>LA LIBERTAD</c:v>
                </c:pt>
                <c:pt idx="2">
                  <c:v>SONSONATE</c:v>
                </c:pt>
                <c:pt idx="3">
                  <c:v>SAN MIGUEL</c:v>
                </c:pt>
                <c:pt idx="4">
                  <c:v>USULUTAN</c:v>
                </c:pt>
                <c:pt idx="5">
                  <c:v>SANTA ANA</c:v>
                </c:pt>
                <c:pt idx="6">
                  <c:v>CABAÑAS</c:v>
                </c:pt>
                <c:pt idx="7">
                  <c:v>LA PAZ</c:v>
                </c:pt>
                <c:pt idx="8">
                  <c:v>LA UNION</c:v>
                </c:pt>
                <c:pt idx="9">
                  <c:v>AHUACHAPAN</c:v>
                </c:pt>
                <c:pt idx="10">
                  <c:v>SAN VICENTE</c:v>
                </c:pt>
                <c:pt idx="11">
                  <c:v>CUSCATLAN</c:v>
                </c:pt>
              </c:strCache>
            </c:strRef>
          </c:cat>
          <c:val>
            <c:numRef>
              <c:f>'FDE - Monto Otorgado'!$D$37:$D$48</c:f>
              <c:numCache>
                <c:formatCode>_(* #,##0_);_(* \(#,##0\);_(* "-"??_);_(@_)</c:formatCode>
                <c:ptCount val="12"/>
                <c:pt idx="0">
                  <c:v>44</c:v>
                </c:pt>
                <c:pt idx="1">
                  <c:v>18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A-4867-94FC-56334C481F6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1</xdr:row>
      <xdr:rowOff>38100</xdr:rowOff>
    </xdr:from>
    <xdr:to>
      <xdr:col>10</xdr:col>
      <xdr:colOff>47625</xdr:colOff>
      <xdr:row>15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742950</xdr:colOff>
      <xdr:row>18</xdr:row>
      <xdr:rowOff>85725</xdr:rowOff>
    </xdr:from>
    <xdr:to>
      <xdr:col>10</xdr:col>
      <xdr:colOff>66675</xdr:colOff>
      <xdr:row>33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733425</xdr:colOff>
      <xdr:row>37</xdr:row>
      <xdr:rowOff>38100</xdr:rowOff>
    </xdr:from>
    <xdr:to>
      <xdr:col>10</xdr:col>
      <xdr:colOff>57150</xdr:colOff>
      <xdr:row>52</xdr:row>
      <xdr:rowOff>95250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1</xdr:row>
      <xdr:rowOff>142875</xdr:rowOff>
    </xdr:from>
    <xdr:to>
      <xdr:col>9</xdr:col>
      <xdr:colOff>714375</xdr:colOff>
      <xdr:row>16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619125</xdr:colOff>
      <xdr:row>19</xdr:row>
      <xdr:rowOff>152400</xdr:rowOff>
    </xdr:from>
    <xdr:to>
      <xdr:col>9</xdr:col>
      <xdr:colOff>704850</xdr:colOff>
      <xdr:row>34</xdr:row>
      <xdr:rowOff>171450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609600</xdr:colOff>
      <xdr:row>38</xdr:row>
      <xdr:rowOff>57150</xdr:rowOff>
    </xdr:from>
    <xdr:to>
      <xdr:col>9</xdr:col>
      <xdr:colOff>695325</xdr:colOff>
      <xdr:row>53</xdr:row>
      <xdr:rowOff>114300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0</xdr:row>
      <xdr:rowOff>161925</xdr:rowOff>
    </xdr:from>
    <xdr:to>
      <xdr:col>11</xdr:col>
      <xdr:colOff>314325</xdr:colOff>
      <xdr:row>15</xdr:row>
      <xdr:rowOff>180975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438150</xdr:colOff>
      <xdr:row>17</xdr:row>
      <xdr:rowOff>85725</xdr:rowOff>
    </xdr:from>
    <xdr:to>
      <xdr:col>11</xdr:col>
      <xdr:colOff>314325</xdr:colOff>
      <xdr:row>32</xdr:row>
      <xdr:rowOff>76200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447675</xdr:colOff>
      <xdr:row>33</xdr:row>
      <xdr:rowOff>200025</xdr:rowOff>
    </xdr:from>
    <xdr:to>
      <xdr:col>11</xdr:col>
      <xdr:colOff>323850</xdr:colOff>
      <xdr:row>49</xdr:row>
      <xdr:rowOff>9525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0</xdr:row>
      <xdr:rowOff>133350</xdr:rowOff>
    </xdr:from>
    <xdr:to>
      <xdr:col>10</xdr:col>
      <xdr:colOff>0</xdr:colOff>
      <xdr:row>15</xdr:row>
      <xdr:rowOff>152400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514350</xdr:colOff>
      <xdr:row>18</xdr:row>
      <xdr:rowOff>9525</xdr:rowOff>
    </xdr:from>
    <xdr:to>
      <xdr:col>10</xdr:col>
      <xdr:colOff>9525</xdr:colOff>
      <xdr:row>33</xdr:row>
      <xdr:rowOff>28575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495300</xdr:colOff>
      <xdr:row>35</xdr:row>
      <xdr:rowOff>133350</xdr:rowOff>
    </xdr:from>
    <xdr:to>
      <xdr:col>9</xdr:col>
      <xdr:colOff>752475</xdr:colOff>
      <xdr:row>51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0" name="Tabla211" displayName="Tabla211" ref="B5:D14" totalsRowShown="0" headerRowBorderDxfId="59" tableBorderDxfId="58">
  <autoFilter ref="B5:D14"/>
  <tableColumns count="3">
    <tableColumn id="1" name="SECTOR ECONÓMICO" dataDxfId="57"/>
    <tableColumn id="2" name="Monto" dataDxfId="56" dataCellStyle="Moneda"/>
    <tableColumn id="3" name="Créditos" dataDxfId="55" dataCellStyle="Millares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5" name="Tabla26" displayName="Tabla26" ref="B5:D13" totalsRowShown="0" headerRowBorderDxfId="14" tableBorderDxfId="13">
  <autoFilter ref="B5:D13"/>
  <tableColumns count="3">
    <tableColumn id="1" name="SECTOR ECONÓMICO" dataDxfId="12"/>
    <tableColumn id="2" name="Saldo" dataDxfId="11" dataCellStyle="Moneda"/>
    <tableColumn id="3" name="Créditos" dataDxfId="10" dataCellStyle="Millares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id="6" name="Tabla37" displayName="Tabla37" ref="B23:D27" totalsRowShown="0" headerRowBorderDxfId="9" tableBorderDxfId="8">
  <autoFilter ref="B23:D27"/>
  <tableColumns count="3">
    <tableColumn id="1" name="TAMAÑO DE EMPRESA" dataDxfId="7"/>
    <tableColumn id="2" name="Saldo" dataDxfId="6" dataCellStyle="Moneda"/>
    <tableColumn id="3" name="Créditos" dataDxfId="5" dataCellStyle="Millares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id="7" name="Tabla48" displayName="Tabla48" ref="B37:D51" totalsRowShown="0" headerRowBorderDxfId="4" tableBorderDxfId="3">
  <autoFilter ref="B37:D51"/>
  <tableColumns count="3">
    <tableColumn id="1" name="DEPARTAMENTO" dataDxfId="2"/>
    <tableColumn id="2" name="Saldo" dataDxfId="1" dataCellStyle="Moneda"/>
    <tableColumn id="3" name="Créditos" dataDxfId="0" dataCellStyle="Millare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1" name="Tabla312" displayName="Tabla312" ref="B24:D29" totalsRowShown="0" headerRowBorderDxfId="54" tableBorderDxfId="53">
  <autoFilter ref="B24:D29"/>
  <tableColumns count="3">
    <tableColumn id="1" name="TAMAÑO DE EMPRESA" dataDxfId="52"/>
    <tableColumn id="2" name="Monto" dataDxfId="51" dataCellStyle="Moneda"/>
    <tableColumn id="3" name="Créditos" dataDxfId="50" dataCellStyle="Millare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12" name="Tabla413" displayName="Tabla413" ref="B39:D53" totalsRowShown="0" headerRowBorderDxfId="49" tableBorderDxfId="48">
  <autoFilter ref="B39:D53"/>
  <tableColumns count="3">
    <tableColumn id="1" name="DEPARTAMENTO" dataDxfId="47"/>
    <tableColumn id="2" name="Monto" dataDxfId="46" dataCellStyle="Moneda"/>
    <tableColumn id="3" name="Créditos" dataDxfId="45" dataCellStyle="Millare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1" name="Tabla262" displayName="Tabla262" ref="B5:D15" totalsRowShown="0" headerRowBorderDxfId="44" tableBorderDxfId="43">
  <autoFilter ref="B5:D15"/>
  <tableColumns count="3">
    <tableColumn id="1" name="SECTOR ECONÓMICO" dataDxfId="42"/>
    <tableColumn id="2" name="Saldo" dataDxfId="41" dataCellStyle="Moneda"/>
    <tableColumn id="3" name="Créditos" dataDxfId="40" dataCellStyle="Millares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8" name="Tabla379" displayName="Tabla379" ref="B25:D30" totalsRowShown="0" headerRowBorderDxfId="39" tableBorderDxfId="38">
  <autoFilter ref="B25:D30"/>
  <tableColumns count="3">
    <tableColumn id="1" name="TAMAÑO DE EMPRESA" dataDxfId="37"/>
    <tableColumn id="2" name="Saldo" dataDxfId="36" dataCellStyle="Moneda"/>
    <tableColumn id="3" name="Créditos" dataDxfId="35" dataCellStyle="Millares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9" name="Tabla4810" displayName="Tabla4810" ref="B40:D54" totalsRowShown="0" headerRowBorderDxfId="34" tableBorderDxfId="33">
  <autoFilter ref="B40:D54"/>
  <tableColumns count="3">
    <tableColumn id="1" name="DEPARTAMENTO" dataDxfId="32"/>
    <tableColumn id="2" name="Saldo" dataDxfId="31" dataCellStyle="Moneda"/>
    <tableColumn id="3" name="Créditos" dataDxfId="30" dataCellStyle="Millares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2" name="Tabla2" displayName="Tabla2" ref="B5:D12" totalsRowShown="0" headerRowBorderDxfId="29" tableBorderDxfId="28">
  <autoFilter ref="B5:D12"/>
  <tableColumns count="3">
    <tableColumn id="1" name="SECTOR ECONÓMICO" dataDxfId="27"/>
    <tableColumn id="2" name="Monto" dataDxfId="26" dataCellStyle="Moneda"/>
    <tableColumn id="3" name="Créditos" dataDxfId="25" dataCellStyle="Millares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3" name="Tabla3" displayName="Tabla3" ref="B22:D26" totalsRowShown="0" headerRowBorderDxfId="24" tableBorderDxfId="23">
  <autoFilter ref="B22:D26"/>
  <tableColumns count="3">
    <tableColumn id="1" name="TAMAÑO DE EMPRESA" dataDxfId="22"/>
    <tableColumn id="2" name="Monto" dataDxfId="21" dataCellStyle="Moneda"/>
    <tableColumn id="3" name="Créditos" dataDxfId="20" dataCellStyle="Millares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4" name="Tabla4" displayName="Tabla4" ref="B36:D48" totalsRowShown="0" headerRowBorderDxfId="19" tableBorderDxfId="18">
  <autoFilter ref="B36:D48"/>
  <tableColumns count="3">
    <tableColumn id="1" name="DEPARTAMENTO" dataDxfId="17"/>
    <tableColumn id="2" name="Monto" dataDxfId="16" dataCellStyle="Moneda"/>
    <tableColumn id="3" name="Créditos" dataDxfId="15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3.xml"/><Relationship Id="rId4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drawing" Target="../drawings/drawing4.xml"/><Relationship Id="rId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H54"/>
  <sheetViews>
    <sheetView showGridLines="0" tabSelected="1" workbookViewId="0">
      <selection activeCell="B2" sqref="B2"/>
    </sheetView>
  </sheetViews>
  <sheetFormatPr baseColWidth="10" defaultRowHeight="15" x14ac:dyDescent="0.25"/>
  <cols>
    <col min="1" max="1" width="8.85546875" customWidth="1"/>
    <col min="2" max="2" width="55.85546875" customWidth="1"/>
    <col min="3" max="4" width="19.7109375" style="3" customWidth="1"/>
    <col min="6" max="6" width="54.42578125" bestFit="1" customWidth="1"/>
  </cols>
  <sheetData>
    <row r="2" spans="2:8" ht="15.75" x14ac:dyDescent="0.25">
      <c r="B2" s="1" t="s">
        <v>38</v>
      </c>
      <c r="C2"/>
      <c r="D2"/>
    </row>
    <row r="3" spans="2:8" ht="16.5" thickBot="1" x14ac:dyDescent="0.3">
      <c r="B3" s="2" t="s">
        <v>0</v>
      </c>
    </row>
    <row r="4" spans="2:8" x14ac:dyDescent="0.25">
      <c r="C4" s="28" t="s">
        <v>27</v>
      </c>
      <c r="D4" s="29"/>
    </row>
    <row r="5" spans="2:8" ht="15.75" thickBot="1" x14ac:dyDescent="0.3">
      <c r="B5" s="12" t="s">
        <v>1</v>
      </c>
      <c r="C5" s="13" t="s">
        <v>2</v>
      </c>
      <c r="D5" s="14" t="s">
        <v>3</v>
      </c>
    </row>
    <row r="6" spans="2:8" x14ac:dyDescent="0.25">
      <c r="B6" s="11" t="s">
        <v>29</v>
      </c>
      <c r="C6" s="25">
        <v>20.090365790000028</v>
      </c>
      <c r="D6" s="7">
        <v>625</v>
      </c>
      <c r="F6" s="8"/>
      <c r="G6" s="9"/>
      <c r="H6" s="21"/>
    </row>
    <row r="7" spans="2:8" x14ac:dyDescent="0.25">
      <c r="B7" s="11" t="s">
        <v>33</v>
      </c>
      <c r="C7" s="25">
        <v>7.4851632999999982</v>
      </c>
      <c r="D7" s="7">
        <v>176</v>
      </c>
      <c r="F7" s="8"/>
      <c r="G7" s="9"/>
      <c r="H7" s="21"/>
    </row>
    <row r="8" spans="2:8" x14ac:dyDescent="0.25">
      <c r="B8" s="11" t="s">
        <v>28</v>
      </c>
      <c r="C8" s="25">
        <v>7.0920941499999977</v>
      </c>
      <c r="D8" s="7">
        <v>106</v>
      </c>
      <c r="F8" s="8"/>
      <c r="G8" s="9"/>
      <c r="H8" s="21"/>
    </row>
    <row r="9" spans="2:8" x14ac:dyDescent="0.25">
      <c r="B9" s="11" t="s">
        <v>34</v>
      </c>
      <c r="C9" s="25">
        <v>5.2619778499999965</v>
      </c>
      <c r="D9" s="7">
        <v>151</v>
      </c>
      <c r="F9" s="8"/>
      <c r="G9" s="9"/>
      <c r="H9" s="21"/>
    </row>
    <row r="10" spans="2:8" x14ac:dyDescent="0.25">
      <c r="B10" s="11" t="s">
        <v>32</v>
      </c>
      <c r="C10" s="25">
        <v>4.4923721500000005</v>
      </c>
      <c r="D10" s="7">
        <v>165</v>
      </c>
      <c r="F10" s="8"/>
      <c r="G10" s="9"/>
      <c r="H10" s="21"/>
    </row>
    <row r="11" spans="2:8" x14ac:dyDescent="0.25">
      <c r="B11" s="11" t="s">
        <v>30</v>
      </c>
      <c r="C11" s="25">
        <v>4.1859061899999954</v>
      </c>
      <c r="D11" s="7">
        <v>191</v>
      </c>
      <c r="F11" s="8"/>
      <c r="G11" s="9"/>
      <c r="H11" s="21"/>
    </row>
    <row r="12" spans="2:8" x14ac:dyDescent="0.25">
      <c r="B12" s="11" t="s">
        <v>36</v>
      </c>
      <c r="C12" s="25">
        <v>0.44600000000000001</v>
      </c>
      <c r="D12" s="7">
        <v>1</v>
      </c>
      <c r="F12" s="8"/>
      <c r="G12" s="9"/>
      <c r="H12" s="21"/>
    </row>
    <row r="13" spans="2:8" x14ac:dyDescent="0.25">
      <c r="B13" s="11" t="s">
        <v>31</v>
      </c>
      <c r="C13" s="25">
        <v>0.39100000000000007</v>
      </c>
      <c r="D13" s="7">
        <v>14</v>
      </c>
      <c r="F13" s="8"/>
      <c r="G13" s="9"/>
      <c r="H13" s="21"/>
    </row>
    <row r="14" spans="2:8" x14ac:dyDescent="0.25">
      <c r="B14" s="11" t="s">
        <v>35</v>
      </c>
      <c r="C14" s="25">
        <v>6.1000000000000004E-3</v>
      </c>
      <c r="D14" s="7">
        <v>1</v>
      </c>
      <c r="G14" s="9"/>
      <c r="H14" s="21"/>
    </row>
    <row r="15" spans="2:8" ht="15.75" thickBot="1" x14ac:dyDescent="0.3">
      <c r="B15" s="15" t="s">
        <v>5</v>
      </c>
      <c r="C15" s="26">
        <f>SUBTOTAL(109,Tabla211[Monto])</f>
        <v>49.450979430000018</v>
      </c>
      <c r="D15" s="17">
        <f>SUBTOTAL(109,Tabla211[Créditos])</f>
        <v>1430</v>
      </c>
    </row>
    <row r="16" spans="2:8" x14ac:dyDescent="0.25">
      <c r="B16" s="5"/>
    </row>
    <row r="17" spans="2:8" x14ac:dyDescent="0.25">
      <c r="B17" s="5"/>
    </row>
    <row r="18" spans="2:8" x14ac:dyDescent="0.25">
      <c r="B18" s="5"/>
    </row>
    <row r="19" spans="2:8" x14ac:dyDescent="0.25">
      <c r="B19" s="5"/>
    </row>
    <row r="20" spans="2:8" x14ac:dyDescent="0.25">
      <c r="B20" s="5"/>
    </row>
    <row r="21" spans="2:8" ht="15.75" x14ac:dyDescent="0.25">
      <c r="B21" s="1" t="s">
        <v>39</v>
      </c>
      <c r="D21" s="6"/>
    </row>
    <row r="22" spans="2:8" ht="16.5" thickBot="1" x14ac:dyDescent="0.3">
      <c r="B22" s="2" t="s">
        <v>0</v>
      </c>
      <c r="D22" s="6"/>
    </row>
    <row r="23" spans="2:8" x14ac:dyDescent="0.25">
      <c r="C23" s="28" t="s">
        <v>27</v>
      </c>
      <c r="D23" s="29"/>
    </row>
    <row r="24" spans="2:8" ht="15.75" thickBot="1" x14ac:dyDescent="0.3">
      <c r="B24" s="19" t="s">
        <v>44</v>
      </c>
      <c r="C24" s="13" t="s">
        <v>2</v>
      </c>
      <c r="D24" s="14" t="s">
        <v>3</v>
      </c>
      <c r="F24" s="8"/>
      <c r="G24" s="9"/>
      <c r="H24" s="21"/>
    </row>
    <row r="25" spans="2:8" x14ac:dyDescent="0.25">
      <c r="B25" s="18" t="s">
        <v>6</v>
      </c>
      <c r="C25" s="25">
        <v>3.3940171500000003</v>
      </c>
      <c r="D25" s="7">
        <v>175</v>
      </c>
      <c r="F25" s="8"/>
      <c r="G25" s="9"/>
      <c r="H25" s="21"/>
    </row>
    <row r="26" spans="2:8" x14ac:dyDescent="0.25">
      <c r="B26" s="18" t="s">
        <v>7</v>
      </c>
      <c r="C26" s="25">
        <v>10.55436285000005</v>
      </c>
      <c r="D26" s="7">
        <v>816</v>
      </c>
      <c r="F26" s="8"/>
      <c r="G26" s="9"/>
      <c r="H26" s="21"/>
    </row>
    <row r="27" spans="2:8" x14ac:dyDescent="0.25">
      <c r="B27" s="18" t="s">
        <v>8</v>
      </c>
      <c r="C27" s="25">
        <v>12.409004380000001</v>
      </c>
      <c r="D27" s="7">
        <v>302</v>
      </c>
      <c r="F27" s="8"/>
      <c r="G27" s="9"/>
      <c r="H27" s="21"/>
    </row>
    <row r="28" spans="2:8" x14ac:dyDescent="0.25">
      <c r="B28" s="18" t="s">
        <v>9</v>
      </c>
      <c r="C28" s="25">
        <v>10.975291559999988</v>
      </c>
      <c r="D28" s="7">
        <v>101</v>
      </c>
      <c r="F28" s="8"/>
      <c r="G28" s="9"/>
      <c r="H28" s="21"/>
    </row>
    <row r="29" spans="2:8" x14ac:dyDescent="0.25">
      <c r="B29" s="18" t="s">
        <v>10</v>
      </c>
      <c r="C29" s="25">
        <v>12.118303490000001</v>
      </c>
      <c r="D29" s="7">
        <v>36</v>
      </c>
    </row>
    <row r="30" spans="2:8" ht="15.75" thickBot="1" x14ac:dyDescent="0.3">
      <c r="B30" s="20" t="s">
        <v>5</v>
      </c>
      <c r="C30" s="26">
        <f>SUM(C25:C29)</f>
        <v>49.450979430000039</v>
      </c>
      <c r="D30" s="17">
        <f t="shared" ref="D30" si="0">SUM(D25:D29)</f>
        <v>1430</v>
      </c>
    </row>
    <row r="31" spans="2:8" x14ac:dyDescent="0.25">
      <c r="B31" s="5"/>
    </row>
    <row r="36" spans="2:8" ht="15.75" x14ac:dyDescent="0.25">
      <c r="B36" s="1" t="s">
        <v>40</v>
      </c>
    </row>
    <row r="37" spans="2:8" ht="16.5" thickBot="1" x14ac:dyDescent="0.3">
      <c r="B37" s="2" t="s">
        <v>0</v>
      </c>
    </row>
    <row r="38" spans="2:8" x14ac:dyDescent="0.25">
      <c r="C38" s="28" t="s">
        <v>27</v>
      </c>
      <c r="D38" s="29"/>
    </row>
    <row r="39" spans="2:8" ht="15.75" thickBot="1" x14ac:dyDescent="0.3">
      <c r="B39" s="12" t="s">
        <v>45</v>
      </c>
      <c r="C39" s="13" t="s">
        <v>2</v>
      </c>
      <c r="D39" s="14" t="s">
        <v>3</v>
      </c>
      <c r="F39" s="8"/>
      <c r="G39" s="9"/>
      <c r="H39" s="21"/>
    </row>
    <row r="40" spans="2:8" x14ac:dyDescent="0.25">
      <c r="B40" s="11" t="s">
        <v>11</v>
      </c>
      <c r="C40" s="25">
        <v>21.767545150000004</v>
      </c>
      <c r="D40" s="7">
        <v>366</v>
      </c>
      <c r="F40" s="8"/>
      <c r="G40" s="9"/>
      <c r="H40" s="21"/>
    </row>
    <row r="41" spans="2:8" x14ac:dyDescent="0.25">
      <c r="B41" s="11" t="s">
        <v>12</v>
      </c>
      <c r="C41" s="25">
        <v>11.392894929999994</v>
      </c>
      <c r="D41" s="7">
        <v>168</v>
      </c>
      <c r="F41" s="8"/>
      <c r="G41" s="9"/>
      <c r="H41" s="21"/>
    </row>
    <row r="42" spans="2:8" x14ac:dyDescent="0.25">
      <c r="B42" s="11" t="s">
        <v>13</v>
      </c>
      <c r="C42" s="25">
        <v>3.3315970999999993</v>
      </c>
      <c r="D42" s="7">
        <v>100</v>
      </c>
      <c r="F42" s="8"/>
      <c r="G42" s="9"/>
      <c r="H42" s="21"/>
    </row>
    <row r="43" spans="2:8" x14ac:dyDescent="0.25">
      <c r="B43" s="11" t="s">
        <v>14</v>
      </c>
      <c r="C43" s="25">
        <v>2.7151151099999984</v>
      </c>
      <c r="D43" s="7">
        <v>159</v>
      </c>
      <c r="F43" s="8"/>
      <c r="G43" s="9"/>
      <c r="H43" s="21"/>
    </row>
    <row r="44" spans="2:8" x14ac:dyDescent="0.25">
      <c r="B44" s="11" t="s">
        <v>15</v>
      </c>
      <c r="C44" s="25">
        <v>2.264911249999999</v>
      </c>
      <c r="D44" s="7">
        <v>71</v>
      </c>
      <c r="F44" s="8"/>
      <c r="G44" s="9"/>
      <c r="H44" s="21"/>
    </row>
    <row r="45" spans="2:8" x14ac:dyDescent="0.25">
      <c r="B45" s="11" t="s">
        <v>17</v>
      </c>
      <c r="C45" s="25">
        <v>1.7447081399999975</v>
      </c>
      <c r="D45" s="7">
        <v>131</v>
      </c>
      <c r="F45" s="8"/>
      <c r="G45" s="9"/>
      <c r="H45" s="21"/>
    </row>
    <row r="46" spans="2:8" x14ac:dyDescent="0.25">
      <c r="B46" s="11" t="s">
        <v>23</v>
      </c>
      <c r="C46" s="25">
        <v>1.4934115499999998</v>
      </c>
      <c r="D46" s="7">
        <v>24</v>
      </c>
      <c r="F46" s="8"/>
      <c r="G46" s="9"/>
      <c r="H46" s="21"/>
    </row>
    <row r="47" spans="2:8" x14ac:dyDescent="0.25">
      <c r="B47" s="11" t="s">
        <v>18</v>
      </c>
      <c r="C47" s="25">
        <v>1.1570929399999987</v>
      </c>
      <c r="D47" s="7">
        <v>148</v>
      </c>
      <c r="F47" s="8"/>
      <c r="G47" s="9"/>
      <c r="H47" s="21"/>
    </row>
    <row r="48" spans="2:8" x14ac:dyDescent="0.25">
      <c r="B48" s="11" t="s">
        <v>19</v>
      </c>
      <c r="C48" s="25">
        <v>0.91658703999999991</v>
      </c>
      <c r="D48" s="7">
        <v>46</v>
      </c>
      <c r="F48" s="8"/>
      <c r="G48" s="9"/>
      <c r="H48" s="21"/>
    </row>
    <row r="49" spans="2:8" x14ac:dyDescent="0.25">
      <c r="B49" s="11" t="s">
        <v>22</v>
      </c>
      <c r="C49" s="25">
        <v>0.66379622000000016</v>
      </c>
      <c r="D49" s="7">
        <v>59</v>
      </c>
      <c r="F49" s="8"/>
      <c r="G49" s="9"/>
      <c r="H49" s="21"/>
    </row>
    <row r="50" spans="2:8" x14ac:dyDescent="0.25">
      <c r="B50" s="11" t="s">
        <v>20</v>
      </c>
      <c r="C50" s="25">
        <v>0.63163578999999981</v>
      </c>
      <c r="D50" s="7">
        <v>23</v>
      </c>
      <c r="F50" s="8"/>
      <c r="G50" s="9"/>
      <c r="H50" s="21"/>
    </row>
    <row r="51" spans="2:8" x14ac:dyDescent="0.25">
      <c r="B51" s="11" t="s">
        <v>16</v>
      </c>
      <c r="C51" s="25">
        <v>0.61956626000000015</v>
      </c>
      <c r="D51" s="7">
        <v>61</v>
      </c>
      <c r="F51" s="8"/>
      <c r="G51" s="9"/>
      <c r="H51" s="21"/>
    </row>
    <row r="52" spans="2:8" x14ac:dyDescent="0.25">
      <c r="B52" s="11" t="s">
        <v>24</v>
      </c>
      <c r="C52" s="25">
        <v>0.47163115000000017</v>
      </c>
      <c r="D52" s="7">
        <v>63</v>
      </c>
      <c r="F52" s="8"/>
      <c r="G52" s="9"/>
      <c r="H52" s="21"/>
    </row>
    <row r="53" spans="2:8" x14ac:dyDescent="0.25">
      <c r="B53" s="11" t="s">
        <v>21</v>
      </c>
      <c r="C53" s="25">
        <v>0.28048679999999998</v>
      </c>
      <c r="D53" s="7">
        <v>11</v>
      </c>
    </row>
    <row r="54" spans="2:8" ht="15.75" thickBot="1" x14ac:dyDescent="0.3">
      <c r="B54" s="15" t="s">
        <v>5</v>
      </c>
      <c r="C54" s="26">
        <f>SUM(C40:C53)</f>
        <v>49.45097942999999</v>
      </c>
      <c r="D54" s="17">
        <f>SUM(D40:D53)</f>
        <v>1430</v>
      </c>
    </row>
  </sheetData>
  <mergeCells count="3">
    <mergeCell ref="C4:D4"/>
    <mergeCell ref="C23:D23"/>
    <mergeCell ref="C38:D38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H55"/>
  <sheetViews>
    <sheetView showGridLines="0" workbookViewId="0">
      <selection activeCell="B2" sqref="B2"/>
    </sheetView>
  </sheetViews>
  <sheetFormatPr baseColWidth="10" defaultRowHeight="15" x14ac:dyDescent="0.25"/>
  <cols>
    <col min="2" max="2" width="55.85546875" customWidth="1"/>
    <col min="3" max="4" width="19.7109375" style="3" customWidth="1"/>
    <col min="6" max="6" width="54.42578125" bestFit="1" customWidth="1"/>
  </cols>
  <sheetData>
    <row r="2" spans="2:8" ht="15.75" x14ac:dyDescent="0.25">
      <c r="B2" s="1" t="s">
        <v>41</v>
      </c>
      <c r="C2"/>
      <c r="D2"/>
    </row>
    <row r="3" spans="2:8" ht="16.5" thickBot="1" x14ac:dyDescent="0.3">
      <c r="B3" s="2" t="s">
        <v>0</v>
      </c>
    </row>
    <row r="4" spans="2:8" x14ac:dyDescent="0.25">
      <c r="C4" s="28" t="s">
        <v>27</v>
      </c>
      <c r="D4" s="29"/>
    </row>
    <row r="5" spans="2:8" ht="15.75" thickBot="1" x14ac:dyDescent="0.3">
      <c r="B5" s="12" t="s">
        <v>1</v>
      </c>
      <c r="C5" s="13" t="s">
        <v>26</v>
      </c>
      <c r="D5" s="14" t="s">
        <v>3</v>
      </c>
    </row>
    <row r="6" spans="2:8" x14ac:dyDescent="0.25">
      <c r="B6" s="22" t="s">
        <v>29</v>
      </c>
      <c r="C6" s="25">
        <v>93.695689509999838</v>
      </c>
      <c r="D6" s="7">
        <v>4997</v>
      </c>
      <c r="F6" s="8"/>
      <c r="G6" s="9"/>
      <c r="H6" s="21"/>
    </row>
    <row r="7" spans="2:8" x14ac:dyDescent="0.25">
      <c r="B7" s="22" t="s">
        <v>28</v>
      </c>
      <c r="C7" s="25">
        <v>84.673441449999601</v>
      </c>
      <c r="D7" s="7">
        <v>4296</v>
      </c>
      <c r="F7" s="8"/>
      <c r="G7" s="9"/>
      <c r="H7" s="21"/>
    </row>
    <row r="8" spans="2:8" x14ac:dyDescent="0.25">
      <c r="B8" s="22" t="s">
        <v>30</v>
      </c>
      <c r="C8" s="25">
        <v>68.365090839999937</v>
      </c>
      <c r="D8" s="7">
        <v>2068</v>
      </c>
      <c r="F8" s="8"/>
      <c r="G8" s="9"/>
      <c r="H8" s="21"/>
    </row>
    <row r="9" spans="2:8" x14ac:dyDescent="0.25">
      <c r="B9" s="22" t="s">
        <v>31</v>
      </c>
      <c r="C9" s="25">
        <v>48.076203290000002</v>
      </c>
      <c r="D9" s="7">
        <v>2612</v>
      </c>
      <c r="F9" s="8"/>
      <c r="G9" s="9"/>
      <c r="H9" s="21"/>
    </row>
    <row r="10" spans="2:8" x14ac:dyDescent="0.25">
      <c r="B10" s="22" t="s">
        <v>32</v>
      </c>
      <c r="C10" s="25">
        <v>37.36308388999997</v>
      </c>
      <c r="D10" s="7">
        <v>2676</v>
      </c>
      <c r="F10" s="8"/>
      <c r="G10" s="9"/>
      <c r="H10" s="21"/>
    </row>
    <row r="11" spans="2:8" x14ac:dyDescent="0.25">
      <c r="B11" s="22" t="s">
        <v>33</v>
      </c>
      <c r="C11" s="25">
        <v>37.134961599999968</v>
      </c>
      <c r="D11" s="7">
        <v>695</v>
      </c>
      <c r="F11" s="8"/>
      <c r="G11" s="9"/>
      <c r="H11" s="21"/>
    </row>
    <row r="12" spans="2:8" x14ac:dyDescent="0.25">
      <c r="B12" s="22" t="s">
        <v>34</v>
      </c>
      <c r="C12" s="25">
        <v>28.044876859999974</v>
      </c>
      <c r="D12" s="7">
        <v>1148</v>
      </c>
      <c r="F12" s="8"/>
      <c r="G12" s="9"/>
      <c r="H12" s="21"/>
    </row>
    <row r="13" spans="2:8" x14ac:dyDescent="0.25">
      <c r="B13" s="22" t="s">
        <v>36</v>
      </c>
      <c r="C13" s="25">
        <v>1.02698326</v>
      </c>
      <c r="D13" s="7">
        <v>11</v>
      </c>
      <c r="F13" s="8"/>
      <c r="G13" s="9"/>
      <c r="H13" s="21"/>
    </row>
    <row r="14" spans="2:8" x14ac:dyDescent="0.25">
      <c r="B14" s="22" t="s">
        <v>4</v>
      </c>
      <c r="C14" s="25">
        <v>0.88022586999999997</v>
      </c>
      <c r="D14" s="7">
        <v>4</v>
      </c>
      <c r="F14" s="8"/>
      <c r="G14" s="9"/>
      <c r="H14" s="21"/>
    </row>
    <row r="15" spans="2:8" ht="15.75" thickBot="1" x14ac:dyDescent="0.3">
      <c r="B15" s="23" t="s">
        <v>35</v>
      </c>
      <c r="C15" s="25">
        <v>7.1989109999999995E-2</v>
      </c>
      <c r="D15" s="7">
        <v>5</v>
      </c>
      <c r="F15" s="8"/>
      <c r="G15" s="9"/>
      <c r="H15" s="21"/>
    </row>
    <row r="16" spans="2:8" ht="15.75" thickBot="1" x14ac:dyDescent="0.3">
      <c r="B16" s="15" t="s">
        <v>5</v>
      </c>
      <c r="C16" s="26">
        <f>SUBTOTAL(109,Tabla262[Saldo])</f>
        <v>399.33254567999938</v>
      </c>
      <c r="D16" s="17">
        <f>SUBTOTAL(109,Tabla262[Créditos])</f>
        <v>18512</v>
      </c>
    </row>
    <row r="17" spans="2:8" x14ac:dyDescent="0.25">
      <c r="B17" s="5"/>
    </row>
    <row r="18" spans="2:8" x14ac:dyDescent="0.25">
      <c r="B18" s="5"/>
    </row>
    <row r="19" spans="2:8" x14ac:dyDescent="0.25">
      <c r="B19" s="5"/>
    </row>
    <row r="20" spans="2:8" x14ac:dyDescent="0.25">
      <c r="B20" s="5"/>
    </row>
    <row r="21" spans="2:8" x14ac:dyDescent="0.25">
      <c r="B21" s="5"/>
    </row>
    <row r="22" spans="2:8" ht="15.75" x14ac:dyDescent="0.25">
      <c r="B22" s="1" t="s">
        <v>42</v>
      </c>
      <c r="D22" s="6"/>
    </row>
    <row r="23" spans="2:8" ht="16.5" thickBot="1" x14ac:dyDescent="0.3">
      <c r="B23" s="2" t="s">
        <v>0</v>
      </c>
      <c r="D23" s="6"/>
    </row>
    <row r="24" spans="2:8" x14ac:dyDescent="0.25">
      <c r="C24" s="28" t="s">
        <v>27</v>
      </c>
      <c r="D24" s="29"/>
      <c r="F24" s="8"/>
      <c r="G24" s="9"/>
      <c r="H24" s="21"/>
    </row>
    <row r="25" spans="2:8" ht="15.75" thickBot="1" x14ac:dyDescent="0.3">
      <c r="B25" s="19" t="s">
        <v>44</v>
      </c>
      <c r="C25" s="13" t="s">
        <v>26</v>
      </c>
      <c r="D25" s="14" t="s">
        <v>3</v>
      </c>
      <c r="F25" s="8"/>
      <c r="G25" s="9"/>
      <c r="H25" s="21"/>
    </row>
    <row r="26" spans="2:8" x14ac:dyDescent="0.25">
      <c r="B26" s="18" t="s">
        <v>6</v>
      </c>
      <c r="C26" s="25">
        <v>110.54325910999972</v>
      </c>
      <c r="D26" s="7">
        <v>8638</v>
      </c>
      <c r="F26" s="8"/>
      <c r="G26" s="9"/>
      <c r="H26" s="21"/>
    </row>
    <row r="27" spans="2:8" x14ac:dyDescent="0.25">
      <c r="B27" s="18" t="s">
        <v>7</v>
      </c>
      <c r="C27" s="25">
        <v>65.478127309999792</v>
      </c>
      <c r="D27" s="7">
        <v>7134</v>
      </c>
      <c r="F27" s="8"/>
      <c r="G27" s="9"/>
      <c r="H27" s="21"/>
    </row>
    <row r="28" spans="2:8" x14ac:dyDescent="0.25">
      <c r="B28" s="18" t="s">
        <v>8</v>
      </c>
      <c r="C28" s="25">
        <v>92.276979320000052</v>
      </c>
      <c r="D28" s="7">
        <v>2132</v>
      </c>
      <c r="F28" s="8"/>
      <c r="G28" s="9"/>
      <c r="H28" s="21"/>
    </row>
    <row r="29" spans="2:8" x14ac:dyDescent="0.25">
      <c r="B29" s="18" t="s">
        <v>9</v>
      </c>
      <c r="C29" s="25">
        <v>62.35278478</v>
      </c>
      <c r="D29" s="7">
        <v>443</v>
      </c>
    </row>
    <row r="30" spans="2:8" x14ac:dyDescent="0.25">
      <c r="B30" s="18" t="s">
        <v>10</v>
      </c>
      <c r="C30" s="25">
        <v>68.681395160000008</v>
      </c>
      <c r="D30" s="7">
        <v>165</v>
      </c>
      <c r="E30" s="9"/>
    </row>
    <row r="31" spans="2:8" ht="15.75" thickBot="1" x14ac:dyDescent="0.3">
      <c r="B31" s="20" t="s">
        <v>5</v>
      </c>
      <c r="C31" s="26">
        <f>SUM(C26:C30)</f>
        <v>399.33254567999955</v>
      </c>
      <c r="D31" s="17">
        <f>SUM(D26:D30)</f>
        <v>18512</v>
      </c>
    </row>
    <row r="32" spans="2:8" x14ac:dyDescent="0.25">
      <c r="B32" s="5"/>
    </row>
    <row r="33" spans="2:8" x14ac:dyDescent="0.25">
      <c r="E33" s="9"/>
    </row>
    <row r="37" spans="2:8" ht="15.75" x14ac:dyDescent="0.25">
      <c r="B37" s="1" t="s">
        <v>43</v>
      </c>
    </row>
    <row r="38" spans="2:8" ht="16.5" thickBot="1" x14ac:dyDescent="0.3">
      <c r="B38" s="2" t="s">
        <v>0</v>
      </c>
    </row>
    <row r="39" spans="2:8" x14ac:dyDescent="0.25">
      <c r="C39" s="28" t="s">
        <v>27</v>
      </c>
      <c r="D39" s="29"/>
    </row>
    <row r="40" spans="2:8" ht="15.75" thickBot="1" x14ac:dyDescent="0.3">
      <c r="B40" s="12" t="s">
        <v>45</v>
      </c>
      <c r="C40" s="13" t="s">
        <v>26</v>
      </c>
      <c r="D40" s="14" t="s">
        <v>3</v>
      </c>
    </row>
    <row r="41" spans="2:8" x14ac:dyDescent="0.25">
      <c r="B41" s="11" t="s">
        <v>11</v>
      </c>
      <c r="C41" s="25">
        <v>174.78809181999989</v>
      </c>
      <c r="D41" s="7">
        <v>6794</v>
      </c>
      <c r="F41" s="8"/>
      <c r="G41" s="9"/>
      <c r="H41" s="21"/>
    </row>
    <row r="42" spans="2:8" x14ac:dyDescent="0.25">
      <c r="B42" s="11" t="s">
        <v>12</v>
      </c>
      <c r="C42" s="25">
        <v>78.351873529999864</v>
      </c>
      <c r="D42" s="7">
        <v>1731</v>
      </c>
      <c r="F42" s="8"/>
      <c r="G42" s="9"/>
      <c r="H42" s="21"/>
    </row>
    <row r="43" spans="2:8" x14ac:dyDescent="0.25">
      <c r="B43" s="11" t="s">
        <v>13</v>
      </c>
      <c r="C43" s="25">
        <v>27.253654900000072</v>
      </c>
      <c r="D43" s="7">
        <v>1512</v>
      </c>
      <c r="F43" s="8"/>
      <c r="G43" s="9"/>
      <c r="H43" s="21"/>
    </row>
    <row r="44" spans="2:8" x14ac:dyDescent="0.25">
      <c r="B44" s="11" t="s">
        <v>14</v>
      </c>
      <c r="C44" s="25">
        <v>23.405411770000022</v>
      </c>
      <c r="D44" s="7">
        <v>1848</v>
      </c>
      <c r="F44" s="8"/>
      <c r="G44" s="9"/>
      <c r="H44" s="21"/>
    </row>
    <row r="45" spans="2:8" x14ac:dyDescent="0.25">
      <c r="B45" s="11" t="s">
        <v>15</v>
      </c>
      <c r="C45" s="25">
        <v>19.568245280000006</v>
      </c>
      <c r="D45" s="7">
        <v>1226</v>
      </c>
      <c r="F45" s="8"/>
      <c r="G45" s="9"/>
      <c r="H45" s="21"/>
    </row>
    <row r="46" spans="2:8" x14ac:dyDescent="0.25">
      <c r="B46" s="11" t="s">
        <v>16</v>
      </c>
      <c r="C46" s="25">
        <v>15.374682349999986</v>
      </c>
      <c r="D46" s="7">
        <v>660</v>
      </c>
      <c r="F46" s="8"/>
      <c r="G46" s="9"/>
      <c r="H46" s="21"/>
    </row>
    <row r="47" spans="2:8" x14ac:dyDescent="0.25">
      <c r="B47" s="11" t="s">
        <v>17</v>
      </c>
      <c r="C47" s="25">
        <v>11.580308070000017</v>
      </c>
      <c r="D47" s="7">
        <v>1189</v>
      </c>
      <c r="F47" s="8"/>
      <c r="G47" s="9"/>
      <c r="H47" s="21"/>
    </row>
    <row r="48" spans="2:8" x14ac:dyDescent="0.25">
      <c r="B48" s="11" t="s">
        <v>18</v>
      </c>
      <c r="C48" s="25">
        <v>10.588589549999993</v>
      </c>
      <c r="D48" s="7">
        <v>1175</v>
      </c>
      <c r="F48" s="8"/>
      <c r="G48" s="9"/>
      <c r="H48" s="21"/>
    </row>
    <row r="49" spans="2:8" x14ac:dyDescent="0.25">
      <c r="B49" s="11" t="s">
        <v>19</v>
      </c>
      <c r="C49" s="25">
        <v>10.058496449999993</v>
      </c>
      <c r="D49" s="7">
        <v>660</v>
      </c>
      <c r="F49" s="8"/>
      <c r="G49" s="9"/>
      <c r="H49" s="21"/>
    </row>
    <row r="50" spans="2:8" x14ac:dyDescent="0.25">
      <c r="B50" s="11" t="s">
        <v>21</v>
      </c>
      <c r="C50" s="25">
        <v>7.8648652600000046</v>
      </c>
      <c r="D50" s="7">
        <v>141</v>
      </c>
      <c r="F50" s="8"/>
      <c r="G50" s="9"/>
      <c r="H50" s="21"/>
    </row>
    <row r="51" spans="2:8" x14ac:dyDescent="0.25">
      <c r="B51" s="11" t="s">
        <v>20</v>
      </c>
      <c r="C51" s="25">
        <v>7.4020477800000002</v>
      </c>
      <c r="D51" s="7">
        <v>379</v>
      </c>
      <c r="F51" s="8"/>
      <c r="G51" s="9"/>
      <c r="H51" s="21"/>
    </row>
    <row r="52" spans="2:8" x14ac:dyDescent="0.25">
      <c r="B52" s="11" t="s">
        <v>22</v>
      </c>
      <c r="C52" s="25">
        <v>4.7790086799999969</v>
      </c>
      <c r="D52" s="7">
        <v>603</v>
      </c>
      <c r="F52" s="8"/>
      <c r="G52" s="9"/>
      <c r="H52" s="21"/>
    </row>
    <row r="53" spans="2:8" x14ac:dyDescent="0.25">
      <c r="B53" s="11" t="s">
        <v>23</v>
      </c>
      <c r="C53" s="25">
        <v>4.6641701900000019</v>
      </c>
      <c r="D53" s="7">
        <v>209</v>
      </c>
      <c r="F53" s="8"/>
      <c r="G53" s="9"/>
      <c r="H53" s="21"/>
    </row>
    <row r="54" spans="2:8" x14ac:dyDescent="0.25">
      <c r="B54" s="11" t="s">
        <v>24</v>
      </c>
      <c r="C54" s="25">
        <v>3.6531000499999986</v>
      </c>
      <c r="D54" s="7">
        <v>385</v>
      </c>
      <c r="F54" s="8"/>
      <c r="G54" s="9"/>
      <c r="H54" s="21"/>
    </row>
    <row r="55" spans="2:8" ht="15.75" thickBot="1" x14ac:dyDescent="0.3">
      <c r="B55" s="15" t="s">
        <v>5</v>
      </c>
      <c r="C55" s="26">
        <f>SUM(C41:C54)</f>
        <v>399.33254567999973</v>
      </c>
      <c r="D55" s="17">
        <f>SUM(D41:D54)</f>
        <v>18512</v>
      </c>
    </row>
  </sheetData>
  <mergeCells count="3">
    <mergeCell ref="C4:D4"/>
    <mergeCell ref="C24:D24"/>
    <mergeCell ref="C39:D39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2:H49"/>
  <sheetViews>
    <sheetView showGridLines="0" workbookViewId="0">
      <selection activeCell="B2" sqref="B2"/>
    </sheetView>
  </sheetViews>
  <sheetFormatPr baseColWidth="10" defaultRowHeight="15" x14ac:dyDescent="0.25"/>
  <cols>
    <col min="2" max="2" width="55.85546875" customWidth="1"/>
    <col min="3" max="4" width="19.7109375" style="3" customWidth="1"/>
    <col min="6" max="6" width="34.7109375" bestFit="1" customWidth="1"/>
  </cols>
  <sheetData>
    <row r="2" spans="2:8" ht="15.75" x14ac:dyDescent="0.25">
      <c r="B2" s="1" t="s">
        <v>38</v>
      </c>
      <c r="C2"/>
      <c r="D2"/>
    </row>
    <row r="3" spans="2:8" ht="16.5" thickBot="1" x14ac:dyDescent="0.3">
      <c r="B3" s="2" t="s">
        <v>0</v>
      </c>
    </row>
    <row r="4" spans="2:8" x14ac:dyDescent="0.25">
      <c r="C4" s="28" t="s">
        <v>25</v>
      </c>
      <c r="D4" s="29"/>
    </row>
    <row r="5" spans="2:8" ht="15.75" thickBot="1" x14ac:dyDescent="0.3">
      <c r="B5" s="12" t="s">
        <v>1</v>
      </c>
      <c r="C5" s="13" t="s">
        <v>2</v>
      </c>
      <c r="D5" s="14" t="s">
        <v>3</v>
      </c>
    </row>
    <row r="6" spans="2:8" x14ac:dyDescent="0.25">
      <c r="B6" s="11" t="s">
        <v>4</v>
      </c>
      <c r="C6" s="4">
        <v>2.7</v>
      </c>
      <c r="D6" s="7">
        <v>1</v>
      </c>
      <c r="F6" s="8"/>
      <c r="G6" s="9"/>
      <c r="H6" s="10"/>
    </row>
    <row r="7" spans="2:8" x14ac:dyDescent="0.25">
      <c r="B7" s="11" t="s">
        <v>33</v>
      </c>
      <c r="C7" s="4">
        <v>2.0127219400000005</v>
      </c>
      <c r="D7" s="7">
        <v>58</v>
      </c>
      <c r="F7" s="8"/>
      <c r="G7" s="9"/>
      <c r="H7" s="10"/>
    </row>
    <row r="8" spans="2:8" x14ac:dyDescent="0.25">
      <c r="B8" s="11" t="s">
        <v>28</v>
      </c>
      <c r="C8" s="4">
        <v>0.35054302000000004</v>
      </c>
      <c r="D8" s="7">
        <v>11</v>
      </c>
      <c r="F8" s="8"/>
      <c r="G8" s="9"/>
      <c r="H8" s="10"/>
    </row>
    <row r="9" spans="2:8" x14ac:dyDescent="0.25">
      <c r="B9" s="11" t="s">
        <v>30</v>
      </c>
      <c r="C9" s="4">
        <v>0.17700075999999998</v>
      </c>
      <c r="D9" s="7">
        <v>4</v>
      </c>
      <c r="F9" s="8"/>
      <c r="G9" s="9"/>
      <c r="H9" s="10"/>
    </row>
    <row r="10" spans="2:8" x14ac:dyDescent="0.25">
      <c r="B10" s="11" t="s">
        <v>32</v>
      </c>
      <c r="C10" s="4">
        <v>0.14000000000000001</v>
      </c>
      <c r="D10" s="7">
        <v>1</v>
      </c>
      <c r="F10" s="8"/>
      <c r="G10" s="9"/>
      <c r="H10" s="10"/>
    </row>
    <row r="11" spans="2:8" x14ac:dyDescent="0.25">
      <c r="B11" s="11" t="s">
        <v>29</v>
      </c>
      <c r="C11" s="4">
        <v>7.2600000000000012E-2</v>
      </c>
      <c r="D11" s="7">
        <v>15</v>
      </c>
    </row>
    <row r="12" spans="2:8" x14ac:dyDescent="0.25">
      <c r="B12" s="18" t="s">
        <v>34</v>
      </c>
      <c r="C12" s="4">
        <v>2.5000000000000001E-2</v>
      </c>
      <c r="D12" s="7">
        <v>1</v>
      </c>
    </row>
    <row r="13" spans="2:8" ht="15.75" thickBot="1" x14ac:dyDescent="0.3">
      <c r="B13" s="15" t="s">
        <v>5</v>
      </c>
      <c r="C13" s="16">
        <f>SUBTOTAL(109,Tabla2[Monto])</f>
        <v>5.4778657200000014</v>
      </c>
      <c r="D13" s="17">
        <f>SUBTOTAL(109,Tabla2[Créditos])</f>
        <v>91</v>
      </c>
    </row>
    <row r="14" spans="2:8" x14ac:dyDescent="0.25">
      <c r="B14" s="5"/>
    </row>
    <row r="15" spans="2:8" x14ac:dyDescent="0.25">
      <c r="B15" s="5"/>
      <c r="C15" s="24"/>
    </row>
    <row r="16" spans="2:8" x14ac:dyDescent="0.25">
      <c r="B16" s="5"/>
      <c r="C16" s="24"/>
      <c r="D16" s="24"/>
    </row>
    <row r="17" spans="2:8" x14ac:dyDescent="0.25">
      <c r="B17" s="5"/>
    </row>
    <row r="18" spans="2:8" x14ac:dyDescent="0.25">
      <c r="B18" s="5"/>
    </row>
    <row r="19" spans="2:8" ht="15.75" x14ac:dyDescent="0.25">
      <c r="B19" s="1" t="s">
        <v>39</v>
      </c>
      <c r="D19" s="6"/>
    </row>
    <row r="20" spans="2:8" ht="16.5" thickBot="1" x14ac:dyDescent="0.3">
      <c r="B20" s="2" t="s">
        <v>0</v>
      </c>
      <c r="D20" s="6"/>
    </row>
    <row r="21" spans="2:8" x14ac:dyDescent="0.25">
      <c r="C21" s="28" t="s">
        <v>25</v>
      </c>
      <c r="D21" s="29"/>
      <c r="F21" s="8"/>
      <c r="G21" s="9"/>
      <c r="H21" s="10"/>
    </row>
    <row r="22" spans="2:8" ht="15.75" thickBot="1" x14ac:dyDescent="0.3">
      <c r="B22" s="19" t="s">
        <v>44</v>
      </c>
      <c r="C22" s="13" t="s">
        <v>2</v>
      </c>
      <c r="D22" s="14" t="s">
        <v>3</v>
      </c>
      <c r="F22" s="8"/>
      <c r="G22" s="9"/>
      <c r="H22" s="10"/>
    </row>
    <row r="23" spans="2:8" x14ac:dyDescent="0.25">
      <c r="B23" s="18" t="s">
        <v>46</v>
      </c>
      <c r="C23" s="4">
        <v>1.4940891399999994</v>
      </c>
      <c r="D23" s="7">
        <v>82</v>
      </c>
      <c r="F23" s="8"/>
      <c r="G23" s="9"/>
      <c r="H23" s="10"/>
    </row>
    <row r="24" spans="2:8" x14ac:dyDescent="0.25">
      <c r="B24" s="18" t="s">
        <v>8</v>
      </c>
      <c r="C24" s="4">
        <v>0.24377658000000002</v>
      </c>
      <c r="D24" s="7">
        <v>6</v>
      </c>
      <c r="F24" s="8"/>
      <c r="G24" s="9"/>
      <c r="H24" s="10"/>
    </row>
    <row r="25" spans="2:8" x14ac:dyDescent="0.25">
      <c r="B25" s="18" t="s">
        <v>9</v>
      </c>
      <c r="C25" s="4">
        <v>0.14000000000000001</v>
      </c>
      <c r="D25" s="7">
        <v>1</v>
      </c>
      <c r="F25" s="8"/>
      <c r="G25" s="9"/>
      <c r="H25" s="10"/>
    </row>
    <row r="26" spans="2:8" x14ac:dyDescent="0.25">
      <c r="B26" s="18" t="s">
        <v>10</v>
      </c>
      <c r="C26" s="4">
        <v>3.6</v>
      </c>
      <c r="D26" s="7">
        <v>2</v>
      </c>
    </row>
    <row r="27" spans="2:8" ht="15.75" thickBot="1" x14ac:dyDescent="0.3">
      <c r="B27" s="20" t="s">
        <v>5</v>
      </c>
      <c r="C27" s="16">
        <f>SUM(C23:C26)</f>
        <v>5.4778657199999996</v>
      </c>
      <c r="D27" s="17">
        <f>SUM(D23:D26)</f>
        <v>91</v>
      </c>
    </row>
    <row r="28" spans="2:8" x14ac:dyDescent="0.25">
      <c r="B28" s="27" t="s">
        <v>37</v>
      </c>
    </row>
    <row r="33" spans="2:8" ht="15.75" x14ac:dyDescent="0.25">
      <c r="B33" s="1" t="s">
        <v>40</v>
      </c>
    </row>
    <row r="34" spans="2:8" ht="16.5" thickBot="1" x14ac:dyDescent="0.3">
      <c r="B34" s="2" t="s">
        <v>0</v>
      </c>
    </row>
    <row r="35" spans="2:8" x14ac:dyDescent="0.25">
      <c r="C35" s="28" t="s">
        <v>25</v>
      </c>
      <c r="D35" s="29"/>
      <c r="F35" s="8"/>
      <c r="G35" s="9"/>
      <c r="H35" s="10"/>
    </row>
    <row r="36" spans="2:8" ht="15.75" thickBot="1" x14ac:dyDescent="0.3">
      <c r="B36" s="12" t="s">
        <v>45</v>
      </c>
      <c r="C36" s="13" t="s">
        <v>2</v>
      </c>
      <c r="D36" s="14" t="s">
        <v>3</v>
      </c>
      <c r="F36" s="8"/>
      <c r="G36" s="9"/>
      <c r="H36" s="10"/>
    </row>
    <row r="37" spans="2:8" x14ac:dyDescent="0.25">
      <c r="B37" s="11" t="s">
        <v>11</v>
      </c>
      <c r="C37" s="4">
        <v>3.62399257</v>
      </c>
      <c r="D37" s="7">
        <v>44</v>
      </c>
      <c r="F37" s="8"/>
      <c r="G37" s="9"/>
      <c r="H37" s="10"/>
    </row>
    <row r="38" spans="2:8" x14ac:dyDescent="0.25">
      <c r="B38" s="11" t="s">
        <v>12</v>
      </c>
      <c r="C38" s="4">
        <v>1.3451283899999997</v>
      </c>
      <c r="D38" s="7">
        <v>18</v>
      </c>
      <c r="F38" s="8"/>
      <c r="G38" s="9"/>
      <c r="H38" s="10"/>
    </row>
    <row r="39" spans="2:8" x14ac:dyDescent="0.25">
      <c r="B39" s="11" t="s">
        <v>15</v>
      </c>
      <c r="C39" s="4">
        <v>0.158557</v>
      </c>
      <c r="D39" s="7">
        <v>4</v>
      </c>
      <c r="F39" s="8"/>
      <c r="G39" s="9"/>
      <c r="H39" s="10"/>
    </row>
    <row r="40" spans="2:8" x14ac:dyDescent="0.25">
      <c r="B40" s="11" t="s">
        <v>14</v>
      </c>
      <c r="C40" s="4">
        <v>0.12859700000000002</v>
      </c>
      <c r="D40" s="7">
        <v>5</v>
      </c>
      <c r="F40" s="8"/>
      <c r="G40" s="9"/>
      <c r="H40" s="10"/>
    </row>
    <row r="41" spans="2:8" x14ac:dyDescent="0.25">
      <c r="B41" s="11" t="s">
        <v>18</v>
      </c>
      <c r="C41" s="4">
        <v>7.2099999999999997E-2</v>
      </c>
      <c r="D41" s="7">
        <v>6</v>
      </c>
      <c r="F41" s="8"/>
      <c r="G41" s="9"/>
      <c r="H41" s="10"/>
    </row>
    <row r="42" spans="2:8" x14ac:dyDescent="0.25">
      <c r="B42" s="11" t="s">
        <v>13</v>
      </c>
      <c r="C42" s="4">
        <v>3.7100000000000001E-2</v>
      </c>
      <c r="D42" s="7">
        <v>2</v>
      </c>
      <c r="F42" s="8"/>
      <c r="G42" s="9"/>
      <c r="H42" s="10"/>
    </row>
    <row r="43" spans="2:8" x14ac:dyDescent="0.25">
      <c r="B43" s="11" t="s">
        <v>21</v>
      </c>
      <c r="C43" s="4">
        <v>3.1E-2</v>
      </c>
      <c r="D43" s="7">
        <v>2</v>
      </c>
      <c r="F43" s="8"/>
      <c r="G43" s="9"/>
      <c r="H43" s="10"/>
    </row>
    <row r="44" spans="2:8" x14ac:dyDescent="0.25">
      <c r="B44" s="11" t="s">
        <v>17</v>
      </c>
      <c r="C44" s="4">
        <v>2.9493999999999999E-2</v>
      </c>
      <c r="D44" s="7">
        <v>4</v>
      </c>
      <c r="F44" s="8"/>
      <c r="G44" s="9"/>
      <c r="H44" s="10"/>
    </row>
    <row r="45" spans="2:8" x14ac:dyDescent="0.25">
      <c r="B45" s="11" t="s">
        <v>22</v>
      </c>
      <c r="C45" s="4">
        <v>1.8613000000000001E-2</v>
      </c>
      <c r="D45" s="7">
        <v>2</v>
      </c>
    </row>
    <row r="46" spans="2:8" x14ac:dyDescent="0.25">
      <c r="B46" s="11" t="s">
        <v>16</v>
      </c>
      <c r="C46" s="4">
        <v>1.538376E-2</v>
      </c>
      <c r="D46" s="7">
        <v>2</v>
      </c>
    </row>
    <row r="47" spans="2:8" x14ac:dyDescent="0.25">
      <c r="B47" s="11" t="s">
        <v>19</v>
      </c>
      <c r="C47" s="4">
        <v>1.4E-2</v>
      </c>
      <c r="D47" s="7">
        <v>1</v>
      </c>
    </row>
    <row r="48" spans="2:8" x14ac:dyDescent="0.25">
      <c r="B48" s="11" t="s">
        <v>20</v>
      </c>
      <c r="C48" s="4">
        <v>3.8999999999999998E-3</v>
      </c>
      <c r="D48" s="7">
        <v>1</v>
      </c>
    </row>
    <row r="49" spans="2:4" ht="15.75" thickBot="1" x14ac:dyDescent="0.3">
      <c r="B49" s="15" t="s">
        <v>5</v>
      </c>
      <c r="C49" s="16">
        <f>SUM(C37:C48)</f>
        <v>5.4778657199999987</v>
      </c>
      <c r="D49" s="17">
        <f>SUM(D37:D48)</f>
        <v>91</v>
      </c>
    </row>
  </sheetData>
  <mergeCells count="3">
    <mergeCell ref="C4:D4"/>
    <mergeCell ref="C21:D21"/>
    <mergeCell ref="C35:D35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2:H52"/>
  <sheetViews>
    <sheetView showGridLines="0" workbookViewId="0">
      <selection activeCell="B2" sqref="B2"/>
    </sheetView>
  </sheetViews>
  <sheetFormatPr baseColWidth="10" defaultRowHeight="15" x14ac:dyDescent="0.25"/>
  <cols>
    <col min="2" max="2" width="55.85546875" customWidth="1"/>
    <col min="3" max="4" width="19.7109375" style="3" customWidth="1"/>
    <col min="6" max="6" width="51.85546875" bestFit="1" customWidth="1"/>
  </cols>
  <sheetData>
    <row r="2" spans="2:8" ht="15.75" x14ac:dyDescent="0.25">
      <c r="B2" s="1" t="s">
        <v>41</v>
      </c>
      <c r="C2"/>
      <c r="D2"/>
    </row>
    <row r="3" spans="2:8" ht="16.5" thickBot="1" x14ac:dyDescent="0.3">
      <c r="B3" s="2" t="s">
        <v>0</v>
      </c>
    </row>
    <row r="4" spans="2:8" x14ac:dyDescent="0.25">
      <c r="C4" s="28" t="s">
        <v>25</v>
      </c>
      <c r="D4" s="29"/>
    </row>
    <row r="5" spans="2:8" ht="15.75" thickBot="1" x14ac:dyDescent="0.3">
      <c r="B5" s="12" t="s">
        <v>1</v>
      </c>
      <c r="C5" s="13" t="s">
        <v>26</v>
      </c>
      <c r="D5" s="14" t="s">
        <v>3</v>
      </c>
    </row>
    <row r="6" spans="2:8" x14ac:dyDescent="0.25">
      <c r="B6" s="11" t="s">
        <v>33</v>
      </c>
      <c r="C6" s="4">
        <v>17.044199169999988</v>
      </c>
      <c r="D6" s="7">
        <v>232</v>
      </c>
      <c r="F6" s="8"/>
      <c r="G6" s="9"/>
      <c r="H6" s="10"/>
    </row>
    <row r="7" spans="2:8" x14ac:dyDescent="0.25">
      <c r="B7" s="11" t="s">
        <v>28</v>
      </c>
      <c r="C7" s="4">
        <v>12.121229419999999</v>
      </c>
      <c r="D7" s="7">
        <v>186</v>
      </c>
      <c r="F7" s="8"/>
      <c r="G7" s="9"/>
      <c r="H7" s="10"/>
    </row>
    <row r="8" spans="2:8" x14ac:dyDescent="0.25">
      <c r="B8" s="11" t="s">
        <v>30</v>
      </c>
      <c r="C8" s="4">
        <v>7.3746364499999979</v>
      </c>
      <c r="D8" s="7">
        <v>81</v>
      </c>
      <c r="F8" s="8"/>
      <c r="G8" s="9"/>
      <c r="H8" s="10"/>
    </row>
    <row r="9" spans="2:8" x14ac:dyDescent="0.25">
      <c r="B9" s="11" t="s">
        <v>4</v>
      </c>
      <c r="C9" s="4">
        <v>6.5524185099999999</v>
      </c>
      <c r="D9" s="7">
        <v>10</v>
      </c>
      <c r="F9" s="8"/>
      <c r="G9" s="9"/>
      <c r="H9" s="10"/>
    </row>
    <row r="10" spans="2:8" x14ac:dyDescent="0.25">
      <c r="B10" s="11" t="s">
        <v>32</v>
      </c>
      <c r="C10" s="4">
        <v>5.9773283900000012</v>
      </c>
      <c r="D10" s="7">
        <v>20</v>
      </c>
      <c r="F10" s="8"/>
      <c r="G10" s="9"/>
      <c r="H10" s="10"/>
    </row>
    <row r="11" spans="2:8" x14ac:dyDescent="0.25">
      <c r="B11" s="11" t="s">
        <v>34</v>
      </c>
      <c r="C11" s="4">
        <v>1.26272348</v>
      </c>
      <c r="D11" s="7">
        <v>7</v>
      </c>
      <c r="F11" s="8"/>
      <c r="G11" s="9"/>
      <c r="H11" s="10"/>
    </row>
    <row r="12" spans="2:8" x14ac:dyDescent="0.25">
      <c r="B12" s="11" t="s">
        <v>29</v>
      </c>
      <c r="C12" s="4">
        <v>1.1997280600000009</v>
      </c>
      <c r="D12" s="7">
        <v>171</v>
      </c>
      <c r="F12" s="8"/>
      <c r="G12" s="9"/>
      <c r="H12" s="10"/>
    </row>
    <row r="13" spans="2:8" x14ac:dyDescent="0.25">
      <c r="B13" s="11" t="s">
        <v>35</v>
      </c>
      <c r="C13" s="4">
        <v>5.2028899999999999E-3</v>
      </c>
      <c r="D13" s="7">
        <v>1</v>
      </c>
      <c r="F13" s="8"/>
      <c r="G13" s="9"/>
      <c r="H13" s="10"/>
    </row>
    <row r="14" spans="2:8" ht="15.75" thickBot="1" x14ac:dyDescent="0.3">
      <c r="B14" s="15" t="s">
        <v>5</v>
      </c>
      <c r="C14" s="16">
        <f>SUBTOTAL(109,Tabla26[Saldo])</f>
        <v>51.53746636999999</v>
      </c>
      <c r="D14" s="17">
        <f>SUBTOTAL(109,Tabla26[Créditos])</f>
        <v>708</v>
      </c>
    </row>
    <row r="15" spans="2:8" x14ac:dyDescent="0.25">
      <c r="B15" s="5"/>
    </row>
    <row r="16" spans="2:8" x14ac:dyDescent="0.25">
      <c r="B16" s="5"/>
    </row>
    <row r="17" spans="2:8" x14ac:dyDescent="0.25">
      <c r="B17" s="5"/>
    </row>
    <row r="18" spans="2:8" x14ac:dyDescent="0.25">
      <c r="B18" s="5"/>
    </row>
    <row r="19" spans="2:8" x14ac:dyDescent="0.25">
      <c r="B19" s="5"/>
    </row>
    <row r="20" spans="2:8" ht="15.75" x14ac:dyDescent="0.25">
      <c r="B20" s="1" t="s">
        <v>42</v>
      </c>
      <c r="D20" s="6"/>
    </row>
    <row r="21" spans="2:8" ht="16.5" thickBot="1" x14ac:dyDescent="0.3">
      <c r="B21" s="2" t="s">
        <v>0</v>
      </c>
      <c r="D21" s="6"/>
    </row>
    <row r="22" spans="2:8" x14ac:dyDescent="0.25">
      <c r="C22" s="28" t="s">
        <v>25</v>
      </c>
      <c r="D22" s="29"/>
      <c r="F22" s="8"/>
      <c r="G22" s="9"/>
      <c r="H22" s="10"/>
    </row>
    <row r="23" spans="2:8" ht="15.75" thickBot="1" x14ac:dyDescent="0.3">
      <c r="B23" s="19" t="s">
        <v>44</v>
      </c>
      <c r="C23" s="13" t="s">
        <v>26</v>
      </c>
      <c r="D23" s="14" t="s">
        <v>3</v>
      </c>
      <c r="F23" s="8"/>
      <c r="G23" s="9"/>
      <c r="H23" s="10"/>
    </row>
    <row r="24" spans="2:8" x14ac:dyDescent="0.25">
      <c r="B24" s="18" t="s">
        <v>46</v>
      </c>
      <c r="C24" s="4">
        <v>8.4967965300000028</v>
      </c>
      <c r="D24" s="7">
        <v>502</v>
      </c>
      <c r="F24" s="8"/>
      <c r="G24" s="9"/>
      <c r="H24" s="10"/>
    </row>
    <row r="25" spans="2:8" x14ac:dyDescent="0.25">
      <c r="B25" s="18" t="s">
        <v>8</v>
      </c>
      <c r="C25" s="4">
        <v>13.271491489999995</v>
      </c>
      <c r="D25" s="7">
        <v>138</v>
      </c>
      <c r="F25" s="8"/>
      <c r="G25" s="9"/>
      <c r="H25" s="10"/>
    </row>
    <row r="26" spans="2:8" x14ac:dyDescent="0.25">
      <c r="B26" s="18" t="s">
        <v>9</v>
      </c>
      <c r="C26" s="4">
        <v>14.299459459999998</v>
      </c>
      <c r="D26" s="7">
        <v>39</v>
      </c>
    </row>
    <row r="27" spans="2:8" x14ac:dyDescent="0.25">
      <c r="B27" s="18" t="s">
        <v>10</v>
      </c>
      <c r="C27" s="4">
        <v>15.469718890000001</v>
      </c>
      <c r="D27" s="7">
        <v>29</v>
      </c>
    </row>
    <row r="28" spans="2:8" ht="15.75" thickBot="1" x14ac:dyDescent="0.3">
      <c r="B28" s="20" t="s">
        <v>5</v>
      </c>
      <c r="C28" s="16">
        <f>SUM(C24:C27)</f>
        <v>51.537466369999997</v>
      </c>
      <c r="D28" s="17">
        <f t="shared" ref="D28" si="0">SUM(D24:D27)</f>
        <v>708</v>
      </c>
    </row>
    <row r="29" spans="2:8" x14ac:dyDescent="0.25">
      <c r="B29" s="27" t="s">
        <v>37</v>
      </c>
    </row>
    <row r="34" spans="2:8" ht="15.75" x14ac:dyDescent="0.25">
      <c r="B34" s="1" t="s">
        <v>43</v>
      </c>
    </row>
    <row r="35" spans="2:8" ht="16.5" thickBot="1" x14ac:dyDescent="0.3">
      <c r="B35" s="2" t="s">
        <v>0</v>
      </c>
    </row>
    <row r="36" spans="2:8" x14ac:dyDescent="0.25">
      <c r="C36" s="28" t="s">
        <v>25</v>
      </c>
      <c r="D36" s="29"/>
    </row>
    <row r="37" spans="2:8" ht="15.75" thickBot="1" x14ac:dyDescent="0.3">
      <c r="B37" s="12" t="s">
        <v>45</v>
      </c>
      <c r="C37" s="13" t="s">
        <v>26</v>
      </c>
      <c r="D37" s="14" t="s">
        <v>3</v>
      </c>
    </row>
    <row r="38" spans="2:8" x14ac:dyDescent="0.25">
      <c r="B38" s="11" t="s">
        <v>11</v>
      </c>
      <c r="C38" s="4">
        <v>32.931454090000017</v>
      </c>
      <c r="D38" s="7">
        <v>419</v>
      </c>
      <c r="F38" s="8"/>
      <c r="G38" s="9"/>
      <c r="H38" s="10"/>
    </row>
    <row r="39" spans="2:8" x14ac:dyDescent="0.25">
      <c r="B39" s="11" t="s">
        <v>12</v>
      </c>
      <c r="C39" s="4">
        <v>11.247274139999998</v>
      </c>
      <c r="D39" s="7">
        <v>142</v>
      </c>
      <c r="F39" s="8"/>
      <c r="G39" s="9"/>
      <c r="H39" s="10"/>
    </row>
    <row r="40" spans="2:8" x14ac:dyDescent="0.25">
      <c r="B40" s="11" t="s">
        <v>14</v>
      </c>
      <c r="C40" s="4">
        <v>2.8753519599999997</v>
      </c>
      <c r="D40" s="7">
        <v>23</v>
      </c>
      <c r="F40" s="8"/>
      <c r="G40" s="9"/>
      <c r="H40" s="10"/>
    </row>
    <row r="41" spans="2:8" x14ac:dyDescent="0.25">
      <c r="B41" s="11" t="s">
        <v>13</v>
      </c>
      <c r="C41" s="4">
        <v>2.0612046500000001</v>
      </c>
      <c r="D41" s="7">
        <v>18</v>
      </c>
      <c r="F41" s="8"/>
      <c r="G41" s="9"/>
      <c r="H41" s="10"/>
    </row>
    <row r="42" spans="2:8" x14ac:dyDescent="0.25">
      <c r="B42" s="11" t="s">
        <v>15</v>
      </c>
      <c r="C42" s="4">
        <v>0.99372942999999991</v>
      </c>
      <c r="D42" s="7">
        <v>24</v>
      </c>
      <c r="F42" s="8"/>
      <c r="G42" s="9"/>
      <c r="H42" s="10"/>
    </row>
    <row r="43" spans="2:8" x14ac:dyDescent="0.25">
      <c r="B43" s="11" t="s">
        <v>20</v>
      </c>
      <c r="C43" s="4">
        <v>0.42451600999999994</v>
      </c>
      <c r="D43" s="7">
        <v>20</v>
      </c>
      <c r="F43" s="8"/>
      <c r="G43" s="9"/>
      <c r="H43" s="10"/>
    </row>
    <row r="44" spans="2:8" x14ac:dyDescent="0.25">
      <c r="B44" s="11" t="s">
        <v>16</v>
      </c>
      <c r="C44" s="4">
        <v>0.41108226000000003</v>
      </c>
      <c r="D44" s="7">
        <v>12</v>
      </c>
      <c r="F44" s="8"/>
      <c r="G44" s="9"/>
      <c r="H44" s="10"/>
    </row>
    <row r="45" spans="2:8" x14ac:dyDescent="0.25">
      <c r="B45" s="11" t="s">
        <v>17</v>
      </c>
      <c r="C45" s="4">
        <v>0.25434242000000001</v>
      </c>
      <c r="D45" s="7">
        <v>14</v>
      </c>
      <c r="F45" s="8"/>
      <c r="G45" s="9"/>
      <c r="H45" s="10"/>
    </row>
    <row r="46" spans="2:8" x14ac:dyDescent="0.25">
      <c r="B46" s="11" t="s">
        <v>19</v>
      </c>
      <c r="C46" s="4">
        <v>0.15588487000000001</v>
      </c>
      <c r="D46" s="7">
        <v>3</v>
      </c>
      <c r="F46" s="8"/>
      <c r="G46" s="9"/>
      <c r="H46" s="10"/>
    </row>
    <row r="47" spans="2:8" x14ac:dyDescent="0.25">
      <c r="B47" s="11" t="s">
        <v>18</v>
      </c>
      <c r="C47" s="4">
        <v>5.9454469999999995E-2</v>
      </c>
      <c r="D47" s="7">
        <v>11</v>
      </c>
      <c r="F47" s="8"/>
      <c r="G47" s="9"/>
      <c r="H47" s="10"/>
    </row>
    <row r="48" spans="2:8" x14ac:dyDescent="0.25">
      <c r="B48" s="11" t="s">
        <v>23</v>
      </c>
      <c r="C48" s="4">
        <v>4.7005360000000003E-2</v>
      </c>
      <c r="D48" s="7">
        <v>9</v>
      </c>
      <c r="F48" s="8"/>
      <c r="G48" s="9"/>
      <c r="H48" s="10"/>
    </row>
    <row r="49" spans="2:8" x14ac:dyDescent="0.25">
      <c r="B49" s="11" t="s">
        <v>21</v>
      </c>
      <c r="C49" s="4">
        <v>4.2714840000000004E-2</v>
      </c>
      <c r="D49" s="7">
        <v>9</v>
      </c>
      <c r="F49" s="8"/>
      <c r="G49" s="9"/>
      <c r="H49" s="10"/>
    </row>
    <row r="50" spans="2:8" x14ac:dyDescent="0.25">
      <c r="B50" s="11" t="s">
        <v>22</v>
      </c>
      <c r="C50" s="4">
        <v>3.2210840000000004E-2</v>
      </c>
      <c r="D50" s="7">
        <v>3</v>
      </c>
      <c r="F50" s="8"/>
      <c r="G50" s="9"/>
      <c r="H50" s="10"/>
    </row>
    <row r="51" spans="2:8" x14ac:dyDescent="0.25">
      <c r="B51" s="11" t="s">
        <v>24</v>
      </c>
      <c r="C51" s="4">
        <v>1.24103E-3</v>
      </c>
      <c r="D51" s="7">
        <v>1</v>
      </c>
    </row>
    <row r="52" spans="2:8" ht="15.75" thickBot="1" x14ac:dyDescent="0.3">
      <c r="B52" s="15" t="s">
        <v>5</v>
      </c>
      <c r="C52" s="16">
        <f>SUM(C38:C51)</f>
        <v>51.537466370000026</v>
      </c>
      <c r="D52" s="17">
        <f>SUM(D38:D51)</f>
        <v>708</v>
      </c>
    </row>
  </sheetData>
  <mergeCells count="3">
    <mergeCell ref="C4:D4"/>
    <mergeCell ref="C22:D22"/>
    <mergeCell ref="C36:D36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BDES - Monto Otorgado</vt:lpstr>
      <vt:lpstr>BDES - Saldo de Cartera</vt:lpstr>
      <vt:lpstr>FDE - Monto Otorgado</vt:lpstr>
      <vt:lpstr>FDE - Saldo de Cartera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Ríos</dc:creator>
  <cp:lastModifiedBy>Roberto Méndez</cp:lastModifiedBy>
  <dcterms:created xsi:type="dcterms:W3CDTF">2018-05-16T19:09:38Z</dcterms:created>
  <dcterms:modified xsi:type="dcterms:W3CDTF">2019-05-15T19:35:41Z</dcterms:modified>
</cp:coreProperties>
</file>