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ios\Desktop\UNIDAD DE ACCESO A LA INFORMACIÓN\Información - Portal de Transparencia (TRIMESTRAL)\OFICIAL\"/>
    </mc:Choice>
  </mc:AlternateContent>
  <bookViews>
    <workbookView xWindow="0" yWindow="0" windowWidth="24000" windowHeight="9600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3" l="1"/>
  <c r="C49" i="3"/>
  <c r="D54" i="1" l="1"/>
  <c r="C54" i="1"/>
  <c r="D30" i="1"/>
  <c r="C30" i="1"/>
  <c r="D15" i="1"/>
  <c r="C15" i="1"/>
  <c r="D31" i="2"/>
  <c r="D55" i="2" l="1"/>
  <c r="C55" i="2"/>
  <c r="C31" i="2"/>
  <c r="D16" i="2"/>
  <c r="C16" i="2"/>
  <c r="C52" i="4"/>
  <c r="D52" i="4" l="1"/>
  <c r="D28" i="4"/>
  <c r="C28" i="4"/>
  <c r="D14" i="4"/>
  <c r="C14" i="4"/>
  <c r="C12" i="3" l="1"/>
  <c r="D12" i="3"/>
  <c r="D26" i="3"/>
  <c r="C26" i="3"/>
</calcChain>
</file>

<file path=xl/sharedStrings.xml><?xml version="1.0" encoding="utf-8"?>
<sst xmlns="http://schemas.openxmlformats.org/spreadsheetml/2006/main" count="192" uniqueCount="45">
  <si>
    <t>Cifras en millones de USD</t>
  </si>
  <si>
    <t>SECTOR ECONÓMICO</t>
  </si>
  <si>
    <t>Monto</t>
  </si>
  <si>
    <t>Créditos</t>
  </si>
  <si>
    <t>INSTITUCIONES FINANCIERAS</t>
  </si>
  <si>
    <t>TOTAL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</si>
  <si>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</si>
  <si>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</si>
  <si>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</si>
  <si>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</si>
  <si>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</si>
  <si>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</si>
  <si>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</si>
  <si>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</si>
  <si>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SAN MIGUEL</t>
  </si>
  <si>
    <t>SONSONATE</t>
  </si>
  <si>
    <t>AHUACHAPAN</t>
  </si>
  <si>
    <t>LA PAZ</t>
  </si>
  <si>
    <t>USULUTAN</t>
  </si>
  <si>
    <t>SAN VICENTE</t>
  </si>
  <si>
    <t>CUSCATLAN</t>
  </si>
  <si>
    <t>CABAÑAS</t>
  </si>
  <si>
    <t>LA UNION</t>
  </si>
  <si>
    <t>CHALATENANGO</t>
  </si>
  <si>
    <t>MORAZAN</t>
  </si>
  <si>
    <t>FDE</t>
  </si>
  <si>
    <t>Saldo</t>
  </si>
  <si>
    <t>2DO. PISO</t>
  </si>
  <si>
    <t>SECTOR SERVICIOS</t>
  </si>
  <si>
    <t>SECTOR COMERCIO</t>
  </si>
  <si>
    <t>SECTOR AGROPECUARIO</t>
  </si>
  <si>
    <t>SECTOR VIVIENDA</t>
  </si>
  <si>
    <t>SECTOR CONSTRUCCION</t>
  </si>
  <si>
    <t>SECTOR INDUSTRIA MANUFACTURERA</t>
  </si>
  <si>
    <t>SECTOR TRANSPORTE, ALMACENAJE Y COMUNICACIONES</t>
  </si>
  <si>
    <t>SECTOR MINERIA Y CANTERAS</t>
  </si>
  <si>
    <t>SECTOR ELECTRICIDAD, GAS, AGUA Y SERVICIOS SANITARIOS</t>
  </si>
  <si>
    <t>A) MONTO OTORGADO POR SECTOR (ACUMULADO DE ENERO A DICIEMBRE 2018)</t>
  </si>
  <si>
    <t>B) MONTO OTORGADO POR TAMAÑO DE EMPRESA (ACUMULADO DE ENERO A DICIEMBRE 2018)</t>
  </si>
  <si>
    <t>C) MONTO OTORGADO POR DEPARTAMENTO (ACUMULADO DE ENERO A DICIEMBRE 2018)</t>
  </si>
  <si>
    <t>A) SALDO DE CARTERA POR SECTOR A DICIEMBRE 2018</t>
  </si>
  <si>
    <t>B) SALDO DE CARTERA POR TAMAÑO DE EMPRESA A DICIEMBRE 2018</t>
  </si>
  <si>
    <t>C) SALDO DE CARTERA POR DEPARTAMENTO A DICIEMBRE 2018</t>
  </si>
  <si>
    <t>*Incluye Persona Natural.</t>
  </si>
  <si>
    <r>
      <t>MICROEMPRESA</t>
    </r>
    <r>
      <rPr>
        <sz val="8"/>
        <color theme="1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</si>
</sst>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44" fontId="2" fillId="2" borderId="7" xfId="2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4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44" fontId="0" fillId="0" borderId="0" xfId="2" applyFont="1" applyAlignment="1">
      <alignment horizontal="center"/>
    </xf>
    <xf numFmtId="44" fontId="0" fillId="0" borderId="3" xfId="2" applyNumberFormat="1" applyFont="1" applyBorder="1" applyAlignment="1">
      <alignment horizontal="center"/>
    </xf>
    <xf numFmtId="4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</a:t>
            </a:r>
            <a:r>
              <a:rPr lang="es-SV" sz="1200" baseline="0"/>
              <a:t> </a:t>
            </a:r>
            <a:r>
              <a:rPr lang="es-SV" sz="1200"/>
              <a:t>2018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79.300947180000819</c:v>
                </c:pt>
                <c:pt idx="1">
                  <c:v>37.894041590000143</c:v>
                </c:pt>
                <c:pt idx="2">
                  <c:v>37.304638690000033</c:v>
                </c:pt>
                <c:pt idx="3">
                  <c:v>30.553500650000014</c:v>
                </c:pt>
                <c:pt idx="4">
                  <c:v>14.179864139999998</c:v>
                </c:pt>
                <c:pt idx="5">
                  <c:v>10.711206959999998</c:v>
                </c:pt>
                <c:pt idx="6">
                  <c:v>4.9602849499999975</c:v>
                </c:pt>
                <c:pt idx="7">
                  <c:v>0.57983599999999991</c:v>
                </c:pt>
                <c:pt idx="8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3505</c:v>
                </c:pt>
                <c:pt idx="1">
                  <c:v>985</c:v>
                </c:pt>
                <c:pt idx="2">
                  <c:v>387</c:v>
                </c:pt>
                <c:pt idx="3">
                  <c:v>635</c:v>
                </c:pt>
                <c:pt idx="4">
                  <c:v>498</c:v>
                </c:pt>
                <c:pt idx="5">
                  <c:v>369</c:v>
                </c:pt>
                <c:pt idx="6">
                  <c:v>174</c:v>
                </c:pt>
                <c:pt idx="7">
                  <c:v>8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aseline="0"/>
              <a:t> </a:t>
            </a:r>
            <a:r>
              <a:rPr lang="es-SV" sz="1200"/>
              <a:t>2018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Cartera'!$C$6:$C$13</c:f>
              <c:numCache>
                <c:formatCode>_("$"* #,##0.00_);_("$"* \(#,##0.00\);_("$"* "-"??_);_(@_)</c:formatCode>
                <c:ptCount val="8"/>
                <c:pt idx="0">
                  <c:v>17.44111784</c:v>
                </c:pt>
                <c:pt idx="1">
                  <c:v>12.691535750000005</c:v>
                </c:pt>
                <c:pt idx="2">
                  <c:v>7.3684305099999996</c:v>
                </c:pt>
                <c:pt idx="3">
                  <c:v>6.1208352100000001</c:v>
                </c:pt>
                <c:pt idx="4">
                  <c:v>4.2945988799999997</c:v>
                </c:pt>
                <c:pt idx="5">
                  <c:v>1.5418324599999997</c:v>
                </c:pt>
                <c:pt idx="6">
                  <c:v>1.3071453200000001</c:v>
                </c:pt>
                <c:pt idx="7">
                  <c:v>6.8836499999999998E-3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Cartera'!$D$6:$D$13</c:f>
              <c:numCache>
                <c:formatCode>_(* #,##0_);_(* \(#,##0\);_(* "-"??_);_(@_)</c:formatCode>
                <c:ptCount val="8"/>
                <c:pt idx="0">
                  <c:v>212</c:v>
                </c:pt>
                <c:pt idx="1">
                  <c:v>186</c:v>
                </c:pt>
                <c:pt idx="2">
                  <c:v>80</c:v>
                </c:pt>
                <c:pt idx="3">
                  <c:v>19</c:v>
                </c:pt>
                <c:pt idx="4">
                  <c:v>10</c:v>
                </c:pt>
                <c:pt idx="5">
                  <c:v>181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Cartera'!$B$24:$B$27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Cartera'!$C$24:$C$27</c:f>
              <c:numCache>
                <c:formatCode>_("$"* #,##0.00_);_("$"* \(#,##0.00\);_("$"* "-"??_);_(@_)</c:formatCode>
                <c:ptCount val="4"/>
                <c:pt idx="0">
                  <c:v>8.5151071899999984</c:v>
                </c:pt>
                <c:pt idx="1">
                  <c:v>14.789620819999996</c:v>
                </c:pt>
                <c:pt idx="2">
                  <c:v>14.61811702</c:v>
                </c:pt>
                <c:pt idx="3">
                  <c:v>12.849534589999999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Cartera'!$B$24:$B$27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Cartera'!$D$24:$D$27</c:f>
              <c:numCache>
                <c:formatCode>_(* #,##0_);_(* \(#,##0\);_(* "-"??_);_(@_)</c:formatCode>
                <c:ptCount val="4"/>
                <c:pt idx="0">
                  <c:v>483</c:v>
                </c:pt>
                <c:pt idx="1">
                  <c:v>144</c:v>
                </c:pt>
                <c:pt idx="2">
                  <c:v>40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CUSCATLAN</c:v>
                </c:pt>
                <c:pt idx="6">
                  <c:v>AHUACHAPAN</c:v>
                </c:pt>
                <c:pt idx="7">
                  <c:v>LA PAZ</c:v>
                </c:pt>
                <c:pt idx="8">
                  <c:v>SAN VICENTE</c:v>
                </c:pt>
                <c:pt idx="9">
                  <c:v>CHALATENANGO</c:v>
                </c:pt>
                <c:pt idx="10">
                  <c:v>CABAÑAS</c:v>
                </c:pt>
                <c:pt idx="11">
                  <c:v>USULUTAN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Cartera'!$C$38:$C$51</c:f>
              <c:numCache>
                <c:formatCode>_("$"* #,##0.00_);_("$"* \(#,##0.00\);_("$"* "-"??_);_(@_)</c:formatCode>
                <c:ptCount val="14"/>
                <c:pt idx="0">
                  <c:v>32.27595453</c:v>
                </c:pt>
                <c:pt idx="1">
                  <c:v>11.293723999999997</c:v>
                </c:pt>
                <c:pt idx="2">
                  <c:v>2.7849074499999995</c:v>
                </c:pt>
                <c:pt idx="3">
                  <c:v>2.0402922399999994</c:v>
                </c:pt>
                <c:pt idx="4">
                  <c:v>0.91827438000000006</c:v>
                </c:pt>
                <c:pt idx="5">
                  <c:v>0.43995284000000001</c:v>
                </c:pt>
                <c:pt idx="6">
                  <c:v>0.41517619000000006</c:v>
                </c:pt>
                <c:pt idx="7">
                  <c:v>0.28493363999999999</c:v>
                </c:pt>
                <c:pt idx="8">
                  <c:v>0.19803989</c:v>
                </c:pt>
                <c:pt idx="9">
                  <c:v>5.4202260000000002E-2</c:v>
                </c:pt>
                <c:pt idx="10">
                  <c:v>2.5973599999999999E-2</c:v>
                </c:pt>
                <c:pt idx="11">
                  <c:v>2.4998630000000001E-2</c:v>
                </c:pt>
                <c:pt idx="12">
                  <c:v>1.447825E-2</c:v>
                </c:pt>
                <c:pt idx="13">
                  <c:v>1.4717199999999999E-3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CUSCATLAN</c:v>
                </c:pt>
                <c:pt idx="6">
                  <c:v>AHUACHAPAN</c:v>
                </c:pt>
                <c:pt idx="7">
                  <c:v>LA PAZ</c:v>
                </c:pt>
                <c:pt idx="8">
                  <c:v>SAN VICENTE</c:v>
                </c:pt>
                <c:pt idx="9">
                  <c:v>CHALATENANGO</c:v>
                </c:pt>
                <c:pt idx="10">
                  <c:v>CABAÑAS</c:v>
                </c:pt>
                <c:pt idx="11">
                  <c:v>USULUTAN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Cartera'!$D$38:$D$51</c:f>
              <c:numCache>
                <c:formatCode>_(* #,##0_);_(* \(#,##0\);_(* "-"??_);_(@_)</c:formatCode>
                <c:ptCount val="14"/>
                <c:pt idx="0">
                  <c:v>428</c:v>
                </c:pt>
                <c:pt idx="1">
                  <c:v>137</c:v>
                </c:pt>
                <c:pt idx="2">
                  <c:v>19</c:v>
                </c:pt>
                <c:pt idx="3">
                  <c:v>17</c:v>
                </c:pt>
                <c:pt idx="4">
                  <c:v>22</c:v>
                </c:pt>
                <c:pt idx="5">
                  <c:v>21</c:v>
                </c:pt>
                <c:pt idx="6">
                  <c:v>12</c:v>
                </c:pt>
                <c:pt idx="7">
                  <c:v>12</c:v>
                </c:pt>
                <c:pt idx="8">
                  <c:v>2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Otorgado'!$C$25:$C$29</c:f>
              <c:numCache>
                <c:formatCode>_("$"* #,##0.00_);_("$"* \(#,##0.00\);_("$"* "-"??_);_(@_)</c:formatCode>
                <c:ptCount val="5"/>
                <c:pt idx="0">
                  <c:v>12.390525459999997</c:v>
                </c:pt>
                <c:pt idx="1">
                  <c:v>35.261763699999896</c:v>
                </c:pt>
                <c:pt idx="2">
                  <c:v>64.08610733000026</c:v>
                </c:pt>
                <c:pt idx="3">
                  <c:v>41.346993139999988</c:v>
                </c:pt>
                <c:pt idx="4">
                  <c:v>62.406930530000011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Otorgado'!$D$25:$D$29</c:f>
              <c:numCache>
                <c:formatCode>_(* #,##0_);_(* \(#,##0\);_(* "-"??_);_(@_)</c:formatCode>
                <c:ptCount val="5"/>
                <c:pt idx="0">
                  <c:v>663</c:v>
                </c:pt>
                <c:pt idx="1">
                  <c:v>4422</c:v>
                </c:pt>
                <c:pt idx="2">
                  <c:v>1097</c:v>
                </c:pt>
                <c:pt idx="3">
                  <c:v>219</c:v>
                </c:pt>
                <c:pt idx="4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2018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CABAÑAS</c:v>
                </c:pt>
                <c:pt idx="9">
                  <c:v>SAN VICENTE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Otorgado'!$C$40:$C$53</c:f>
              <c:numCache>
                <c:formatCode>_("$"* #,##0.00_);_("$"* \(#,##0.00\);_("$"* "-"??_);_(@_)</c:formatCode>
                <c:ptCount val="14"/>
                <c:pt idx="0">
                  <c:v>89.184395399999772</c:v>
                </c:pt>
                <c:pt idx="1">
                  <c:v>62.371187590000119</c:v>
                </c:pt>
                <c:pt idx="2">
                  <c:v>10.571276890000011</c:v>
                </c:pt>
                <c:pt idx="3">
                  <c:v>9.3872076800000048</c:v>
                </c:pt>
                <c:pt idx="4">
                  <c:v>9.1689722199999952</c:v>
                </c:pt>
                <c:pt idx="5">
                  <c:v>7.5143776099999897</c:v>
                </c:pt>
                <c:pt idx="6">
                  <c:v>5.5440630999999909</c:v>
                </c:pt>
                <c:pt idx="7">
                  <c:v>5.1686178099999935</c:v>
                </c:pt>
                <c:pt idx="8">
                  <c:v>4.8674103699999973</c:v>
                </c:pt>
                <c:pt idx="9">
                  <c:v>4.2656013599999971</c:v>
                </c:pt>
                <c:pt idx="10">
                  <c:v>2.8862972199999959</c:v>
                </c:pt>
                <c:pt idx="11">
                  <c:v>2.6977362499999971</c:v>
                </c:pt>
                <c:pt idx="12">
                  <c:v>1.3782822699999981</c:v>
                </c:pt>
                <c:pt idx="13">
                  <c:v>0.48689439000000012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CABAÑAS</c:v>
                </c:pt>
                <c:pt idx="9">
                  <c:v>SAN VICENTE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Otorgado'!$D$40:$D$53</c:f>
              <c:numCache>
                <c:formatCode>_(* #,##0_);_(* \(#,##0\);_(* "-"??_);_(@_)</c:formatCode>
                <c:ptCount val="14"/>
                <c:pt idx="0">
                  <c:v>1740</c:v>
                </c:pt>
                <c:pt idx="1">
                  <c:v>703</c:v>
                </c:pt>
                <c:pt idx="2">
                  <c:v>809</c:v>
                </c:pt>
                <c:pt idx="3">
                  <c:v>326</c:v>
                </c:pt>
                <c:pt idx="4">
                  <c:v>761</c:v>
                </c:pt>
                <c:pt idx="5">
                  <c:v>276</c:v>
                </c:pt>
                <c:pt idx="6">
                  <c:v>564</c:v>
                </c:pt>
                <c:pt idx="7">
                  <c:v>443</c:v>
                </c:pt>
                <c:pt idx="8">
                  <c:v>37</c:v>
                </c:pt>
                <c:pt idx="9">
                  <c:v>253</c:v>
                </c:pt>
                <c:pt idx="10">
                  <c:v>319</c:v>
                </c:pt>
                <c:pt idx="11">
                  <c:v>146</c:v>
                </c:pt>
                <c:pt idx="12">
                  <c:v>150</c:v>
                </c:pt>
                <c:pt idx="1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INSTITUCIONES FINANCIERAS</c:v>
                </c:pt>
                <c:pt idx="8">
                  <c:v>SECTOR ELECTRICIDAD, GAS, AGUA Y SERVICIOS SANITARIOS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94.166465599999796</c:v>
                </c:pt>
                <c:pt idx="1">
                  <c:v>84.097323889999899</c:v>
                </c:pt>
                <c:pt idx="2">
                  <c:v>71.39277545000013</c:v>
                </c:pt>
                <c:pt idx="3">
                  <c:v>50.070596139999822</c:v>
                </c:pt>
                <c:pt idx="4">
                  <c:v>36.41387560000004</c:v>
                </c:pt>
                <c:pt idx="5">
                  <c:v>35.378131899999971</c:v>
                </c:pt>
                <c:pt idx="6">
                  <c:v>26.250886670000007</c:v>
                </c:pt>
                <c:pt idx="7">
                  <c:v>0.93151439000000003</c:v>
                </c:pt>
                <c:pt idx="8">
                  <c:v>0.60221627999999994</c:v>
                </c:pt>
                <c:pt idx="9">
                  <c:v>7.4221690000000007E-2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INSTITUCIONES FINANCIERAS</c:v>
                </c:pt>
                <c:pt idx="8">
                  <c:v>SECTOR ELECTRICIDAD, GAS, AGUA Y SERVICIOS SANITARIOS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5676</c:v>
                </c:pt>
                <c:pt idx="1">
                  <c:v>4473</c:v>
                </c:pt>
                <c:pt idx="2">
                  <c:v>2110</c:v>
                </c:pt>
                <c:pt idx="3">
                  <c:v>2675</c:v>
                </c:pt>
                <c:pt idx="4">
                  <c:v>648</c:v>
                </c:pt>
                <c:pt idx="5">
                  <c:v>2703</c:v>
                </c:pt>
                <c:pt idx="6">
                  <c:v>1151</c:v>
                </c:pt>
                <c:pt idx="7">
                  <c:v>4</c:v>
                </c:pt>
                <c:pt idx="8">
                  <c:v>12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113.05885758000035</c:v>
                </c:pt>
                <c:pt idx="1">
                  <c:v>63.752762410000152</c:v>
                </c:pt>
                <c:pt idx="2">
                  <c:v>90.373507330000109</c:v>
                </c:pt>
                <c:pt idx="3">
                  <c:v>62.319088210000018</c:v>
                </c:pt>
                <c:pt idx="4">
                  <c:v>69.87379208000003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8908</c:v>
                </c:pt>
                <c:pt idx="1">
                  <c:v>7827</c:v>
                </c:pt>
                <c:pt idx="2">
                  <c:v>2156</c:v>
                </c:pt>
                <c:pt idx="3">
                  <c:v>398</c:v>
                </c:pt>
                <c:pt idx="4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aseline="0"/>
              <a:t> </a:t>
            </a:r>
            <a:r>
              <a:rPr lang="es-SV" sz="1200"/>
              <a:t>2018</a:t>
            </a: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CABAÑAS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Cartera'!$C$41:$C$54</c:f>
              <c:numCache>
                <c:formatCode>_("$"* #,##0.00_);_("$"* \(#,##0.00\);_("$"* "-"??_);_(@_)</c:formatCode>
                <c:ptCount val="14"/>
                <c:pt idx="0">
                  <c:v>175.84607975000054</c:v>
                </c:pt>
                <c:pt idx="1">
                  <c:v>76.984408230000369</c:v>
                </c:pt>
                <c:pt idx="2">
                  <c:v>27.302606489999949</c:v>
                </c:pt>
                <c:pt idx="3">
                  <c:v>23.098102509999958</c:v>
                </c:pt>
                <c:pt idx="4">
                  <c:v>20.459702599999982</c:v>
                </c:pt>
                <c:pt idx="5">
                  <c:v>15.457424400000008</c:v>
                </c:pt>
                <c:pt idx="6">
                  <c:v>11.74622467</c:v>
                </c:pt>
                <c:pt idx="7">
                  <c:v>10.551706899999987</c:v>
                </c:pt>
                <c:pt idx="8">
                  <c:v>9.9320285000000013</c:v>
                </c:pt>
                <c:pt idx="9">
                  <c:v>8.0332653399999998</c:v>
                </c:pt>
                <c:pt idx="10">
                  <c:v>7.9598282400000011</c:v>
                </c:pt>
                <c:pt idx="11">
                  <c:v>4.9539079499999978</c:v>
                </c:pt>
                <c:pt idx="12">
                  <c:v>3.5319194700000014</c:v>
                </c:pt>
                <c:pt idx="13">
                  <c:v>3.5208025600000008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CABAÑAS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Cartera'!$D$41:$D$54</c:f>
              <c:numCache>
                <c:formatCode>_(* #,##0_);_(* \(#,##0\);_(* "-"??_);_(@_)</c:formatCode>
                <c:ptCount val="14"/>
                <c:pt idx="0">
                  <c:v>7154</c:v>
                </c:pt>
                <c:pt idx="1">
                  <c:v>1832</c:v>
                </c:pt>
                <c:pt idx="2">
                  <c:v>1655</c:v>
                </c:pt>
                <c:pt idx="3">
                  <c:v>1892</c:v>
                </c:pt>
                <c:pt idx="4">
                  <c:v>1358</c:v>
                </c:pt>
                <c:pt idx="5">
                  <c:v>676</c:v>
                </c:pt>
                <c:pt idx="6">
                  <c:v>1275</c:v>
                </c:pt>
                <c:pt idx="7">
                  <c:v>1187</c:v>
                </c:pt>
                <c:pt idx="8">
                  <c:v>682</c:v>
                </c:pt>
                <c:pt idx="9">
                  <c:v>396</c:v>
                </c:pt>
                <c:pt idx="10">
                  <c:v>142</c:v>
                </c:pt>
                <c:pt idx="11">
                  <c:v>633</c:v>
                </c:pt>
                <c:pt idx="12">
                  <c:v>205</c:v>
                </c:pt>
                <c:pt idx="1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2018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Otorgado'!$B$6:$B$11</c:f>
              <c:strCache>
                <c:ptCount val="6"/>
                <c:pt idx="0">
                  <c:v>SECTOR INDUSTRIA MANUFACTURERA</c:v>
                </c:pt>
                <c:pt idx="1">
                  <c:v>INSTITUCIONES FINANCIERAS</c:v>
                </c:pt>
                <c:pt idx="2">
                  <c:v>SECTOR SERVICIOS</c:v>
                </c:pt>
                <c:pt idx="3">
                  <c:v>SECTOR CONSTRUCCION</c:v>
                </c:pt>
                <c:pt idx="4">
                  <c:v>SECTOR AGROPECUARIO</c:v>
                </c:pt>
                <c:pt idx="5">
                  <c:v>SECTOR COMERCIO</c:v>
                </c:pt>
              </c:strCache>
            </c:strRef>
          </c:cat>
          <c:val>
            <c:numRef>
              <c:f>'FDE - Monto Otorgado'!$C$6:$C$11</c:f>
              <c:numCache>
                <c:formatCode>_("$"* #,##0.00_);_("$"* \(#,##0.00\);_("$"* "-"??_);_(@_)</c:formatCode>
                <c:ptCount val="6"/>
                <c:pt idx="0">
                  <c:v>10.048124669999995</c:v>
                </c:pt>
                <c:pt idx="1">
                  <c:v>4.5999999999999996</c:v>
                </c:pt>
                <c:pt idx="2">
                  <c:v>3.829236799999999</c:v>
                </c:pt>
                <c:pt idx="3">
                  <c:v>2.1659999999999999</c:v>
                </c:pt>
                <c:pt idx="4">
                  <c:v>2.0216171299999997</c:v>
                </c:pt>
                <c:pt idx="5">
                  <c:v>0.58040588999999998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Otorgado'!$B$6:$B$11</c:f>
              <c:strCache>
                <c:ptCount val="6"/>
                <c:pt idx="0">
                  <c:v>SECTOR INDUSTRIA MANUFACTURERA</c:v>
                </c:pt>
                <c:pt idx="1">
                  <c:v>INSTITUCIONES FINANCIERAS</c:v>
                </c:pt>
                <c:pt idx="2">
                  <c:v>SECTOR SERVICIOS</c:v>
                </c:pt>
                <c:pt idx="3">
                  <c:v>SECTOR CONSTRUCCION</c:v>
                </c:pt>
                <c:pt idx="4">
                  <c:v>SECTOR AGROPECUARIO</c:v>
                </c:pt>
                <c:pt idx="5">
                  <c:v>SECTOR COMERCIO</c:v>
                </c:pt>
              </c:strCache>
            </c:strRef>
          </c:cat>
          <c:val>
            <c:numRef>
              <c:f>'FDE - Monto Otorgado'!$D$6:$D$11</c:f>
              <c:numCache>
                <c:formatCode>_(* #,##0_);_(* \(#,##0\);_(* "-"??_);_(@_)</c:formatCode>
                <c:ptCount val="6"/>
                <c:pt idx="0">
                  <c:v>120</c:v>
                </c:pt>
                <c:pt idx="1">
                  <c:v>5</c:v>
                </c:pt>
                <c:pt idx="2">
                  <c:v>66</c:v>
                </c:pt>
                <c:pt idx="3">
                  <c:v>5</c:v>
                </c:pt>
                <c:pt idx="4">
                  <c:v>13</c:v>
                </c:pt>
                <c:pt idx="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452301931313960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2018 </a:t>
            </a:r>
          </a:p>
        </c:rich>
      </c:tx>
      <c:layout>
        <c:manualLayout>
          <c:xMode val="edge"/>
          <c:yMode val="edge"/>
          <c:x val="0.23560090199992606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Otorgado'!$B$22:$B$25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Otorgado'!$C$22:$C$25</c:f>
              <c:numCache>
                <c:formatCode>_("$"* #,##0.00_);_("$"* \(#,##0.00\);_("$"* "-"??_);_(@_)</c:formatCode>
                <c:ptCount val="4"/>
                <c:pt idx="0">
                  <c:v>6.3765889199999943</c:v>
                </c:pt>
                <c:pt idx="1">
                  <c:v>3.5030228399999994</c:v>
                </c:pt>
                <c:pt idx="2">
                  <c:v>7.2862670499999993</c:v>
                </c:pt>
                <c:pt idx="3">
                  <c:v>6.0795056799999996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Otorgado'!$B$22:$B$25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Otorgado'!$D$22:$D$25</c:f>
              <c:numCache>
                <c:formatCode>_(* #,##0_);_(* \(#,##0\);_(* "-"??_);_(@_)</c:formatCode>
                <c:ptCount val="4"/>
                <c:pt idx="0">
                  <c:v>224</c:v>
                </c:pt>
                <c:pt idx="1">
                  <c:v>32</c:v>
                </c:pt>
                <c:pt idx="2">
                  <c:v>16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diciembre</a:t>
            </a:r>
            <a:r>
              <a:rPr lang="es-SV" sz="1200"/>
              <a:t> 2018</a:t>
            </a:r>
          </a:p>
        </c:rich>
      </c:tx>
      <c:layout>
        <c:manualLayout>
          <c:xMode val="edge"/>
          <c:yMode val="edge"/>
          <c:x val="0.273291042844996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EE-46E7-9D29-5305676A704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E21-4C44-A380-206D34E4BE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Otorgado'!$B$36:$B$49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LA PAZ</c:v>
                </c:pt>
                <c:pt idx="5">
                  <c:v>SONSONATE</c:v>
                </c:pt>
                <c:pt idx="6">
                  <c:v>CUSCATLAN</c:v>
                </c:pt>
                <c:pt idx="7">
                  <c:v>AHUACHAPAN</c:v>
                </c:pt>
                <c:pt idx="8">
                  <c:v>USULUTAN</c:v>
                </c:pt>
                <c:pt idx="9">
                  <c:v>CHALATENANGO</c:v>
                </c:pt>
                <c:pt idx="10">
                  <c:v>LA UNION</c:v>
                </c:pt>
                <c:pt idx="11">
                  <c:v>SAN VICENTE</c:v>
                </c:pt>
                <c:pt idx="12">
                  <c:v>CABAÑAS</c:v>
                </c:pt>
                <c:pt idx="13">
                  <c:v>TOTAL</c:v>
                </c:pt>
              </c:strCache>
            </c:strRef>
          </c:cat>
          <c:val>
            <c:numRef>
              <c:f>'FDE - Monto Otorgado'!$C$36:$C$48</c:f>
              <c:numCache>
                <c:formatCode>_("$"* #,##0.00_);_("$"* \(#,##0.00\);_("$"* "-"??_);_(@_)</c:formatCode>
                <c:ptCount val="13"/>
                <c:pt idx="0">
                  <c:v>13.712948200000007</c:v>
                </c:pt>
                <c:pt idx="1">
                  <c:v>3.4750070799999988</c:v>
                </c:pt>
                <c:pt idx="2">
                  <c:v>2.1593777599999999</c:v>
                </c:pt>
                <c:pt idx="3">
                  <c:v>1.7972402099999996</c:v>
                </c:pt>
                <c:pt idx="4">
                  <c:v>1.0574699999999999</c:v>
                </c:pt>
                <c:pt idx="5">
                  <c:v>0.43885600000000002</c:v>
                </c:pt>
                <c:pt idx="6">
                  <c:v>0.38963499999999995</c:v>
                </c:pt>
                <c:pt idx="7">
                  <c:v>8.8150240000000005E-2</c:v>
                </c:pt>
                <c:pt idx="8">
                  <c:v>7.0900000000000019E-2</c:v>
                </c:pt>
                <c:pt idx="9">
                  <c:v>2.4E-2</c:v>
                </c:pt>
                <c:pt idx="10">
                  <c:v>1.6E-2</c:v>
                </c:pt>
                <c:pt idx="11">
                  <c:v>1.09E-2</c:v>
                </c:pt>
                <c:pt idx="12">
                  <c:v>4.8999999999999998E-3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8EE-46E7-9D29-5305676A704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E21-4C44-A380-206D34E4BE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E21-4C44-A380-206D34E4BE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Otorgado'!$B$36:$B$49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LA PAZ</c:v>
                </c:pt>
                <c:pt idx="5">
                  <c:v>SONSONATE</c:v>
                </c:pt>
                <c:pt idx="6">
                  <c:v>CUSCATLAN</c:v>
                </c:pt>
                <c:pt idx="7">
                  <c:v>AHUACHAPAN</c:v>
                </c:pt>
                <c:pt idx="8">
                  <c:v>USULUTAN</c:v>
                </c:pt>
                <c:pt idx="9">
                  <c:v>CHALATENANGO</c:v>
                </c:pt>
                <c:pt idx="10">
                  <c:v>LA UNION</c:v>
                </c:pt>
                <c:pt idx="11">
                  <c:v>SAN VICENTE</c:v>
                </c:pt>
                <c:pt idx="12">
                  <c:v>CABAÑAS</c:v>
                </c:pt>
                <c:pt idx="13">
                  <c:v>TOTAL</c:v>
                </c:pt>
              </c:strCache>
            </c:strRef>
          </c:cat>
          <c:val>
            <c:numRef>
              <c:f>'FDE - Monto Otorgado'!$D$36:$D$49</c:f>
              <c:numCache>
                <c:formatCode>_(* #,##0_);_(* \(#,##0\);_(* "-"??_);_(@_)</c:formatCode>
                <c:ptCount val="14"/>
                <c:pt idx="0">
                  <c:v>151</c:v>
                </c:pt>
                <c:pt idx="1">
                  <c:v>66</c:v>
                </c:pt>
                <c:pt idx="2">
                  <c:v>16</c:v>
                </c:pt>
                <c:pt idx="3">
                  <c:v>6</c:v>
                </c:pt>
                <c:pt idx="4">
                  <c:v>7</c:v>
                </c:pt>
                <c:pt idx="5">
                  <c:v>10</c:v>
                </c:pt>
                <c:pt idx="6">
                  <c:v>9</c:v>
                </c:pt>
                <c:pt idx="7">
                  <c:v>2</c:v>
                </c:pt>
                <c:pt idx="8">
                  <c:v>8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18</xdr:row>
      <xdr:rowOff>85725</xdr:rowOff>
    </xdr:from>
    <xdr:to>
      <xdr:col>10</xdr:col>
      <xdr:colOff>66675</xdr:colOff>
      <xdr:row>33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37</xdr:row>
      <xdr:rowOff>38100</xdr:rowOff>
    </xdr:from>
    <xdr:to>
      <xdr:col>10</xdr:col>
      <xdr:colOff>57150</xdr:colOff>
      <xdr:row>52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0</xdr:row>
      <xdr:rowOff>95250</xdr:rowOff>
    </xdr:from>
    <xdr:to>
      <xdr:col>11</xdr:col>
      <xdr:colOff>323850</xdr:colOff>
      <xdr:row>15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447675</xdr:colOff>
      <xdr:row>17</xdr:row>
      <xdr:rowOff>9525</xdr:rowOff>
    </xdr:from>
    <xdr:to>
      <xdr:col>11</xdr:col>
      <xdr:colOff>323850</xdr:colOff>
      <xdr:row>31</xdr:row>
      <xdr:rowOff>190500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447675</xdr:colOff>
      <xdr:row>33</xdr:row>
      <xdr:rowOff>28575</xdr:rowOff>
    </xdr:from>
    <xdr:to>
      <xdr:col>11</xdr:col>
      <xdr:colOff>323850</xdr:colOff>
      <xdr:row>48</xdr:row>
      <xdr:rowOff>57150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133350</xdr:rowOff>
    </xdr:from>
    <xdr:to>
      <xdr:col>10</xdr:col>
      <xdr:colOff>0</xdr:colOff>
      <xdr:row>15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18</xdr:row>
      <xdr:rowOff>9525</xdr:rowOff>
    </xdr:from>
    <xdr:to>
      <xdr:col>10</xdr:col>
      <xdr:colOff>9525</xdr:colOff>
      <xdr:row>33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35</xdr:row>
      <xdr:rowOff>133350</xdr:rowOff>
    </xdr:from>
    <xdr:to>
      <xdr:col>9</xdr:col>
      <xdr:colOff>752475</xdr:colOff>
      <xdr:row>51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59" tableBorderDxfId="58">
  <autoFilter ref="B5:D14"/>
  <sortState ref="B6:D15">
    <sortCondition descending="1" ref="C5:C15"/>
  </sortState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3" totalsRowShown="0" headerRowBorderDxfId="14" tableBorderDxfId="13">
  <autoFilter ref="B5:D13"/>
  <sortState ref="B6:D15">
    <sortCondition descending="1" ref="C5:C15"/>
  </sortState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3:D27" totalsRowShown="0" headerRowBorderDxfId="9" tableBorderDxfId="8">
  <autoFilter ref="B23:D27"/>
  <sortState ref="B26:D30">
    <sortCondition descending="1" ref="C25:C30"/>
  </sortState>
  <tableColumns count="3">
    <tableColumn id="1" name="SECTOR ECONÓMICO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37:D51" totalsRowShown="0" headerRowBorderDxfId="4" tableBorderDxfId="3">
  <autoFilter ref="B37:D51"/>
  <sortState ref="B41:D54">
    <sortCondition descending="1" ref="C40:C54"/>
  </sortState>
  <tableColumns count="3">
    <tableColumn id="1" name="SECTOR ECONÓMIC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4:D29" totalsRowShown="0" headerRowBorderDxfId="54" tableBorderDxfId="53">
  <autoFilter ref="B24:D29"/>
  <sortState ref="B26:D30">
    <sortCondition descending="1" ref="C25:C30"/>
  </sortState>
  <tableColumns count="3">
    <tableColumn id="1" name="SECTOR ECONÓMICO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39:D53" totalsRowShown="0" headerRowBorderDxfId="49" tableBorderDxfId="48">
  <autoFilter ref="B39:D53"/>
  <sortState ref="B41:D54">
    <sortCondition descending="1" ref="C40:C54"/>
  </sortState>
  <tableColumns count="3">
    <tableColumn id="1" name="SECTOR ECONÓMIC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sortState ref="B6:D15">
    <sortCondition descending="1" ref="C5:C15"/>
  </sortState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sortState ref="B26:D30">
    <sortCondition descending="1" ref="C25:C30"/>
  </sortState>
  <tableColumns count="3">
    <tableColumn id="1" name="SECTOR ECONÓMICO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sortState ref="B41:D54">
    <sortCondition descending="1" ref="C40:C54"/>
  </sortState>
  <tableColumns count="3">
    <tableColumn id="1" name="SECTOR ECONÓMIC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1" totalsRowShown="0" headerRowBorderDxfId="29" tableBorderDxfId="28">
  <autoFilter ref="B5:D11"/>
  <sortState ref="B6:D15">
    <sortCondition descending="1" ref="C5:C15"/>
  </sortState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1:D25" totalsRowShown="0" headerRowBorderDxfId="24" tableBorderDxfId="23">
  <autoFilter ref="B21:D25"/>
  <sortState ref="B26:D30">
    <sortCondition descending="1" ref="C25:C30"/>
  </sortState>
  <tableColumns count="3">
    <tableColumn id="1" name="SECTOR ECONÓMICO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5:D48" totalsRowShown="0" headerRowBorderDxfId="19" tableBorderDxfId="18">
  <autoFilter ref="B35:D48"/>
  <sortState ref="B41:D54">
    <sortCondition descending="1" ref="C40:C54"/>
  </sortState>
  <tableColumns count="3">
    <tableColumn id="1" name="SECTOR ECONÓMIC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4"/>
  <sheetViews>
    <sheetView showGridLines="0" tabSelected="1" workbookViewId="0">
      <selection activeCell="B2" sqref="B2"/>
    </sheetView>
  </sheetViews>
  <sheetFormatPr baseColWidth="10" defaultRowHeight="15" x14ac:dyDescent="0.25"/>
  <cols>
    <col min="1" max="1" width="8.855468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37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27</v>
      </c>
      <c r="D4" s="29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29</v>
      </c>
      <c r="C6" s="25">
        <v>79.300947180000819</v>
      </c>
      <c r="D6" s="7">
        <v>3505</v>
      </c>
      <c r="F6" s="8"/>
      <c r="G6" s="9"/>
      <c r="H6" s="21"/>
    </row>
    <row r="7" spans="2:8" x14ac:dyDescent="0.25">
      <c r="B7" s="11" t="s">
        <v>30</v>
      </c>
      <c r="C7" s="25">
        <v>37.894041590000143</v>
      </c>
      <c r="D7" s="7">
        <v>985</v>
      </c>
      <c r="F7" s="8"/>
      <c r="G7" s="9"/>
      <c r="H7" s="21"/>
    </row>
    <row r="8" spans="2:8" x14ac:dyDescent="0.25">
      <c r="B8" s="11" t="s">
        <v>28</v>
      </c>
      <c r="C8" s="25">
        <v>37.304638690000033</v>
      </c>
      <c r="D8" s="7">
        <v>387</v>
      </c>
      <c r="F8" s="8"/>
      <c r="G8" s="9"/>
      <c r="H8" s="21"/>
    </row>
    <row r="9" spans="2:8" x14ac:dyDescent="0.25">
      <c r="B9" s="11" t="s">
        <v>33</v>
      </c>
      <c r="C9" s="25">
        <v>30.553500650000014</v>
      </c>
      <c r="D9" s="7">
        <v>635</v>
      </c>
      <c r="F9" s="8"/>
      <c r="G9" s="9"/>
      <c r="H9" s="21"/>
    </row>
    <row r="10" spans="2:8" x14ac:dyDescent="0.25">
      <c r="B10" s="11" t="s">
        <v>32</v>
      </c>
      <c r="C10" s="25">
        <v>14.179864139999998</v>
      </c>
      <c r="D10" s="7">
        <v>498</v>
      </c>
      <c r="F10" s="8"/>
      <c r="G10" s="9"/>
      <c r="H10" s="21"/>
    </row>
    <row r="11" spans="2:8" x14ac:dyDescent="0.25">
      <c r="B11" s="11" t="s">
        <v>34</v>
      </c>
      <c r="C11" s="25">
        <v>10.711206959999998</v>
      </c>
      <c r="D11" s="7">
        <v>369</v>
      </c>
      <c r="F11" s="8"/>
      <c r="G11" s="9"/>
      <c r="H11" s="21"/>
    </row>
    <row r="12" spans="2:8" x14ac:dyDescent="0.25">
      <c r="B12" s="11" t="s">
        <v>31</v>
      </c>
      <c r="C12" s="25">
        <v>4.9602849499999975</v>
      </c>
      <c r="D12" s="7">
        <v>174</v>
      </c>
      <c r="F12" s="8"/>
      <c r="G12" s="9"/>
      <c r="H12" s="21"/>
    </row>
    <row r="13" spans="2:8" x14ac:dyDescent="0.25">
      <c r="B13" s="11" t="s">
        <v>36</v>
      </c>
      <c r="C13" s="25">
        <v>0.57983599999999991</v>
      </c>
      <c r="D13" s="7">
        <v>8</v>
      </c>
      <c r="F13" s="8"/>
      <c r="G13" s="9"/>
      <c r="H13" s="21"/>
    </row>
    <row r="14" spans="2:8" x14ac:dyDescent="0.25">
      <c r="B14" s="11" t="s">
        <v>35</v>
      </c>
      <c r="C14" s="25">
        <v>8.0000000000000002E-3</v>
      </c>
      <c r="D14" s="7">
        <v>2</v>
      </c>
      <c r="G14" s="9"/>
      <c r="H14" s="21"/>
    </row>
    <row r="15" spans="2:8" ht="15.75" thickBot="1" x14ac:dyDescent="0.3">
      <c r="B15" s="15" t="s">
        <v>5</v>
      </c>
      <c r="C15" s="26">
        <f>SUBTOTAL(109,Tabla211[Monto])</f>
        <v>215.49232016000101</v>
      </c>
      <c r="D15" s="17">
        <f>SUBTOTAL(109,Tabla211[Créditos])</f>
        <v>6563</v>
      </c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ht="15.75" x14ac:dyDescent="0.25">
      <c r="B21" s="1" t="s">
        <v>38</v>
      </c>
      <c r="D21" s="6"/>
    </row>
    <row r="22" spans="2:8" ht="16.5" thickBot="1" x14ac:dyDescent="0.3">
      <c r="B22" s="2" t="s">
        <v>0</v>
      </c>
      <c r="D22" s="6"/>
    </row>
    <row r="23" spans="2:8" x14ac:dyDescent="0.25">
      <c r="C23" s="28" t="s">
        <v>27</v>
      </c>
      <c r="D23" s="29"/>
    </row>
    <row r="24" spans="2:8" ht="15.75" thickBot="1" x14ac:dyDescent="0.3">
      <c r="B24" s="19" t="s">
        <v>1</v>
      </c>
      <c r="C24" s="13" t="s">
        <v>2</v>
      </c>
      <c r="D24" s="14" t="s">
        <v>3</v>
      </c>
      <c r="F24" s="8"/>
      <c r="G24" s="9"/>
      <c r="H24" s="21"/>
    </row>
    <row r="25" spans="2:8" x14ac:dyDescent="0.25">
      <c r="B25" s="18" t="s">
        <v>6</v>
      </c>
      <c r="C25" s="25">
        <v>12.390525459999997</v>
      </c>
      <c r="D25" s="7">
        <v>663</v>
      </c>
      <c r="F25" s="8"/>
      <c r="G25" s="9"/>
      <c r="H25" s="21"/>
    </row>
    <row r="26" spans="2:8" x14ac:dyDescent="0.25">
      <c r="B26" s="18" t="s">
        <v>7</v>
      </c>
      <c r="C26" s="25">
        <v>35.261763699999896</v>
      </c>
      <c r="D26" s="7">
        <v>4422</v>
      </c>
      <c r="F26" s="8"/>
      <c r="G26" s="9"/>
      <c r="H26" s="21"/>
    </row>
    <row r="27" spans="2:8" x14ac:dyDescent="0.25">
      <c r="B27" s="18" t="s">
        <v>8</v>
      </c>
      <c r="C27" s="25">
        <v>64.08610733000026</v>
      </c>
      <c r="D27" s="7">
        <v>1097</v>
      </c>
      <c r="F27" s="8"/>
      <c r="G27" s="9"/>
      <c r="H27" s="21"/>
    </row>
    <row r="28" spans="2:8" x14ac:dyDescent="0.25">
      <c r="B28" s="18" t="s">
        <v>9</v>
      </c>
      <c r="C28" s="25">
        <v>41.346993139999988</v>
      </c>
      <c r="D28" s="7">
        <v>219</v>
      </c>
      <c r="F28" s="8"/>
      <c r="G28" s="9"/>
      <c r="H28" s="21"/>
    </row>
    <row r="29" spans="2:8" x14ac:dyDescent="0.25">
      <c r="B29" s="18" t="s">
        <v>10</v>
      </c>
      <c r="C29" s="25">
        <v>62.406930530000011</v>
      </c>
      <c r="D29" s="7">
        <v>162</v>
      </c>
    </row>
    <row r="30" spans="2:8" ht="15.75" thickBot="1" x14ac:dyDescent="0.3">
      <c r="B30" s="20" t="s">
        <v>5</v>
      </c>
      <c r="C30" s="26">
        <f>SUM(C25:C29)</f>
        <v>215.49232016000016</v>
      </c>
      <c r="D30" s="17">
        <f t="shared" ref="D30" si="0">SUM(D25:D29)</f>
        <v>6563</v>
      </c>
    </row>
    <row r="31" spans="2:8" x14ac:dyDescent="0.25">
      <c r="B31" s="5"/>
    </row>
    <row r="36" spans="2:8" ht="15.75" x14ac:dyDescent="0.25">
      <c r="B36" s="1" t="s">
        <v>39</v>
      </c>
    </row>
    <row r="37" spans="2:8" ht="16.5" thickBot="1" x14ac:dyDescent="0.3">
      <c r="B37" s="2" t="s">
        <v>0</v>
      </c>
    </row>
    <row r="38" spans="2:8" x14ac:dyDescent="0.25">
      <c r="C38" s="28" t="s">
        <v>27</v>
      </c>
      <c r="D38" s="29"/>
    </row>
    <row r="39" spans="2:8" ht="15.75" thickBot="1" x14ac:dyDescent="0.3">
      <c r="B39" s="12" t="s">
        <v>1</v>
      </c>
      <c r="C39" s="13" t="s">
        <v>2</v>
      </c>
      <c r="D39" s="14" t="s">
        <v>3</v>
      </c>
      <c r="F39" s="8"/>
      <c r="G39" s="9"/>
      <c r="H39" s="21"/>
    </row>
    <row r="40" spans="2:8" x14ac:dyDescent="0.25">
      <c r="B40" s="11" t="s">
        <v>11</v>
      </c>
      <c r="C40" s="25">
        <v>89.184395399999772</v>
      </c>
      <c r="D40" s="7">
        <v>1740</v>
      </c>
      <c r="F40" s="8"/>
      <c r="G40" s="9"/>
      <c r="H40" s="21"/>
    </row>
    <row r="41" spans="2:8" x14ac:dyDescent="0.25">
      <c r="B41" s="11" t="s">
        <v>12</v>
      </c>
      <c r="C41" s="25">
        <v>62.371187590000119</v>
      </c>
      <c r="D41" s="7">
        <v>703</v>
      </c>
      <c r="F41" s="8"/>
      <c r="G41" s="9"/>
      <c r="H41" s="21"/>
    </row>
    <row r="42" spans="2:8" x14ac:dyDescent="0.25">
      <c r="B42" s="11" t="s">
        <v>13</v>
      </c>
      <c r="C42" s="25">
        <v>10.571276890000011</v>
      </c>
      <c r="D42" s="7">
        <v>809</v>
      </c>
      <c r="F42" s="8"/>
      <c r="G42" s="9"/>
      <c r="H42" s="21"/>
    </row>
    <row r="43" spans="2:8" x14ac:dyDescent="0.25">
      <c r="B43" s="11" t="s">
        <v>15</v>
      </c>
      <c r="C43" s="25">
        <v>9.3872076800000048</v>
      </c>
      <c r="D43" s="7">
        <v>326</v>
      </c>
      <c r="F43" s="8"/>
      <c r="G43" s="9"/>
      <c r="H43" s="21"/>
    </row>
    <row r="44" spans="2:8" x14ac:dyDescent="0.25">
      <c r="B44" s="11" t="s">
        <v>14</v>
      </c>
      <c r="C44" s="25">
        <v>9.1689722199999952</v>
      </c>
      <c r="D44" s="7">
        <v>761</v>
      </c>
      <c r="F44" s="8"/>
      <c r="G44" s="9"/>
      <c r="H44" s="21"/>
    </row>
    <row r="45" spans="2:8" x14ac:dyDescent="0.25">
      <c r="B45" s="11" t="s">
        <v>16</v>
      </c>
      <c r="C45" s="25">
        <v>7.5143776099999897</v>
      </c>
      <c r="D45" s="7">
        <v>276</v>
      </c>
      <c r="F45" s="8"/>
      <c r="G45" s="9"/>
      <c r="H45" s="21"/>
    </row>
    <row r="46" spans="2:8" x14ac:dyDescent="0.25">
      <c r="B46" s="11" t="s">
        <v>17</v>
      </c>
      <c r="C46" s="25">
        <v>5.5440630999999909</v>
      </c>
      <c r="D46" s="7">
        <v>564</v>
      </c>
      <c r="F46" s="8"/>
      <c r="G46" s="9"/>
      <c r="H46" s="21"/>
    </row>
    <row r="47" spans="2:8" x14ac:dyDescent="0.25">
      <c r="B47" s="11" t="s">
        <v>18</v>
      </c>
      <c r="C47" s="25">
        <v>5.1686178099999935</v>
      </c>
      <c r="D47" s="7">
        <v>443</v>
      </c>
      <c r="F47" s="8"/>
      <c r="G47" s="9"/>
      <c r="H47" s="21"/>
    </row>
    <row r="48" spans="2:8" x14ac:dyDescent="0.25">
      <c r="B48" s="11" t="s">
        <v>21</v>
      </c>
      <c r="C48" s="25">
        <v>4.8674103699999973</v>
      </c>
      <c r="D48" s="7">
        <v>37</v>
      </c>
      <c r="F48" s="8"/>
      <c r="G48" s="9"/>
      <c r="H48" s="21"/>
    </row>
    <row r="49" spans="2:8" x14ac:dyDescent="0.25">
      <c r="B49" s="11" t="s">
        <v>19</v>
      </c>
      <c r="C49" s="25">
        <v>4.2656013599999971</v>
      </c>
      <c r="D49" s="7">
        <v>253</v>
      </c>
      <c r="F49" s="8"/>
      <c r="G49" s="9"/>
      <c r="H49" s="21"/>
    </row>
    <row r="50" spans="2:8" x14ac:dyDescent="0.25">
      <c r="B50" s="11" t="s">
        <v>22</v>
      </c>
      <c r="C50" s="25">
        <v>2.8862972199999959</v>
      </c>
      <c r="D50" s="7">
        <v>319</v>
      </c>
      <c r="F50" s="8"/>
      <c r="G50" s="9"/>
      <c r="H50" s="21"/>
    </row>
    <row r="51" spans="2:8" x14ac:dyDescent="0.25">
      <c r="B51" s="11" t="s">
        <v>20</v>
      </c>
      <c r="C51" s="25">
        <v>2.6977362499999971</v>
      </c>
      <c r="D51" s="7">
        <v>146</v>
      </c>
      <c r="F51" s="8"/>
      <c r="G51" s="9"/>
      <c r="H51" s="21"/>
    </row>
    <row r="52" spans="2:8" x14ac:dyDescent="0.25">
      <c r="B52" s="11" t="s">
        <v>24</v>
      </c>
      <c r="C52" s="25">
        <v>1.3782822699999981</v>
      </c>
      <c r="D52" s="7">
        <v>150</v>
      </c>
      <c r="F52" s="8"/>
      <c r="G52" s="9"/>
      <c r="H52" s="21"/>
    </row>
    <row r="53" spans="2:8" x14ac:dyDescent="0.25">
      <c r="B53" s="11" t="s">
        <v>23</v>
      </c>
      <c r="C53" s="25">
        <v>0.48689439000000012</v>
      </c>
      <c r="D53" s="7">
        <v>36</v>
      </c>
    </row>
    <row r="54" spans="2:8" ht="15.75" thickBot="1" x14ac:dyDescent="0.3">
      <c r="B54" s="15" t="s">
        <v>5</v>
      </c>
      <c r="C54" s="26">
        <f>SUM(C40:C53)</f>
        <v>215.49232015999988</v>
      </c>
      <c r="D54" s="17">
        <f>SUM(D40:D53)</f>
        <v>6563</v>
      </c>
    </row>
  </sheetData>
  <mergeCells count="3">
    <mergeCell ref="C4:D4"/>
    <mergeCell ref="C23:D23"/>
    <mergeCell ref="C38:D3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showGridLines="0" workbookViewId="0">
      <selection activeCell="B2" sqref="B2"/>
    </sheetView>
  </sheetViews>
  <sheetFormatPr baseColWidth="10" defaultRowHeight="15" x14ac:dyDescent="0.25"/>
  <cols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40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27</v>
      </c>
      <c r="D4" s="29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22" t="s">
        <v>29</v>
      </c>
      <c r="C6" s="25">
        <v>94.166465599999796</v>
      </c>
      <c r="D6" s="7">
        <v>5676</v>
      </c>
      <c r="F6" s="8"/>
      <c r="G6" s="9"/>
      <c r="H6" s="21"/>
    </row>
    <row r="7" spans="2:8" x14ac:dyDescent="0.25">
      <c r="B7" s="22" t="s">
        <v>28</v>
      </c>
      <c r="C7" s="25">
        <v>84.097323889999899</v>
      </c>
      <c r="D7" s="7">
        <v>4473</v>
      </c>
      <c r="F7" s="8"/>
      <c r="G7" s="9"/>
      <c r="H7" s="21"/>
    </row>
    <row r="8" spans="2:8" x14ac:dyDescent="0.25">
      <c r="B8" s="22" t="s">
        <v>30</v>
      </c>
      <c r="C8" s="25">
        <v>71.39277545000013</v>
      </c>
      <c r="D8" s="7">
        <v>2110</v>
      </c>
      <c r="F8" s="8"/>
      <c r="G8" s="9"/>
      <c r="H8" s="21"/>
    </row>
    <row r="9" spans="2:8" x14ac:dyDescent="0.25">
      <c r="B9" s="22" t="s">
        <v>31</v>
      </c>
      <c r="C9" s="25">
        <v>50.070596139999822</v>
      </c>
      <c r="D9" s="7">
        <v>2675</v>
      </c>
      <c r="F9" s="8"/>
      <c r="G9" s="9"/>
      <c r="H9" s="21"/>
    </row>
    <row r="10" spans="2:8" x14ac:dyDescent="0.25">
      <c r="B10" s="22" t="s">
        <v>33</v>
      </c>
      <c r="C10" s="25">
        <v>36.41387560000004</v>
      </c>
      <c r="D10" s="7">
        <v>648</v>
      </c>
      <c r="F10" s="8"/>
      <c r="G10" s="9"/>
      <c r="H10" s="21"/>
    </row>
    <row r="11" spans="2:8" x14ac:dyDescent="0.25">
      <c r="B11" s="22" t="s">
        <v>32</v>
      </c>
      <c r="C11" s="25">
        <v>35.378131899999971</v>
      </c>
      <c r="D11" s="7">
        <v>2703</v>
      </c>
      <c r="F11" s="8"/>
      <c r="G11" s="9"/>
      <c r="H11" s="21"/>
    </row>
    <row r="12" spans="2:8" x14ac:dyDescent="0.25">
      <c r="B12" s="22" t="s">
        <v>34</v>
      </c>
      <c r="C12" s="25">
        <v>26.250886670000007</v>
      </c>
      <c r="D12" s="7">
        <v>1151</v>
      </c>
      <c r="F12" s="8"/>
      <c r="G12" s="9"/>
      <c r="H12" s="21"/>
    </row>
    <row r="13" spans="2:8" x14ac:dyDescent="0.25">
      <c r="B13" s="22" t="s">
        <v>4</v>
      </c>
      <c r="C13" s="25">
        <v>0.93151439000000003</v>
      </c>
      <c r="D13" s="7">
        <v>4</v>
      </c>
      <c r="F13" s="8"/>
      <c r="G13" s="9"/>
      <c r="H13" s="21"/>
    </row>
    <row r="14" spans="2:8" x14ac:dyDescent="0.25">
      <c r="B14" s="22" t="s">
        <v>36</v>
      </c>
      <c r="C14" s="25">
        <v>0.60221627999999994</v>
      </c>
      <c r="D14" s="7">
        <v>12</v>
      </c>
      <c r="F14" s="8"/>
      <c r="G14" s="9"/>
      <c r="H14" s="21"/>
    </row>
    <row r="15" spans="2:8" ht="15.75" thickBot="1" x14ac:dyDescent="0.3">
      <c r="B15" s="23" t="s">
        <v>35</v>
      </c>
      <c r="C15" s="25">
        <v>7.4221690000000007E-2</v>
      </c>
      <c r="D15" s="7">
        <v>5</v>
      </c>
      <c r="F15" s="8"/>
      <c r="G15" s="9"/>
      <c r="H15" s="21"/>
    </row>
    <row r="16" spans="2:8" ht="15.75" thickBot="1" x14ac:dyDescent="0.3">
      <c r="B16" s="15" t="s">
        <v>5</v>
      </c>
      <c r="C16" s="26">
        <f>SUBTOTAL(109,Tabla262[Saldo])</f>
        <v>399.37800760999966</v>
      </c>
      <c r="D16" s="17">
        <f>SUBTOTAL(109,Tabla262[Créditos])</f>
        <v>19457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41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8" t="s">
        <v>27</v>
      </c>
      <c r="D24" s="29"/>
      <c r="F24" s="8"/>
      <c r="G24" s="9"/>
      <c r="H24" s="21"/>
    </row>
    <row r="25" spans="2:8" ht="15.75" thickBot="1" x14ac:dyDescent="0.3">
      <c r="B25" s="19" t="s">
        <v>1</v>
      </c>
      <c r="C25" s="13" t="s">
        <v>26</v>
      </c>
      <c r="D25" s="14" t="s">
        <v>3</v>
      </c>
      <c r="F25" s="8"/>
      <c r="G25" s="9"/>
      <c r="H25" s="21"/>
    </row>
    <row r="26" spans="2:8" x14ac:dyDescent="0.25">
      <c r="B26" s="18" t="s">
        <v>6</v>
      </c>
      <c r="C26" s="25">
        <v>113.05885758000035</v>
      </c>
      <c r="D26" s="7">
        <v>8908</v>
      </c>
      <c r="F26" s="8"/>
      <c r="G26" s="9"/>
      <c r="H26" s="21"/>
    </row>
    <row r="27" spans="2:8" x14ac:dyDescent="0.25">
      <c r="B27" s="18" t="s">
        <v>7</v>
      </c>
      <c r="C27" s="25">
        <v>63.752762410000152</v>
      </c>
      <c r="D27" s="7">
        <v>7827</v>
      </c>
      <c r="F27" s="8"/>
      <c r="G27" s="9"/>
      <c r="H27" s="21"/>
    </row>
    <row r="28" spans="2:8" x14ac:dyDescent="0.25">
      <c r="B28" s="18" t="s">
        <v>8</v>
      </c>
      <c r="C28" s="25">
        <v>90.373507330000109</v>
      </c>
      <c r="D28" s="7">
        <v>2156</v>
      </c>
      <c r="F28" s="8"/>
      <c r="G28" s="9"/>
      <c r="H28" s="21"/>
    </row>
    <row r="29" spans="2:8" x14ac:dyDescent="0.25">
      <c r="B29" s="18" t="s">
        <v>9</v>
      </c>
      <c r="C29" s="25">
        <v>62.319088210000018</v>
      </c>
      <c r="D29" s="7">
        <v>398</v>
      </c>
    </row>
    <row r="30" spans="2:8" x14ac:dyDescent="0.25">
      <c r="B30" s="18" t="s">
        <v>10</v>
      </c>
      <c r="C30" s="25">
        <v>69.87379208000003</v>
      </c>
      <c r="D30" s="7">
        <v>168</v>
      </c>
      <c r="E30" s="9"/>
    </row>
    <row r="31" spans="2:8" ht="15.75" thickBot="1" x14ac:dyDescent="0.3">
      <c r="B31" s="20" t="s">
        <v>5</v>
      </c>
      <c r="C31" s="26">
        <f>SUM(C26:C30)</f>
        <v>399.37800761000068</v>
      </c>
      <c r="D31" s="17">
        <f t="shared" ref="D31" si="0">SUM(D26:D30)</f>
        <v>19457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42</v>
      </c>
    </row>
    <row r="38" spans="2:8" ht="16.5" thickBot="1" x14ac:dyDescent="0.3">
      <c r="B38" s="2" t="s">
        <v>0</v>
      </c>
    </row>
    <row r="39" spans="2:8" x14ac:dyDescent="0.25">
      <c r="C39" s="28" t="s">
        <v>27</v>
      </c>
      <c r="D39" s="29"/>
    </row>
    <row r="40" spans="2:8" ht="15.75" thickBot="1" x14ac:dyDescent="0.3">
      <c r="B40" s="12" t="s">
        <v>1</v>
      </c>
      <c r="C40" s="13" t="s">
        <v>26</v>
      </c>
      <c r="D40" s="14" t="s">
        <v>3</v>
      </c>
    </row>
    <row r="41" spans="2:8" x14ac:dyDescent="0.25">
      <c r="B41" s="11" t="s">
        <v>11</v>
      </c>
      <c r="C41" s="25">
        <v>175.84607975000054</v>
      </c>
      <c r="D41" s="7">
        <v>7154</v>
      </c>
      <c r="F41" s="8"/>
      <c r="G41" s="9"/>
      <c r="H41" s="21"/>
    </row>
    <row r="42" spans="2:8" x14ac:dyDescent="0.25">
      <c r="B42" s="11" t="s">
        <v>12</v>
      </c>
      <c r="C42" s="25">
        <v>76.984408230000369</v>
      </c>
      <c r="D42" s="7">
        <v>1832</v>
      </c>
      <c r="F42" s="8"/>
      <c r="G42" s="9"/>
      <c r="H42" s="21"/>
    </row>
    <row r="43" spans="2:8" x14ac:dyDescent="0.25">
      <c r="B43" s="11" t="s">
        <v>13</v>
      </c>
      <c r="C43" s="25">
        <v>27.302606489999949</v>
      </c>
      <c r="D43" s="7">
        <v>1655</v>
      </c>
      <c r="F43" s="8"/>
      <c r="G43" s="9"/>
      <c r="H43" s="21"/>
    </row>
    <row r="44" spans="2:8" x14ac:dyDescent="0.25">
      <c r="B44" s="11" t="s">
        <v>14</v>
      </c>
      <c r="C44" s="25">
        <v>23.098102509999958</v>
      </c>
      <c r="D44" s="7">
        <v>1892</v>
      </c>
      <c r="F44" s="8"/>
      <c r="G44" s="9"/>
      <c r="H44" s="21"/>
    </row>
    <row r="45" spans="2:8" x14ac:dyDescent="0.25">
      <c r="B45" s="11" t="s">
        <v>15</v>
      </c>
      <c r="C45" s="25">
        <v>20.459702599999982</v>
      </c>
      <c r="D45" s="7">
        <v>1358</v>
      </c>
      <c r="F45" s="8"/>
      <c r="G45" s="9"/>
      <c r="H45" s="21"/>
    </row>
    <row r="46" spans="2:8" x14ac:dyDescent="0.25">
      <c r="B46" s="11" t="s">
        <v>16</v>
      </c>
      <c r="C46" s="25">
        <v>15.457424400000008</v>
      </c>
      <c r="D46" s="7">
        <v>676</v>
      </c>
      <c r="F46" s="8"/>
      <c r="G46" s="9"/>
      <c r="H46" s="21"/>
    </row>
    <row r="47" spans="2:8" x14ac:dyDescent="0.25">
      <c r="B47" s="11" t="s">
        <v>17</v>
      </c>
      <c r="C47" s="25">
        <v>11.74622467</v>
      </c>
      <c r="D47" s="7">
        <v>1275</v>
      </c>
      <c r="F47" s="8"/>
      <c r="G47" s="9"/>
      <c r="H47" s="21"/>
    </row>
    <row r="48" spans="2:8" x14ac:dyDescent="0.25">
      <c r="B48" s="11" t="s">
        <v>18</v>
      </c>
      <c r="C48" s="25">
        <v>10.551706899999987</v>
      </c>
      <c r="D48" s="7">
        <v>1187</v>
      </c>
      <c r="F48" s="8"/>
      <c r="G48" s="9"/>
      <c r="H48" s="21"/>
    </row>
    <row r="49" spans="2:8" x14ac:dyDescent="0.25">
      <c r="B49" s="11" t="s">
        <v>19</v>
      </c>
      <c r="C49" s="25">
        <v>9.9320285000000013</v>
      </c>
      <c r="D49" s="7">
        <v>682</v>
      </c>
      <c r="F49" s="8"/>
      <c r="G49" s="9"/>
      <c r="H49" s="21"/>
    </row>
    <row r="50" spans="2:8" x14ac:dyDescent="0.25">
      <c r="B50" s="11" t="s">
        <v>20</v>
      </c>
      <c r="C50" s="25">
        <v>8.0332653399999998</v>
      </c>
      <c r="D50" s="7">
        <v>396</v>
      </c>
      <c r="F50" s="8"/>
      <c r="G50" s="9"/>
      <c r="H50" s="21"/>
    </row>
    <row r="51" spans="2:8" x14ac:dyDescent="0.25">
      <c r="B51" s="11" t="s">
        <v>21</v>
      </c>
      <c r="C51" s="25">
        <v>7.9598282400000011</v>
      </c>
      <c r="D51" s="7">
        <v>142</v>
      </c>
      <c r="F51" s="8"/>
      <c r="G51" s="9"/>
      <c r="H51" s="21"/>
    </row>
    <row r="52" spans="2:8" x14ac:dyDescent="0.25">
      <c r="B52" s="11" t="s">
        <v>22</v>
      </c>
      <c r="C52" s="25">
        <v>4.9539079499999978</v>
      </c>
      <c r="D52" s="7">
        <v>633</v>
      </c>
      <c r="F52" s="8"/>
      <c r="G52" s="9"/>
      <c r="H52" s="21"/>
    </row>
    <row r="53" spans="2:8" x14ac:dyDescent="0.25">
      <c r="B53" s="11" t="s">
        <v>23</v>
      </c>
      <c r="C53" s="25">
        <v>3.5319194700000014</v>
      </c>
      <c r="D53" s="7">
        <v>205</v>
      </c>
      <c r="F53" s="8"/>
      <c r="G53" s="9"/>
      <c r="H53" s="21"/>
    </row>
    <row r="54" spans="2:8" x14ac:dyDescent="0.25">
      <c r="B54" s="11" t="s">
        <v>24</v>
      </c>
      <c r="C54" s="25">
        <v>3.5208025600000008</v>
      </c>
      <c r="D54" s="7">
        <v>370</v>
      </c>
      <c r="F54" s="8"/>
      <c r="G54" s="9"/>
      <c r="H54" s="21"/>
    </row>
    <row r="55" spans="2:8" ht="15.75" thickBot="1" x14ac:dyDescent="0.3">
      <c r="B55" s="15" t="s">
        <v>5</v>
      </c>
      <c r="C55" s="26">
        <f>SUM(C41:C54)</f>
        <v>399.37800761000074</v>
      </c>
      <c r="D55" s="17">
        <f>SUM(D41:D54)</f>
        <v>19457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49"/>
  <sheetViews>
    <sheetView showGridLines="0" workbookViewId="0">
      <selection activeCell="B2" sqref="B2"/>
    </sheetView>
  </sheetViews>
  <sheetFormatPr baseColWidth="10" defaultRowHeight="15" x14ac:dyDescent="0.25"/>
  <cols>
    <col min="2" max="2" width="55.85546875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37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25</v>
      </c>
      <c r="D4" s="29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33</v>
      </c>
      <c r="C6" s="4">
        <v>10.048124669999995</v>
      </c>
      <c r="D6" s="7">
        <v>120</v>
      </c>
      <c r="F6" s="8"/>
      <c r="G6" s="9"/>
      <c r="H6" s="10"/>
    </row>
    <row r="7" spans="2:8" x14ac:dyDescent="0.25">
      <c r="B7" s="11" t="s">
        <v>4</v>
      </c>
      <c r="C7" s="4">
        <v>4.5999999999999996</v>
      </c>
      <c r="D7" s="7">
        <v>5</v>
      </c>
      <c r="F7" s="8"/>
      <c r="G7" s="9"/>
      <c r="H7" s="10"/>
    </row>
    <row r="8" spans="2:8" x14ac:dyDescent="0.25">
      <c r="B8" s="11" t="s">
        <v>28</v>
      </c>
      <c r="C8" s="4">
        <v>3.829236799999999</v>
      </c>
      <c r="D8" s="7">
        <v>66</v>
      </c>
      <c r="F8" s="8"/>
      <c r="G8" s="9"/>
      <c r="H8" s="10"/>
    </row>
    <row r="9" spans="2:8" x14ac:dyDescent="0.25">
      <c r="B9" s="11" t="s">
        <v>32</v>
      </c>
      <c r="C9" s="4">
        <v>2.1659999999999999</v>
      </c>
      <c r="D9" s="7">
        <v>5</v>
      </c>
      <c r="F9" s="8"/>
      <c r="G9" s="9"/>
      <c r="H9" s="10"/>
    </row>
    <row r="10" spans="2:8" x14ac:dyDescent="0.25">
      <c r="B10" s="11" t="s">
        <v>30</v>
      </c>
      <c r="C10" s="4">
        <v>2.0216171299999997</v>
      </c>
      <c r="D10" s="7">
        <v>13</v>
      </c>
      <c r="F10" s="8"/>
      <c r="G10" s="9"/>
      <c r="H10" s="10"/>
    </row>
    <row r="11" spans="2:8" x14ac:dyDescent="0.25">
      <c r="B11" s="11" t="s">
        <v>29</v>
      </c>
      <c r="C11" s="4">
        <v>0.58040588999999998</v>
      </c>
      <c r="D11" s="7">
        <v>72</v>
      </c>
    </row>
    <row r="12" spans="2:8" ht="15.75" thickBot="1" x14ac:dyDescent="0.3">
      <c r="B12" s="15" t="s">
        <v>5</v>
      </c>
      <c r="C12" s="16">
        <f>SUBTOTAL(109,Tabla2[Monto])</f>
        <v>23.245384489999996</v>
      </c>
      <c r="D12" s="17">
        <f>SUBTOTAL(109,Tabla2[Créditos])</f>
        <v>281</v>
      </c>
    </row>
    <row r="13" spans="2:8" x14ac:dyDescent="0.25">
      <c r="B13" s="5"/>
    </row>
    <row r="14" spans="2:8" x14ac:dyDescent="0.25">
      <c r="B14" s="5"/>
      <c r="C14" s="24"/>
    </row>
    <row r="15" spans="2:8" x14ac:dyDescent="0.25">
      <c r="B15" s="5"/>
      <c r="C15" s="24"/>
    </row>
    <row r="16" spans="2:8" x14ac:dyDescent="0.25">
      <c r="B16" s="5"/>
    </row>
    <row r="17" spans="2:8" x14ac:dyDescent="0.25">
      <c r="B17" s="5"/>
    </row>
    <row r="18" spans="2:8" ht="15.75" x14ac:dyDescent="0.25">
      <c r="B18" s="1" t="s">
        <v>38</v>
      </c>
      <c r="D18" s="6"/>
    </row>
    <row r="19" spans="2:8" ht="16.5" thickBot="1" x14ac:dyDescent="0.3">
      <c r="B19" s="2" t="s">
        <v>0</v>
      </c>
      <c r="D19" s="6"/>
    </row>
    <row r="20" spans="2:8" x14ac:dyDescent="0.25">
      <c r="C20" s="28" t="s">
        <v>25</v>
      </c>
      <c r="D20" s="29"/>
      <c r="F20" s="8"/>
      <c r="G20" s="9"/>
      <c r="H20" s="10"/>
    </row>
    <row r="21" spans="2:8" ht="15.75" thickBot="1" x14ac:dyDescent="0.3">
      <c r="B21" s="19" t="s">
        <v>1</v>
      </c>
      <c r="C21" s="13" t="s">
        <v>2</v>
      </c>
      <c r="D21" s="14" t="s">
        <v>3</v>
      </c>
      <c r="F21" s="8"/>
      <c r="G21" s="9"/>
      <c r="H21" s="10"/>
    </row>
    <row r="22" spans="2:8" x14ac:dyDescent="0.25">
      <c r="B22" s="18" t="s">
        <v>44</v>
      </c>
      <c r="C22" s="4">
        <v>6.3765889199999943</v>
      </c>
      <c r="D22" s="7">
        <v>224</v>
      </c>
      <c r="F22" s="8"/>
      <c r="G22" s="9"/>
      <c r="H22" s="10"/>
    </row>
    <row r="23" spans="2:8" x14ac:dyDescent="0.25">
      <c r="B23" s="18" t="s">
        <v>8</v>
      </c>
      <c r="C23" s="4">
        <v>3.5030228399999994</v>
      </c>
      <c r="D23" s="7">
        <v>32</v>
      </c>
      <c r="F23" s="8"/>
      <c r="G23" s="9"/>
      <c r="H23" s="10"/>
    </row>
    <row r="24" spans="2:8" x14ac:dyDescent="0.25">
      <c r="B24" s="18" t="s">
        <v>9</v>
      </c>
      <c r="C24" s="4">
        <v>7.2862670499999993</v>
      </c>
      <c r="D24" s="7">
        <v>16</v>
      </c>
      <c r="F24" s="8"/>
      <c r="G24" s="9"/>
      <c r="H24" s="10"/>
    </row>
    <row r="25" spans="2:8" x14ac:dyDescent="0.25">
      <c r="B25" s="18" t="s">
        <v>10</v>
      </c>
      <c r="C25" s="4">
        <v>6.0795056799999996</v>
      </c>
      <c r="D25" s="7">
        <v>9</v>
      </c>
    </row>
    <row r="26" spans="2:8" ht="15.75" thickBot="1" x14ac:dyDescent="0.3">
      <c r="B26" s="20" t="s">
        <v>5</v>
      </c>
      <c r="C26" s="16">
        <f>SUM(C22:C25)</f>
        <v>23.245384489999996</v>
      </c>
      <c r="D26" s="17">
        <f>SUM(D22:D25)</f>
        <v>281</v>
      </c>
    </row>
    <row r="27" spans="2:8" x14ac:dyDescent="0.25">
      <c r="B27" s="27" t="s">
        <v>43</v>
      </c>
    </row>
    <row r="32" spans="2:8" ht="15.75" x14ac:dyDescent="0.25">
      <c r="B32" s="1" t="s">
        <v>39</v>
      </c>
    </row>
    <row r="33" spans="2:8" ht="16.5" thickBot="1" x14ac:dyDescent="0.3">
      <c r="B33" s="2" t="s">
        <v>0</v>
      </c>
    </row>
    <row r="34" spans="2:8" x14ac:dyDescent="0.25">
      <c r="C34" s="28" t="s">
        <v>25</v>
      </c>
      <c r="D34" s="29"/>
      <c r="F34" s="8"/>
      <c r="G34" s="9"/>
      <c r="H34" s="10"/>
    </row>
    <row r="35" spans="2:8" ht="15.75" thickBot="1" x14ac:dyDescent="0.3">
      <c r="B35" s="12" t="s">
        <v>1</v>
      </c>
      <c r="C35" s="13" t="s">
        <v>2</v>
      </c>
      <c r="D35" s="14" t="s">
        <v>3</v>
      </c>
      <c r="F35" s="8"/>
      <c r="G35" s="9"/>
      <c r="H35" s="10"/>
    </row>
    <row r="36" spans="2:8" x14ac:dyDescent="0.25">
      <c r="B36" s="11" t="s">
        <v>11</v>
      </c>
      <c r="C36" s="4">
        <v>13.712948200000007</v>
      </c>
      <c r="D36" s="7">
        <v>151</v>
      </c>
      <c r="F36" s="8"/>
      <c r="G36" s="9"/>
      <c r="H36" s="10"/>
    </row>
    <row r="37" spans="2:8" x14ac:dyDescent="0.25">
      <c r="B37" s="11" t="s">
        <v>12</v>
      </c>
      <c r="C37" s="4">
        <v>3.4750070799999988</v>
      </c>
      <c r="D37" s="7">
        <v>66</v>
      </c>
      <c r="F37" s="8"/>
      <c r="G37" s="9"/>
      <c r="H37" s="10"/>
    </row>
    <row r="38" spans="2:8" x14ac:dyDescent="0.25">
      <c r="B38" s="11" t="s">
        <v>13</v>
      </c>
      <c r="C38" s="4">
        <v>2.1593777599999999</v>
      </c>
      <c r="D38" s="7">
        <v>16</v>
      </c>
      <c r="F38" s="8"/>
      <c r="G38" s="9"/>
      <c r="H38" s="10"/>
    </row>
    <row r="39" spans="2:8" x14ac:dyDescent="0.25">
      <c r="B39" s="11" t="s">
        <v>14</v>
      </c>
      <c r="C39" s="4">
        <v>1.7972402099999996</v>
      </c>
      <c r="D39" s="7">
        <v>6</v>
      </c>
      <c r="F39" s="8"/>
      <c r="G39" s="9"/>
      <c r="H39" s="10"/>
    </row>
    <row r="40" spans="2:8" x14ac:dyDescent="0.25">
      <c r="B40" s="11" t="s">
        <v>17</v>
      </c>
      <c r="C40" s="4">
        <v>1.0574699999999999</v>
      </c>
      <c r="D40" s="7">
        <v>7</v>
      </c>
      <c r="F40" s="8"/>
      <c r="G40" s="9"/>
      <c r="H40" s="10"/>
    </row>
    <row r="41" spans="2:8" x14ac:dyDescent="0.25">
      <c r="B41" s="11" t="s">
        <v>15</v>
      </c>
      <c r="C41" s="4">
        <v>0.43885600000000002</v>
      </c>
      <c r="D41" s="7">
        <v>10</v>
      </c>
      <c r="F41" s="8"/>
      <c r="G41" s="9"/>
      <c r="H41" s="10"/>
    </row>
    <row r="42" spans="2:8" x14ac:dyDescent="0.25">
      <c r="B42" s="11" t="s">
        <v>20</v>
      </c>
      <c r="C42" s="4">
        <v>0.38963499999999995</v>
      </c>
      <c r="D42" s="7">
        <v>9</v>
      </c>
      <c r="F42" s="8"/>
      <c r="G42" s="9"/>
      <c r="H42" s="10"/>
    </row>
    <row r="43" spans="2:8" x14ac:dyDescent="0.25">
      <c r="B43" s="11" t="s">
        <v>16</v>
      </c>
      <c r="C43" s="4">
        <v>8.8150240000000005E-2</v>
      </c>
      <c r="D43" s="7">
        <v>2</v>
      </c>
      <c r="F43" s="8"/>
      <c r="G43" s="9"/>
      <c r="H43" s="10"/>
    </row>
    <row r="44" spans="2:8" x14ac:dyDescent="0.25">
      <c r="B44" s="11" t="s">
        <v>18</v>
      </c>
      <c r="C44" s="4">
        <v>7.0900000000000019E-2</v>
      </c>
      <c r="D44" s="7">
        <v>8</v>
      </c>
    </row>
    <row r="45" spans="2:8" x14ac:dyDescent="0.25">
      <c r="B45" s="11" t="s">
        <v>23</v>
      </c>
      <c r="C45" s="4">
        <v>2.4E-2</v>
      </c>
      <c r="D45" s="7">
        <v>2</v>
      </c>
    </row>
    <row r="46" spans="2:8" x14ac:dyDescent="0.25">
      <c r="B46" s="11" t="s">
        <v>22</v>
      </c>
      <c r="C46" s="4">
        <v>1.6E-2</v>
      </c>
      <c r="D46" s="7">
        <v>1</v>
      </c>
    </row>
    <row r="47" spans="2:8" x14ac:dyDescent="0.25">
      <c r="B47" s="11" t="s">
        <v>19</v>
      </c>
      <c r="C47" s="4">
        <v>1.09E-2</v>
      </c>
      <c r="D47" s="7">
        <v>1</v>
      </c>
    </row>
    <row r="48" spans="2:8" x14ac:dyDescent="0.25">
      <c r="B48" s="11" t="s">
        <v>21</v>
      </c>
      <c r="C48" s="4">
        <v>4.8999999999999998E-3</v>
      </c>
      <c r="D48" s="7">
        <v>2</v>
      </c>
    </row>
    <row r="49" spans="2:4" ht="15.75" thickBot="1" x14ac:dyDescent="0.3">
      <c r="B49" s="15" t="s">
        <v>5</v>
      </c>
      <c r="C49" s="16">
        <f>SUM(C36:C48)</f>
        <v>23.245384489999999</v>
      </c>
      <c r="D49" s="17">
        <f>SUM(D36:D48)</f>
        <v>281</v>
      </c>
    </row>
  </sheetData>
  <mergeCells count="3">
    <mergeCell ref="C4:D4"/>
    <mergeCell ref="C20:D20"/>
    <mergeCell ref="C34:D34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2"/>
  <sheetViews>
    <sheetView showGridLines="0" workbookViewId="0">
      <selection activeCell="B2" sqref="B2"/>
    </sheetView>
  </sheetViews>
  <sheetFormatPr baseColWidth="10" defaultRowHeight="15" x14ac:dyDescent="0.25"/>
  <cols>
    <col min="2" max="2" width="55.85546875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40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25</v>
      </c>
      <c r="D4" s="29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11" t="s">
        <v>33</v>
      </c>
      <c r="C6" s="4">
        <v>17.44111784</v>
      </c>
      <c r="D6" s="7">
        <v>212</v>
      </c>
      <c r="F6" s="8"/>
      <c r="G6" s="9"/>
      <c r="H6" s="10"/>
    </row>
    <row r="7" spans="2:8" x14ac:dyDescent="0.25">
      <c r="B7" s="11" t="s">
        <v>28</v>
      </c>
      <c r="C7" s="4">
        <v>12.691535750000005</v>
      </c>
      <c r="D7" s="7">
        <v>186</v>
      </c>
      <c r="F7" s="8"/>
      <c r="G7" s="9"/>
      <c r="H7" s="10"/>
    </row>
    <row r="8" spans="2:8" x14ac:dyDescent="0.25">
      <c r="B8" s="11" t="s">
        <v>30</v>
      </c>
      <c r="C8" s="4">
        <v>7.3684305099999996</v>
      </c>
      <c r="D8" s="7">
        <v>80</v>
      </c>
      <c r="F8" s="8"/>
      <c r="G8" s="9"/>
      <c r="H8" s="10"/>
    </row>
    <row r="9" spans="2:8" x14ac:dyDescent="0.25">
      <c r="B9" s="11" t="s">
        <v>32</v>
      </c>
      <c r="C9" s="4">
        <v>6.1208352100000001</v>
      </c>
      <c r="D9" s="7">
        <v>19</v>
      </c>
      <c r="F9" s="8"/>
      <c r="G9" s="9"/>
      <c r="H9" s="10"/>
    </row>
    <row r="10" spans="2:8" x14ac:dyDescent="0.25">
      <c r="B10" s="11" t="s">
        <v>4</v>
      </c>
      <c r="C10" s="4">
        <v>4.2945988799999997</v>
      </c>
      <c r="D10" s="7">
        <v>10</v>
      </c>
      <c r="F10" s="8"/>
      <c r="G10" s="9"/>
      <c r="H10" s="10"/>
    </row>
    <row r="11" spans="2:8" x14ac:dyDescent="0.25">
      <c r="B11" s="11" t="s">
        <v>29</v>
      </c>
      <c r="C11" s="4">
        <v>1.5418324599999997</v>
      </c>
      <c r="D11" s="7">
        <v>181</v>
      </c>
      <c r="F11" s="8"/>
      <c r="G11" s="9"/>
      <c r="H11" s="10"/>
    </row>
    <row r="12" spans="2:8" x14ac:dyDescent="0.25">
      <c r="B12" s="11" t="s">
        <v>34</v>
      </c>
      <c r="C12" s="4">
        <v>1.3071453200000001</v>
      </c>
      <c r="D12" s="7">
        <v>7</v>
      </c>
      <c r="F12" s="8"/>
      <c r="G12" s="9"/>
      <c r="H12" s="10"/>
    </row>
    <row r="13" spans="2:8" x14ac:dyDescent="0.25">
      <c r="B13" s="11" t="s">
        <v>35</v>
      </c>
      <c r="C13" s="4">
        <v>6.8836499999999998E-3</v>
      </c>
      <c r="D13" s="7">
        <v>1</v>
      </c>
      <c r="F13" s="8"/>
      <c r="G13" s="9"/>
      <c r="H13" s="10"/>
    </row>
    <row r="14" spans="2:8" ht="15.75" thickBot="1" x14ac:dyDescent="0.3">
      <c r="B14" s="15" t="s">
        <v>5</v>
      </c>
      <c r="C14" s="16">
        <f>SUBTOTAL(109,Tabla26[Saldo])</f>
        <v>50.772379620000002</v>
      </c>
      <c r="D14" s="17">
        <f>SUBTOTAL(109,Tabla26[Créditos])</f>
        <v>696</v>
      </c>
    </row>
    <row r="15" spans="2:8" x14ac:dyDescent="0.25">
      <c r="B15" s="5"/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ht="15.75" x14ac:dyDescent="0.25">
      <c r="B20" s="1" t="s">
        <v>41</v>
      </c>
      <c r="D20" s="6"/>
    </row>
    <row r="21" spans="2:8" ht="16.5" thickBot="1" x14ac:dyDescent="0.3">
      <c r="B21" s="2" t="s">
        <v>0</v>
      </c>
      <c r="D21" s="6"/>
    </row>
    <row r="22" spans="2:8" x14ac:dyDescent="0.25">
      <c r="C22" s="28" t="s">
        <v>25</v>
      </c>
      <c r="D22" s="29"/>
      <c r="F22" s="8"/>
      <c r="G22" s="9"/>
      <c r="H22" s="10"/>
    </row>
    <row r="23" spans="2:8" ht="15.75" thickBot="1" x14ac:dyDescent="0.3">
      <c r="B23" s="19" t="s">
        <v>1</v>
      </c>
      <c r="C23" s="13" t="s">
        <v>26</v>
      </c>
      <c r="D23" s="14" t="s">
        <v>3</v>
      </c>
      <c r="F23" s="8"/>
      <c r="G23" s="9"/>
      <c r="H23" s="10"/>
    </row>
    <row r="24" spans="2:8" x14ac:dyDescent="0.25">
      <c r="B24" s="18" t="s">
        <v>44</v>
      </c>
      <c r="C24" s="4">
        <v>8.5151071899999984</v>
      </c>
      <c r="D24" s="7">
        <v>483</v>
      </c>
      <c r="F24" s="8"/>
      <c r="G24" s="9"/>
      <c r="H24" s="10"/>
    </row>
    <row r="25" spans="2:8" x14ac:dyDescent="0.25">
      <c r="B25" s="18" t="s">
        <v>8</v>
      </c>
      <c r="C25" s="4">
        <v>14.789620819999996</v>
      </c>
      <c r="D25" s="7">
        <v>144</v>
      </c>
      <c r="F25" s="8"/>
      <c r="G25" s="9"/>
      <c r="H25" s="10"/>
    </row>
    <row r="26" spans="2:8" x14ac:dyDescent="0.25">
      <c r="B26" s="18" t="s">
        <v>9</v>
      </c>
      <c r="C26" s="4">
        <v>14.61811702</v>
      </c>
      <c r="D26" s="7">
        <v>40</v>
      </c>
    </row>
    <row r="27" spans="2:8" x14ac:dyDescent="0.25">
      <c r="B27" s="18" t="s">
        <v>10</v>
      </c>
      <c r="C27" s="4">
        <v>12.849534589999999</v>
      </c>
      <c r="D27" s="7">
        <v>29</v>
      </c>
    </row>
    <row r="28" spans="2:8" ht="15.75" thickBot="1" x14ac:dyDescent="0.3">
      <c r="B28" s="20" t="s">
        <v>5</v>
      </c>
      <c r="C28" s="16">
        <f>SUM(C24:C27)</f>
        <v>50.772379619999988</v>
      </c>
      <c r="D28" s="17">
        <f t="shared" ref="D28" si="0">SUM(D24:D27)</f>
        <v>696</v>
      </c>
    </row>
    <row r="29" spans="2:8" x14ac:dyDescent="0.25">
      <c r="B29" s="27" t="s">
        <v>43</v>
      </c>
    </row>
    <row r="34" spans="2:8" ht="15.75" x14ac:dyDescent="0.25">
      <c r="B34" s="1" t="s">
        <v>42</v>
      </c>
    </row>
    <row r="35" spans="2:8" ht="16.5" thickBot="1" x14ac:dyDescent="0.3">
      <c r="B35" s="2" t="s">
        <v>0</v>
      </c>
    </row>
    <row r="36" spans="2:8" x14ac:dyDescent="0.25">
      <c r="C36" s="28" t="s">
        <v>25</v>
      </c>
      <c r="D36" s="29"/>
    </row>
    <row r="37" spans="2:8" ht="15.75" thickBot="1" x14ac:dyDescent="0.3">
      <c r="B37" s="12" t="s">
        <v>1</v>
      </c>
      <c r="C37" s="13" t="s">
        <v>26</v>
      </c>
      <c r="D37" s="14" t="s">
        <v>3</v>
      </c>
    </row>
    <row r="38" spans="2:8" x14ac:dyDescent="0.25">
      <c r="B38" s="11" t="s">
        <v>11</v>
      </c>
      <c r="C38" s="4">
        <v>32.27595453</v>
      </c>
      <c r="D38" s="7">
        <v>428</v>
      </c>
      <c r="F38" s="8"/>
      <c r="G38" s="9"/>
      <c r="H38" s="10"/>
    </row>
    <row r="39" spans="2:8" x14ac:dyDescent="0.25">
      <c r="B39" s="11" t="s">
        <v>12</v>
      </c>
      <c r="C39" s="4">
        <v>11.293723999999997</v>
      </c>
      <c r="D39" s="7">
        <v>137</v>
      </c>
      <c r="F39" s="8"/>
      <c r="G39" s="9"/>
      <c r="H39" s="10"/>
    </row>
    <row r="40" spans="2:8" x14ac:dyDescent="0.25">
      <c r="B40" s="11" t="s">
        <v>14</v>
      </c>
      <c r="C40" s="4">
        <v>2.7849074499999995</v>
      </c>
      <c r="D40" s="7">
        <v>19</v>
      </c>
      <c r="F40" s="8"/>
      <c r="G40" s="9"/>
      <c r="H40" s="10"/>
    </row>
    <row r="41" spans="2:8" x14ac:dyDescent="0.25">
      <c r="B41" s="11" t="s">
        <v>13</v>
      </c>
      <c r="C41" s="4">
        <v>2.0402922399999994</v>
      </c>
      <c r="D41" s="7">
        <v>17</v>
      </c>
      <c r="F41" s="8"/>
      <c r="G41" s="9"/>
      <c r="H41" s="10"/>
    </row>
    <row r="42" spans="2:8" x14ac:dyDescent="0.25">
      <c r="B42" s="11" t="s">
        <v>15</v>
      </c>
      <c r="C42" s="4">
        <v>0.91827438000000006</v>
      </c>
      <c r="D42" s="7">
        <v>22</v>
      </c>
      <c r="F42" s="8"/>
      <c r="G42" s="9"/>
      <c r="H42" s="10"/>
    </row>
    <row r="43" spans="2:8" x14ac:dyDescent="0.25">
      <c r="B43" s="11" t="s">
        <v>20</v>
      </c>
      <c r="C43" s="4">
        <v>0.43995284000000001</v>
      </c>
      <c r="D43" s="7">
        <v>21</v>
      </c>
      <c r="F43" s="8"/>
      <c r="G43" s="9"/>
      <c r="H43" s="10"/>
    </row>
    <row r="44" spans="2:8" x14ac:dyDescent="0.25">
      <c r="B44" s="11" t="s">
        <v>16</v>
      </c>
      <c r="C44" s="4">
        <v>0.41517619000000006</v>
      </c>
      <c r="D44" s="7">
        <v>12</v>
      </c>
      <c r="F44" s="8"/>
      <c r="G44" s="9"/>
      <c r="H44" s="10"/>
    </row>
    <row r="45" spans="2:8" x14ac:dyDescent="0.25">
      <c r="B45" s="11" t="s">
        <v>17</v>
      </c>
      <c r="C45" s="4">
        <v>0.28493363999999999</v>
      </c>
      <c r="D45" s="7">
        <v>12</v>
      </c>
      <c r="F45" s="8"/>
      <c r="G45" s="9"/>
      <c r="H45" s="10"/>
    </row>
    <row r="46" spans="2:8" x14ac:dyDescent="0.25">
      <c r="B46" s="11" t="s">
        <v>19</v>
      </c>
      <c r="C46" s="4">
        <v>0.19803989</v>
      </c>
      <c r="D46" s="7">
        <v>2</v>
      </c>
      <c r="F46" s="8"/>
      <c r="G46" s="9"/>
      <c r="H46" s="10"/>
    </row>
    <row r="47" spans="2:8" x14ac:dyDescent="0.25">
      <c r="B47" s="11" t="s">
        <v>23</v>
      </c>
      <c r="C47" s="4">
        <v>5.4202260000000002E-2</v>
      </c>
      <c r="D47" s="7">
        <v>10</v>
      </c>
      <c r="F47" s="8"/>
      <c r="G47" s="9"/>
      <c r="H47" s="10"/>
    </row>
    <row r="48" spans="2:8" x14ac:dyDescent="0.25">
      <c r="B48" s="11" t="s">
        <v>21</v>
      </c>
      <c r="C48" s="4">
        <v>2.5973599999999999E-2</v>
      </c>
      <c r="D48" s="7">
        <v>9</v>
      </c>
      <c r="F48" s="8"/>
      <c r="G48" s="9"/>
      <c r="H48" s="10"/>
    </row>
    <row r="49" spans="2:8" x14ac:dyDescent="0.25">
      <c r="B49" s="11" t="s">
        <v>18</v>
      </c>
      <c r="C49" s="4">
        <v>2.4998630000000001E-2</v>
      </c>
      <c r="D49" s="7">
        <v>5</v>
      </c>
      <c r="F49" s="8"/>
      <c r="G49" s="9"/>
      <c r="H49" s="10"/>
    </row>
    <row r="50" spans="2:8" x14ac:dyDescent="0.25">
      <c r="B50" s="11" t="s">
        <v>22</v>
      </c>
      <c r="C50" s="4">
        <v>1.447825E-2</v>
      </c>
      <c r="D50" s="7">
        <v>1</v>
      </c>
      <c r="F50" s="8"/>
      <c r="G50" s="9"/>
      <c r="H50" s="10"/>
    </row>
    <row r="51" spans="2:8" x14ac:dyDescent="0.25">
      <c r="B51" s="11" t="s">
        <v>24</v>
      </c>
      <c r="C51" s="4">
        <v>1.4717199999999999E-3</v>
      </c>
      <c r="D51" s="7">
        <v>1</v>
      </c>
    </row>
    <row r="52" spans="2:8" ht="15.75" thickBot="1" x14ac:dyDescent="0.3">
      <c r="B52" s="15" t="s">
        <v>5</v>
      </c>
      <c r="C52" s="16">
        <f>SUM(C38:C51)</f>
        <v>50.772379619999981</v>
      </c>
      <c r="D52" s="17">
        <f>SUM(D38:D51)</f>
        <v>696</v>
      </c>
    </row>
  </sheetData>
  <mergeCells count="3">
    <mergeCell ref="C4:D4"/>
    <mergeCell ref="C22:D22"/>
    <mergeCell ref="C36:D3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Mauricio Ríos</cp:lastModifiedBy>
  <dcterms:created xsi:type="dcterms:W3CDTF">2018-05-16T19:09:38Z</dcterms:created>
  <dcterms:modified xsi:type="dcterms:W3CDTF">2019-01-09T15:20:22Z</dcterms:modified>
</cp:coreProperties>
</file>