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ios\Desktop\Información - Portal de Transparencia\OFICIAL\"/>
    </mc:Choice>
  </mc:AlternateContent>
  <bookViews>
    <workbookView xWindow="0" yWindow="0" windowWidth="24000" windowHeight="9600"/>
  </bookViews>
  <sheets>
    <sheet name="BDES - Monto Otorgado" sheetId="1" r:id="rId1"/>
    <sheet name="BDES - Saldo de Cartera" sheetId="2" r:id="rId2"/>
    <sheet name="FDE - Monto Otorgado" sheetId="3" r:id="rId3"/>
    <sheet name="FDE - Saldo de Cartera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C55" i="1"/>
  <c r="D31" i="1"/>
  <c r="C31" i="1"/>
  <c r="D16" i="1"/>
  <c r="C16" i="1"/>
  <c r="D31" i="2"/>
  <c r="D55" i="2" l="1"/>
  <c r="C55" i="2"/>
  <c r="C31" i="2"/>
  <c r="D16" i="2"/>
  <c r="C16" i="2"/>
  <c r="C55" i="4"/>
  <c r="D55" i="4" l="1"/>
  <c r="D31" i="4"/>
  <c r="C31" i="4"/>
  <c r="D16" i="4"/>
  <c r="C16" i="4"/>
  <c r="C16" i="3" l="1"/>
  <c r="D16" i="3"/>
  <c r="D55" i="3"/>
  <c r="C55" i="3"/>
  <c r="D31" i="3"/>
  <c r="C31" i="3"/>
</calcChain>
</file>

<file path=xl/sharedStrings.xml><?xml version="1.0" encoding="utf-8"?>
<sst xmlns="http://schemas.openxmlformats.org/spreadsheetml/2006/main" count="200" uniqueCount="43">
  <si>
    <t>Cifras en millones de USD</t>
  </si>
  <si>
    <t>SECTOR ECONÓMICO</t>
  </si>
  <si>
    <t>Monto</t>
  </si>
  <si>
    <t>Créditos</t>
  </si>
  <si>
    <t>INSTITUCIONES FINANCIERAS</t>
  </si>
  <si>
    <t>TOTAL</t>
  </si>
  <si>
    <t>PERSONA NATURAL</t>
  </si>
  <si>
    <t>MICROEMPRESA</t>
  </si>
  <si>
    <t>PEQUENA</t>
  </si>
  <si>
    <t>MEDIANA</t>
  </si>
  <si>
    <t>GRANDE</t>
  </si>
  <si>
    <t>SAN SALVADOR</t>
  </si>
  <si>
    <t>LA LIBERTAD</t>
  </si>
  <si>
    <t>SANTA ANA</t>
  </si>
  <si>
    <t>SAN MIGUEL</t>
  </si>
  <si>
    <t>SONSONATE</t>
  </si>
  <si>
    <t>AHUACHAPAN</t>
  </si>
  <si>
    <t>LA PAZ</t>
  </si>
  <si>
    <t>USULUTAN</t>
  </si>
  <si>
    <t>SAN VICENTE</t>
  </si>
  <si>
    <t>CUSCATLAN</t>
  </si>
  <si>
    <t>CABAÑAS</t>
  </si>
  <si>
    <t>LA UNION</t>
  </si>
  <si>
    <t>CHALATENANGO</t>
  </si>
  <si>
    <t>MORAZAN</t>
  </si>
  <si>
    <t>FDE</t>
  </si>
  <si>
    <t>Saldo</t>
  </si>
  <si>
    <t>INDUSTRIA MANUFACTURERA</t>
  </si>
  <si>
    <t>SERVICIOS</t>
  </si>
  <si>
    <t>AGROPECUARIO</t>
  </si>
  <si>
    <t>CONSTRUCCION</t>
  </si>
  <si>
    <t>COMERCIO</t>
  </si>
  <si>
    <t>MINERIA Y CANTERAS</t>
  </si>
  <si>
    <t>VIVIENDA</t>
  </si>
  <si>
    <t>ELECTRICIDAD, GAS, AGUA Y SERVICIOS SANITARIOS</t>
  </si>
  <si>
    <t>A) SALDO DE CARTERA POR SECTOR A MARZO 2018</t>
  </si>
  <si>
    <t>B) SALDO DE CARTERA POR TAMAÑO DE EMPRESA A MARZO 2018</t>
  </si>
  <si>
    <t>C) SALDO DE CARTERA POR DEPARTAMENTO A MARZO 2018</t>
  </si>
  <si>
    <t>A) MONTO OTORGADO POR SECTOR (ACUMULADO DE ENERO A MARZO 2018)</t>
  </si>
  <si>
    <t>B) MONTO OTORGADO POR TAMAÑO DE EMPRESA (ACUMULADO DE ENERO A MARZO 2018)</t>
  </si>
  <si>
    <t>C) MONTO OTORGADO POR DEPARTAMENTO (ACUMULADO DE ENERO A MARZO 2018)</t>
  </si>
  <si>
    <t>2DO. PISO</t>
  </si>
  <si>
    <t>TRANSPORTE, ALMACENAJE Y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</si>
</sst>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44" fontId="0" fillId="0" borderId="3" xfId="2" applyFont="1" applyBorder="1" applyAlignment="1">
      <alignment horizontal="center"/>
    </xf>
    <xf numFmtId="0" fontId="5" fillId="0" borderId="0" xfId="0" applyFont="1"/>
    <xf numFmtId="0" fontId="0" fillId="0" borderId="0" xfId="0" applyAlignment="1"/>
    <xf numFmtId="164" fontId="0" fillId="0" borderId="0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44" fontId="0" fillId="0" borderId="0" xfId="0" applyNumberFormat="1"/>
    <xf numFmtId="0" fontId="0" fillId="0" borderId="0" xfId="0" applyNumberFormat="1"/>
    <xf numFmtId="0" fontId="0" fillId="0" borderId="0" xfId="0" applyBorder="1" applyAlignment="1">
      <alignment horizontal="left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44" fontId="2" fillId="2" borderId="7" xfId="2" applyFont="1" applyFill="1" applyBorder="1" applyAlignment="1">
      <alignment horizontal="center"/>
    </xf>
    <xf numFmtId="164" fontId="2" fillId="2" borderId="8" xfId="1" applyNumberFormat="1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2" fillId="2" borderId="8" xfId="0" applyFont="1" applyFill="1" applyBorder="1"/>
    <xf numFmtId="0" fontId="2" fillId="2" borderId="5" xfId="0" applyFont="1" applyFill="1" applyBorder="1" applyAlignment="1">
      <alignment horizontal="left"/>
    </xf>
    <xf numFmtId="164" fontId="0" fillId="0" borderId="0" xfId="0" applyNumberFormat="1"/>
    <xf numFmtId="0" fontId="0" fillId="0" borderId="10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theme="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(Acumulado de Enero - Marzo 2018)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'BDES - Monto Otorgado'!$B$6:$B$13</c:f>
              <c:strCache>
                <c:ptCount val="8"/>
                <c:pt idx="0">
                  <c:v>COMERCIO</c:v>
                </c:pt>
                <c:pt idx="1">
                  <c:v>INDUSTRIA MANUFACTURERA</c:v>
                </c:pt>
                <c:pt idx="2">
                  <c:v>SERVICIOS</c:v>
                </c:pt>
                <c:pt idx="3">
                  <c:v>CONSTRUCCION</c:v>
                </c:pt>
                <c:pt idx="4">
                  <c:v>AGROPECUARIO</c:v>
                </c:pt>
                <c:pt idx="5">
                  <c:v>VIVIENDA</c:v>
                </c:pt>
                <c:pt idx="6">
                  <c:v>TRANSPORTE, ALMACENAJE Y COMUNICACIONES</c:v>
                </c:pt>
                <c:pt idx="7">
                  <c:v>ELECTRICIDAD, GAS, AGUA Y SERVICIOS SANITARIOS</c:v>
                </c:pt>
              </c:strCache>
            </c:strRef>
          </c:cat>
          <c:val>
            <c:numRef>
              <c:f>'BDES - Monto Otorgado'!$C$6:$C$13</c:f>
              <c:numCache>
                <c:formatCode>_("$"* #,##0.00_);_("$"* \(#,##0.00\);_("$"* "-"??_);_(@_)</c:formatCode>
                <c:ptCount val="8"/>
                <c:pt idx="0">
                  <c:v>11.02111650000001</c:v>
                </c:pt>
                <c:pt idx="1">
                  <c:v>9.6914780000000018</c:v>
                </c:pt>
                <c:pt idx="2">
                  <c:v>8.3293426099999959</c:v>
                </c:pt>
                <c:pt idx="3">
                  <c:v>3.4583142499999977</c:v>
                </c:pt>
                <c:pt idx="4">
                  <c:v>1.7861522399999998</c:v>
                </c:pt>
                <c:pt idx="5">
                  <c:v>0.84678999999999993</c:v>
                </c:pt>
                <c:pt idx="6">
                  <c:v>0.58865000000000012</c:v>
                </c:pt>
                <c:pt idx="7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0-490C-AE56-B8E3A57BF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703072"/>
        <c:axId val="112427840"/>
      </c:barChart>
      <c:lineChart>
        <c:grouping val="standard"/>
        <c:varyColors val="0"/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'BDES - Monto Otorgado'!$B$6:$B$13</c:f>
              <c:strCache>
                <c:ptCount val="8"/>
                <c:pt idx="0">
                  <c:v>COMERCIO</c:v>
                </c:pt>
                <c:pt idx="1">
                  <c:v>INDUSTRIA MANUFACTURERA</c:v>
                </c:pt>
                <c:pt idx="2">
                  <c:v>SERVICIOS</c:v>
                </c:pt>
                <c:pt idx="3">
                  <c:v>CONSTRUCCION</c:v>
                </c:pt>
                <c:pt idx="4">
                  <c:v>AGROPECUARIO</c:v>
                </c:pt>
                <c:pt idx="5">
                  <c:v>VIVIENDA</c:v>
                </c:pt>
                <c:pt idx="6">
                  <c:v>TRANSPORTE, ALMACENAJE Y COMUNICACIONES</c:v>
                </c:pt>
                <c:pt idx="7">
                  <c:v>ELECTRICIDAD, GAS, AGUA Y SERVICIOS SANITARIOS</c:v>
                </c:pt>
              </c:strCache>
            </c:strRef>
          </c:cat>
          <c:val>
            <c:numRef>
              <c:f>'BDES - Monto Otorgado'!$D$6:$D$13</c:f>
              <c:numCache>
                <c:formatCode>_(* #,##0_);_(* \(#,##0\);_(* "-"??_);_(@_)</c:formatCode>
                <c:ptCount val="8"/>
                <c:pt idx="0">
                  <c:v>477</c:v>
                </c:pt>
                <c:pt idx="1">
                  <c:v>276</c:v>
                </c:pt>
                <c:pt idx="2">
                  <c:v>68</c:v>
                </c:pt>
                <c:pt idx="3">
                  <c:v>113</c:v>
                </c:pt>
                <c:pt idx="4">
                  <c:v>48</c:v>
                </c:pt>
                <c:pt idx="5">
                  <c:v>19</c:v>
                </c:pt>
                <c:pt idx="6">
                  <c:v>27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0-490C-AE56-B8E3A57BF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846768"/>
        <c:axId val="290576272"/>
      </c:lineChart>
      <c:catAx>
        <c:axId val="21770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2427840"/>
        <c:crosses val="autoZero"/>
        <c:auto val="1"/>
        <c:lblAlgn val="ctr"/>
        <c:lblOffset val="100"/>
        <c:noMultiLvlLbl val="0"/>
      </c:catAx>
      <c:valAx>
        <c:axId val="1124278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Millones de USD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7703072"/>
        <c:crosses val="autoZero"/>
        <c:crossBetween val="between"/>
      </c:valAx>
      <c:valAx>
        <c:axId val="2905762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Número</a:t>
                </a:r>
                <a:r>
                  <a:rPr lang="es-SV" baseline="0"/>
                  <a:t> de créditos</a:t>
                </a:r>
                <a:endParaRPr lang="es-SV"/>
              </a:p>
            </c:rich>
          </c:tx>
          <c:layout>
            <c:manualLayout>
              <c:xMode val="edge"/>
              <c:yMode val="edge"/>
              <c:x val="0.96032392858109228"/>
              <c:y val="0.22535782165555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72846768"/>
        <c:crosses val="max"/>
        <c:crossBetween val="between"/>
      </c:valAx>
      <c:catAx>
        <c:axId val="3728467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057627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(Al 31 de Marzo</a:t>
            </a:r>
            <a:r>
              <a:rPr lang="es-SV" sz="1200" baseline="0"/>
              <a:t> </a:t>
            </a:r>
            <a:r>
              <a:rPr lang="es-SV" sz="1200"/>
              <a:t>2018)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'FDE - Saldo de Cartera'!$B$6:$B$13</c:f>
              <c:strCache>
                <c:ptCount val="8"/>
                <c:pt idx="0">
                  <c:v>INDUSTRIA MANUFACTURERA</c:v>
                </c:pt>
                <c:pt idx="1">
                  <c:v>SERVICIOS</c:v>
                </c:pt>
                <c:pt idx="2">
                  <c:v>AGROPECUARIO</c:v>
                </c:pt>
                <c:pt idx="3">
                  <c:v>CONSTRUCCION</c:v>
                </c:pt>
                <c:pt idx="4">
                  <c:v>INSTITUCIONES FINANCIERAS</c:v>
                </c:pt>
                <c:pt idx="5">
                  <c:v>COMERCIO</c:v>
                </c:pt>
                <c:pt idx="6">
                  <c:v>TRANSPORTE, ALMACENAJE Y COMUNICACIONES</c:v>
                </c:pt>
                <c:pt idx="7">
                  <c:v>MINERIA Y CANTERAS</c:v>
                </c:pt>
              </c:strCache>
            </c:strRef>
          </c:cat>
          <c:val>
            <c:numRef>
              <c:f>'FDE - Saldo de Cartera'!$C$6:$C$13</c:f>
              <c:numCache>
                <c:formatCode>_("$"* #,##0.00_);_("$"* \(#,##0.00\);_("$"* "-"??_);_(@_)</c:formatCode>
                <c:ptCount val="8"/>
                <c:pt idx="0">
                  <c:v>16.919812270000001</c:v>
                </c:pt>
                <c:pt idx="1">
                  <c:v>11.580339920000005</c:v>
                </c:pt>
                <c:pt idx="2">
                  <c:v>7.6764345700000005</c:v>
                </c:pt>
                <c:pt idx="3">
                  <c:v>7.315660610000001</c:v>
                </c:pt>
                <c:pt idx="4">
                  <c:v>5.1987047200000003</c:v>
                </c:pt>
                <c:pt idx="5">
                  <c:v>1.7872813900000013</c:v>
                </c:pt>
                <c:pt idx="6">
                  <c:v>1.4861245300000001</c:v>
                </c:pt>
                <c:pt idx="7">
                  <c:v>1.1698510000000001E-2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3-449A-B04D-6BAF51F74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703072"/>
        <c:axId val="112427840"/>
      </c:barChart>
      <c:lineChart>
        <c:grouping val="standard"/>
        <c:varyColors val="0"/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'FDE - Saldo de Cartera'!$B$6:$B$13</c:f>
              <c:strCache>
                <c:ptCount val="8"/>
                <c:pt idx="0">
                  <c:v>INDUSTRIA MANUFACTURERA</c:v>
                </c:pt>
                <c:pt idx="1">
                  <c:v>SERVICIOS</c:v>
                </c:pt>
                <c:pt idx="2">
                  <c:v>AGROPECUARIO</c:v>
                </c:pt>
                <c:pt idx="3">
                  <c:v>CONSTRUCCION</c:v>
                </c:pt>
                <c:pt idx="4">
                  <c:v>INSTITUCIONES FINANCIERAS</c:v>
                </c:pt>
                <c:pt idx="5">
                  <c:v>COMERCIO</c:v>
                </c:pt>
                <c:pt idx="6">
                  <c:v>TRANSPORTE, ALMACENAJE Y COMUNICACIONES</c:v>
                </c:pt>
                <c:pt idx="7">
                  <c:v>MINERIA Y CANTERAS</c:v>
                </c:pt>
              </c:strCache>
            </c:strRef>
          </c:cat>
          <c:val>
            <c:numRef>
              <c:f>'FDE - Saldo de Cartera'!$D$6:$D$13</c:f>
              <c:numCache>
                <c:formatCode>_(* #,##0_);_(* \(#,##0\);_(* "-"??_);_(@_)</c:formatCode>
                <c:ptCount val="8"/>
                <c:pt idx="0">
                  <c:v>214</c:v>
                </c:pt>
                <c:pt idx="1">
                  <c:v>167</c:v>
                </c:pt>
                <c:pt idx="2">
                  <c:v>75</c:v>
                </c:pt>
                <c:pt idx="3">
                  <c:v>25</c:v>
                </c:pt>
                <c:pt idx="4">
                  <c:v>8</c:v>
                </c:pt>
                <c:pt idx="5">
                  <c:v>189</c:v>
                </c:pt>
                <c:pt idx="6">
                  <c:v>8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3-449A-B04D-6BAF51F74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846768"/>
        <c:axId val="290576272"/>
      </c:lineChart>
      <c:catAx>
        <c:axId val="21770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2427840"/>
        <c:crosses val="autoZero"/>
        <c:auto val="1"/>
        <c:lblAlgn val="ctr"/>
        <c:lblOffset val="100"/>
        <c:noMultiLvlLbl val="0"/>
      </c:catAx>
      <c:valAx>
        <c:axId val="1124278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Millones de USD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7703072"/>
        <c:crosses val="autoZero"/>
        <c:crossBetween val="between"/>
      </c:valAx>
      <c:valAx>
        <c:axId val="2905762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Número</a:t>
                </a:r>
                <a:r>
                  <a:rPr lang="es-SV" baseline="0"/>
                  <a:t> de créditos</a:t>
                </a:r>
                <a:endParaRPr lang="es-SV"/>
              </a:p>
            </c:rich>
          </c:tx>
          <c:layout>
            <c:manualLayout>
              <c:xMode val="edge"/>
              <c:yMode val="edge"/>
              <c:x val="0.96032392858109228"/>
              <c:y val="0.22535782165555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72846768"/>
        <c:crosses val="max"/>
        <c:crossBetween val="between"/>
      </c:valAx>
      <c:catAx>
        <c:axId val="3728467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057627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(Al 31 de Marzo</a:t>
            </a:r>
            <a:r>
              <a:rPr lang="es-SV" sz="1200" baseline="0"/>
              <a:t> </a:t>
            </a:r>
            <a:r>
              <a:rPr lang="es-SV" sz="1200"/>
              <a:t>2018)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'FDE - Saldo de Cartera'!$B$26:$B$30</c:f>
              <c:strCache>
                <c:ptCount val="5"/>
                <c:pt idx="0">
                  <c:v>PEQUENA</c:v>
                </c:pt>
                <c:pt idx="1">
                  <c:v>MEDIANA</c:v>
                </c:pt>
                <c:pt idx="2">
                  <c:v>GRANDE</c:v>
                </c:pt>
                <c:pt idx="3">
                  <c:v>MICROEMPRESA</c:v>
                </c:pt>
                <c:pt idx="4">
                  <c:v>PERSONA NATURAL</c:v>
                </c:pt>
              </c:strCache>
            </c:strRef>
          </c:cat>
          <c:val>
            <c:numRef>
              <c:f>'FDE - Saldo de Cartera'!$C$26:$C$30</c:f>
              <c:numCache>
                <c:formatCode>_("$"* #,##0.00_);_("$"* \(#,##0.00\);_("$"* "-"??_);_(@_)</c:formatCode>
                <c:ptCount val="5"/>
                <c:pt idx="0">
                  <c:v>18.005005309999998</c:v>
                </c:pt>
                <c:pt idx="1">
                  <c:v>14.748835200000002</c:v>
                </c:pt>
                <c:pt idx="2">
                  <c:v>12.346670570000001</c:v>
                </c:pt>
                <c:pt idx="3">
                  <c:v>3.4625032700000036</c:v>
                </c:pt>
                <c:pt idx="4">
                  <c:v>3.4130421699999984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6-4449-8900-0AC85E779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703072"/>
        <c:axId val="112427840"/>
      </c:barChart>
      <c:lineChart>
        <c:grouping val="standard"/>
        <c:varyColors val="0"/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'FDE - Saldo de Cartera'!$B$26:$B$30</c:f>
              <c:strCache>
                <c:ptCount val="5"/>
                <c:pt idx="0">
                  <c:v>PEQUENA</c:v>
                </c:pt>
                <c:pt idx="1">
                  <c:v>MEDIANA</c:v>
                </c:pt>
                <c:pt idx="2">
                  <c:v>GRANDE</c:v>
                </c:pt>
                <c:pt idx="3">
                  <c:v>MICROEMPRESA</c:v>
                </c:pt>
                <c:pt idx="4">
                  <c:v>PERSONA NATURAL</c:v>
                </c:pt>
              </c:strCache>
            </c:strRef>
          </c:cat>
          <c:val>
            <c:numRef>
              <c:f>'FDE - Saldo de Cartera'!$D$26:$D$30</c:f>
              <c:numCache>
                <c:formatCode>_(* #,##0_);_(* \(#,##0\);_(* "-"??_);_(@_)</c:formatCode>
                <c:ptCount val="5"/>
                <c:pt idx="0">
                  <c:v>145</c:v>
                </c:pt>
                <c:pt idx="1">
                  <c:v>44</c:v>
                </c:pt>
                <c:pt idx="2">
                  <c:v>25</c:v>
                </c:pt>
                <c:pt idx="3">
                  <c:v>127</c:v>
                </c:pt>
                <c:pt idx="4">
                  <c:v>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6-4449-8900-0AC85E779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846768"/>
        <c:axId val="290576272"/>
      </c:lineChart>
      <c:catAx>
        <c:axId val="21770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2427840"/>
        <c:crosses val="autoZero"/>
        <c:auto val="1"/>
        <c:lblAlgn val="ctr"/>
        <c:lblOffset val="100"/>
        <c:noMultiLvlLbl val="0"/>
      </c:catAx>
      <c:valAx>
        <c:axId val="1124278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Millones de USD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7703072"/>
        <c:crosses val="autoZero"/>
        <c:crossBetween val="between"/>
      </c:valAx>
      <c:valAx>
        <c:axId val="2905762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Número</a:t>
                </a:r>
                <a:r>
                  <a:rPr lang="es-SV" baseline="0"/>
                  <a:t> de créditos</a:t>
                </a:r>
                <a:endParaRPr lang="es-SV"/>
              </a:p>
            </c:rich>
          </c:tx>
          <c:layout>
            <c:manualLayout>
              <c:xMode val="edge"/>
              <c:yMode val="edge"/>
              <c:x val="0.96032392858109228"/>
              <c:y val="0.22535782165555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72846768"/>
        <c:crosses val="max"/>
        <c:crossBetween val="between"/>
      </c:valAx>
      <c:catAx>
        <c:axId val="3728467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057627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(Al 31 de Marzo</a:t>
            </a:r>
            <a:r>
              <a:rPr lang="es-SV" sz="1200" baseline="0"/>
              <a:t> </a:t>
            </a:r>
            <a:r>
              <a:rPr lang="es-SV" sz="1200"/>
              <a:t>2018)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'FDE - Saldo de Cartera'!$B$41:$B$54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AHUACHAPAN</c:v>
                </c:pt>
                <c:pt idx="6">
                  <c:v>CUSCATLAN</c:v>
                </c:pt>
                <c:pt idx="7">
                  <c:v>SAN VICENTE</c:v>
                </c:pt>
                <c:pt idx="8">
                  <c:v>LA PAZ</c:v>
                </c:pt>
                <c:pt idx="9">
                  <c:v>CHALATENANGO</c:v>
                </c:pt>
                <c:pt idx="10">
                  <c:v>CABAÑAS</c:v>
                </c:pt>
                <c:pt idx="11">
                  <c:v>USULUTAN</c:v>
                </c:pt>
                <c:pt idx="12">
                  <c:v>MORAZAN</c:v>
                </c:pt>
                <c:pt idx="13">
                  <c:v>LA UNION</c:v>
                </c:pt>
              </c:strCache>
            </c:strRef>
          </c:cat>
          <c:val>
            <c:numRef>
              <c:f>'FDE - Saldo de Cartera'!$C$41:$C$54</c:f>
              <c:numCache>
                <c:formatCode>_("$"* #,##0.00_);_("$"* \(#,##0.00\);_("$"* "-"??_);_(@_)</c:formatCode>
                <c:ptCount val="14"/>
                <c:pt idx="0">
                  <c:v>30.862052349999999</c:v>
                </c:pt>
                <c:pt idx="1">
                  <c:v>13.73388916</c:v>
                </c:pt>
                <c:pt idx="2">
                  <c:v>2.9845659399999995</c:v>
                </c:pt>
                <c:pt idx="3">
                  <c:v>1.9106429999999996</c:v>
                </c:pt>
                <c:pt idx="4">
                  <c:v>0.88703451000000011</c:v>
                </c:pt>
                <c:pt idx="5">
                  <c:v>0.42794650000000001</c:v>
                </c:pt>
                <c:pt idx="6">
                  <c:v>0.40568831999999999</c:v>
                </c:pt>
                <c:pt idx="7">
                  <c:v>0.31354039</c:v>
                </c:pt>
                <c:pt idx="8">
                  <c:v>0.24991901</c:v>
                </c:pt>
                <c:pt idx="9">
                  <c:v>0.11196777000000001</c:v>
                </c:pt>
                <c:pt idx="10">
                  <c:v>4.3535240000000003E-2</c:v>
                </c:pt>
                <c:pt idx="11">
                  <c:v>4.3187969999999992E-2</c:v>
                </c:pt>
                <c:pt idx="12">
                  <c:v>2.0863600000000002E-3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3-4EA6-8A63-E7924E676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703072"/>
        <c:axId val="112427840"/>
      </c:barChart>
      <c:lineChart>
        <c:grouping val="standard"/>
        <c:varyColors val="0"/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'FDE - Saldo de Cartera'!$B$41:$B$54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AHUACHAPAN</c:v>
                </c:pt>
                <c:pt idx="6">
                  <c:v>CUSCATLAN</c:v>
                </c:pt>
                <c:pt idx="7">
                  <c:v>SAN VICENTE</c:v>
                </c:pt>
                <c:pt idx="8">
                  <c:v>LA PAZ</c:v>
                </c:pt>
                <c:pt idx="9">
                  <c:v>CHALATENANGO</c:v>
                </c:pt>
                <c:pt idx="10">
                  <c:v>CABAÑAS</c:v>
                </c:pt>
                <c:pt idx="11">
                  <c:v>USULUTAN</c:v>
                </c:pt>
                <c:pt idx="12">
                  <c:v>MORAZAN</c:v>
                </c:pt>
                <c:pt idx="13">
                  <c:v>LA UNION</c:v>
                </c:pt>
              </c:strCache>
            </c:strRef>
          </c:cat>
          <c:val>
            <c:numRef>
              <c:f>'FDE - Saldo de Cartera'!$D$41:$D$54</c:f>
              <c:numCache>
                <c:formatCode>_(* #,##0_);_(* \(#,##0\);_(* "-"??_);_(@_)</c:formatCode>
                <c:ptCount val="14"/>
                <c:pt idx="0">
                  <c:v>391</c:v>
                </c:pt>
                <c:pt idx="1">
                  <c:v>135</c:v>
                </c:pt>
                <c:pt idx="2">
                  <c:v>22</c:v>
                </c:pt>
                <c:pt idx="3">
                  <c:v>19</c:v>
                </c:pt>
                <c:pt idx="4">
                  <c:v>21</c:v>
                </c:pt>
                <c:pt idx="5">
                  <c:v>11</c:v>
                </c:pt>
                <c:pt idx="6">
                  <c:v>32</c:v>
                </c:pt>
                <c:pt idx="7">
                  <c:v>4</c:v>
                </c:pt>
                <c:pt idx="8">
                  <c:v>12</c:v>
                </c:pt>
                <c:pt idx="9">
                  <c:v>18</c:v>
                </c:pt>
                <c:pt idx="10">
                  <c:v>10</c:v>
                </c:pt>
                <c:pt idx="11">
                  <c:v>11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3-4EA6-8A63-E7924E676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846768"/>
        <c:axId val="290576272"/>
      </c:lineChart>
      <c:catAx>
        <c:axId val="21770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2427840"/>
        <c:crosses val="autoZero"/>
        <c:auto val="1"/>
        <c:lblAlgn val="ctr"/>
        <c:lblOffset val="100"/>
        <c:noMultiLvlLbl val="0"/>
      </c:catAx>
      <c:valAx>
        <c:axId val="1124278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Millones de USD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7703072"/>
        <c:crosses val="autoZero"/>
        <c:crossBetween val="between"/>
      </c:valAx>
      <c:valAx>
        <c:axId val="2905762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Número</a:t>
                </a:r>
                <a:r>
                  <a:rPr lang="es-SV" baseline="0"/>
                  <a:t> de créditos</a:t>
                </a:r>
                <a:endParaRPr lang="es-SV"/>
              </a:p>
            </c:rich>
          </c:tx>
          <c:layout>
            <c:manualLayout>
              <c:xMode val="edge"/>
              <c:yMode val="edge"/>
              <c:x val="0.96032392858109228"/>
              <c:y val="0.22535782165555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72846768"/>
        <c:crosses val="max"/>
        <c:crossBetween val="between"/>
      </c:valAx>
      <c:catAx>
        <c:axId val="3728467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057627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(Acumulado de Enero - Marzo 2018)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'BDES - Monto Otorgado'!$B$26:$B$30</c:f>
              <c:strCache>
                <c:ptCount val="5"/>
                <c:pt idx="0">
                  <c:v>GRANDE</c:v>
                </c:pt>
                <c:pt idx="1">
                  <c:v>PEQUENA</c:v>
                </c:pt>
                <c:pt idx="2">
                  <c:v>MEDIANA</c:v>
                </c:pt>
                <c:pt idx="3">
                  <c:v>MICROEMPRESA</c:v>
                </c:pt>
                <c:pt idx="4">
                  <c:v>PERSONA NATURAL</c:v>
                </c:pt>
              </c:strCache>
            </c:strRef>
          </c:cat>
          <c:val>
            <c:numRef>
              <c:f>'BDES - Monto Otorgado'!$C$26:$C$30</c:f>
              <c:numCache>
                <c:formatCode>_("$"* #,##0.00_);_("$"* \(#,##0.00\);_("$"* "-"??_);_(@_)</c:formatCode>
                <c:ptCount val="5"/>
                <c:pt idx="0">
                  <c:v>14.141599999999997</c:v>
                </c:pt>
                <c:pt idx="1">
                  <c:v>7.568783749999997</c:v>
                </c:pt>
                <c:pt idx="2">
                  <c:v>6.4050484900000004</c:v>
                </c:pt>
                <c:pt idx="3">
                  <c:v>5.2812184999999943</c:v>
                </c:pt>
                <c:pt idx="4">
                  <c:v>2.3451928599999983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6-49C9-A323-135A2897B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703072"/>
        <c:axId val="112427840"/>
      </c:barChart>
      <c:lineChart>
        <c:grouping val="standard"/>
        <c:varyColors val="0"/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'BDES - Monto Otorgado'!$B$26:$B$30</c:f>
              <c:strCache>
                <c:ptCount val="5"/>
                <c:pt idx="0">
                  <c:v>GRANDE</c:v>
                </c:pt>
                <c:pt idx="1">
                  <c:v>PEQUENA</c:v>
                </c:pt>
                <c:pt idx="2">
                  <c:v>MEDIANA</c:v>
                </c:pt>
                <c:pt idx="3">
                  <c:v>MICROEMPRESA</c:v>
                </c:pt>
                <c:pt idx="4">
                  <c:v>PERSONA NATURAL</c:v>
                </c:pt>
              </c:strCache>
            </c:strRef>
          </c:cat>
          <c:val>
            <c:numRef>
              <c:f>'BDES - Monto Otorgado'!$D$26:$D$30</c:f>
              <c:numCache>
                <c:formatCode>_(* #,##0_);_(* \(#,##0\);_(* "-"??_);_(@_)</c:formatCode>
                <c:ptCount val="5"/>
                <c:pt idx="0">
                  <c:v>41</c:v>
                </c:pt>
                <c:pt idx="1">
                  <c:v>100</c:v>
                </c:pt>
                <c:pt idx="2">
                  <c:v>35</c:v>
                </c:pt>
                <c:pt idx="3">
                  <c:v>718</c:v>
                </c:pt>
                <c:pt idx="4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6-49C9-A323-135A2897B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846768"/>
        <c:axId val="290576272"/>
      </c:lineChart>
      <c:catAx>
        <c:axId val="21770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2427840"/>
        <c:crosses val="autoZero"/>
        <c:auto val="1"/>
        <c:lblAlgn val="ctr"/>
        <c:lblOffset val="100"/>
        <c:noMultiLvlLbl val="0"/>
      </c:catAx>
      <c:valAx>
        <c:axId val="1124278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Millones de USD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7703072"/>
        <c:crosses val="autoZero"/>
        <c:crossBetween val="between"/>
      </c:valAx>
      <c:valAx>
        <c:axId val="2905762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Número</a:t>
                </a:r>
                <a:r>
                  <a:rPr lang="es-SV" baseline="0"/>
                  <a:t> de créditos</a:t>
                </a:r>
                <a:endParaRPr lang="es-SV"/>
              </a:p>
            </c:rich>
          </c:tx>
          <c:layout>
            <c:manualLayout>
              <c:xMode val="edge"/>
              <c:yMode val="edge"/>
              <c:x val="0.96032392858109228"/>
              <c:y val="0.22535782165555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72846768"/>
        <c:crosses val="max"/>
        <c:crossBetween val="between"/>
      </c:valAx>
      <c:catAx>
        <c:axId val="3728467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057627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(Acumulado de Enero - Marzo 2018)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'BDES - Monto Otorgado'!$B$41:$B$54</c:f>
              <c:strCache>
                <c:ptCount val="14"/>
                <c:pt idx="0">
                  <c:v>SAN SALVADOR</c:v>
                </c:pt>
                <c:pt idx="1">
                  <c:v>SANTA ANA</c:v>
                </c:pt>
                <c:pt idx="2">
                  <c:v>LA LIBERTAD</c:v>
                </c:pt>
                <c:pt idx="3">
                  <c:v>AHUACHAPAN</c:v>
                </c:pt>
                <c:pt idx="4">
                  <c:v>USULUTAN</c:v>
                </c:pt>
                <c:pt idx="5">
                  <c:v>CUSCATLAN</c:v>
                </c:pt>
                <c:pt idx="6">
                  <c:v>SONSONATE</c:v>
                </c:pt>
                <c:pt idx="7">
                  <c:v>LA PAZ</c:v>
                </c:pt>
                <c:pt idx="8">
                  <c:v>SAN VICENTE</c:v>
                </c:pt>
                <c:pt idx="9">
                  <c:v>CABAÑAS</c:v>
                </c:pt>
                <c:pt idx="10">
                  <c:v>SAN MIGUEL</c:v>
                </c:pt>
                <c:pt idx="11">
                  <c:v>LA UNION</c:v>
                </c:pt>
                <c:pt idx="12">
                  <c:v>CHALATENANGO</c:v>
                </c:pt>
                <c:pt idx="13">
                  <c:v>MORAZAN</c:v>
                </c:pt>
              </c:strCache>
            </c:strRef>
          </c:cat>
          <c:val>
            <c:numRef>
              <c:f>'BDES - Monto Otorgado'!$C$41:$C$54</c:f>
              <c:numCache>
                <c:formatCode>_("$"* #,##0.00_);_("$"* \(#,##0.00\);_("$"* "-"??_);_(@_)</c:formatCode>
                <c:ptCount val="14"/>
                <c:pt idx="0">
                  <c:v>17.283786670000001</c:v>
                </c:pt>
                <c:pt idx="1">
                  <c:v>1.5910729799999979</c:v>
                </c:pt>
                <c:pt idx="2">
                  <c:v>9.9879049999999978</c:v>
                </c:pt>
                <c:pt idx="3">
                  <c:v>0.33506255000000001</c:v>
                </c:pt>
                <c:pt idx="4">
                  <c:v>0.37495000000000006</c:v>
                </c:pt>
                <c:pt idx="5">
                  <c:v>0.28165398000000003</c:v>
                </c:pt>
                <c:pt idx="6">
                  <c:v>0.17300960000000001</c:v>
                </c:pt>
                <c:pt idx="7">
                  <c:v>0.97716126000000014</c:v>
                </c:pt>
                <c:pt idx="8">
                  <c:v>0.77974655999999987</c:v>
                </c:pt>
                <c:pt idx="9">
                  <c:v>0.21600000000000003</c:v>
                </c:pt>
                <c:pt idx="10">
                  <c:v>3.1183199999999967</c:v>
                </c:pt>
                <c:pt idx="11">
                  <c:v>0.4190750000000002</c:v>
                </c:pt>
                <c:pt idx="12">
                  <c:v>3.9450000000000006E-2</c:v>
                </c:pt>
                <c:pt idx="13">
                  <c:v>0.16465000000000005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7-4F44-85DF-9CE92F636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703072"/>
        <c:axId val="112427840"/>
      </c:barChart>
      <c:lineChart>
        <c:grouping val="standard"/>
        <c:varyColors val="0"/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'BDES - Monto Otorgado'!$B$41:$B$54</c:f>
              <c:strCache>
                <c:ptCount val="14"/>
                <c:pt idx="0">
                  <c:v>SAN SALVADOR</c:v>
                </c:pt>
                <c:pt idx="1">
                  <c:v>SANTA ANA</c:v>
                </c:pt>
                <c:pt idx="2">
                  <c:v>LA LIBERTAD</c:v>
                </c:pt>
                <c:pt idx="3">
                  <c:v>AHUACHAPAN</c:v>
                </c:pt>
                <c:pt idx="4">
                  <c:v>USULUTAN</c:v>
                </c:pt>
                <c:pt idx="5">
                  <c:v>CUSCATLAN</c:v>
                </c:pt>
                <c:pt idx="6">
                  <c:v>SONSONATE</c:v>
                </c:pt>
                <c:pt idx="7">
                  <c:v>LA PAZ</c:v>
                </c:pt>
                <c:pt idx="8">
                  <c:v>SAN VICENTE</c:v>
                </c:pt>
                <c:pt idx="9">
                  <c:v>CABAÑAS</c:v>
                </c:pt>
                <c:pt idx="10">
                  <c:v>SAN MIGUEL</c:v>
                </c:pt>
                <c:pt idx="11">
                  <c:v>LA UNION</c:v>
                </c:pt>
                <c:pt idx="12">
                  <c:v>CHALATENANGO</c:v>
                </c:pt>
                <c:pt idx="13">
                  <c:v>MORAZAN</c:v>
                </c:pt>
              </c:strCache>
            </c:strRef>
          </c:cat>
          <c:val>
            <c:numRef>
              <c:f>'BDES - Monto Otorgado'!$D$41:$D$54</c:f>
              <c:numCache>
                <c:formatCode>_(* #,##0_);_(* \(#,##0\);_(* "-"??_);_(@_)</c:formatCode>
                <c:ptCount val="14"/>
                <c:pt idx="0">
                  <c:v>245</c:v>
                </c:pt>
                <c:pt idx="1">
                  <c:v>123</c:v>
                </c:pt>
                <c:pt idx="2">
                  <c:v>55</c:v>
                </c:pt>
                <c:pt idx="3">
                  <c:v>19</c:v>
                </c:pt>
                <c:pt idx="4">
                  <c:v>67</c:v>
                </c:pt>
                <c:pt idx="5">
                  <c:v>9</c:v>
                </c:pt>
                <c:pt idx="6">
                  <c:v>14</c:v>
                </c:pt>
                <c:pt idx="7">
                  <c:v>153</c:v>
                </c:pt>
                <c:pt idx="8">
                  <c:v>43</c:v>
                </c:pt>
                <c:pt idx="9">
                  <c:v>6</c:v>
                </c:pt>
                <c:pt idx="10">
                  <c:v>174</c:v>
                </c:pt>
                <c:pt idx="11">
                  <c:v>89</c:v>
                </c:pt>
                <c:pt idx="12">
                  <c:v>7</c:v>
                </c:pt>
                <c:pt idx="13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7-4F44-85DF-9CE92F636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846768"/>
        <c:axId val="290576272"/>
      </c:lineChart>
      <c:catAx>
        <c:axId val="21770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2427840"/>
        <c:crosses val="autoZero"/>
        <c:auto val="1"/>
        <c:lblAlgn val="ctr"/>
        <c:lblOffset val="100"/>
        <c:noMultiLvlLbl val="0"/>
      </c:catAx>
      <c:valAx>
        <c:axId val="1124278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Millones de USD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7703072"/>
        <c:crosses val="autoZero"/>
        <c:crossBetween val="between"/>
      </c:valAx>
      <c:valAx>
        <c:axId val="2905762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Número</a:t>
                </a:r>
                <a:r>
                  <a:rPr lang="es-SV" baseline="0"/>
                  <a:t> de créditos</a:t>
                </a:r>
                <a:endParaRPr lang="es-SV"/>
              </a:p>
            </c:rich>
          </c:tx>
          <c:layout>
            <c:manualLayout>
              <c:xMode val="edge"/>
              <c:yMode val="edge"/>
              <c:x val="0.96032392858109228"/>
              <c:y val="0.22535782165555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72846768"/>
        <c:crosses val="max"/>
        <c:crossBetween val="between"/>
      </c:valAx>
      <c:catAx>
        <c:axId val="3728467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057627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(Al 31 de Marzo</a:t>
            </a:r>
            <a:r>
              <a:rPr lang="es-SV" sz="1200" baseline="0"/>
              <a:t> </a:t>
            </a:r>
            <a:r>
              <a:rPr lang="es-SV" sz="1200"/>
              <a:t>2018)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'BDES - Saldo de Cartera'!$B$6:$B$15</c:f>
              <c:strCache>
                <c:ptCount val="10"/>
                <c:pt idx="0">
                  <c:v>COMERCIO</c:v>
                </c:pt>
                <c:pt idx="1">
                  <c:v>SERVICIOS</c:v>
                </c:pt>
                <c:pt idx="2">
                  <c:v>AGROPECUARIO</c:v>
                </c:pt>
                <c:pt idx="3">
                  <c:v>VIVIENDA</c:v>
                </c:pt>
                <c:pt idx="4">
                  <c:v>CONSTRUCCION</c:v>
                </c:pt>
                <c:pt idx="5">
                  <c:v>INDUSTRIA MANUFACTURERA</c:v>
                </c:pt>
                <c:pt idx="6">
                  <c:v>TRANSPORTE, ALMACENAJE Y COMUNICACIONES</c:v>
                </c:pt>
                <c:pt idx="7">
                  <c:v>INSTITUCIONES FINANCIERAS</c:v>
                </c:pt>
                <c:pt idx="8">
                  <c:v>MINERIA Y CANTERAS</c:v>
                </c:pt>
                <c:pt idx="9">
                  <c:v>ELECTRICIDAD, GAS, AGUA Y SERVICIOS SANITARIOS</c:v>
                </c:pt>
              </c:strCache>
            </c:strRef>
          </c:cat>
          <c:val>
            <c:numRef>
              <c:f>'BDES - Saldo de Cartera'!$C$6:$C$15</c:f>
              <c:numCache>
                <c:formatCode>_("$"* #,##0.00_);_("$"* \(#,##0.00\);_("$"* "-"??_);_(@_)</c:formatCode>
                <c:ptCount val="10"/>
                <c:pt idx="0">
                  <c:v>79.410160459999702</c:v>
                </c:pt>
                <c:pt idx="1">
                  <c:v>79.103827689999875</c:v>
                </c:pt>
                <c:pt idx="2">
                  <c:v>63.766715780000034</c:v>
                </c:pt>
                <c:pt idx="3">
                  <c:v>54.454009719999988</c:v>
                </c:pt>
                <c:pt idx="4">
                  <c:v>39.829581919999931</c:v>
                </c:pt>
                <c:pt idx="5">
                  <c:v>34.324301789999993</c:v>
                </c:pt>
                <c:pt idx="6">
                  <c:v>26.976378359999966</c:v>
                </c:pt>
                <c:pt idx="7">
                  <c:v>1.2530322300000001</c:v>
                </c:pt>
                <c:pt idx="8">
                  <c:v>9.5089850000000004E-2</c:v>
                </c:pt>
                <c:pt idx="9">
                  <c:v>8.973805E-2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6-4E83-B842-DCD930FA1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703072"/>
        <c:axId val="112427840"/>
      </c:barChart>
      <c:lineChart>
        <c:grouping val="standard"/>
        <c:varyColors val="0"/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'BDES - Saldo de Cartera'!$B$6:$B$15</c:f>
              <c:strCache>
                <c:ptCount val="10"/>
                <c:pt idx="0">
                  <c:v>COMERCIO</c:v>
                </c:pt>
                <c:pt idx="1">
                  <c:v>SERVICIOS</c:v>
                </c:pt>
                <c:pt idx="2">
                  <c:v>AGROPECUARIO</c:v>
                </c:pt>
                <c:pt idx="3">
                  <c:v>VIVIENDA</c:v>
                </c:pt>
                <c:pt idx="4">
                  <c:v>CONSTRUCCION</c:v>
                </c:pt>
                <c:pt idx="5">
                  <c:v>INDUSTRIA MANUFACTURERA</c:v>
                </c:pt>
                <c:pt idx="6">
                  <c:v>TRANSPORTE, ALMACENAJE Y COMUNICACIONES</c:v>
                </c:pt>
                <c:pt idx="7">
                  <c:v>INSTITUCIONES FINANCIERAS</c:v>
                </c:pt>
                <c:pt idx="8">
                  <c:v>MINERIA Y CANTERAS</c:v>
                </c:pt>
                <c:pt idx="9">
                  <c:v>ELECTRICIDAD, GAS, AGUA Y SERVICIOS SANITARIOS</c:v>
                </c:pt>
              </c:strCache>
            </c:strRef>
          </c:cat>
          <c:val>
            <c:numRef>
              <c:f>'BDES - Saldo de Cartera'!$D$6:$D$15</c:f>
              <c:numCache>
                <c:formatCode>_(* #,##0_);_(* \(#,##0\);_(* "-"??_);_(@_)</c:formatCode>
                <c:ptCount val="10"/>
                <c:pt idx="0">
                  <c:v>5745</c:v>
                </c:pt>
                <c:pt idx="1">
                  <c:v>4971</c:v>
                </c:pt>
                <c:pt idx="2">
                  <c:v>1694</c:v>
                </c:pt>
                <c:pt idx="3">
                  <c:v>2852</c:v>
                </c:pt>
                <c:pt idx="4">
                  <c:v>3248</c:v>
                </c:pt>
                <c:pt idx="5">
                  <c:v>642</c:v>
                </c:pt>
                <c:pt idx="6">
                  <c:v>1101</c:v>
                </c:pt>
                <c:pt idx="7">
                  <c:v>6</c:v>
                </c:pt>
                <c:pt idx="8">
                  <c:v>5</c:v>
                </c:pt>
                <c:pt idx="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6-4E83-B842-DCD930FA1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846768"/>
        <c:axId val="290576272"/>
      </c:lineChart>
      <c:catAx>
        <c:axId val="21770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2427840"/>
        <c:crosses val="autoZero"/>
        <c:auto val="1"/>
        <c:lblAlgn val="ctr"/>
        <c:lblOffset val="100"/>
        <c:noMultiLvlLbl val="0"/>
      </c:catAx>
      <c:valAx>
        <c:axId val="1124278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Millones de USD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7703072"/>
        <c:crosses val="autoZero"/>
        <c:crossBetween val="between"/>
      </c:valAx>
      <c:valAx>
        <c:axId val="2905762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Número</a:t>
                </a:r>
                <a:r>
                  <a:rPr lang="es-SV" baseline="0"/>
                  <a:t> de créditos</a:t>
                </a:r>
                <a:endParaRPr lang="es-SV"/>
              </a:p>
            </c:rich>
          </c:tx>
          <c:layout>
            <c:manualLayout>
              <c:xMode val="edge"/>
              <c:yMode val="edge"/>
              <c:x val="0.96032392858109228"/>
              <c:y val="0.22535782165555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72846768"/>
        <c:crosses val="max"/>
        <c:crossBetween val="between"/>
      </c:valAx>
      <c:catAx>
        <c:axId val="3728467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057627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(Al 31 de Marzo</a:t>
            </a:r>
            <a:r>
              <a:rPr lang="es-SV" sz="1200" baseline="0"/>
              <a:t> </a:t>
            </a:r>
            <a:r>
              <a:rPr lang="es-SV" sz="1200"/>
              <a:t>2018)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'BDES - Saldo de Cartera'!$B$26:$B$30</c:f>
              <c:strCache>
                <c:ptCount val="5"/>
                <c:pt idx="0">
                  <c:v>PERSONA NATURAL</c:v>
                </c:pt>
                <c:pt idx="1">
                  <c:v>PEQUENA</c:v>
                </c:pt>
                <c:pt idx="2">
                  <c:v>GRANDE</c:v>
                </c:pt>
                <c:pt idx="3">
                  <c:v>MICROEMPRESA</c:v>
                </c:pt>
                <c:pt idx="4">
                  <c:v>MEDIANA</c:v>
                </c:pt>
              </c:strCache>
            </c:strRef>
          </c:cat>
          <c:val>
            <c:numRef>
              <c:f>'BDES - Saldo de Cartera'!$C$26:$C$30</c:f>
              <c:numCache>
                <c:formatCode>_("$"* #,##0.00_);_("$"* \(#,##0.00\);_("$"* "-"??_);_(@_)</c:formatCode>
                <c:ptCount val="5"/>
                <c:pt idx="0">
                  <c:v>128.88831955000063</c:v>
                </c:pt>
                <c:pt idx="1">
                  <c:v>76.178387600000008</c:v>
                </c:pt>
                <c:pt idx="2">
                  <c:v>64.344153159999991</c:v>
                </c:pt>
                <c:pt idx="3">
                  <c:v>62.713520430000152</c:v>
                </c:pt>
                <c:pt idx="4">
                  <c:v>47.178455109999973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D4-4073-A0E1-053089BD6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703072"/>
        <c:axId val="112427840"/>
      </c:barChart>
      <c:lineChart>
        <c:grouping val="standard"/>
        <c:varyColors val="0"/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'BDES - Saldo de Cartera'!$B$26:$B$30</c:f>
              <c:strCache>
                <c:ptCount val="5"/>
                <c:pt idx="0">
                  <c:v>PERSONA NATURAL</c:v>
                </c:pt>
                <c:pt idx="1">
                  <c:v>PEQUENA</c:v>
                </c:pt>
                <c:pt idx="2">
                  <c:v>GRANDE</c:v>
                </c:pt>
                <c:pt idx="3">
                  <c:v>MICROEMPRESA</c:v>
                </c:pt>
                <c:pt idx="4">
                  <c:v>MEDIANA</c:v>
                </c:pt>
              </c:strCache>
            </c:strRef>
          </c:cat>
          <c:val>
            <c:numRef>
              <c:f>'BDES - Saldo de Cartera'!$D$26:$D$30</c:f>
              <c:numCache>
                <c:formatCode>_(* #,##0_);_(* \(#,##0\);_(* "-"??_);_(@_)</c:formatCode>
                <c:ptCount val="5"/>
                <c:pt idx="0">
                  <c:v>10274</c:v>
                </c:pt>
                <c:pt idx="1">
                  <c:v>1779</c:v>
                </c:pt>
                <c:pt idx="2">
                  <c:v>153</c:v>
                </c:pt>
                <c:pt idx="3">
                  <c:v>7739</c:v>
                </c:pt>
                <c:pt idx="4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4-4073-A0E1-053089BD6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846768"/>
        <c:axId val="290576272"/>
      </c:lineChart>
      <c:catAx>
        <c:axId val="21770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2427840"/>
        <c:crosses val="autoZero"/>
        <c:auto val="1"/>
        <c:lblAlgn val="ctr"/>
        <c:lblOffset val="100"/>
        <c:noMultiLvlLbl val="0"/>
      </c:catAx>
      <c:valAx>
        <c:axId val="1124278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Millones de USD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7703072"/>
        <c:crosses val="autoZero"/>
        <c:crossBetween val="between"/>
      </c:valAx>
      <c:valAx>
        <c:axId val="2905762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Número</a:t>
                </a:r>
                <a:r>
                  <a:rPr lang="es-SV" baseline="0"/>
                  <a:t> de créditos</a:t>
                </a:r>
                <a:endParaRPr lang="es-SV"/>
              </a:p>
            </c:rich>
          </c:tx>
          <c:layout>
            <c:manualLayout>
              <c:xMode val="edge"/>
              <c:yMode val="edge"/>
              <c:x val="0.96032392858109228"/>
              <c:y val="0.22535782165555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72846768"/>
        <c:crosses val="max"/>
        <c:crossBetween val="between"/>
      </c:valAx>
      <c:catAx>
        <c:axId val="3728467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057627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(Al 31 de Marzo</a:t>
            </a:r>
            <a:r>
              <a:rPr lang="es-SV" sz="1200" baseline="0"/>
              <a:t> </a:t>
            </a:r>
            <a:r>
              <a:rPr lang="es-SV" sz="1200"/>
              <a:t>2018)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'BDES - Saldo de Cartera'!$B$41:$B$54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AHUACHAPAN</c:v>
                </c:pt>
                <c:pt idx="6">
                  <c:v>LA PAZ</c:v>
                </c:pt>
                <c:pt idx="7">
                  <c:v>USULUTAN</c:v>
                </c:pt>
                <c:pt idx="8">
                  <c:v>SAN VICENTE</c:v>
                </c:pt>
                <c:pt idx="9">
                  <c:v>CUSCATLAN</c:v>
                </c:pt>
                <c:pt idx="10">
                  <c:v>LA UNION</c:v>
                </c:pt>
                <c:pt idx="11">
                  <c:v>CABAÑAS</c:v>
                </c:pt>
                <c:pt idx="12">
                  <c:v>CHALATENANGO</c:v>
                </c:pt>
                <c:pt idx="13">
                  <c:v>MORAZAN</c:v>
                </c:pt>
              </c:strCache>
            </c:strRef>
          </c:cat>
          <c:val>
            <c:numRef>
              <c:f>'BDES - Saldo de Cartera'!$C$41:$C$54</c:f>
              <c:numCache>
                <c:formatCode>_("$"* #,##0.00_);_("$"* \(#,##0.00\);_("$"* "-"??_);_(@_)</c:formatCode>
                <c:ptCount val="14"/>
                <c:pt idx="0">
                  <c:v>165.4625799600008</c:v>
                </c:pt>
                <c:pt idx="1">
                  <c:v>68.753678480000175</c:v>
                </c:pt>
                <c:pt idx="2">
                  <c:v>28.187946060000002</c:v>
                </c:pt>
                <c:pt idx="3">
                  <c:v>24.800908699999994</c:v>
                </c:pt>
                <c:pt idx="4">
                  <c:v>18.300592489999993</c:v>
                </c:pt>
                <c:pt idx="5">
                  <c:v>17.512926620000023</c:v>
                </c:pt>
                <c:pt idx="6">
                  <c:v>11.704865769999978</c:v>
                </c:pt>
                <c:pt idx="7">
                  <c:v>10.030422049999999</c:v>
                </c:pt>
                <c:pt idx="8">
                  <c:v>9.1576048299999933</c:v>
                </c:pt>
                <c:pt idx="9">
                  <c:v>7.082126989999999</c:v>
                </c:pt>
                <c:pt idx="10">
                  <c:v>4.8828433199999992</c:v>
                </c:pt>
                <c:pt idx="11">
                  <c:v>4.7785161</c:v>
                </c:pt>
                <c:pt idx="12">
                  <c:v>4.4069340299999995</c:v>
                </c:pt>
                <c:pt idx="13">
                  <c:v>4.2408904500000011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E-40E1-912A-105ED302B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703072"/>
        <c:axId val="112427840"/>
      </c:barChart>
      <c:lineChart>
        <c:grouping val="standard"/>
        <c:varyColors val="0"/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'BDES - Saldo de Cartera'!$B$41:$B$54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AHUACHAPAN</c:v>
                </c:pt>
                <c:pt idx="6">
                  <c:v>LA PAZ</c:v>
                </c:pt>
                <c:pt idx="7">
                  <c:v>USULUTAN</c:v>
                </c:pt>
                <c:pt idx="8">
                  <c:v>SAN VICENTE</c:v>
                </c:pt>
                <c:pt idx="9">
                  <c:v>CUSCATLAN</c:v>
                </c:pt>
                <c:pt idx="10">
                  <c:v>LA UNION</c:v>
                </c:pt>
                <c:pt idx="11">
                  <c:v>CABAÑAS</c:v>
                </c:pt>
                <c:pt idx="12">
                  <c:v>CHALATENANGO</c:v>
                </c:pt>
                <c:pt idx="13">
                  <c:v>MORAZAN</c:v>
                </c:pt>
              </c:strCache>
            </c:strRef>
          </c:cat>
          <c:val>
            <c:numRef>
              <c:f>'BDES - Saldo de Cartera'!$D$41:$D$54</c:f>
              <c:numCache>
                <c:formatCode>_(* #,##0_);_(* \(#,##0\);_(* "-"??_);_(@_)</c:formatCode>
                <c:ptCount val="14"/>
                <c:pt idx="0">
                  <c:v>7550</c:v>
                </c:pt>
                <c:pt idx="1">
                  <c:v>1892</c:v>
                </c:pt>
                <c:pt idx="2">
                  <c:v>1536</c:v>
                </c:pt>
                <c:pt idx="3">
                  <c:v>1844</c:v>
                </c:pt>
                <c:pt idx="4">
                  <c:v>1618</c:v>
                </c:pt>
                <c:pt idx="5">
                  <c:v>608</c:v>
                </c:pt>
                <c:pt idx="6">
                  <c:v>1444</c:v>
                </c:pt>
                <c:pt idx="7">
                  <c:v>1217</c:v>
                </c:pt>
                <c:pt idx="8">
                  <c:v>653</c:v>
                </c:pt>
                <c:pt idx="9">
                  <c:v>356</c:v>
                </c:pt>
                <c:pt idx="10">
                  <c:v>722</c:v>
                </c:pt>
                <c:pt idx="11">
                  <c:v>192</c:v>
                </c:pt>
                <c:pt idx="12">
                  <c:v>256</c:v>
                </c:pt>
                <c:pt idx="13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E-40E1-912A-105ED302B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846768"/>
        <c:axId val="290576272"/>
      </c:lineChart>
      <c:catAx>
        <c:axId val="21770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2427840"/>
        <c:crosses val="autoZero"/>
        <c:auto val="1"/>
        <c:lblAlgn val="ctr"/>
        <c:lblOffset val="100"/>
        <c:noMultiLvlLbl val="0"/>
      </c:catAx>
      <c:valAx>
        <c:axId val="1124278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Millones de USD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7703072"/>
        <c:crosses val="autoZero"/>
        <c:crossBetween val="between"/>
      </c:valAx>
      <c:valAx>
        <c:axId val="2905762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Número</a:t>
                </a:r>
                <a:r>
                  <a:rPr lang="es-SV" baseline="0"/>
                  <a:t> de créditos</a:t>
                </a:r>
                <a:endParaRPr lang="es-SV"/>
              </a:p>
            </c:rich>
          </c:tx>
          <c:layout>
            <c:manualLayout>
              <c:xMode val="edge"/>
              <c:yMode val="edge"/>
              <c:x val="0.96032392858109228"/>
              <c:y val="0.22535782165555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72846768"/>
        <c:crosses val="max"/>
        <c:crossBetween val="between"/>
      </c:valAx>
      <c:catAx>
        <c:axId val="3728467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057627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(Acumulado de Enero - Marzo 2018)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'FDE - Monto Otorgado'!$C$5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'FDE - Monto Otorgado'!$B$6:$B$10</c:f>
              <c:strCache>
                <c:ptCount val="5"/>
                <c:pt idx="0">
                  <c:v>INSTITUCIONES FINANCIERAS</c:v>
                </c:pt>
                <c:pt idx="1">
                  <c:v>INDUSTRIA MANUFACTURERA</c:v>
                </c:pt>
                <c:pt idx="2">
                  <c:v>SERVICIOS</c:v>
                </c:pt>
                <c:pt idx="3">
                  <c:v>AGROPECUARIO</c:v>
                </c:pt>
                <c:pt idx="4">
                  <c:v>COMERCIO</c:v>
                </c:pt>
              </c:strCache>
            </c:strRef>
          </c:cat>
          <c:val>
            <c:numRef>
              <c:f>'FDE - Monto Otorgado'!$C$6:$C$10</c:f>
              <c:numCache>
                <c:formatCode>_("$"* #,##0.00_);_("$"* \(#,##0.00\);_("$"* "-"??_);_(@_)</c:formatCode>
                <c:ptCount val="5"/>
                <c:pt idx="0">
                  <c:v>1.6</c:v>
                </c:pt>
                <c:pt idx="1">
                  <c:v>1.59771</c:v>
                </c:pt>
                <c:pt idx="2">
                  <c:v>0.32348319999999997</c:v>
                </c:pt>
                <c:pt idx="3">
                  <c:v>7.9020240000000005E-2</c:v>
                </c:pt>
                <c:pt idx="4">
                  <c:v>6.4498000000000014E-2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A-4CAF-9DBF-4C52A75E3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703072"/>
        <c:axId val="112427840"/>
      </c:barChart>
      <c:lineChart>
        <c:grouping val="standard"/>
        <c:varyColors val="0"/>
        <c:ser>
          <c:idx val="1"/>
          <c:order val="1"/>
          <c:tx>
            <c:strRef>
              <c:f>'FDE - Monto Otorgado'!$D$5</c:f>
              <c:strCache>
                <c:ptCount val="1"/>
                <c:pt idx="0">
                  <c:v>Créditos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'FDE - Monto Otorgado'!$B$6:$B$10</c:f>
              <c:strCache>
                <c:ptCount val="5"/>
                <c:pt idx="0">
                  <c:v>INSTITUCIONES FINANCIERAS</c:v>
                </c:pt>
                <c:pt idx="1">
                  <c:v>INDUSTRIA MANUFACTURERA</c:v>
                </c:pt>
                <c:pt idx="2">
                  <c:v>SERVICIOS</c:v>
                </c:pt>
                <c:pt idx="3">
                  <c:v>AGROPECUARIO</c:v>
                </c:pt>
                <c:pt idx="4">
                  <c:v>COMERCIO</c:v>
                </c:pt>
              </c:strCache>
            </c:strRef>
          </c:cat>
          <c:val>
            <c:numRef>
              <c:f>'FDE - Monto Otorgado'!$D$6:$D$10</c:f>
              <c:numCache>
                <c:formatCode>_(* #,##0_);_(* \(#,##0\);_(* "-"??_);_(@_)</c:formatCode>
                <c:ptCount val="5"/>
                <c:pt idx="0">
                  <c:v>2</c:v>
                </c:pt>
                <c:pt idx="1">
                  <c:v>50</c:v>
                </c:pt>
                <c:pt idx="2">
                  <c:v>12</c:v>
                </c:pt>
                <c:pt idx="3">
                  <c:v>2</c:v>
                </c:pt>
                <c:pt idx="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A-4CAF-9DBF-4C52A75E3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846768"/>
        <c:axId val="290576272"/>
      </c:lineChart>
      <c:catAx>
        <c:axId val="21770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2427840"/>
        <c:crosses val="autoZero"/>
        <c:auto val="1"/>
        <c:lblAlgn val="ctr"/>
        <c:lblOffset val="100"/>
        <c:noMultiLvlLbl val="0"/>
      </c:catAx>
      <c:valAx>
        <c:axId val="1124278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Millones de USD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7703072"/>
        <c:crosses val="autoZero"/>
        <c:crossBetween val="between"/>
      </c:valAx>
      <c:valAx>
        <c:axId val="2905762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Número</a:t>
                </a:r>
                <a:r>
                  <a:rPr lang="es-SV" baseline="0"/>
                  <a:t> de créditos</a:t>
                </a:r>
                <a:endParaRPr lang="es-SV"/>
              </a:p>
            </c:rich>
          </c:tx>
          <c:layout>
            <c:manualLayout>
              <c:xMode val="edge"/>
              <c:yMode val="edge"/>
              <c:x val="0.96032392858109228"/>
              <c:y val="0.22535782165555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72846768"/>
        <c:crosses val="max"/>
        <c:crossBetween val="between"/>
      </c:valAx>
      <c:catAx>
        <c:axId val="3728467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057627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(Acumulado de Enero - Marzo 2018)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'FDE - Monto Otorgado'!$C$5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'FDE - Monto Otorgado'!$B$26:$B$30</c:f>
              <c:strCache>
                <c:ptCount val="5"/>
                <c:pt idx="0">
                  <c:v>PEQUENA</c:v>
                </c:pt>
                <c:pt idx="1">
                  <c:v>GRANDE</c:v>
                </c:pt>
                <c:pt idx="2">
                  <c:v>PERSONA NATURAL</c:v>
                </c:pt>
                <c:pt idx="3">
                  <c:v>MEDIANA</c:v>
                </c:pt>
                <c:pt idx="4">
                  <c:v>MICROEMPRESA</c:v>
                </c:pt>
              </c:strCache>
            </c:strRef>
          </c:cat>
          <c:val>
            <c:numRef>
              <c:f>'FDE - Monto Otorgado'!$C$26:$C$30</c:f>
              <c:numCache>
                <c:formatCode>_("$"* #,##0.00_);_("$"* \(#,##0.00\);_("$"* "-"??_);_(@_)</c:formatCode>
                <c:ptCount val="5"/>
                <c:pt idx="0">
                  <c:v>1.2145645199999999</c:v>
                </c:pt>
                <c:pt idx="1">
                  <c:v>1</c:v>
                </c:pt>
                <c:pt idx="2">
                  <c:v>0.65341940000000009</c:v>
                </c:pt>
                <c:pt idx="3">
                  <c:v>0.54105199999999998</c:v>
                </c:pt>
                <c:pt idx="4">
                  <c:v>0.25567551999999999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A-447F-9231-A786A2EB3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703072"/>
        <c:axId val="112427840"/>
      </c:barChart>
      <c:lineChart>
        <c:grouping val="standard"/>
        <c:varyColors val="0"/>
        <c:ser>
          <c:idx val="1"/>
          <c:order val="1"/>
          <c:tx>
            <c:strRef>
              <c:f>'FDE - Monto Otorgado'!$D$5</c:f>
              <c:strCache>
                <c:ptCount val="1"/>
                <c:pt idx="0">
                  <c:v>Créditos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'FDE - Monto Otorgado'!$B$26:$B$30</c:f>
              <c:strCache>
                <c:ptCount val="5"/>
                <c:pt idx="0">
                  <c:v>PEQUENA</c:v>
                </c:pt>
                <c:pt idx="1">
                  <c:v>GRANDE</c:v>
                </c:pt>
                <c:pt idx="2">
                  <c:v>PERSONA NATURAL</c:v>
                </c:pt>
                <c:pt idx="3">
                  <c:v>MEDIANA</c:v>
                </c:pt>
                <c:pt idx="4">
                  <c:v>MICROEMPRESA</c:v>
                </c:pt>
              </c:strCache>
            </c:strRef>
          </c:cat>
          <c:val>
            <c:numRef>
              <c:f>'FDE - Monto Otorgado'!$D$26:$D$30</c:f>
              <c:numCache>
                <c:formatCode>_(* #,##0_);_(* \(#,##0\);_(* "-"??_);_(@_)</c:formatCode>
                <c:ptCount val="5"/>
                <c:pt idx="0">
                  <c:v>9</c:v>
                </c:pt>
                <c:pt idx="1">
                  <c:v>1</c:v>
                </c:pt>
                <c:pt idx="2">
                  <c:v>46</c:v>
                </c:pt>
                <c:pt idx="3">
                  <c:v>3</c:v>
                </c:pt>
                <c:pt idx="4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A-447F-9231-A786A2EB3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846768"/>
        <c:axId val="290576272"/>
      </c:lineChart>
      <c:catAx>
        <c:axId val="21770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2427840"/>
        <c:crosses val="autoZero"/>
        <c:auto val="1"/>
        <c:lblAlgn val="ctr"/>
        <c:lblOffset val="100"/>
        <c:noMultiLvlLbl val="0"/>
      </c:catAx>
      <c:valAx>
        <c:axId val="1124278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Millones de USD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7703072"/>
        <c:crosses val="autoZero"/>
        <c:crossBetween val="between"/>
      </c:valAx>
      <c:valAx>
        <c:axId val="2905762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Número</a:t>
                </a:r>
                <a:r>
                  <a:rPr lang="es-SV" baseline="0"/>
                  <a:t> de créditos</a:t>
                </a:r>
                <a:endParaRPr lang="es-SV"/>
              </a:p>
            </c:rich>
          </c:tx>
          <c:layout>
            <c:manualLayout>
              <c:xMode val="edge"/>
              <c:yMode val="edge"/>
              <c:x val="0.96032392858109228"/>
              <c:y val="0.22535782165555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72846768"/>
        <c:crosses val="max"/>
        <c:crossBetween val="between"/>
      </c:valAx>
      <c:catAx>
        <c:axId val="3728467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057627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(Acumulado de Enero - Marzo 2018)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'FDE - Monto Otorgado'!$C$5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'FDE - Monto Otorgado'!$B$41:$B$51</c:f>
              <c:strCache>
                <c:ptCount val="11"/>
                <c:pt idx="0">
                  <c:v>SAN SALVADOR</c:v>
                </c:pt>
                <c:pt idx="1">
                  <c:v>SANTA ANA</c:v>
                </c:pt>
                <c:pt idx="2">
                  <c:v>LA LIBERTAD</c:v>
                </c:pt>
                <c:pt idx="3">
                  <c:v>AHUACHAPAN</c:v>
                </c:pt>
                <c:pt idx="4">
                  <c:v>USULUTAN</c:v>
                </c:pt>
                <c:pt idx="5">
                  <c:v>CUSCATLAN</c:v>
                </c:pt>
                <c:pt idx="6">
                  <c:v>SONSONATE</c:v>
                </c:pt>
                <c:pt idx="7">
                  <c:v>LA PAZ</c:v>
                </c:pt>
                <c:pt idx="8">
                  <c:v>SAN VICENTE</c:v>
                </c:pt>
                <c:pt idx="9">
                  <c:v>CABAÑAS</c:v>
                </c:pt>
                <c:pt idx="10">
                  <c:v>SAN MIGUEL</c:v>
                </c:pt>
              </c:strCache>
            </c:strRef>
          </c:cat>
          <c:val>
            <c:numRef>
              <c:f>'FDE - Monto Otorgado'!$C$41:$C$51</c:f>
              <c:numCache>
                <c:formatCode>_("$"* #,##0.00_);_("$"* \(#,##0.00\);_("$"* "-"??_);_(@_)</c:formatCode>
                <c:ptCount val="11"/>
                <c:pt idx="0">
                  <c:v>2.9995016800000007</c:v>
                </c:pt>
                <c:pt idx="1">
                  <c:v>0.31735152</c:v>
                </c:pt>
                <c:pt idx="2">
                  <c:v>0.11874799999999998</c:v>
                </c:pt>
                <c:pt idx="3">
                  <c:v>7.5270240000000002E-2</c:v>
                </c:pt>
                <c:pt idx="4">
                  <c:v>5.5900000000000005E-2</c:v>
                </c:pt>
                <c:pt idx="5">
                  <c:v>3.304E-2</c:v>
                </c:pt>
                <c:pt idx="6">
                  <c:v>2.9600000000000001E-2</c:v>
                </c:pt>
                <c:pt idx="7">
                  <c:v>2.2499999999999999E-2</c:v>
                </c:pt>
                <c:pt idx="8">
                  <c:v>1.09E-2</c:v>
                </c:pt>
                <c:pt idx="9">
                  <c:v>1.9E-3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A-4867-94FC-56334C481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703072"/>
        <c:axId val="112427840"/>
      </c:barChart>
      <c:lineChart>
        <c:grouping val="standard"/>
        <c:varyColors val="0"/>
        <c:ser>
          <c:idx val="1"/>
          <c:order val="1"/>
          <c:tx>
            <c:strRef>
              <c:f>'FDE - Monto Otorgado'!$D$5</c:f>
              <c:strCache>
                <c:ptCount val="1"/>
                <c:pt idx="0">
                  <c:v>Créditos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'FDE - Monto Otorgado'!$B$41:$B$51</c:f>
              <c:strCache>
                <c:ptCount val="11"/>
                <c:pt idx="0">
                  <c:v>SAN SALVADOR</c:v>
                </c:pt>
                <c:pt idx="1">
                  <c:v>SANTA ANA</c:v>
                </c:pt>
                <c:pt idx="2">
                  <c:v>LA LIBERTAD</c:v>
                </c:pt>
                <c:pt idx="3">
                  <c:v>AHUACHAPAN</c:v>
                </c:pt>
                <c:pt idx="4">
                  <c:v>USULUTAN</c:v>
                </c:pt>
                <c:pt idx="5">
                  <c:v>CUSCATLAN</c:v>
                </c:pt>
                <c:pt idx="6">
                  <c:v>SONSONATE</c:v>
                </c:pt>
                <c:pt idx="7">
                  <c:v>LA PAZ</c:v>
                </c:pt>
                <c:pt idx="8">
                  <c:v>SAN VICENTE</c:v>
                </c:pt>
                <c:pt idx="9">
                  <c:v>CABAÑAS</c:v>
                </c:pt>
                <c:pt idx="10">
                  <c:v>SAN MIGUEL</c:v>
                </c:pt>
              </c:strCache>
            </c:strRef>
          </c:cat>
          <c:val>
            <c:numRef>
              <c:f>'FDE - Monto Otorgado'!$D$41:$D$51</c:f>
              <c:numCache>
                <c:formatCode>_(* #,##0_);_(* \(#,##0\);_(* "-"??_);_(@_)</c:formatCode>
                <c:ptCount val="11"/>
                <c:pt idx="0">
                  <c:v>44</c:v>
                </c:pt>
                <c:pt idx="1">
                  <c:v>3</c:v>
                </c:pt>
                <c:pt idx="2">
                  <c:v>11</c:v>
                </c:pt>
                <c:pt idx="3">
                  <c:v>1</c:v>
                </c:pt>
                <c:pt idx="4">
                  <c:v>6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A-4867-94FC-56334C481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846768"/>
        <c:axId val="290576272"/>
      </c:lineChart>
      <c:catAx>
        <c:axId val="21770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2427840"/>
        <c:crosses val="autoZero"/>
        <c:auto val="1"/>
        <c:lblAlgn val="ctr"/>
        <c:lblOffset val="100"/>
        <c:noMultiLvlLbl val="0"/>
      </c:catAx>
      <c:valAx>
        <c:axId val="1124278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Millones de USD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7703072"/>
        <c:crosses val="autoZero"/>
        <c:crossBetween val="between"/>
      </c:valAx>
      <c:valAx>
        <c:axId val="2905762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Número</a:t>
                </a:r>
                <a:r>
                  <a:rPr lang="es-SV" baseline="0"/>
                  <a:t> de créditos</a:t>
                </a:r>
                <a:endParaRPr lang="es-SV"/>
              </a:p>
            </c:rich>
          </c:tx>
          <c:layout>
            <c:manualLayout>
              <c:xMode val="edge"/>
              <c:yMode val="edge"/>
              <c:x val="0.96032392858109228"/>
              <c:y val="0.22535782165555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72846768"/>
        <c:crosses val="max"/>
        <c:crossBetween val="between"/>
      </c:valAx>
      <c:catAx>
        <c:axId val="3728467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057627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733425</xdr:colOff>
      <xdr:row>1</xdr:row>
      <xdr:rowOff>66675</xdr:rowOff>
    </xdr:from>
    <xdr:to>
      <xdr:col>10</xdr:col>
      <xdr:colOff>57150</xdr:colOff>
      <xdr:row>16</xdr:row>
      <xdr:rowOff>85725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742950</xdr:colOff>
      <xdr:row>19</xdr:row>
      <xdr:rowOff>85725</xdr:rowOff>
    </xdr:from>
    <xdr:to>
      <xdr:col>10</xdr:col>
      <xdr:colOff>66675</xdr:colOff>
      <xdr:row>34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733425</xdr:colOff>
      <xdr:row>38</xdr:row>
      <xdr:rowOff>38100</xdr:rowOff>
    </xdr:from>
    <xdr:to>
      <xdr:col>10</xdr:col>
      <xdr:colOff>57150</xdr:colOff>
      <xdr:row>53</xdr:row>
      <xdr:rowOff>95250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1</xdr:row>
      <xdr:rowOff>142875</xdr:rowOff>
    </xdr:from>
    <xdr:to>
      <xdr:col>9</xdr:col>
      <xdr:colOff>714375</xdr:colOff>
      <xdr:row>16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619125</xdr:colOff>
      <xdr:row>19</xdr:row>
      <xdr:rowOff>152400</xdr:rowOff>
    </xdr:from>
    <xdr:to>
      <xdr:col>9</xdr:col>
      <xdr:colOff>704850</xdr:colOff>
      <xdr:row>34</xdr:row>
      <xdr:rowOff>171450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609600</xdr:colOff>
      <xdr:row>38</xdr:row>
      <xdr:rowOff>57150</xdr:rowOff>
    </xdr:from>
    <xdr:to>
      <xdr:col>9</xdr:col>
      <xdr:colOff>695325</xdr:colOff>
      <xdr:row>53</xdr:row>
      <xdr:rowOff>114300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1</xdr:row>
      <xdr:rowOff>76200</xdr:rowOff>
    </xdr:from>
    <xdr:to>
      <xdr:col>11</xdr:col>
      <xdr:colOff>428625</xdr:colOff>
      <xdr:row>16</xdr:row>
      <xdr:rowOff>95250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581025</xdr:colOff>
      <xdr:row>19</xdr:row>
      <xdr:rowOff>76200</xdr:rowOff>
    </xdr:from>
    <xdr:to>
      <xdr:col>11</xdr:col>
      <xdr:colOff>457200</xdr:colOff>
      <xdr:row>34</xdr:row>
      <xdr:rowOff>66675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561975</xdr:colOff>
      <xdr:row>38</xdr:row>
      <xdr:rowOff>47625</xdr:rowOff>
    </xdr:from>
    <xdr:to>
      <xdr:col>11</xdr:col>
      <xdr:colOff>438150</xdr:colOff>
      <xdr:row>53</xdr:row>
      <xdr:rowOff>76200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1</xdr:row>
      <xdr:rowOff>161925</xdr:rowOff>
    </xdr:from>
    <xdr:to>
      <xdr:col>10</xdr:col>
      <xdr:colOff>0</xdr:colOff>
      <xdr:row>16</xdr:row>
      <xdr:rowOff>180975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495300</xdr:colOff>
      <xdr:row>19</xdr:row>
      <xdr:rowOff>133350</xdr:rowOff>
    </xdr:from>
    <xdr:to>
      <xdr:col>9</xdr:col>
      <xdr:colOff>752475</xdr:colOff>
      <xdr:row>34</xdr:row>
      <xdr:rowOff>152400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495300</xdr:colOff>
      <xdr:row>38</xdr:row>
      <xdr:rowOff>133350</xdr:rowOff>
    </xdr:from>
    <xdr:to>
      <xdr:col>9</xdr:col>
      <xdr:colOff>752475</xdr:colOff>
      <xdr:row>54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0" name="Tabla211" displayName="Tabla211" ref="B5:D15" totalsRowShown="0" headerRowBorderDxfId="59" tableBorderDxfId="58">
  <autoFilter ref="B5:D15"/>
  <sortState ref="B6:D15">
    <sortCondition descending="1" ref="C5:C15"/>
  </sortState>
  <tableColumns count="3">
    <tableColumn id="1" name="SECTOR ECONÓMICO" dataDxfId="57"/>
    <tableColumn id="2" name="Monto" dataDxfId="56" dataCellStyle="Moneda"/>
    <tableColumn id="3" name="Créditos" dataDxfId="55" dataCellStyle="Millares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id="5" name="Tabla26" displayName="Tabla26" ref="B5:D15" totalsRowShown="0" headerRowBorderDxfId="14" tableBorderDxfId="13">
  <autoFilter ref="B5:D15"/>
  <sortState ref="B6:D15">
    <sortCondition descending="1" ref="C5:C15"/>
  </sortState>
  <tableColumns count="3">
    <tableColumn id="1" name="SECTOR ECONÓMICO" dataDxfId="12"/>
    <tableColumn id="2" name="Saldo" dataDxfId="11" dataCellStyle="Moneda"/>
    <tableColumn id="3" name="Créditos" dataDxfId="10" dataCellStyle="Millares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id="6" name="Tabla37" displayName="Tabla37" ref="B25:D30" totalsRowShown="0" headerRowBorderDxfId="9" tableBorderDxfId="8">
  <autoFilter ref="B25:D30"/>
  <sortState ref="B26:D30">
    <sortCondition descending="1" ref="C25:C30"/>
  </sortState>
  <tableColumns count="3">
    <tableColumn id="1" name="SECTOR ECONÓMICO" dataDxfId="7"/>
    <tableColumn id="2" name="Saldo" dataDxfId="6" dataCellStyle="Moneda"/>
    <tableColumn id="3" name="Créditos" dataDxfId="5" dataCellStyle="Millares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id="7" name="Tabla48" displayName="Tabla48" ref="B40:D54" totalsRowShown="0" headerRowBorderDxfId="4" tableBorderDxfId="3">
  <autoFilter ref="B40:D54"/>
  <sortState ref="B41:D54">
    <sortCondition descending="1" ref="C40:C54"/>
  </sortState>
  <tableColumns count="3">
    <tableColumn id="1" name="SECTOR ECONÓMICO" dataDxfId="2"/>
    <tableColumn id="2" name="Saldo" dataDxfId="1" dataCellStyle="Moneda"/>
    <tableColumn id="3" name="Créditos" dataDxfId="0" dataCellStyle="Millare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1" name="Tabla312" displayName="Tabla312" ref="B25:D30" totalsRowShown="0" headerRowBorderDxfId="54" tableBorderDxfId="53">
  <autoFilter ref="B25:D30"/>
  <sortState ref="B26:D30">
    <sortCondition descending="1" ref="C25:C30"/>
  </sortState>
  <tableColumns count="3">
    <tableColumn id="1" name="SECTOR ECONÓMICO" dataDxfId="52"/>
    <tableColumn id="2" name="Monto" dataDxfId="51" dataCellStyle="Moneda"/>
    <tableColumn id="3" name="Créditos" dataDxfId="50" dataCellStyle="Millares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12" name="Tabla413" displayName="Tabla413" ref="B40:D54" totalsRowShown="0" headerRowBorderDxfId="49" tableBorderDxfId="48">
  <autoFilter ref="B40:D54"/>
  <sortState ref="B41:D54">
    <sortCondition descending="1" ref="C40:C54"/>
  </sortState>
  <tableColumns count="3">
    <tableColumn id="1" name="SECTOR ECONÓMICO" dataDxfId="47"/>
    <tableColumn id="2" name="Monto" dataDxfId="46" dataCellStyle="Moneda"/>
    <tableColumn id="3" name="Créditos" dataDxfId="45" dataCellStyle="Millares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1" name="Tabla262" displayName="Tabla262" ref="B5:D15" totalsRowShown="0" headerRowBorderDxfId="44" tableBorderDxfId="43">
  <autoFilter ref="B5:D15"/>
  <sortState ref="B6:D15">
    <sortCondition descending="1" ref="C5:C15"/>
  </sortState>
  <tableColumns count="3">
    <tableColumn id="1" name="SECTOR ECONÓMICO" dataDxfId="42"/>
    <tableColumn id="2" name="Saldo" dataDxfId="41" dataCellStyle="Moneda"/>
    <tableColumn id="3" name="Créditos" dataDxfId="40" dataCellStyle="Millares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8" name="Tabla379" displayName="Tabla379" ref="B25:D30" totalsRowShown="0" headerRowBorderDxfId="39" tableBorderDxfId="38">
  <autoFilter ref="B25:D30"/>
  <sortState ref="B26:D30">
    <sortCondition descending="1" ref="C25:C30"/>
  </sortState>
  <tableColumns count="3">
    <tableColumn id="1" name="SECTOR ECONÓMICO" dataDxfId="37"/>
    <tableColumn id="2" name="Saldo" dataDxfId="36" dataCellStyle="Moneda"/>
    <tableColumn id="3" name="Créditos" dataDxfId="35" dataCellStyle="Millares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9" name="Tabla4810" displayName="Tabla4810" ref="B40:D54" totalsRowShown="0" headerRowBorderDxfId="34" tableBorderDxfId="33">
  <autoFilter ref="B40:D54"/>
  <sortState ref="B41:D54">
    <sortCondition descending="1" ref="C40:C54"/>
  </sortState>
  <tableColumns count="3">
    <tableColumn id="1" name="SECTOR ECONÓMICO" dataDxfId="32"/>
    <tableColumn id="2" name="Saldo" dataDxfId="31" dataCellStyle="Moneda"/>
    <tableColumn id="3" name="Créditos" dataDxfId="30" dataCellStyle="Millares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2" name="Tabla2" displayName="Tabla2" ref="B5:D15" totalsRowShown="0" headerRowBorderDxfId="29" tableBorderDxfId="28">
  <autoFilter ref="B5:D15"/>
  <sortState ref="B6:D15">
    <sortCondition descending="1" ref="C5:C15"/>
  </sortState>
  <tableColumns count="3">
    <tableColumn id="1" name="SECTOR ECONÓMICO" dataDxfId="27"/>
    <tableColumn id="2" name="Monto" dataDxfId="26" dataCellStyle="Moneda"/>
    <tableColumn id="3" name="Créditos" dataDxfId="25" dataCellStyle="Millares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3" name="Tabla3" displayName="Tabla3" ref="B25:D30" totalsRowShown="0" headerRowBorderDxfId="24" tableBorderDxfId="23">
  <autoFilter ref="B25:D30"/>
  <sortState ref="B26:D30">
    <sortCondition descending="1" ref="C25:C30"/>
  </sortState>
  <tableColumns count="3">
    <tableColumn id="1" name="SECTOR ECONÓMICO" dataDxfId="22"/>
    <tableColumn id="2" name="Monto" dataDxfId="21" dataCellStyle="Moneda"/>
    <tableColumn id="3" name="Créditos" dataDxfId="20" dataCellStyle="Millares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id="4" name="Tabla4" displayName="Tabla4" ref="B40:D54" totalsRowShown="0" headerRowBorderDxfId="19" tableBorderDxfId="18">
  <autoFilter ref="B40:D54"/>
  <sortState ref="B41:D54">
    <sortCondition descending="1" ref="C40:C54"/>
  </sortState>
  <tableColumns count="3">
    <tableColumn id="1" name="SECTOR ECONÓMICO" dataDxfId="17"/>
    <tableColumn id="2" name="Monto" dataDxfId="16" dataCellStyle="Moneda"/>
    <tableColumn id="3" name="Créditos" dataDxfId="15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2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3.xml"/><Relationship Id="rId4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drawing" Target="../drawings/drawing4.xml"/><Relationship Id="rId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2:H55"/>
  <sheetViews>
    <sheetView tabSelected="1" workbookViewId="0">
      <selection activeCell="B2" sqref="B2"/>
    </sheetView>
  </sheetViews>
  <sheetFormatPr baseColWidth="10" defaultRowHeight="15" x14ac:dyDescent="0.25"/>
  <cols>
    <col min="1" max="1" width="8.85546875" customWidth="1"/>
    <col min="2" max="2" width="54.42578125" bestFit="1" customWidth="1"/>
    <col min="3" max="4" width="19.7109375" style="3" customWidth="1"/>
    <col min="6" max="6" width="54.42578125" bestFit="1" customWidth="1"/>
  </cols>
  <sheetData>
    <row r="2" spans="2:8" ht="15.75" x14ac:dyDescent="0.25">
      <c r="B2" s="1" t="s">
        <v>38</v>
      </c>
      <c r="C2"/>
      <c r="D2"/>
    </row>
    <row r="3" spans="2:8" ht="16.5" thickBot="1" x14ac:dyDescent="0.3">
      <c r="B3" s="2" t="s">
        <v>0</v>
      </c>
    </row>
    <row r="4" spans="2:8" x14ac:dyDescent="0.25">
      <c r="C4" s="24" t="s">
        <v>41</v>
      </c>
      <c r="D4" s="25"/>
    </row>
    <row r="5" spans="2:8" ht="15.75" thickBot="1" x14ac:dyDescent="0.3">
      <c r="B5" s="12" t="s">
        <v>1</v>
      </c>
      <c r="C5" s="13" t="s">
        <v>2</v>
      </c>
      <c r="D5" s="14" t="s">
        <v>3</v>
      </c>
    </row>
    <row r="6" spans="2:8" x14ac:dyDescent="0.25">
      <c r="B6" s="11" t="s">
        <v>31</v>
      </c>
      <c r="C6" s="4">
        <v>11.02111650000001</v>
      </c>
      <c r="D6" s="7">
        <v>477</v>
      </c>
      <c r="F6" s="8"/>
      <c r="G6" s="9"/>
      <c r="H6" s="21"/>
    </row>
    <row r="7" spans="2:8" x14ac:dyDescent="0.25">
      <c r="B7" s="11" t="s">
        <v>27</v>
      </c>
      <c r="C7" s="4">
        <v>9.6914780000000018</v>
      </c>
      <c r="D7" s="7">
        <v>276</v>
      </c>
      <c r="F7" s="8"/>
      <c r="G7" s="9"/>
      <c r="H7" s="21"/>
    </row>
    <row r="8" spans="2:8" x14ac:dyDescent="0.25">
      <c r="B8" s="11" t="s">
        <v>28</v>
      </c>
      <c r="C8" s="4">
        <v>8.3293426099999959</v>
      </c>
      <c r="D8" s="7">
        <v>68</v>
      </c>
      <c r="F8" s="8"/>
      <c r="G8" s="9"/>
      <c r="H8" s="21"/>
    </row>
    <row r="9" spans="2:8" x14ac:dyDescent="0.25">
      <c r="B9" s="11" t="s">
        <v>30</v>
      </c>
      <c r="C9" s="4">
        <v>3.4583142499999977</v>
      </c>
      <c r="D9" s="7">
        <v>113</v>
      </c>
      <c r="F9" s="8"/>
      <c r="G9" s="9"/>
      <c r="H9" s="21"/>
    </row>
    <row r="10" spans="2:8" x14ac:dyDescent="0.25">
      <c r="B10" s="11" t="s">
        <v>29</v>
      </c>
      <c r="C10" s="4">
        <v>1.7861522399999998</v>
      </c>
      <c r="D10" s="7">
        <v>48</v>
      </c>
      <c r="F10" s="8"/>
      <c r="G10" s="9"/>
      <c r="H10" s="21"/>
    </row>
    <row r="11" spans="2:8" x14ac:dyDescent="0.25">
      <c r="B11" s="11" t="s">
        <v>33</v>
      </c>
      <c r="C11" s="4">
        <v>0.84678999999999993</v>
      </c>
      <c r="D11" s="7">
        <v>19</v>
      </c>
      <c r="F11" s="8"/>
      <c r="G11" s="9"/>
      <c r="H11" s="21"/>
    </row>
    <row r="12" spans="2:8" x14ac:dyDescent="0.25">
      <c r="B12" s="11" t="s">
        <v>42</v>
      </c>
      <c r="C12" s="4">
        <v>0.58865000000000012</v>
      </c>
      <c r="D12" s="7">
        <v>27</v>
      </c>
      <c r="F12" s="8"/>
      <c r="G12" s="9"/>
      <c r="H12" s="21"/>
    </row>
    <row r="13" spans="2:8" x14ac:dyDescent="0.25">
      <c r="B13" s="11" t="s">
        <v>34</v>
      </c>
      <c r="C13" s="4">
        <v>0.02</v>
      </c>
      <c r="D13" s="7">
        <v>1</v>
      </c>
      <c r="F13" s="8"/>
      <c r="G13" s="9"/>
      <c r="H13" s="21"/>
    </row>
    <row r="14" spans="2:8" x14ac:dyDescent="0.25">
      <c r="B14" s="11" t="s">
        <v>4</v>
      </c>
      <c r="C14" s="4">
        <v>0</v>
      </c>
      <c r="D14" s="7">
        <v>0</v>
      </c>
      <c r="G14" s="9"/>
      <c r="H14" s="21"/>
    </row>
    <row r="15" spans="2:8" x14ac:dyDescent="0.25">
      <c r="B15" s="11" t="s">
        <v>32</v>
      </c>
      <c r="C15" s="4">
        <v>0</v>
      </c>
      <c r="D15" s="7">
        <v>0</v>
      </c>
    </row>
    <row r="16" spans="2:8" ht="15.75" thickBot="1" x14ac:dyDescent="0.3">
      <c r="B16" s="15" t="s">
        <v>5</v>
      </c>
      <c r="C16" s="16">
        <f>SUBTOTAL(109,Tabla211[Monto])</f>
        <v>35.74184360000001</v>
      </c>
      <c r="D16" s="17">
        <f>SUBTOTAL(109,Tabla211[Créditos])</f>
        <v>1029</v>
      </c>
    </row>
    <row r="17" spans="2:8" x14ac:dyDescent="0.25">
      <c r="B17" s="5"/>
    </row>
    <row r="18" spans="2:8" x14ac:dyDescent="0.25">
      <c r="B18" s="5"/>
    </row>
    <row r="19" spans="2:8" x14ac:dyDescent="0.25">
      <c r="B19" s="5"/>
    </row>
    <row r="20" spans="2:8" x14ac:dyDescent="0.25">
      <c r="B20" s="5"/>
    </row>
    <row r="21" spans="2:8" x14ac:dyDescent="0.25">
      <c r="B21" s="5"/>
    </row>
    <row r="22" spans="2:8" ht="15.75" x14ac:dyDescent="0.25">
      <c r="B22" s="1" t="s">
        <v>39</v>
      </c>
      <c r="D22" s="6"/>
    </row>
    <row r="23" spans="2:8" ht="16.5" thickBot="1" x14ac:dyDescent="0.3">
      <c r="B23" s="2" t="s">
        <v>0</v>
      </c>
      <c r="D23" s="6"/>
    </row>
    <row r="24" spans="2:8" x14ac:dyDescent="0.25">
      <c r="C24" s="24" t="s">
        <v>41</v>
      </c>
      <c r="D24" s="25"/>
    </row>
    <row r="25" spans="2:8" ht="15.75" thickBot="1" x14ac:dyDescent="0.3">
      <c r="B25" s="19" t="s">
        <v>1</v>
      </c>
      <c r="C25" s="13" t="s">
        <v>2</v>
      </c>
      <c r="D25" s="14" t="s">
        <v>3</v>
      </c>
      <c r="F25" s="8"/>
      <c r="G25" s="9"/>
      <c r="H25" s="21"/>
    </row>
    <row r="26" spans="2:8" x14ac:dyDescent="0.25">
      <c r="B26" s="18" t="s">
        <v>10</v>
      </c>
      <c r="C26" s="4">
        <v>14.141599999999997</v>
      </c>
      <c r="D26" s="7">
        <v>41</v>
      </c>
      <c r="F26" s="8"/>
      <c r="G26" s="9"/>
      <c r="H26" s="21"/>
    </row>
    <row r="27" spans="2:8" x14ac:dyDescent="0.25">
      <c r="B27" s="18" t="s">
        <v>8</v>
      </c>
      <c r="C27" s="4">
        <v>7.568783749999997</v>
      </c>
      <c r="D27" s="7">
        <v>100</v>
      </c>
      <c r="F27" s="8"/>
      <c r="G27" s="9"/>
      <c r="H27" s="21"/>
    </row>
    <row r="28" spans="2:8" x14ac:dyDescent="0.25">
      <c r="B28" s="18" t="s">
        <v>9</v>
      </c>
      <c r="C28" s="4">
        <v>6.4050484900000004</v>
      </c>
      <c r="D28" s="7">
        <v>35</v>
      </c>
      <c r="F28" s="8"/>
      <c r="G28" s="9"/>
      <c r="H28" s="21"/>
    </row>
    <row r="29" spans="2:8" x14ac:dyDescent="0.25">
      <c r="B29" s="18" t="s">
        <v>7</v>
      </c>
      <c r="C29" s="4">
        <v>5.2812184999999943</v>
      </c>
      <c r="D29" s="7">
        <v>718</v>
      </c>
      <c r="F29" s="8"/>
      <c r="G29" s="9"/>
      <c r="H29" s="21"/>
    </row>
    <row r="30" spans="2:8" x14ac:dyDescent="0.25">
      <c r="B30" s="18" t="s">
        <v>6</v>
      </c>
      <c r="C30" s="4">
        <v>2.3451928599999983</v>
      </c>
      <c r="D30" s="7">
        <v>135</v>
      </c>
    </row>
    <row r="31" spans="2:8" ht="15.75" thickBot="1" x14ac:dyDescent="0.3">
      <c r="B31" s="20" t="s">
        <v>5</v>
      </c>
      <c r="C31" s="16">
        <f>SUM(C26:C30)</f>
        <v>35.741843599999989</v>
      </c>
      <c r="D31" s="17">
        <f t="shared" ref="D31" si="0">SUM(D26:D30)</f>
        <v>1029</v>
      </c>
    </row>
    <row r="32" spans="2:8" x14ac:dyDescent="0.25">
      <c r="B32" s="5"/>
    </row>
    <row r="37" spans="2:8" ht="15.75" x14ac:dyDescent="0.25">
      <c r="B37" s="1" t="s">
        <v>40</v>
      </c>
    </row>
    <row r="38" spans="2:8" ht="16.5" thickBot="1" x14ac:dyDescent="0.3">
      <c r="B38" s="2" t="s">
        <v>0</v>
      </c>
    </row>
    <row r="39" spans="2:8" x14ac:dyDescent="0.25">
      <c r="C39" s="24" t="s">
        <v>41</v>
      </c>
      <c r="D39" s="25"/>
    </row>
    <row r="40" spans="2:8" ht="15.75" thickBot="1" x14ac:dyDescent="0.3">
      <c r="B40" s="12" t="s">
        <v>1</v>
      </c>
      <c r="C40" s="13" t="s">
        <v>2</v>
      </c>
      <c r="D40" s="14" t="s">
        <v>3</v>
      </c>
      <c r="F40" s="8"/>
      <c r="G40" s="9"/>
      <c r="H40" s="21"/>
    </row>
    <row r="41" spans="2:8" x14ac:dyDescent="0.25">
      <c r="B41" s="11" t="s">
        <v>11</v>
      </c>
      <c r="C41" s="4">
        <v>17.283786670000001</v>
      </c>
      <c r="D41" s="7">
        <v>245</v>
      </c>
      <c r="F41" s="8"/>
      <c r="G41" s="9"/>
      <c r="H41" s="21"/>
    </row>
    <row r="42" spans="2:8" x14ac:dyDescent="0.25">
      <c r="B42" s="11" t="s">
        <v>13</v>
      </c>
      <c r="C42" s="4">
        <v>1.5910729799999979</v>
      </c>
      <c r="D42" s="7">
        <v>123</v>
      </c>
      <c r="F42" s="8"/>
      <c r="G42" s="9"/>
      <c r="H42" s="21"/>
    </row>
    <row r="43" spans="2:8" x14ac:dyDescent="0.25">
      <c r="B43" s="11" t="s">
        <v>12</v>
      </c>
      <c r="C43" s="4">
        <v>9.9879049999999978</v>
      </c>
      <c r="D43" s="7">
        <v>55</v>
      </c>
      <c r="F43" s="8"/>
      <c r="G43" s="9"/>
      <c r="H43" s="21"/>
    </row>
    <row r="44" spans="2:8" x14ac:dyDescent="0.25">
      <c r="B44" s="11" t="s">
        <v>16</v>
      </c>
      <c r="C44" s="4">
        <v>0.33506255000000001</v>
      </c>
      <c r="D44" s="7">
        <v>19</v>
      </c>
      <c r="F44" s="8"/>
      <c r="G44" s="9"/>
      <c r="H44" s="21"/>
    </row>
    <row r="45" spans="2:8" x14ac:dyDescent="0.25">
      <c r="B45" s="11" t="s">
        <v>18</v>
      </c>
      <c r="C45" s="4">
        <v>0.37495000000000006</v>
      </c>
      <c r="D45" s="7">
        <v>67</v>
      </c>
      <c r="F45" s="8"/>
      <c r="G45" s="9"/>
      <c r="H45" s="21"/>
    </row>
    <row r="46" spans="2:8" x14ac:dyDescent="0.25">
      <c r="B46" s="11" t="s">
        <v>20</v>
      </c>
      <c r="C46" s="4">
        <v>0.28165398000000003</v>
      </c>
      <c r="D46" s="7">
        <v>9</v>
      </c>
      <c r="F46" s="8"/>
      <c r="G46" s="9"/>
      <c r="H46" s="21"/>
    </row>
    <row r="47" spans="2:8" x14ac:dyDescent="0.25">
      <c r="B47" s="11" t="s">
        <v>15</v>
      </c>
      <c r="C47" s="4">
        <v>0.17300960000000001</v>
      </c>
      <c r="D47" s="7">
        <v>14</v>
      </c>
      <c r="F47" s="8"/>
      <c r="G47" s="9"/>
      <c r="H47" s="21"/>
    </row>
    <row r="48" spans="2:8" x14ac:dyDescent="0.25">
      <c r="B48" s="11" t="s">
        <v>17</v>
      </c>
      <c r="C48" s="4">
        <v>0.97716126000000014</v>
      </c>
      <c r="D48" s="7">
        <v>153</v>
      </c>
      <c r="F48" s="8"/>
      <c r="G48" s="9"/>
      <c r="H48" s="21"/>
    </row>
    <row r="49" spans="2:8" x14ac:dyDescent="0.25">
      <c r="B49" s="11" t="s">
        <v>19</v>
      </c>
      <c r="C49" s="4">
        <v>0.77974655999999987</v>
      </c>
      <c r="D49" s="7">
        <v>43</v>
      </c>
      <c r="F49" s="8"/>
      <c r="G49" s="9"/>
      <c r="H49" s="21"/>
    </row>
    <row r="50" spans="2:8" x14ac:dyDescent="0.25">
      <c r="B50" s="11" t="s">
        <v>21</v>
      </c>
      <c r="C50" s="4">
        <v>0.21600000000000003</v>
      </c>
      <c r="D50" s="7">
        <v>6</v>
      </c>
      <c r="F50" s="8"/>
      <c r="G50" s="9"/>
      <c r="H50" s="21"/>
    </row>
    <row r="51" spans="2:8" x14ac:dyDescent="0.25">
      <c r="B51" s="11" t="s">
        <v>14</v>
      </c>
      <c r="C51" s="4">
        <v>3.1183199999999967</v>
      </c>
      <c r="D51" s="7">
        <v>174</v>
      </c>
      <c r="F51" s="8"/>
      <c r="G51" s="9"/>
      <c r="H51" s="21"/>
    </row>
    <row r="52" spans="2:8" x14ac:dyDescent="0.25">
      <c r="B52" s="11" t="s">
        <v>22</v>
      </c>
      <c r="C52" s="4">
        <v>0.4190750000000002</v>
      </c>
      <c r="D52" s="7">
        <v>89</v>
      </c>
      <c r="F52" s="8"/>
      <c r="G52" s="9"/>
      <c r="H52" s="21"/>
    </row>
    <row r="53" spans="2:8" x14ac:dyDescent="0.25">
      <c r="B53" s="11" t="s">
        <v>23</v>
      </c>
      <c r="C53" s="4">
        <v>3.9450000000000006E-2</v>
      </c>
      <c r="D53" s="7">
        <v>7</v>
      </c>
      <c r="F53" s="8"/>
      <c r="G53" s="9"/>
      <c r="H53" s="21"/>
    </row>
    <row r="54" spans="2:8" x14ac:dyDescent="0.25">
      <c r="B54" s="11" t="s">
        <v>24</v>
      </c>
      <c r="C54" s="4">
        <v>0.16465000000000005</v>
      </c>
      <c r="D54" s="7">
        <v>25</v>
      </c>
    </row>
    <row r="55" spans="2:8" ht="15.75" thickBot="1" x14ac:dyDescent="0.3">
      <c r="B55" s="15" t="s">
        <v>5</v>
      </c>
      <c r="C55" s="16">
        <f>SUM(C41:C54)</f>
        <v>35.741843599999996</v>
      </c>
      <c r="D55" s="17">
        <f>SUM(D41:D54)</f>
        <v>1029</v>
      </c>
    </row>
  </sheetData>
  <mergeCells count="3">
    <mergeCell ref="C4:D4"/>
    <mergeCell ref="C24:D24"/>
    <mergeCell ref="C39:D39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2:H55"/>
  <sheetViews>
    <sheetView workbookViewId="0">
      <selection activeCell="B2" sqref="B2"/>
    </sheetView>
  </sheetViews>
  <sheetFormatPr baseColWidth="10" defaultRowHeight="15" x14ac:dyDescent="0.25"/>
  <cols>
    <col min="2" max="2" width="54.42578125" bestFit="1" customWidth="1"/>
    <col min="3" max="4" width="19.7109375" style="3" customWidth="1"/>
    <col min="6" max="6" width="54.42578125" bestFit="1" customWidth="1"/>
  </cols>
  <sheetData>
    <row r="2" spans="2:8" ht="15.75" x14ac:dyDescent="0.25">
      <c r="B2" s="1" t="s">
        <v>35</v>
      </c>
      <c r="C2"/>
      <c r="D2"/>
    </row>
    <row r="3" spans="2:8" ht="16.5" thickBot="1" x14ac:dyDescent="0.3">
      <c r="B3" s="2" t="s">
        <v>0</v>
      </c>
    </row>
    <row r="4" spans="2:8" x14ac:dyDescent="0.25">
      <c r="C4" s="24" t="s">
        <v>41</v>
      </c>
      <c r="D4" s="25"/>
    </row>
    <row r="5" spans="2:8" ht="15.75" thickBot="1" x14ac:dyDescent="0.3">
      <c r="B5" s="12" t="s">
        <v>1</v>
      </c>
      <c r="C5" s="13" t="s">
        <v>26</v>
      </c>
      <c r="D5" s="14" t="s">
        <v>3</v>
      </c>
    </row>
    <row r="6" spans="2:8" x14ac:dyDescent="0.25">
      <c r="B6" s="22" t="s">
        <v>31</v>
      </c>
      <c r="C6" s="4">
        <v>79.410160459999702</v>
      </c>
      <c r="D6" s="7">
        <v>5745</v>
      </c>
      <c r="F6" s="8"/>
      <c r="G6" s="9"/>
      <c r="H6" s="21"/>
    </row>
    <row r="7" spans="2:8" x14ac:dyDescent="0.25">
      <c r="B7" s="22" t="s">
        <v>28</v>
      </c>
      <c r="C7" s="4">
        <v>79.103827689999875</v>
      </c>
      <c r="D7" s="7">
        <v>4971</v>
      </c>
      <c r="F7" s="8"/>
      <c r="G7" s="9"/>
      <c r="H7" s="21"/>
    </row>
    <row r="8" spans="2:8" x14ac:dyDescent="0.25">
      <c r="B8" s="22" t="s">
        <v>29</v>
      </c>
      <c r="C8" s="4">
        <v>63.766715780000034</v>
      </c>
      <c r="D8" s="7">
        <v>1694</v>
      </c>
      <c r="F8" s="8"/>
      <c r="G8" s="9"/>
      <c r="H8" s="21"/>
    </row>
    <row r="9" spans="2:8" x14ac:dyDescent="0.25">
      <c r="B9" s="22" t="s">
        <v>33</v>
      </c>
      <c r="C9" s="4">
        <v>54.454009719999988</v>
      </c>
      <c r="D9" s="7">
        <v>2852</v>
      </c>
      <c r="F9" s="8"/>
      <c r="G9" s="9"/>
      <c r="H9" s="21"/>
    </row>
    <row r="10" spans="2:8" x14ac:dyDescent="0.25">
      <c r="B10" s="22" t="s">
        <v>30</v>
      </c>
      <c r="C10" s="4">
        <v>39.829581919999931</v>
      </c>
      <c r="D10" s="7">
        <v>3248</v>
      </c>
      <c r="F10" s="8"/>
      <c r="G10" s="9"/>
      <c r="H10" s="21"/>
    </row>
    <row r="11" spans="2:8" x14ac:dyDescent="0.25">
      <c r="B11" s="22" t="s">
        <v>27</v>
      </c>
      <c r="C11" s="4">
        <v>34.324301789999993</v>
      </c>
      <c r="D11" s="7">
        <v>642</v>
      </c>
      <c r="F11" s="8"/>
      <c r="G11" s="9"/>
      <c r="H11" s="21"/>
    </row>
    <row r="12" spans="2:8" x14ac:dyDescent="0.25">
      <c r="B12" s="22" t="s">
        <v>42</v>
      </c>
      <c r="C12" s="4">
        <v>26.976378359999966</v>
      </c>
      <c r="D12" s="7">
        <v>1101</v>
      </c>
      <c r="F12" s="8"/>
      <c r="G12" s="9"/>
      <c r="H12" s="21"/>
    </row>
    <row r="13" spans="2:8" x14ac:dyDescent="0.25">
      <c r="B13" s="22" t="s">
        <v>4</v>
      </c>
      <c r="C13" s="4">
        <v>1.2530322300000001</v>
      </c>
      <c r="D13" s="7">
        <v>6</v>
      </c>
      <c r="F13" s="8"/>
      <c r="G13" s="9"/>
      <c r="H13" s="21"/>
    </row>
    <row r="14" spans="2:8" x14ac:dyDescent="0.25">
      <c r="B14" s="22" t="s">
        <v>32</v>
      </c>
      <c r="C14" s="4">
        <v>9.5089850000000004E-2</v>
      </c>
      <c r="D14" s="7">
        <v>5</v>
      </c>
      <c r="F14" s="8"/>
      <c r="G14" s="9"/>
      <c r="H14" s="21"/>
    </row>
    <row r="15" spans="2:8" ht="15.75" thickBot="1" x14ac:dyDescent="0.3">
      <c r="B15" s="23" t="s">
        <v>34</v>
      </c>
      <c r="C15" s="4">
        <v>8.973805E-2</v>
      </c>
      <c r="D15" s="7">
        <v>6</v>
      </c>
      <c r="F15" s="8"/>
      <c r="G15" s="9"/>
      <c r="H15" s="21"/>
    </row>
    <row r="16" spans="2:8" ht="15.75" thickBot="1" x14ac:dyDescent="0.3">
      <c r="B16" s="15" t="s">
        <v>5</v>
      </c>
      <c r="C16" s="16">
        <f>SUBTOTAL(109,Tabla262[Saldo])</f>
        <v>379.3028358499995</v>
      </c>
      <c r="D16" s="17">
        <f>SUBTOTAL(109,Tabla262[Créditos])</f>
        <v>20270</v>
      </c>
    </row>
    <row r="17" spans="2:8" x14ac:dyDescent="0.25">
      <c r="B17" s="5"/>
    </row>
    <row r="18" spans="2:8" x14ac:dyDescent="0.25">
      <c r="B18" s="5"/>
    </row>
    <row r="19" spans="2:8" x14ac:dyDescent="0.25">
      <c r="B19" s="5"/>
    </row>
    <row r="20" spans="2:8" x14ac:dyDescent="0.25">
      <c r="B20" s="5"/>
    </row>
    <row r="21" spans="2:8" x14ac:dyDescent="0.25">
      <c r="B21" s="5"/>
    </row>
    <row r="22" spans="2:8" ht="15.75" x14ac:dyDescent="0.25">
      <c r="B22" s="1" t="s">
        <v>36</v>
      </c>
      <c r="D22" s="6"/>
    </row>
    <row r="23" spans="2:8" ht="16.5" thickBot="1" x14ac:dyDescent="0.3">
      <c r="B23" s="2" t="s">
        <v>0</v>
      </c>
      <c r="D23" s="6"/>
    </row>
    <row r="24" spans="2:8" x14ac:dyDescent="0.25">
      <c r="C24" s="24" t="s">
        <v>41</v>
      </c>
      <c r="D24" s="25"/>
      <c r="F24" s="8"/>
      <c r="G24" s="9"/>
      <c r="H24" s="21"/>
    </row>
    <row r="25" spans="2:8" ht="15.75" thickBot="1" x14ac:dyDescent="0.3">
      <c r="B25" s="19" t="s">
        <v>1</v>
      </c>
      <c r="C25" s="13" t="s">
        <v>26</v>
      </c>
      <c r="D25" s="14" t="s">
        <v>3</v>
      </c>
      <c r="F25" s="8"/>
      <c r="G25" s="9"/>
      <c r="H25" s="21"/>
    </row>
    <row r="26" spans="2:8" x14ac:dyDescent="0.25">
      <c r="B26" s="18" t="s">
        <v>6</v>
      </c>
      <c r="C26" s="4">
        <v>128.88831955000063</v>
      </c>
      <c r="D26" s="7">
        <v>10274</v>
      </c>
      <c r="F26" s="8"/>
      <c r="G26" s="9"/>
      <c r="H26" s="21"/>
    </row>
    <row r="27" spans="2:8" x14ac:dyDescent="0.25">
      <c r="B27" s="18" t="s">
        <v>8</v>
      </c>
      <c r="C27" s="4">
        <v>76.178387600000008</v>
      </c>
      <c r="D27" s="7">
        <v>1779</v>
      </c>
      <c r="F27" s="8"/>
      <c r="G27" s="9"/>
      <c r="H27" s="21"/>
    </row>
    <row r="28" spans="2:8" x14ac:dyDescent="0.25">
      <c r="B28" s="18" t="s">
        <v>10</v>
      </c>
      <c r="C28" s="4">
        <v>64.344153159999991</v>
      </c>
      <c r="D28" s="7">
        <v>153</v>
      </c>
      <c r="F28" s="8"/>
      <c r="G28" s="9"/>
      <c r="H28" s="21"/>
    </row>
    <row r="29" spans="2:8" x14ac:dyDescent="0.25">
      <c r="B29" s="18" t="s">
        <v>7</v>
      </c>
      <c r="C29" s="4">
        <v>62.713520430000152</v>
      </c>
      <c r="D29" s="7">
        <v>7739</v>
      </c>
    </row>
    <row r="30" spans="2:8" x14ac:dyDescent="0.25">
      <c r="B30" s="18" t="s">
        <v>9</v>
      </c>
      <c r="C30" s="4">
        <v>47.178455109999973</v>
      </c>
      <c r="D30" s="7">
        <v>325</v>
      </c>
      <c r="E30" s="9"/>
    </row>
    <row r="31" spans="2:8" ht="15.75" thickBot="1" x14ac:dyDescent="0.3">
      <c r="B31" s="20" t="s">
        <v>5</v>
      </c>
      <c r="C31" s="16">
        <f>SUM(C26:C30)</f>
        <v>379.30283585000075</v>
      </c>
      <c r="D31" s="17">
        <f t="shared" ref="D31" si="0">SUM(D26:D30)</f>
        <v>20270</v>
      </c>
    </row>
    <row r="32" spans="2:8" x14ac:dyDescent="0.25">
      <c r="B32" s="5"/>
    </row>
    <row r="33" spans="2:8" x14ac:dyDescent="0.25">
      <c r="E33" s="9"/>
    </row>
    <row r="37" spans="2:8" ht="15.75" x14ac:dyDescent="0.25">
      <c r="B37" s="1" t="s">
        <v>37</v>
      </c>
    </row>
    <row r="38" spans="2:8" ht="16.5" thickBot="1" x14ac:dyDescent="0.3">
      <c r="B38" s="2" t="s">
        <v>0</v>
      </c>
    </row>
    <row r="39" spans="2:8" x14ac:dyDescent="0.25">
      <c r="C39" s="24" t="s">
        <v>41</v>
      </c>
      <c r="D39" s="25"/>
    </row>
    <row r="40" spans="2:8" ht="15.75" thickBot="1" x14ac:dyDescent="0.3">
      <c r="B40" s="12" t="s">
        <v>1</v>
      </c>
      <c r="C40" s="13" t="s">
        <v>26</v>
      </c>
      <c r="D40" s="14" t="s">
        <v>3</v>
      </c>
    </row>
    <row r="41" spans="2:8" x14ac:dyDescent="0.25">
      <c r="B41" s="11" t="s">
        <v>11</v>
      </c>
      <c r="C41" s="4">
        <v>165.4625799600008</v>
      </c>
      <c r="D41" s="7">
        <v>7550</v>
      </c>
      <c r="F41" s="8"/>
      <c r="G41" s="9"/>
      <c r="H41" s="21"/>
    </row>
    <row r="42" spans="2:8" x14ac:dyDescent="0.25">
      <c r="B42" s="11" t="s">
        <v>12</v>
      </c>
      <c r="C42" s="4">
        <v>68.753678480000175</v>
      </c>
      <c r="D42" s="7">
        <v>1892</v>
      </c>
      <c r="F42" s="8"/>
      <c r="G42" s="9"/>
      <c r="H42" s="21"/>
    </row>
    <row r="43" spans="2:8" x14ac:dyDescent="0.25">
      <c r="B43" s="11" t="s">
        <v>13</v>
      </c>
      <c r="C43" s="4">
        <v>28.187946060000002</v>
      </c>
      <c r="D43" s="7">
        <v>1536</v>
      </c>
      <c r="F43" s="8"/>
      <c r="G43" s="9"/>
      <c r="H43" s="21"/>
    </row>
    <row r="44" spans="2:8" x14ac:dyDescent="0.25">
      <c r="B44" s="11" t="s">
        <v>14</v>
      </c>
      <c r="C44" s="4">
        <v>24.800908699999994</v>
      </c>
      <c r="D44" s="7">
        <v>1844</v>
      </c>
      <c r="F44" s="8"/>
      <c r="G44" s="9"/>
      <c r="H44" s="21"/>
    </row>
    <row r="45" spans="2:8" x14ac:dyDescent="0.25">
      <c r="B45" s="11" t="s">
        <v>15</v>
      </c>
      <c r="C45" s="4">
        <v>18.300592489999993</v>
      </c>
      <c r="D45" s="7">
        <v>1618</v>
      </c>
      <c r="F45" s="8"/>
      <c r="G45" s="9"/>
      <c r="H45" s="21"/>
    </row>
    <row r="46" spans="2:8" x14ac:dyDescent="0.25">
      <c r="B46" s="11" t="s">
        <v>16</v>
      </c>
      <c r="C46" s="4">
        <v>17.512926620000023</v>
      </c>
      <c r="D46" s="7">
        <v>608</v>
      </c>
      <c r="F46" s="8"/>
      <c r="G46" s="9"/>
      <c r="H46" s="21"/>
    </row>
    <row r="47" spans="2:8" x14ac:dyDescent="0.25">
      <c r="B47" s="11" t="s">
        <v>17</v>
      </c>
      <c r="C47" s="4">
        <v>11.704865769999978</v>
      </c>
      <c r="D47" s="7">
        <v>1444</v>
      </c>
      <c r="F47" s="8"/>
      <c r="G47" s="9"/>
      <c r="H47" s="21"/>
    </row>
    <row r="48" spans="2:8" x14ac:dyDescent="0.25">
      <c r="B48" s="11" t="s">
        <v>18</v>
      </c>
      <c r="C48" s="4">
        <v>10.030422049999999</v>
      </c>
      <c r="D48" s="7">
        <v>1217</v>
      </c>
      <c r="F48" s="8"/>
      <c r="G48" s="9"/>
      <c r="H48" s="21"/>
    </row>
    <row r="49" spans="2:8" x14ac:dyDescent="0.25">
      <c r="B49" s="11" t="s">
        <v>19</v>
      </c>
      <c r="C49" s="4">
        <v>9.1576048299999933</v>
      </c>
      <c r="D49" s="7">
        <v>653</v>
      </c>
      <c r="F49" s="8"/>
      <c r="G49" s="9"/>
      <c r="H49" s="21"/>
    </row>
    <row r="50" spans="2:8" x14ac:dyDescent="0.25">
      <c r="B50" s="11" t="s">
        <v>20</v>
      </c>
      <c r="C50" s="4">
        <v>7.082126989999999</v>
      </c>
      <c r="D50" s="7">
        <v>356</v>
      </c>
      <c r="F50" s="8"/>
      <c r="G50" s="9"/>
      <c r="H50" s="21"/>
    </row>
    <row r="51" spans="2:8" x14ac:dyDescent="0.25">
      <c r="B51" s="11" t="s">
        <v>22</v>
      </c>
      <c r="C51" s="4">
        <v>4.8828433199999992</v>
      </c>
      <c r="D51" s="7">
        <v>722</v>
      </c>
      <c r="F51" s="8"/>
      <c r="G51" s="9"/>
      <c r="H51" s="21"/>
    </row>
    <row r="52" spans="2:8" x14ac:dyDescent="0.25">
      <c r="B52" s="11" t="s">
        <v>21</v>
      </c>
      <c r="C52" s="4">
        <v>4.7785161</v>
      </c>
      <c r="D52" s="7">
        <v>192</v>
      </c>
      <c r="F52" s="8"/>
      <c r="G52" s="9"/>
      <c r="H52" s="21"/>
    </row>
    <row r="53" spans="2:8" x14ac:dyDescent="0.25">
      <c r="B53" s="11" t="s">
        <v>23</v>
      </c>
      <c r="C53" s="4">
        <v>4.4069340299999995</v>
      </c>
      <c r="D53" s="7">
        <v>256</v>
      </c>
      <c r="F53" s="8"/>
      <c r="G53" s="9"/>
      <c r="H53" s="21"/>
    </row>
    <row r="54" spans="2:8" x14ac:dyDescent="0.25">
      <c r="B54" s="11" t="s">
        <v>24</v>
      </c>
      <c r="C54" s="4">
        <v>4.2408904500000011</v>
      </c>
      <c r="D54" s="7">
        <v>382</v>
      </c>
      <c r="F54" s="8"/>
      <c r="G54" s="9"/>
      <c r="H54" s="21"/>
    </row>
    <row r="55" spans="2:8" ht="15.75" thickBot="1" x14ac:dyDescent="0.3">
      <c r="B55" s="15" t="s">
        <v>5</v>
      </c>
      <c r="C55" s="16">
        <f>SUM(C41:C54)</f>
        <v>379.30283585000086</v>
      </c>
      <c r="D55" s="17">
        <f>SUM(D41:D54)</f>
        <v>20270</v>
      </c>
    </row>
  </sheetData>
  <mergeCells count="3">
    <mergeCell ref="C4:D4"/>
    <mergeCell ref="C24:D24"/>
    <mergeCell ref="C39:D39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B2:H55"/>
  <sheetViews>
    <sheetView workbookViewId="0">
      <selection activeCell="B2" sqref="B2"/>
    </sheetView>
  </sheetViews>
  <sheetFormatPr baseColWidth="10" defaultRowHeight="15" x14ac:dyDescent="0.25"/>
  <cols>
    <col min="2" max="2" width="54.42578125" bestFit="1" customWidth="1"/>
    <col min="3" max="4" width="19.7109375" style="3" customWidth="1"/>
    <col min="6" max="6" width="34.7109375" bestFit="1" customWidth="1"/>
  </cols>
  <sheetData>
    <row r="2" spans="2:8" ht="15.75" x14ac:dyDescent="0.25">
      <c r="B2" s="1" t="s">
        <v>38</v>
      </c>
      <c r="C2"/>
      <c r="D2"/>
    </row>
    <row r="3" spans="2:8" ht="16.5" thickBot="1" x14ac:dyDescent="0.3">
      <c r="B3" s="2" t="s">
        <v>0</v>
      </c>
    </row>
    <row r="4" spans="2:8" x14ac:dyDescent="0.25">
      <c r="C4" s="24" t="s">
        <v>25</v>
      </c>
      <c r="D4" s="25"/>
    </row>
    <row r="5" spans="2:8" ht="15.75" thickBot="1" x14ac:dyDescent="0.3">
      <c r="B5" s="12" t="s">
        <v>1</v>
      </c>
      <c r="C5" s="13" t="s">
        <v>2</v>
      </c>
      <c r="D5" s="14" t="s">
        <v>3</v>
      </c>
    </row>
    <row r="6" spans="2:8" x14ac:dyDescent="0.25">
      <c r="B6" s="11" t="s">
        <v>4</v>
      </c>
      <c r="C6" s="4">
        <v>1.6</v>
      </c>
      <c r="D6" s="7">
        <v>2</v>
      </c>
      <c r="F6" s="8"/>
      <c r="G6" s="9"/>
      <c r="H6" s="10"/>
    </row>
    <row r="7" spans="2:8" x14ac:dyDescent="0.25">
      <c r="B7" s="11" t="s">
        <v>27</v>
      </c>
      <c r="C7" s="4">
        <v>1.59771</v>
      </c>
      <c r="D7" s="7">
        <v>50</v>
      </c>
      <c r="F7" s="8"/>
      <c r="G7" s="9"/>
      <c r="H7" s="10"/>
    </row>
    <row r="8" spans="2:8" x14ac:dyDescent="0.25">
      <c r="B8" s="11" t="s">
        <v>28</v>
      </c>
      <c r="C8" s="4">
        <v>0.32348319999999997</v>
      </c>
      <c r="D8" s="7">
        <v>12</v>
      </c>
      <c r="F8" s="8"/>
      <c r="G8" s="9"/>
      <c r="H8" s="10"/>
    </row>
    <row r="9" spans="2:8" x14ac:dyDescent="0.25">
      <c r="B9" s="11" t="s">
        <v>29</v>
      </c>
      <c r="C9" s="4">
        <v>7.9020240000000005E-2</v>
      </c>
      <c r="D9" s="7">
        <v>2</v>
      </c>
      <c r="F9" s="8"/>
      <c r="G9" s="9"/>
      <c r="H9" s="10"/>
    </row>
    <row r="10" spans="2:8" x14ac:dyDescent="0.25">
      <c r="B10" s="11" t="s">
        <v>31</v>
      </c>
      <c r="C10" s="4">
        <v>6.4498000000000014E-2</v>
      </c>
      <c r="D10" s="7">
        <v>9</v>
      </c>
      <c r="F10" s="8"/>
      <c r="G10" s="9"/>
      <c r="H10" s="10"/>
    </row>
    <row r="11" spans="2:8" x14ac:dyDescent="0.25">
      <c r="B11" s="11" t="s">
        <v>33</v>
      </c>
      <c r="C11" s="4">
        <v>0</v>
      </c>
      <c r="D11" s="7">
        <v>0</v>
      </c>
    </row>
    <row r="12" spans="2:8" x14ac:dyDescent="0.25">
      <c r="B12" s="11" t="s">
        <v>30</v>
      </c>
      <c r="C12" s="4">
        <v>0</v>
      </c>
      <c r="D12" s="7">
        <v>0</v>
      </c>
    </row>
    <row r="13" spans="2:8" x14ac:dyDescent="0.25">
      <c r="B13" s="11" t="s">
        <v>42</v>
      </c>
      <c r="C13" s="4">
        <v>0</v>
      </c>
      <c r="D13" s="7">
        <v>0</v>
      </c>
    </row>
    <row r="14" spans="2:8" x14ac:dyDescent="0.25">
      <c r="B14" s="11" t="s">
        <v>32</v>
      </c>
      <c r="C14" s="4">
        <v>0</v>
      </c>
      <c r="D14" s="7">
        <v>0</v>
      </c>
    </row>
    <row r="15" spans="2:8" x14ac:dyDescent="0.25">
      <c r="B15" s="11" t="s">
        <v>34</v>
      </c>
      <c r="C15" s="4">
        <v>0</v>
      </c>
      <c r="D15" s="7">
        <v>0</v>
      </c>
    </row>
    <row r="16" spans="2:8" ht="15.75" thickBot="1" x14ac:dyDescent="0.3">
      <c r="B16" s="15" t="s">
        <v>5</v>
      </c>
      <c r="C16" s="16">
        <f>SUBTOTAL(109,Tabla2[Monto])</f>
        <v>3.66471144</v>
      </c>
      <c r="D16" s="17">
        <f>SUBTOTAL(109,Tabla2[Créditos])</f>
        <v>75</v>
      </c>
    </row>
    <row r="17" spans="2:8" x14ac:dyDescent="0.25">
      <c r="B17" s="5"/>
    </row>
    <row r="18" spans="2:8" x14ac:dyDescent="0.25">
      <c r="B18" s="5"/>
    </row>
    <row r="19" spans="2:8" x14ac:dyDescent="0.25">
      <c r="B19" s="5"/>
    </row>
    <row r="20" spans="2:8" x14ac:dyDescent="0.25">
      <c r="B20" s="5"/>
    </row>
    <row r="21" spans="2:8" x14ac:dyDescent="0.25">
      <c r="B21" s="5"/>
    </row>
    <row r="22" spans="2:8" ht="15.75" x14ac:dyDescent="0.25">
      <c r="B22" s="1" t="s">
        <v>39</v>
      </c>
      <c r="D22" s="6"/>
    </row>
    <row r="23" spans="2:8" ht="16.5" thickBot="1" x14ac:dyDescent="0.3">
      <c r="B23" s="2" t="s">
        <v>0</v>
      </c>
      <c r="D23" s="6"/>
    </row>
    <row r="24" spans="2:8" x14ac:dyDescent="0.25">
      <c r="C24" s="24" t="s">
        <v>25</v>
      </c>
      <c r="D24" s="25"/>
      <c r="F24" s="8"/>
      <c r="G24" s="9"/>
      <c r="H24" s="10"/>
    </row>
    <row r="25" spans="2:8" ht="15.75" thickBot="1" x14ac:dyDescent="0.3">
      <c r="B25" s="19" t="s">
        <v>1</v>
      </c>
      <c r="C25" s="13" t="s">
        <v>2</v>
      </c>
      <c r="D25" s="14" t="s">
        <v>3</v>
      </c>
      <c r="F25" s="8"/>
      <c r="G25" s="9"/>
      <c r="H25" s="10"/>
    </row>
    <row r="26" spans="2:8" x14ac:dyDescent="0.25">
      <c r="B26" s="18" t="s">
        <v>8</v>
      </c>
      <c r="C26" s="4">
        <v>1.2145645199999999</v>
      </c>
      <c r="D26" s="7">
        <v>9</v>
      </c>
      <c r="F26" s="8"/>
      <c r="G26" s="9"/>
      <c r="H26" s="10"/>
    </row>
    <row r="27" spans="2:8" x14ac:dyDescent="0.25">
      <c r="B27" s="18" t="s">
        <v>10</v>
      </c>
      <c r="C27" s="4">
        <v>1</v>
      </c>
      <c r="D27" s="7">
        <v>1</v>
      </c>
      <c r="F27" s="8"/>
      <c r="G27" s="9"/>
      <c r="H27" s="10"/>
    </row>
    <row r="28" spans="2:8" x14ac:dyDescent="0.25">
      <c r="B28" s="18" t="s">
        <v>6</v>
      </c>
      <c r="C28" s="4">
        <v>0.65341940000000009</v>
      </c>
      <c r="D28" s="7">
        <v>46</v>
      </c>
      <c r="F28" s="8"/>
      <c r="G28" s="9"/>
      <c r="H28" s="10"/>
    </row>
    <row r="29" spans="2:8" x14ac:dyDescent="0.25">
      <c r="B29" s="18" t="s">
        <v>9</v>
      </c>
      <c r="C29" s="4">
        <v>0.54105199999999998</v>
      </c>
      <c r="D29" s="7">
        <v>3</v>
      </c>
    </row>
    <row r="30" spans="2:8" x14ac:dyDescent="0.25">
      <c r="B30" s="18" t="s">
        <v>7</v>
      </c>
      <c r="C30" s="4">
        <v>0.25567551999999999</v>
      </c>
      <c r="D30" s="7">
        <v>16</v>
      </c>
    </row>
    <row r="31" spans="2:8" ht="15.75" thickBot="1" x14ac:dyDescent="0.3">
      <c r="B31" s="20" t="s">
        <v>5</v>
      </c>
      <c r="C31" s="16">
        <f>SUM(C26:C30)</f>
        <v>3.66471144</v>
      </c>
      <c r="D31" s="17">
        <f t="shared" ref="D31" si="0">SUM(D26:D30)</f>
        <v>75</v>
      </c>
    </row>
    <row r="32" spans="2:8" x14ac:dyDescent="0.25">
      <c r="B32" s="5"/>
    </row>
    <row r="37" spans="2:8" ht="15.75" x14ac:dyDescent="0.25">
      <c r="B37" s="1" t="s">
        <v>40</v>
      </c>
    </row>
    <row r="38" spans="2:8" ht="16.5" thickBot="1" x14ac:dyDescent="0.3">
      <c r="B38" s="2" t="s">
        <v>0</v>
      </c>
    </row>
    <row r="39" spans="2:8" x14ac:dyDescent="0.25">
      <c r="C39" s="24" t="s">
        <v>25</v>
      </c>
      <c r="D39" s="25"/>
      <c r="F39" s="8"/>
      <c r="G39" s="9"/>
      <c r="H39" s="10"/>
    </row>
    <row r="40" spans="2:8" ht="15.75" thickBot="1" x14ac:dyDescent="0.3">
      <c r="B40" s="12" t="s">
        <v>1</v>
      </c>
      <c r="C40" s="13" t="s">
        <v>2</v>
      </c>
      <c r="D40" s="14" t="s">
        <v>3</v>
      </c>
      <c r="F40" s="8"/>
      <c r="G40" s="9"/>
      <c r="H40" s="10"/>
    </row>
    <row r="41" spans="2:8" x14ac:dyDescent="0.25">
      <c r="B41" s="11" t="s">
        <v>11</v>
      </c>
      <c r="C41" s="4">
        <v>2.9995016800000007</v>
      </c>
      <c r="D41" s="7">
        <v>44</v>
      </c>
      <c r="F41" s="8"/>
      <c r="G41" s="9"/>
      <c r="H41" s="10"/>
    </row>
    <row r="42" spans="2:8" x14ac:dyDescent="0.25">
      <c r="B42" s="11" t="s">
        <v>13</v>
      </c>
      <c r="C42" s="4">
        <v>0.31735152</v>
      </c>
      <c r="D42" s="7">
        <v>3</v>
      </c>
      <c r="F42" s="8"/>
      <c r="G42" s="9"/>
      <c r="H42" s="10"/>
    </row>
    <row r="43" spans="2:8" x14ac:dyDescent="0.25">
      <c r="B43" s="11" t="s">
        <v>12</v>
      </c>
      <c r="C43" s="4">
        <v>0.11874799999999998</v>
      </c>
      <c r="D43" s="7">
        <v>11</v>
      </c>
      <c r="F43" s="8"/>
      <c r="G43" s="9"/>
      <c r="H43" s="10"/>
    </row>
    <row r="44" spans="2:8" x14ac:dyDescent="0.25">
      <c r="B44" s="11" t="s">
        <v>16</v>
      </c>
      <c r="C44" s="4">
        <v>7.5270240000000002E-2</v>
      </c>
      <c r="D44" s="7">
        <v>1</v>
      </c>
      <c r="F44" s="8"/>
      <c r="G44" s="9"/>
      <c r="H44" s="10"/>
    </row>
    <row r="45" spans="2:8" x14ac:dyDescent="0.25">
      <c r="B45" s="11" t="s">
        <v>18</v>
      </c>
      <c r="C45" s="4">
        <v>5.5900000000000005E-2</v>
      </c>
      <c r="D45" s="7">
        <v>6</v>
      </c>
      <c r="F45" s="8"/>
      <c r="G45" s="9"/>
      <c r="H45" s="10"/>
    </row>
    <row r="46" spans="2:8" x14ac:dyDescent="0.25">
      <c r="B46" s="11" t="s">
        <v>20</v>
      </c>
      <c r="C46" s="4">
        <v>3.304E-2</v>
      </c>
      <c r="D46" s="7">
        <v>3</v>
      </c>
      <c r="F46" s="8"/>
      <c r="G46" s="9"/>
      <c r="H46" s="10"/>
    </row>
    <row r="47" spans="2:8" x14ac:dyDescent="0.25">
      <c r="B47" s="11" t="s">
        <v>15</v>
      </c>
      <c r="C47" s="4">
        <v>2.9600000000000001E-2</v>
      </c>
      <c r="D47" s="7">
        <v>3</v>
      </c>
      <c r="F47" s="8"/>
      <c r="G47" s="9"/>
      <c r="H47" s="10"/>
    </row>
    <row r="48" spans="2:8" x14ac:dyDescent="0.25">
      <c r="B48" s="11" t="s">
        <v>17</v>
      </c>
      <c r="C48" s="4">
        <v>2.2499999999999999E-2</v>
      </c>
      <c r="D48" s="7">
        <v>2</v>
      </c>
      <c r="F48" s="8"/>
      <c r="G48" s="9"/>
      <c r="H48" s="10"/>
    </row>
    <row r="49" spans="2:4" x14ac:dyDescent="0.25">
      <c r="B49" s="11" t="s">
        <v>19</v>
      </c>
      <c r="C49" s="4">
        <v>1.09E-2</v>
      </c>
      <c r="D49" s="7">
        <v>1</v>
      </c>
    </row>
    <row r="50" spans="2:4" x14ac:dyDescent="0.25">
      <c r="B50" s="11" t="s">
        <v>21</v>
      </c>
      <c r="C50" s="4">
        <v>1.9E-3</v>
      </c>
      <c r="D50" s="7">
        <v>1</v>
      </c>
    </row>
    <row r="51" spans="2:4" x14ac:dyDescent="0.25">
      <c r="B51" s="11" t="s">
        <v>14</v>
      </c>
      <c r="C51" s="4">
        <v>0</v>
      </c>
      <c r="D51" s="7">
        <v>0</v>
      </c>
    </row>
    <row r="52" spans="2:4" x14ac:dyDescent="0.25">
      <c r="B52" s="11" t="s">
        <v>22</v>
      </c>
      <c r="C52" s="4">
        <v>0</v>
      </c>
      <c r="D52" s="7">
        <v>0</v>
      </c>
    </row>
    <row r="53" spans="2:4" x14ac:dyDescent="0.25">
      <c r="B53" s="11" t="s">
        <v>23</v>
      </c>
      <c r="C53" s="4">
        <v>0</v>
      </c>
      <c r="D53" s="7">
        <v>0</v>
      </c>
    </row>
    <row r="54" spans="2:4" x14ac:dyDescent="0.25">
      <c r="B54" s="11" t="s">
        <v>24</v>
      </c>
      <c r="C54" s="4">
        <v>0</v>
      </c>
      <c r="D54" s="7">
        <v>0</v>
      </c>
    </row>
    <row r="55" spans="2:4" ht="15.75" thickBot="1" x14ac:dyDescent="0.3">
      <c r="B55" s="15" t="s">
        <v>5</v>
      </c>
      <c r="C55" s="16">
        <f>SUM(C41:C54)</f>
        <v>3.6647114400000005</v>
      </c>
      <c r="D55" s="17">
        <f>SUM(D41:D54)</f>
        <v>75</v>
      </c>
    </row>
  </sheetData>
  <mergeCells count="3">
    <mergeCell ref="C4:D4"/>
    <mergeCell ref="C24:D24"/>
    <mergeCell ref="C39:D39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B2:H55"/>
  <sheetViews>
    <sheetView workbookViewId="0">
      <selection activeCell="B2" sqref="B2"/>
    </sheetView>
  </sheetViews>
  <sheetFormatPr baseColWidth="10" defaultRowHeight="15" x14ac:dyDescent="0.25"/>
  <cols>
    <col min="2" max="2" width="54.42578125" bestFit="1" customWidth="1"/>
    <col min="3" max="4" width="19.7109375" style="3" customWidth="1"/>
    <col min="6" max="6" width="51.85546875" bestFit="1" customWidth="1"/>
  </cols>
  <sheetData>
    <row r="2" spans="2:8" ht="15.75" x14ac:dyDescent="0.25">
      <c r="B2" s="1" t="s">
        <v>35</v>
      </c>
      <c r="C2"/>
      <c r="D2"/>
    </row>
    <row r="3" spans="2:8" ht="16.5" thickBot="1" x14ac:dyDescent="0.3">
      <c r="B3" s="2" t="s">
        <v>0</v>
      </c>
    </row>
    <row r="4" spans="2:8" x14ac:dyDescent="0.25">
      <c r="C4" s="24" t="s">
        <v>25</v>
      </c>
      <c r="D4" s="25"/>
    </row>
    <row r="5" spans="2:8" ht="15.75" thickBot="1" x14ac:dyDescent="0.3">
      <c r="B5" s="12" t="s">
        <v>1</v>
      </c>
      <c r="C5" s="13" t="s">
        <v>26</v>
      </c>
      <c r="D5" s="14" t="s">
        <v>3</v>
      </c>
    </row>
    <row r="6" spans="2:8" x14ac:dyDescent="0.25">
      <c r="B6" s="11" t="s">
        <v>27</v>
      </c>
      <c r="C6" s="4">
        <v>16.919812270000001</v>
      </c>
      <c r="D6" s="7">
        <v>214</v>
      </c>
      <c r="F6" s="8"/>
      <c r="G6" s="9"/>
      <c r="H6" s="10"/>
    </row>
    <row r="7" spans="2:8" x14ac:dyDescent="0.25">
      <c r="B7" s="11" t="s">
        <v>28</v>
      </c>
      <c r="C7" s="4">
        <v>11.580339920000005</v>
      </c>
      <c r="D7" s="7">
        <v>167</v>
      </c>
      <c r="F7" s="8"/>
      <c r="G7" s="9"/>
      <c r="H7" s="10"/>
    </row>
    <row r="8" spans="2:8" x14ac:dyDescent="0.25">
      <c r="B8" s="11" t="s">
        <v>29</v>
      </c>
      <c r="C8" s="4">
        <v>7.6764345700000005</v>
      </c>
      <c r="D8" s="7">
        <v>75</v>
      </c>
      <c r="F8" s="8"/>
      <c r="G8" s="9"/>
      <c r="H8" s="10"/>
    </row>
    <row r="9" spans="2:8" x14ac:dyDescent="0.25">
      <c r="B9" s="11" t="s">
        <v>30</v>
      </c>
      <c r="C9" s="4">
        <v>7.315660610000001</v>
      </c>
      <c r="D9" s="7">
        <v>25</v>
      </c>
      <c r="F9" s="8"/>
      <c r="G9" s="9"/>
      <c r="H9" s="10"/>
    </row>
    <row r="10" spans="2:8" x14ac:dyDescent="0.25">
      <c r="B10" s="11" t="s">
        <v>4</v>
      </c>
      <c r="C10" s="4">
        <v>5.1987047200000003</v>
      </c>
      <c r="D10" s="7">
        <v>8</v>
      </c>
      <c r="F10" s="8"/>
      <c r="G10" s="9"/>
      <c r="H10" s="10"/>
    </row>
    <row r="11" spans="2:8" x14ac:dyDescent="0.25">
      <c r="B11" s="11" t="s">
        <v>31</v>
      </c>
      <c r="C11" s="4">
        <v>1.7872813900000013</v>
      </c>
      <c r="D11" s="7">
        <v>189</v>
      </c>
      <c r="F11" s="8"/>
      <c r="G11" s="9"/>
      <c r="H11" s="10"/>
    </row>
    <row r="12" spans="2:8" x14ac:dyDescent="0.25">
      <c r="B12" s="11" t="s">
        <v>42</v>
      </c>
      <c r="C12" s="4">
        <v>1.4861245300000001</v>
      </c>
      <c r="D12" s="7">
        <v>8</v>
      </c>
      <c r="F12" s="8"/>
      <c r="G12" s="9"/>
      <c r="H12" s="10"/>
    </row>
    <row r="13" spans="2:8" x14ac:dyDescent="0.25">
      <c r="B13" s="11" t="s">
        <v>32</v>
      </c>
      <c r="C13" s="4">
        <v>1.1698510000000001E-2</v>
      </c>
      <c r="D13" s="7">
        <v>1</v>
      </c>
      <c r="F13" s="8"/>
      <c r="G13" s="9"/>
      <c r="H13" s="10"/>
    </row>
    <row r="14" spans="2:8" x14ac:dyDescent="0.25">
      <c r="B14" s="11" t="s">
        <v>33</v>
      </c>
      <c r="C14" s="4">
        <v>0</v>
      </c>
      <c r="D14" s="7">
        <v>0</v>
      </c>
    </row>
    <row r="15" spans="2:8" x14ac:dyDescent="0.25">
      <c r="B15" s="11" t="s">
        <v>34</v>
      </c>
      <c r="C15" s="4">
        <v>0</v>
      </c>
      <c r="D15" s="7">
        <v>0</v>
      </c>
    </row>
    <row r="16" spans="2:8" ht="15.75" thickBot="1" x14ac:dyDescent="0.3">
      <c r="B16" s="15" t="s">
        <v>5</v>
      </c>
      <c r="C16" s="16">
        <f>SUBTOTAL(109,Tabla26[Saldo])</f>
        <v>51.976056520000014</v>
      </c>
      <c r="D16" s="17">
        <f>SUBTOTAL(109,Tabla26[Créditos])</f>
        <v>687</v>
      </c>
    </row>
    <row r="17" spans="2:8" x14ac:dyDescent="0.25">
      <c r="B17" s="5"/>
    </row>
    <row r="18" spans="2:8" x14ac:dyDescent="0.25">
      <c r="B18" s="5"/>
    </row>
    <row r="19" spans="2:8" x14ac:dyDescent="0.25">
      <c r="B19" s="5"/>
    </row>
    <row r="20" spans="2:8" x14ac:dyDescent="0.25">
      <c r="B20" s="5"/>
    </row>
    <row r="21" spans="2:8" x14ac:dyDescent="0.25">
      <c r="B21" s="5"/>
    </row>
    <row r="22" spans="2:8" ht="15.75" x14ac:dyDescent="0.25">
      <c r="B22" s="1" t="s">
        <v>36</v>
      </c>
      <c r="D22" s="6"/>
    </row>
    <row r="23" spans="2:8" ht="16.5" thickBot="1" x14ac:dyDescent="0.3">
      <c r="B23" s="2" t="s">
        <v>0</v>
      </c>
      <c r="D23" s="6"/>
    </row>
    <row r="24" spans="2:8" x14ac:dyDescent="0.25">
      <c r="C24" s="24" t="s">
        <v>25</v>
      </c>
      <c r="D24" s="25"/>
      <c r="F24" s="8"/>
      <c r="G24" s="9"/>
      <c r="H24" s="10"/>
    </row>
    <row r="25" spans="2:8" ht="15.75" thickBot="1" x14ac:dyDescent="0.3">
      <c r="B25" s="19" t="s">
        <v>1</v>
      </c>
      <c r="C25" s="13" t="s">
        <v>26</v>
      </c>
      <c r="D25" s="14" t="s">
        <v>3</v>
      </c>
      <c r="F25" s="8"/>
      <c r="G25" s="9"/>
      <c r="H25" s="10"/>
    </row>
    <row r="26" spans="2:8" x14ac:dyDescent="0.25">
      <c r="B26" s="18" t="s">
        <v>8</v>
      </c>
      <c r="C26" s="4">
        <v>18.005005309999998</v>
      </c>
      <c r="D26" s="7">
        <v>145</v>
      </c>
      <c r="F26" s="8"/>
      <c r="G26" s="9"/>
      <c r="H26" s="10"/>
    </row>
    <row r="27" spans="2:8" x14ac:dyDescent="0.25">
      <c r="B27" s="18" t="s">
        <v>9</v>
      </c>
      <c r="C27" s="4">
        <v>14.748835200000002</v>
      </c>
      <c r="D27" s="7">
        <v>44</v>
      </c>
      <c r="F27" s="8"/>
      <c r="G27" s="9"/>
      <c r="H27" s="10"/>
    </row>
    <row r="28" spans="2:8" x14ac:dyDescent="0.25">
      <c r="B28" s="18" t="s">
        <v>10</v>
      </c>
      <c r="C28" s="4">
        <v>12.346670570000001</v>
      </c>
      <c r="D28" s="7">
        <v>25</v>
      </c>
      <c r="F28" s="8"/>
      <c r="G28" s="9"/>
      <c r="H28" s="10"/>
    </row>
    <row r="29" spans="2:8" x14ac:dyDescent="0.25">
      <c r="B29" s="18" t="s">
        <v>7</v>
      </c>
      <c r="C29" s="4">
        <v>3.4625032700000036</v>
      </c>
      <c r="D29" s="7">
        <v>127</v>
      </c>
    </row>
    <row r="30" spans="2:8" x14ac:dyDescent="0.25">
      <c r="B30" s="18" t="s">
        <v>6</v>
      </c>
      <c r="C30" s="4">
        <v>3.4130421699999984</v>
      </c>
      <c r="D30" s="7">
        <v>346</v>
      </c>
    </row>
    <row r="31" spans="2:8" ht="15.75" thickBot="1" x14ac:dyDescent="0.3">
      <c r="B31" s="20" t="s">
        <v>5</v>
      </c>
      <c r="C31" s="16">
        <f>SUM(C26:C30)</f>
        <v>51.976056520000007</v>
      </c>
      <c r="D31" s="17">
        <f t="shared" ref="D31" si="0">SUM(D26:D30)</f>
        <v>687</v>
      </c>
    </row>
    <row r="32" spans="2:8" x14ac:dyDescent="0.25">
      <c r="B32" s="5"/>
    </row>
    <row r="37" spans="2:8" ht="15.75" x14ac:dyDescent="0.25">
      <c r="B37" s="1" t="s">
        <v>37</v>
      </c>
    </row>
    <row r="38" spans="2:8" ht="16.5" thickBot="1" x14ac:dyDescent="0.3">
      <c r="B38" s="2" t="s">
        <v>0</v>
      </c>
    </row>
    <row r="39" spans="2:8" x14ac:dyDescent="0.25">
      <c r="C39" s="24" t="s">
        <v>25</v>
      </c>
      <c r="D39" s="25"/>
    </row>
    <row r="40" spans="2:8" ht="15.75" thickBot="1" x14ac:dyDescent="0.3">
      <c r="B40" s="12" t="s">
        <v>1</v>
      </c>
      <c r="C40" s="13" t="s">
        <v>26</v>
      </c>
      <c r="D40" s="14" t="s">
        <v>3</v>
      </c>
    </row>
    <row r="41" spans="2:8" x14ac:dyDescent="0.25">
      <c r="B41" s="11" t="s">
        <v>11</v>
      </c>
      <c r="C41" s="4">
        <v>30.862052349999999</v>
      </c>
      <c r="D41" s="7">
        <v>391</v>
      </c>
      <c r="F41" s="8"/>
      <c r="G41" s="9"/>
      <c r="H41" s="10"/>
    </row>
    <row r="42" spans="2:8" x14ac:dyDescent="0.25">
      <c r="B42" s="11" t="s">
        <v>12</v>
      </c>
      <c r="C42" s="4">
        <v>13.73388916</v>
      </c>
      <c r="D42" s="7">
        <v>135</v>
      </c>
      <c r="F42" s="8"/>
      <c r="G42" s="9"/>
      <c r="H42" s="10"/>
    </row>
    <row r="43" spans="2:8" x14ac:dyDescent="0.25">
      <c r="B43" s="11" t="s">
        <v>14</v>
      </c>
      <c r="C43" s="4">
        <v>2.9845659399999995</v>
      </c>
      <c r="D43" s="7">
        <v>22</v>
      </c>
      <c r="F43" s="8"/>
      <c r="G43" s="9"/>
      <c r="H43" s="10"/>
    </row>
    <row r="44" spans="2:8" x14ac:dyDescent="0.25">
      <c r="B44" s="11" t="s">
        <v>13</v>
      </c>
      <c r="C44" s="4">
        <v>1.9106429999999996</v>
      </c>
      <c r="D44" s="7">
        <v>19</v>
      </c>
      <c r="F44" s="8"/>
      <c r="G44" s="9"/>
      <c r="H44" s="10"/>
    </row>
    <row r="45" spans="2:8" x14ac:dyDescent="0.25">
      <c r="B45" s="11" t="s">
        <v>15</v>
      </c>
      <c r="C45" s="4">
        <v>0.88703451000000011</v>
      </c>
      <c r="D45" s="7">
        <v>21</v>
      </c>
      <c r="F45" s="8"/>
      <c r="G45" s="9"/>
      <c r="H45" s="10"/>
    </row>
    <row r="46" spans="2:8" x14ac:dyDescent="0.25">
      <c r="B46" s="11" t="s">
        <v>16</v>
      </c>
      <c r="C46" s="4">
        <v>0.42794650000000001</v>
      </c>
      <c r="D46" s="7">
        <v>11</v>
      </c>
      <c r="F46" s="8"/>
      <c r="G46" s="9"/>
      <c r="H46" s="10"/>
    </row>
    <row r="47" spans="2:8" x14ac:dyDescent="0.25">
      <c r="B47" s="11" t="s">
        <v>20</v>
      </c>
      <c r="C47" s="4">
        <v>0.40568831999999999</v>
      </c>
      <c r="D47" s="7">
        <v>32</v>
      </c>
      <c r="F47" s="8"/>
      <c r="G47" s="9"/>
      <c r="H47" s="10"/>
    </row>
    <row r="48" spans="2:8" x14ac:dyDescent="0.25">
      <c r="B48" s="11" t="s">
        <v>19</v>
      </c>
      <c r="C48" s="4">
        <v>0.31354039</v>
      </c>
      <c r="D48" s="7">
        <v>4</v>
      </c>
      <c r="F48" s="8"/>
      <c r="G48" s="9"/>
      <c r="H48" s="10"/>
    </row>
    <row r="49" spans="2:8" x14ac:dyDescent="0.25">
      <c r="B49" s="11" t="s">
        <v>17</v>
      </c>
      <c r="C49" s="4">
        <v>0.24991901</v>
      </c>
      <c r="D49" s="7">
        <v>12</v>
      </c>
      <c r="F49" s="8"/>
      <c r="G49" s="9"/>
      <c r="H49" s="10"/>
    </row>
    <row r="50" spans="2:8" x14ac:dyDescent="0.25">
      <c r="B50" s="11" t="s">
        <v>23</v>
      </c>
      <c r="C50" s="4">
        <v>0.11196777000000001</v>
      </c>
      <c r="D50" s="7">
        <v>18</v>
      </c>
      <c r="F50" s="8"/>
      <c r="G50" s="9"/>
      <c r="H50" s="10"/>
    </row>
    <row r="51" spans="2:8" x14ac:dyDescent="0.25">
      <c r="B51" s="11" t="s">
        <v>21</v>
      </c>
      <c r="C51" s="4">
        <v>4.3535240000000003E-2</v>
      </c>
      <c r="D51" s="7">
        <v>10</v>
      </c>
      <c r="F51" s="8"/>
      <c r="G51" s="9"/>
      <c r="H51" s="10"/>
    </row>
    <row r="52" spans="2:8" x14ac:dyDescent="0.25">
      <c r="B52" s="11" t="s">
        <v>18</v>
      </c>
      <c r="C52" s="4">
        <v>4.3187969999999992E-2</v>
      </c>
      <c r="D52" s="7">
        <v>11</v>
      </c>
      <c r="F52" s="8"/>
      <c r="G52" s="9"/>
      <c r="H52" s="10"/>
    </row>
    <row r="53" spans="2:8" x14ac:dyDescent="0.25">
      <c r="B53" s="11" t="s">
        <v>24</v>
      </c>
      <c r="C53" s="4">
        <v>2.0863600000000002E-3</v>
      </c>
      <c r="D53" s="7">
        <v>1</v>
      </c>
      <c r="F53" s="8"/>
      <c r="G53" s="9"/>
      <c r="H53" s="10"/>
    </row>
    <row r="54" spans="2:8" x14ac:dyDescent="0.25">
      <c r="B54" s="11" t="s">
        <v>22</v>
      </c>
      <c r="C54" s="4">
        <v>0</v>
      </c>
      <c r="D54" s="7">
        <v>0</v>
      </c>
    </row>
    <row r="55" spans="2:8" ht="15.75" thickBot="1" x14ac:dyDescent="0.3">
      <c r="B55" s="15" t="s">
        <v>5</v>
      </c>
      <c r="C55" s="16">
        <f>SUM(C41:C54)</f>
        <v>51.976056519999993</v>
      </c>
      <c r="D55" s="17">
        <f>SUM(D41:D54)</f>
        <v>687</v>
      </c>
    </row>
  </sheetData>
  <mergeCells count="3">
    <mergeCell ref="C4:D4"/>
    <mergeCell ref="C24:D24"/>
    <mergeCell ref="C39:D39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BDES - Monto Otorgado</vt:lpstr>
      <vt:lpstr>BDES - Saldo de Cartera</vt:lpstr>
      <vt:lpstr>FDE - Monto Otorgado</vt:lpstr>
      <vt:lpstr>FDE - Saldo de Cartera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Ríos</dc:creator>
  <cp:lastModifiedBy>Mauricio Ríos</cp:lastModifiedBy>
  <dcterms:created xsi:type="dcterms:W3CDTF">2018-05-16T19:09:38Z</dcterms:created>
  <dcterms:modified xsi:type="dcterms:W3CDTF">2018-05-17T20:32:00Z</dcterms:modified>
</cp:coreProperties>
</file>