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1160" activeTab="2"/>
  </bookViews>
  <sheets>
    <sheet name="INVERSIÓN 2019" sheetId="3" r:id="rId1"/>
    <sheet name="Proyectos ejecución 2020" sheetId="1" r:id="rId2"/>
    <sheet name="INVERSIÓN 2020" sheetId="2" r:id="rId3"/>
  </sheets>
  <definedNames>
    <definedName name="_xlnm.Print_Area" localSheetId="1">'Proyectos ejecución 2020'!$A$1:$Q$39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G21" i="1" l="1"/>
  <c r="G22" i="1"/>
  <c r="G8" i="1"/>
  <c r="G9" i="1"/>
  <c r="G10" i="1"/>
  <c r="G11" i="1"/>
  <c r="G12" i="1"/>
  <c r="G13" i="1"/>
  <c r="G14" i="1"/>
  <c r="G15" i="1"/>
  <c r="G16" i="1"/>
  <c r="F7" i="1"/>
  <c r="G7" i="1" s="1"/>
  <c r="E18" i="1"/>
  <c r="E23" i="1" s="1"/>
  <c r="F18" i="1" l="1"/>
  <c r="G18" i="1" s="1"/>
  <c r="F20" i="1" l="1"/>
  <c r="G20" i="1" s="1"/>
  <c r="F19" i="1"/>
  <c r="G19" i="1" l="1"/>
</calcChain>
</file>

<file path=xl/sharedStrings.xml><?xml version="1.0" encoding="utf-8"?>
<sst xmlns="http://schemas.openxmlformats.org/spreadsheetml/2006/main" count="215" uniqueCount="134">
  <si>
    <t>MONTO TOTAL ASIGNADO AL PROYECTO</t>
  </si>
  <si>
    <t>UBICACIÓN</t>
  </si>
  <si>
    <t>FECHA DE LICITACION</t>
  </si>
  <si>
    <t>MATRIZ DE CASALCO PARA PROYECTOS DE INFRAESTRUCTURA PUBLICA.</t>
  </si>
  <si>
    <t>PROYECTOS REPORTADOS EN 2019</t>
  </si>
  <si>
    <t>MONTO EJECUTADO EN 2019</t>
  </si>
  <si>
    <t>MONTO A INVERTIRSE EN 2020 (en caso que continue en 2020)</t>
  </si>
  <si>
    <t>FECHA DE FINALIZACION (en caso que continue en 2020)</t>
  </si>
  <si>
    <t>PROYECTOS NUEVOS PARA 2020</t>
  </si>
  <si>
    <t>MONTO A EJECUTARSE EN 2020</t>
  </si>
  <si>
    <t>MONTO A EJECUTARSE EN 2021 (EN CASO DE NO FINALIZARSE EN 2020)</t>
  </si>
  <si>
    <t>Planta Las Pavas</t>
  </si>
  <si>
    <t>Casco Urbano de Metapán</t>
  </si>
  <si>
    <t>Cancha de Footbal de cantón Segura</t>
  </si>
  <si>
    <t>Catón el Rodeo, Guazapa</t>
  </si>
  <si>
    <t>Pozo cantón Santa Marta</t>
  </si>
  <si>
    <t>Estación de Bombeo El Milagro</t>
  </si>
  <si>
    <t>Colonia Guadalupe</t>
  </si>
  <si>
    <t>Comuinidad Suchinango</t>
  </si>
  <si>
    <t>Caserío El Jícaro</t>
  </si>
  <si>
    <t>Ayagualo</t>
  </si>
  <si>
    <t>Cantón Caitas, Cantón El Porvenir, Cantón El Guahe y Cantón Proterillos</t>
  </si>
  <si>
    <t>Caserío El Pinalito, Cantón Tierra Colorada</t>
  </si>
  <si>
    <t>Caserío El Mozote, Cantón Guacamaya</t>
  </si>
  <si>
    <t>Caserío El Mozote, Cantón Guacamaya y Cerro Pando</t>
  </si>
  <si>
    <t>San Pablo Tacachico</t>
  </si>
  <si>
    <t>La Libertad</t>
  </si>
  <si>
    <t>Metapán</t>
  </si>
  <si>
    <t>Santa Ana</t>
  </si>
  <si>
    <t>San Salvador</t>
  </si>
  <si>
    <t>Quezaltepeque</t>
  </si>
  <si>
    <t>Guazapa</t>
  </si>
  <si>
    <t>Ciudad Victoria</t>
  </si>
  <si>
    <t>Cabañas</t>
  </si>
  <si>
    <t>San Marcos</t>
  </si>
  <si>
    <t>Soyapango</t>
  </si>
  <si>
    <t>San Agustín</t>
  </si>
  <si>
    <t>Usulután</t>
  </si>
  <si>
    <t>Santa Tecla</t>
  </si>
  <si>
    <t xml:space="preserve">Santo Tomás </t>
  </si>
  <si>
    <t>Arambala</t>
  </si>
  <si>
    <t>Morazán</t>
  </si>
  <si>
    <t>Meanguera</t>
  </si>
  <si>
    <t>TOTAL</t>
  </si>
  <si>
    <t>Proyecto Integrado de Agua, Saneamiento y Medio Ambiente.</t>
  </si>
  <si>
    <t>DONACIONES</t>
  </si>
  <si>
    <t>AECID (SLV-056-B)</t>
  </si>
  <si>
    <t>PRESTAMOS EXTERNOS</t>
  </si>
  <si>
    <t>BCIE (BCIE 2152)</t>
  </si>
  <si>
    <t>GOFRA (NATIXIS C34 0A1)</t>
  </si>
  <si>
    <t>Mejoramiento del sistema de agua potable de la Villa Tzu Chi, municipio de Sacacoyo, departamento de La Libertad</t>
  </si>
  <si>
    <t>FONDOS PROPIOS</t>
  </si>
  <si>
    <t>RPRO (N/A)</t>
  </si>
  <si>
    <t>Programa de perforación y equipamiento de pozos profundos a nivel nacional. Primera Etapa</t>
  </si>
  <si>
    <t>Mejoramiento del sistema de abastecimiento de agua potable para los municipios de San Ramón, Candelaria, Cojutepeque y El Carmen, del departamento de Cuscatlán</t>
  </si>
  <si>
    <t>Mejoramiento de la red de alcantarillado, para la supresión de conexiones cruzadas de aguas residuales en lluvias en el casco urbano de la ciudad y municipio de Metapán, depto. de Santa Ana. Etapa 1</t>
  </si>
  <si>
    <t>Programa de Introducción, mejoramiento y/o rehabilitación de sistemas de agua potable, alcantarillado y/o saneamiento en comunidades de escasos recursos económicos a nivel nacional</t>
  </si>
  <si>
    <t>FONDO GENERAL</t>
  </si>
  <si>
    <t>FGEN (N/A)</t>
  </si>
  <si>
    <t>Mejoramiento de sistemas de agua potable y saneamiento en caseríos El Mozote y aledaños, cantones Guacamaya y Cerro Pando, municipio de Meanguera; caseríos El Pinalito y aledaños, cantón Tierra Colorada, municipio Arambala, dpto. de Morazán</t>
  </si>
  <si>
    <t>NOMBRE</t>
  </si>
  <si>
    <t>BCIE (BCIE 2152)</t>
  </si>
  <si>
    <t>GOFRA (NATIXIS C34 0A1)</t>
  </si>
  <si>
    <t>FGEN (N/A)</t>
  </si>
  <si>
    <t>Programa de construcción de política pública que garantice la sostenibilidad del Sub Sector de agua potable y saneamiento. Fase I</t>
  </si>
  <si>
    <t>AECID (S/N)</t>
  </si>
  <si>
    <t>RPRO (N/A)</t>
  </si>
  <si>
    <t>AECID (SLV-056-B)</t>
  </si>
  <si>
    <t>Donación HOLCIM (N/A)</t>
  </si>
  <si>
    <t>MONTO EJECUTADO EN EL AÑO 2019</t>
  </si>
  <si>
    <t>AVANCE FÍSICO AL 31 DE DICIEMBRE DE 2019</t>
  </si>
  <si>
    <t>INVERSIÓN EJECUTADA EN EL 2019 EN PROYECTOS DE INFRAESTRUCTURA</t>
  </si>
  <si>
    <t>FUENTE FINANCIAMIENTO</t>
  </si>
  <si>
    <t>FUENTE RECURSO</t>
  </si>
  <si>
    <t>MONTO PROGRAMADO A EJECUTARSE EN EL 2020</t>
  </si>
  <si>
    <t>PORCENTAJE DE EJECUCION AL 31 DE ENERO 2020</t>
  </si>
  <si>
    <t>Construcción de sistema de acueducto a caserío y cantón Segura del municipio de Quezaltepeque, Departamento de La Libertad.</t>
  </si>
  <si>
    <t>Perforación e incorporación de pozo para el mejoramiento del servicio de agua potable a las comunidades cantón Agua Fría, El Rodeo, Palo Verde, La Bomba del municipio de Guazapa, departamento de San Salvador</t>
  </si>
  <si>
    <t>Suministro e instalación de equipamiento electromecánico en pozo existente en cantón Santa Marta, municipio de Ciudad Victoria, departamento de Cabañas.</t>
  </si>
  <si>
    <t>Introducción del servicio de agua potable a las Comunidades Cantón Casitas, cantón El Porvenir, cantón El Guaje y cantón Potrerillos, municipio de Santo Tomas, departamento de San Salvador</t>
  </si>
  <si>
    <t>Perforación de pozo en cantón  Ayagualo,  municipio de Santa Tecla, departamento de La Libertad.</t>
  </si>
  <si>
    <t xml:space="preserve">Mejoramiento del sistema de abastecimiento de agua potable del  caserío El Jícaro, municipio de San Agustín, departamento de Usulután </t>
  </si>
  <si>
    <t xml:space="preserve">Perforación, equipamiento e incorporación de pozo en Colonia Guadalupe, municipio de Soyapango, Departamento de San Salvador. </t>
  </si>
  <si>
    <t xml:space="preserve">Perforación y equipamiento de pozo en estación de bombeo El Milagro del municipio de San Marcos, departamento de San Salvador. 
</t>
  </si>
  <si>
    <t>Nejapa</t>
  </si>
  <si>
    <t>Introducción del servicio de agua potable en la comunidad Suchinango del municipio de Nejapa, departamento de San Salvador</t>
  </si>
  <si>
    <t>No Definido</t>
  </si>
  <si>
    <t>Mejoramiento de Sistemas de Agua Potable y Saneamiento en Caseríos El Mozote Y Aledaños de Los Cantones Guacamaya y Cerro Pando del municipio de Meanguera; Caseríos El Pinalito y Aledaños En Ctón. Tierra Colorada en municipio de Arambala, Dpto. De Morazán, Código SIIP 7083.</t>
  </si>
  <si>
    <t>Obra Civil El Mozote y El Pinalito. Lote 1</t>
  </si>
  <si>
    <t xml:space="preserve"> Obra Civil El Mozote y El Pinalito. Lote 2</t>
  </si>
  <si>
    <t xml:space="preserve"> Saneamiento El Mozote y El Pinalito.</t>
  </si>
  <si>
    <t xml:space="preserve"> Suministro  e Instalación de Equipo Electromecánico El Mozote Y El Pinalito</t>
  </si>
  <si>
    <t xml:space="preserve"> Perforación de Pozo 1 En Caserío El Pinalito, Cantón Tierra Colorada, Municipio De Arambala, Perforación de Pozo 1 En Caserío El Mozote, Cantón Guacamaya, Municipio De Meanguera departamento De Morazán Lote 1 Y Lote 2</t>
  </si>
  <si>
    <t xml:space="preserve">MUNICIPIO </t>
  </si>
  <si>
    <t>DEPARTAMENTO</t>
  </si>
  <si>
    <t>Mejoramiento de la Red de Alcantarillado para la supresión de Conexiones Cruzadas de Aguas Residuales en Lluvias en el Casco Urbano de la ciudad y municipio de Metapán, departamento de Santa Ana, Etapa 1, Código SIIP 6950</t>
  </si>
  <si>
    <t>Rehabilitación de las Obras de Captación, Potabilización Y Electromecánicas de la Planta Potabilizadora Las Pavas, municipio de San Pablo Tacachico, departamento de La Libertad, El Salvador. Código SIIP 5817</t>
  </si>
  <si>
    <t>“PERFORACIÓN, EQUIPAMIENTO E INCORPORACIÓN DE POZO 4 COLONIA QUEZALTEPEC, MUNICIPIO DE SANTA TECLA, DEPARTAMENTO DE LA LIBERTAD, COMO PARTE DEL PROYECTO 6933-PROGRAMA DE PERFORACIÓN Y EQUIPAMIENTO DE POZOS PROFUNDOS A NIVEL NACIONAL, PRIMERA ETAPA”</t>
  </si>
  <si>
    <t>MUNICIPIO DE SANTA TECLA, DEPARTAMENTO DE LA LIBERTAD</t>
  </si>
  <si>
    <t>“PERFORACION Y EQUIPAMIENTO ELECTROMECANICO, DEL POZO # 2 EN PLANTA DE BOMBEO LA JOYA, MUNICIPIO DE CIUDAD ARCE, DEPARTAMENTO DE LA LIBERTAD, COMO PARTE DEL PROYECTO 6933, PROGRAMA DE PERFORACION Y EQUIPAMIENTO DE POZOS A NIVEL NACIONAL. PRIMERA ETAPA”</t>
  </si>
  <si>
    <t>MUNICIPIO DE CIUDAD ARCE, DEPARTAMENTO DE LA LIBERTAD</t>
  </si>
  <si>
    <t>PERFORACION Y EQUIPAMIENTO ELECTROMECANICO DEL POZO #1 EN PLANTA DE BOMBEO LOS BAMBUES, UBICADO EN SAN SEBASTIAN, DEPARTAMENTO DE SAN VICENTECOMO PARTE DEL PROYECTO 6933, PROGRAMA DE PERFORACION Y EQUIPAMIENTO DE POZOS A NIVEL NACIONAL. PRIMERA ETAPA”</t>
  </si>
  <si>
    <t>MUNICIPIO DE SAN SEBASTIAN, DEPARTAMENTO DE SAN VICENTE</t>
  </si>
  <si>
    <t xml:space="preserve">“PERFORACIÓN, EQUIPAMIENTO E INCORPORACIÓN DE POZO No.4, LA SULTANA, EN EL MUNICIPIO DE ANTIGUO CUSCATLÁN, DEPARTAMENTO DE LA LIBERTAD, COMO PARTE DEL PROYECTO 6933-PROGRAMA DE PERFORACION Y EQUIPAMIENTO DE POZOS PROFUNDOS A NIVEL NACIONAL, PRIMERA ETAPA”  </t>
  </si>
  <si>
    <t>MUNICIPIO DE ANTIGUO CUSCATLAN, DEPARTAMENTO DE LA LIBERTAD</t>
  </si>
  <si>
    <t xml:space="preserve">“PERFORACIÓN, EQUIPAMIENTO E INCORPORACIÓN DE POZO No.1 EN TERRENO TANQUE T-11 (SANTA TECLA B), EN EL MUNICIPIO DE SANTA TECLA, DEPARTAMENTO DE LA LIBERTAD, COMO PARTE DEL PROYECTO 6933-PROGRAMA DE PERFORACION Y EQUIPAMIENTO DE POZOS PROFUNDOS A NIVEL NACIONAL, PRIMERA ETAPA”   </t>
  </si>
  <si>
    <t>“PERFORACIÓN, EQUIPAMIENTO E INCORPORACIÓN DE POZO 5 EL ESPINO, EN EL MUNICIPIO DE ANTIGUO CUSCATLÁN, DEPARTAMENTO DE LA LIBERTAD,COMO PARTE DEL PROYECTO 6933, PROGRAMA DE PERFORACIÓN Y EQUIPAMIENTO DE POZOS PROFUNDOS A NIVEL NACIONAL, PRIMERA ETAPA”</t>
  </si>
  <si>
    <t>“PERFORACIÓN, EQUIPAMIENTO E INCORPORACIÓN DE POZO EN TERRENO TANQUE LAS DELICIAS, EN EL MUNICIPIO DE SANTA TECLA, DEPARTAMENTO DE LA LIBERTAD COMO PARTE DEL PROYECTO 6933, PROGRAMA DE PERFORACIÓN Y EQUIPAMIENTO DE POZOS PROFUNDOS A NIVEL NACIONAL, PRIMERA ETAPA”</t>
  </si>
  <si>
    <t>PERFORACIÓN DE POZO #2 EN PLANTA DE BOMBEO LOS LLANITOS, MUNICIPIO DE SENSUNTEPEQUE DEPARTAMENTO DE CABAÑAS</t>
  </si>
  <si>
    <t>MUNICIPIO DE SENSUNTEPEQUE, DEPARTAMENTO DE CABAÑAS</t>
  </si>
  <si>
    <t>PERFORACION DE POZO PARA MEJORAMIENTO DEL SISTEMA DE AGUA POTABLE EN CASCO URBANO DEL MUNICIPIO DE JUCUARAN, DEPARTAMENTO DE USULUTAN.</t>
  </si>
  <si>
    <r>
      <t xml:space="preserve">PERFORACIÓN Y EQUIPAMIENTO EN ESTACIÓN DE BOMBEO LAS CAÑAS, PARA EL MEJORAMIENTO DE LA RED DE ABASTECIMIENTO DE AGUA POTABLE EN LA CIUDAD DE APOPA, MUNICIPIO DE APOPA, DEPARTAMENTO DE SAN SALVADOR. </t>
    </r>
    <r>
      <rPr>
        <b/>
        <sz val="10"/>
        <rFont val="Calibri"/>
        <family val="2"/>
      </rPr>
      <t>FASE I</t>
    </r>
  </si>
  <si>
    <r>
      <t xml:space="preserve">PERFORACIÓN Y EQUIPAMIENTO EN ESTACIÓN DE BOMBEO LAS CAÑAS, PARA EL MEJORAMIENTO DE LA RED DE ABASTECIMIENTO DE AGUA POTABLE EN LA CIUDAD DE APOPA, MUNICIPIO DE APOPA, DEPARTAMENTO DE SAN SALVADOR. </t>
    </r>
    <r>
      <rPr>
        <b/>
        <sz val="10"/>
        <rFont val="Calibri"/>
        <family val="2"/>
      </rPr>
      <t>FASE II</t>
    </r>
  </si>
  <si>
    <r>
      <t>PERFORACIÓN Y EQUIPAMIENTO DE POZO EN TANQUES HOLANDA, MUNICIPIO DE SAN SALVADOR, DEPARTAMENTO DE SAN SALVADOR</t>
    </r>
    <r>
      <rPr>
        <b/>
        <sz val="10"/>
        <rFont val="Calibri"/>
        <family val="2"/>
      </rPr>
      <t xml:space="preserve"> FASE I: PERFORACIÓN DE UN POZO DE PRODUCCIÓN PROFUNDO, EN TANQUES HOLANDA, DEL MUNICIPIO DE SAN SALVADOR, DEPARTAMENTO DE SAN SALVADOR, </t>
    </r>
  </si>
  <si>
    <r>
      <t>PERFORACIÓN Y EQUIPAMIENTO DE POZO EN TANQUES HOLANDA, MUNICIPIO DE SAN SALVADOR, DEPARTAMENTO DE SAN SALVADOR</t>
    </r>
    <r>
      <rPr>
        <b/>
        <sz val="10"/>
        <rFont val="Calibri"/>
        <family val="2"/>
      </rPr>
      <t xml:space="preserve"> FASE II: EQUIPAMIENTO DE POZO</t>
    </r>
  </si>
  <si>
    <r>
      <t xml:space="preserve">PERFORACIÓN Y EQUIPAMIENTO ELECTROMECÁNICO PARA POZO EN PLANTA DE BOMBEO ALTAVISTA 2, MUNICIPIO DE ILOPANGO, DEPARTAMENTO DE SAN SALVADOR.” </t>
    </r>
    <r>
      <rPr>
        <b/>
        <sz val="10"/>
        <rFont val="Calibri"/>
        <family val="2"/>
      </rPr>
      <t>FASE I</t>
    </r>
  </si>
  <si>
    <r>
      <t xml:space="preserve">PERFORACIÓN Y EQUIPAMIENTO ELECTROMECÁNICO PARA POZO EN PLANTA DE BOMBEO ALTAVISTA 2, MUNICIPIO DE ILOPANGO, DEPARTAMENTO DE SAN SALVADOR.” </t>
    </r>
    <r>
      <rPr>
        <b/>
        <sz val="10"/>
        <rFont val="Calibri"/>
        <family val="2"/>
      </rPr>
      <t>FASE II</t>
    </r>
  </si>
  <si>
    <t>PB Las Cañas</t>
  </si>
  <si>
    <t>Apopa</t>
  </si>
  <si>
    <t>Estación de Bombeo Las Cañas</t>
  </si>
  <si>
    <t>Tanques Holanda</t>
  </si>
  <si>
    <t>Planta de Bombeo Altavista</t>
  </si>
  <si>
    <t>Ilopango</t>
  </si>
  <si>
    <t>Casco Urbano de Jucuarán</t>
  </si>
  <si>
    <t>JUCUARAN</t>
  </si>
  <si>
    <t>USULUTÁN</t>
  </si>
  <si>
    <t>No definido</t>
  </si>
  <si>
    <t>PORCENTAJE DE EJECUCION PARA 2021 (EN CASO DE NO FINALIZARSE EN 2020)</t>
  </si>
  <si>
    <t>N/A</t>
  </si>
  <si>
    <t>NO DEFINIDO</t>
  </si>
  <si>
    <t xml:space="preserve">Proyectos 2019 de Recursos Propios Inversión Institucional </t>
  </si>
  <si>
    <t>INFORMACIÓN REGISTRADA EN LA UNIDAD RESPONSABLE DE PROYECTOS/GERENCIA DE INFRAESTRUCTURA  (PROYECTOS DE OBRA MODALIDAD CONTRATACIÓN)</t>
  </si>
  <si>
    <t>INFORMACIÓN ACTUALIZADA AL 31 DE ENERO DEL 2020</t>
  </si>
  <si>
    <t>INVERSIÓN EJECUTADA EN EL 2020 EN PROYECTOS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</si>
</sst>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[$$-440A]* #,##0.00_);_([$$-440A]* \(#,##0.00\);_([$$-440A]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99CC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666666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FFFFFF"/>
      </right>
      <top style="medium">
        <color rgb="FF666666"/>
      </top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medium">
        <color rgb="FF666666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medium">
        <color indexed="64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indexed="64"/>
      </right>
      <top/>
      <bottom style="thin">
        <color rgb="FFFFFFFF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rgb="FF666666"/>
      </left>
      <right style="thin">
        <color rgb="FFFFFFFF"/>
      </right>
      <top style="medium">
        <color rgb="FF666666"/>
      </top>
      <bottom style="medium">
        <color rgb="FF666666"/>
      </bottom>
      <diagonal/>
    </border>
    <border>
      <left style="thin">
        <color rgb="FFFFFFFF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medium">
        <color theme="2" tint="-0.499984740745262"/>
      </left>
      <right style="thin">
        <color rgb="FFFFFFFF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rgb="FFFFFFFF"/>
      </left>
      <right style="thin">
        <color rgb="FFFFFFFF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rgb="FF666666"/>
      </left>
      <right style="thin">
        <color rgb="FFFFFFFF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rgb="FFFFFFFF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2" tint="-0.499984740745262"/>
      </right>
      <top style="medium">
        <color theme="2" tint="-0.499984740745262"/>
      </top>
      <bottom style="thin">
        <color indexed="64"/>
      </bottom>
      <diagonal/>
    </border>
    <border>
      <left style="medium">
        <color theme="2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2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indexed="64"/>
      </right>
      <top style="thin">
        <color indexed="64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medium">
        <color theme="2" tint="-0.499984740745262"/>
      </right>
      <top style="thin">
        <color indexed="64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indexed="64"/>
      </right>
      <top style="medium">
        <color theme="2" tint="-0.499984740745262"/>
      </top>
      <bottom style="thin">
        <color indexed="64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thin">
        <color indexed="64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</borders>
  <cellStyleXfs count="1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0" fillId="0" borderId="0" applyNumberFormat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8" fillId="0" borderId="0"/>
    <xf numFmtId="0" fontId="18" fillId="0" borderId="0">
      <alignment wrapText="1"/>
    </xf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6">
    <xf numFmtId="0" fontId="0" fillId="0" borderId="0" xfId="0"/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164" fontId="11" fillId="4" borderId="6" xfId="1" applyFont="1" applyFill="1" applyBorder="1" applyAlignment="1">
      <alignment horizontal="right" vertical="center" wrapText="1"/>
    </xf>
    <xf numFmtId="164" fontId="11" fillId="4" borderId="3" xfId="1" applyFont="1" applyFill="1" applyBorder="1" applyAlignment="1">
      <alignment horizontal="right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right" vertical="center" wrapText="1"/>
    </xf>
    <xf numFmtId="9" fontId="11" fillId="4" borderId="20" xfId="2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164" fontId="13" fillId="4" borderId="19" xfId="1" applyFont="1" applyFill="1" applyBorder="1" applyAlignment="1">
      <alignment horizontal="right" vertical="center" wrapText="1"/>
    </xf>
    <xf numFmtId="10" fontId="11" fillId="4" borderId="11" xfId="2" applyNumberFormat="1" applyFont="1" applyFill="1" applyBorder="1" applyAlignment="1">
      <alignment horizontal="center" vertical="center" wrapText="1"/>
    </xf>
    <xf numFmtId="10" fontId="11" fillId="4" borderId="17" xfId="2" applyNumberFormat="1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23" xfId="0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wrapText="1"/>
    </xf>
    <xf numFmtId="0" fontId="11" fillId="0" borderId="23" xfId="0" applyFont="1" applyBorder="1"/>
    <xf numFmtId="0" fontId="11" fillId="0" borderId="25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11" fillId="0" borderId="23" xfId="0" applyFont="1" applyBorder="1" applyAlignment="1">
      <alignment vertical="center" wrapText="1"/>
    </xf>
    <xf numFmtId="164" fontId="11" fillId="0" borderId="23" xfId="1" applyFont="1" applyFill="1" applyBorder="1" applyAlignment="1">
      <alignment horizontal="right" vertical="center" wrapText="1"/>
    </xf>
    <xf numFmtId="164" fontId="11" fillId="0" borderId="24" xfId="1" applyFont="1" applyFill="1" applyBorder="1" applyAlignment="1">
      <alignment horizontal="righ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2" fillId="0" borderId="23" xfId="0" applyFont="1" applyFill="1" applyBorder="1" applyAlignment="1">
      <alignment horizontal="right" vertical="center" wrapText="1"/>
    </xf>
    <xf numFmtId="164" fontId="13" fillId="0" borderId="23" xfId="1" applyFont="1" applyFill="1" applyBorder="1" applyAlignment="1">
      <alignment horizontal="right" vertical="center" wrapText="1"/>
    </xf>
    <xf numFmtId="9" fontId="0" fillId="0" borderId="0" xfId="2" applyFont="1"/>
    <xf numFmtId="10" fontId="19" fillId="0" borderId="0" xfId="2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4" fontId="0" fillId="0" borderId="23" xfId="1" applyFont="1" applyBorder="1" applyAlignment="1">
      <alignment horizontal="center" vertical="center"/>
    </xf>
    <xf numFmtId="10" fontId="19" fillId="0" borderId="23" xfId="2" applyNumberFormat="1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center" vertical="center" wrapText="1"/>
    </xf>
    <xf numFmtId="164" fontId="0" fillId="0" borderId="23" xfId="0" applyNumberFormat="1" applyFont="1" applyBorder="1" applyAlignment="1">
      <alignment horizontal="center" vertical="center"/>
    </xf>
    <xf numFmtId="164" fontId="15" fillId="0" borderId="23" xfId="0" applyNumberFormat="1" applyFont="1" applyFill="1" applyBorder="1" applyAlignment="1">
      <alignment horizontal="center" vertical="center"/>
    </xf>
    <xf numFmtId="164" fontId="15" fillId="0" borderId="23" xfId="1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164" fontId="15" fillId="0" borderId="23" xfId="1" applyFont="1" applyBorder="1" applyAlignment="1">
      <alignment vertical="center"/>
    </xf>
    <xf numFmtId="164" fontId="0" fillId="0" borderId="23" xfId="1" applyFont="1" applyBorder="1"/>
    <xf numFmtId="0" fontId="0" fillId="0" borderId="23" xfId="0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65" fontId="14" fillId="0" borderId="23" xfId="14" applyNumberFormat="1" applyFont="1" applyFill="1" applyBorder="1" applyAlignment="1">
      <alignment horizontal="center" vertical="center"/>
    </xf>
    <xf numFmtId="17" fontId="0" fillId="0" borderId="23" xfId="0" applyNumberFormat="1" applyBorder="1" applyAlignment="1">
      <alignment horizontal="center" vertical="center"/>
    </xf>
    <xf numFmtId="44" fontId="26" fillId="0" borderId="23" xfId="15" applyFont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vertical="center" wrapText="1"/>
    </xf>
    <xf numFmtId="14" fontId="5" fillId="0" borderId="38" xfId="0" applyNumberFormat="1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14" fontId="5" fillId="0" borderId="38" xfId="9" applyNumberFormat="1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justify" vertical="center" wrapText="1"/>
    </xf>
    <xf numFmtId="0" fontId="16" fillId="0" borderId="42" xfId="0" applyFont="1" applyFill="1" applyBorder="1" applyAlignment="1">
      <alignment horizontal="center" vertical="center" wrapText="1"/>
    </xf>
    <xf numFmtId="164" fontId="0" fillId="0" borderId="42" xfId="0" applyNumberFormat="1" applyFont="1" applyBorder="1" applyAlignment="1">
      <alignment horizontal="center" vertical="center"/>
    </xf>
    <xf numFmtId="164" fontId="0" fillId="0" borderId="42" xfId="1" applyFont="1" applyBorder="1"/>
    <xf numFmtId="10" fontId="19" fillId="0" borderId="42" xfId="2" applyNumberFormat="1" applyFont="1" applyFill="1" applyBorder="1" applyAlignment="1">
      <alignment horizontal="center" vertical="center"/>
    </xf>
    <xf numFmtId="14" fontId="5" fillId="0" borderId="43" xfId="0" applyNumberFormat="1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 wrapText="1"/>
    </xf>
    <xf numFmtId="15" fontId="0" fillId="0" borderId="40" xfId="0" applyNumberFormat="1" applyFont="1" applyBorder="1" applyAlignment="1">
      <alignment horizontal="center" vertical="center" wrapText="1"/>
    </xf>
    <xf numFmtId="14" fontId="5" fillId="3" borderId="40" xfId="0" applyNumberFormat="1" applyFont="1" applyFill="1" applyBorder="1" applyAlignment="1">
      <alignment horizontal="center" vertical="center"/>
    </xf>
    <xf numFmtId="14" fontId="5" fillId="0" borderId="40" xfId="0" applyNumberFormat="1" applyFont="1" applyFill="1" applyBorder="1" applyAlignment="1">
      <alignment horizontal="center" vertical="center"/>
    </xf>
    <xf numFmtId="14" fontId="5" fillId="0" borderId="40" xfId="0" applyNumberFormat="1" applyFont="1" applyFill="1" applyBorder="1" applyAlignment="1">
      <alignment horizontal="center" vertical="center" wrapText="1"/>
    </xf>
    <xf numFmtId="164" fontId="15" fillId="0" borderId="42" xfId="0" applyNumberFormat="1" applyFont="1" applyBorder="1" applyAlignment="1">
      <alignment horizontal="center" vertical="center"/>
    </xf>
    <xf numFmtId="14" fontId="5" fillId="0" borderId="49" xfId="0" applyNumberFormat="1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23" fillId="0" borderId="45" xfId="0" applyFont="1" applyBorder="1" applyAlignment="1">
      <alignment vertical="center" wrapText="1"/>
    </xf>
    <xf numFmtId="0" fontId="14" fillId="0" borderId="45" xfId="0" applyFont="1" applyBorder="1" applyAlignment="1">
      <alignment horizontal="right" vertical="center" wrapText="1"/>
    </xf>
    <xf numFmtId="0" fontId="14" fillId="0" borderId="48" xfId="0" applyFont="1" applyBorder="1" applyAlignment="1">
      <alignment horizontal="right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164" fontId="9" fillId="0" borderId="51" xfId="0" applyNumberFormat="1" applyFont="1" applyBorder="1"/>
    <xf numFmtId="0" fontId="16" fillId="0" borderId="33" xfId="0" applyFont="1" applyFill="1" applyBorder="1" applyAlignment="1">
      <alignment horizontal="center" vertical="center" wrapText="1"/>
    </xf>
    <xf numFmtId="164" fontId="15" fillId="0" borderId="33" xfId="0" applyNumberFormat="1" applyFont="1" applyFill="1" applyBorder="1" applyAlignment="1">
      <alignment horizontal="center" vertical="center"/>
    </xf>
    <xf numFmtId="164" fontId="15" fillId="0" borderId="33" xfId="1" applyFont="1" applyBorder="1" applyAlignment="1">
      <alignment horizontal="center" vertical="center"/>
    </xf>
    <xf numFmtId="164" fontId="0" fillId="0" borderId="33" xfId="0" applyNumberFormat="1" applyFont="1" applyBorder="1" applyAlignment="1">
      <alignment horizontal="center" vertical="center"/>
    </xf>
    <xf numFmtId="10" fontId="19" fillId="0" borderId="33" xfId="2" applyNumberFormat="1" applyFont="1" applyFill="1" applyBorder="1" applyAlignment="1">
      <alignment horizontal="center" vertical="center"/>
    </xf>
    <xf numFmtId="14" fontId="5" fillId="0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164" fontId="15" fillId="0" borderId="24" xfId="0" applyNumberFormat="1" applyFont="1" applyFill="1" applyBorder="1" applyAlignment="1">
      <alignment horizontal="center" vertical="center"/>
    </xf>
    <xf numFmtId="164" fontId="7" fillId="0" borderId="51" xfId="0" applyNumberFormat="1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44" fontId="26" fillId="0" borderId="42" xfId="15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7" fontId="0" fillId="0" borderId="42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0" fillId="0" borderId="37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65" fontId="14" fillId="0" borderId="25" xfId="14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" fontId="0" fillId="0" borderId="25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0" fontId="11" fillId="4" borderId="13" xfId="2" applyNumberFormat="1" applyFont="1" applyFill="1" applyBorder="1" applyAlignment="1">
      <alignment horizontal="center" vertical="center" wrapText="1"/>
    </xf>
    <xf numFmtId="10" fontId="11" fillId="4" borderId="15" xfId="2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164" fontId="11" fillId="4" borderId="4" xfId="1" applyFont="1" applyFill="1" applyBorder="1" applyAlignment="1">
      <alignment horizontal="right" vertical="center" wrapText="1"/>
    </xf>
    <xf numFmtId="164" fontId="11" fillId="4" borderId="5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1" fillId="0" borderId="25" xfId="0" applyFont="1" applyBorder="1" applyAlignment="1">
      <alignment horizontal="left" wrapText="1"/>
    </xf>
    <xf numFmtId="0" fontId="11" fillId="0" borderId="23" xfId="0" applyFont="1" applyBorder="1" applyAlignment="1">
      <alignment horizontal="left" wrapText="1"/>
    </xf>
    <xf numFmtId="0" fontId="11" fillId="0" borderId="23" xfId="0" applyFont="1" applyBorder="1" applyAlignment="1">
      <alignment horizontal="left" vertical="center" wrapText="1"/>
    </xf>
    <xf numFmtId="164" fontId="11" fillId="0" borderId="25" xfId="1" applyFont="1" applyFill="1" applyBorder="1" applyAlignment="1">
      <alignment horizontal="right" vertical="center" wrapText="1"/>
    </xf>
    <xf numFmtId="164" fontId="11" fillId="0" borderId="23" xfId="1" applyFont="1" applyFill="1" applyBorder="1" applyAlignment="1">
      <alignment horizontal="right" vertical="center" wrapText="1"/>
    </xf>
    <xf numFmtId="0" fontId="11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</cellXfs>
  <cellStyles count="16">
    <cellStyle name="Millares 2 2 4 2" xfId="5"/>
    <cellStyle name="Moneda" xfId="1" builtinId="4"/>
    <cellStyle name="Moneda 10" xfId="15"/>
    <cellStyle name="Moneda 10 2" xfId="11"/>
    <cellStyle name="Moneda 2 2" xfId="10"/>
    <cellStyle name="Moneda 5" xfId="14"/>
    <cellStyle name="Normal" xfId="0" builtinId="0"/>
    <cellStyle name="Normal 2" xfId="8"/>
    <cellStyle name="Normal 2 2" xfId="9"/>
    <cellStyle name="Normal 2 2 2" xfId="3"/>
    <cellStyle name="Normal 3" xfId="7"/>
    <cellStyle name="Normal 4" xfId="12"/>
    <cellStyle name="Normal 8" xfId="4"/>
    <cellStyle name="Porcentaje" xfId="2" builtinId="5"/>
    <cellStyle name="Porcentaje 2" xfId="6"/>
    <cellStyle name="Porcentaje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view="pageBreakPreview" zoomScale="115" zoomScaleNormal="100" zoomScaleSheetLayoutView="115" workbookViewId="0">
      <selection activeCell="D10" sqref="D10"/>
    </sheetView>
  </sheetViews>
  <sheetFormatPr baseColWidth="10" defaultRowHeight="15" x14ac:dyDescent="0.25"/>
  <cols>
    <col min="1" max="1" width="4.7109375" customWidth="1"/>
    <col min="2" max="2" width="42.5703125" customWidth="1"/>
    <col min="3" max="3" width="10.42578125" bestFit="1" customWidth="1"/>
    <col min="4" max="4" width="15.5703125" customWidth="1"/>
    <col min="5" max="5" width="17.85546875" customWidth="1"/>
    <col min="6" max="6" width="18" customWidth="1"/>
    <col min="7" max="7" width="16.85546875" customWidth="1"/>
  </cols>
  <sheetData>
    <row r="3" spans="1:6" x14ac:dyDescent="0.25">
      <c r="A3" s="128" t="s">
        <v>71</v>
      </c>
      <c r="B3" s="128"/>
      <c r="C3" s="128"/>
      <c r="D3" s="128"/>
      <c r="E3" s="128"/>
      <c r="F3" s="128"/>
    </row>
    <row r="4" spans="1:6" ht="15.75" thickBot="1" x14ac:dyDescent="0.3"/>
    <row r="5" spans="1:6" ht="37.5" customHeight="1" thickBot="1" x14ac:dyDescent="0.3">
      <c r="A5" s="7"/>
      <c r="B5" s="8" t="s">
        <v>60</v>
      </c>
      <c r="C5" s="19" t="s">
        <v>72</v>
      </c>
      <c r="D5" s="20" t="s">
        <v>73</v>
      </c>
      <c r="E5" s="8" t="s">
        <v>69</v>
      </c>
      <c r="F5" s="9" t="s">
        <v>70</v>
      </c>
    </row>
    <row r="6" spans="1:6" ht="22.5" x14ac:dyDescent="0.25">
      <c r="A6" s="14">
        <v>5584</v>
      </c>
      <c r="B6" s="4" t="s">
        <v>44</v>
      </c>
      <c r="C6" s="4" t="s">
        <v>45</v>
      </c>
      <c r="D6" s="4" t="s">
        <v>46</v>
      </c>
      <c r="E6" s="5">
        <v>718174.07</v>
      </c>
      <c r="F6" s="17">
        <v>0.99399999999999999</v>
      </c>
    </row>
    <row r="7" spans="1:6" ht="33.75" customHeight="1" x14ac:dyDescent="0.25">
      <c r="A7" s="131">
        <v>5817</v>
      </c>
      <c r="B7" s="133" t="s">
        <v>96</v>
      </c>
      <c r="C7" s="133" t="s">
        <v>47</v>
      </c>
      <c r="D7" s="2" t="s">
        <v>48</v>
      </c>
      <c r="E7" s="135">
        <v>635225.64</v>
      </c>
      <c r="F7" s="129">
        <v>0.42</v>
      </c>
    </row>
    <row r="8" spans="1:6" ht="22.5" x14ac:dyDescent="0.25">
      <c r="A8" s="132"/>
      <c r="B8" s="134"/>
      <c r="C8" s="134"/>
      <c r="D8" s="3" t="s">
        <v>49</v>
      </c>
      <c r="E8" s="136"/>
      <c r="F8" s="130"/>
    </row>
    <row r="9" spans="1:6" ht="22.5" x14ac:dyDescent="0.25">
      <c r="A9" s="15">
        <v>6921</v>
      </c>
      <c r="B9" s="1" t="s">
        <v>50</v>
      </c>
      <c r="C9" s="1" t="s">
        <v>51</v>
      </c>
      <c r="D9" s="1" t="s">
        <v>52</v>
      </c>
      <c r="E9" s="6">
        <v>57790.37</v>
      </c>
      <c r="F9" s="18">
        <v>1</v>
      </c>
    </row>
    <row r="10" spans="1:6" ht="22.5" x14ac:dyDescent="0.25">
      <c r="A10" s="15">
        <v>6933</v>
      </c>
      <c r="B10" s="1" t="s">
        <v>53</v>
      </c>
      <c r="C10" s="1" t="s">
        <v>51</v>
      </c>
      <c r="D10" s="1" t="s">
        <v>52</v>
      </c>
      <c r="E10" s="6">
        <v>427172.28</v>
      </c>
      <c r="F10" s="18">
        <v>0.21</v>
      </c>
    </row>
    <row r="11" spans="1:6" ht="33.75" x14ac:dyDescent="0.25">
      <c r="A11" s="15">
        <v>6937</v>
      </c>
      <c r="B11" s="1" t="s">
        <v>54</v>
      </c>
      <c r="C11" s="1" t="s">
        <v>51</v>
      </c>
      <c r="D11" s="1" t="s">
        <v>52</v>
      </c>
      <c r="E11" s="6">
        <v>81190.66</v>
      </c>
      <c r="F11" s="18">
        <v>1</v>
      </c>
    </row>
    <row r="12" spans="1:6" ht="45" x14ac:dyDescent="0.25">
      <c r="A12" s="15">
        <v>6950</v>
      </c>
      <c r="B12" s="1" t="s">
        <v>55</v>
      </c>
      <c r="C12" s="1" t="s">
        <v>45</v>
      </c>
      <c r="D12" s="1" t="s">
        <v>68</v>
      </c>
      <c r="E12" s="6">
        <v>103366.42</v>
      </c>
      <c r="F12" s="18">
        <v>0.37</v>
      </c>
    </row>
    <row r="13" spans="1:6" ht="45" x14ac:dyDescent="0.25">
      <c r="A13" s="15">
        <v>6997</v>
      </c>
      <c r="B13" s="1" t="s">
        <v>56</v>
      </c>
      <c r="C13" s="1" t="s">
        <v>57</v>
      </c>
      <c r="D13" s="1" t="s">
        <v>58</v>
      </c>
      <c r="E13" s="6">
        <v>695107.97</v>
      </c>
      <c r="F13" s="18">
        <v>0.31330000000000002</v>
      </c>
    </row>
    <row r="14" spans="1:6" ht="56.25" x14ac:dyDescent="0.25">
      <c r="A14" s="15">
        <v>7083</v>
      </c>
      <c r="B14" s="1" t="s">
        <v>59</v>
      </c>
      <c r="C14" s="1" t="s">
        <v>57</v>
      </c>
      <c r="D14" s="1" t="s">
        <v>58</v>
      </c>
      <c r="E14" s="6">
        <v>514060.73</v>
      </c>
      <c r="F14" s="18">
        <v>8.5999999999999993E-2</v>
      </c>
    </row>
    <row r="15" spans="1:6" ht="15.75" thickBot="1" x14ac:dyDescent="0.3">
      <c r="A15" s="10"/>
      <c r="B15" s="11"/>
      <c r="C15" s="11"/>
      <c r="D15" s="12" t="s">
        <v>43</v>
      </c>
      <c r="E15" s="16">
        <v>3232088.14</v>
      </c>
      <c r="F15" s="13"/>
    </row>
  </sheetData>
  <mergeCells count="6">
    <mergeCell ref="A3:F3"/>
    <mergeCell ref="F7:F8"/>
    <mergeCell ref="A7:A8"/>
    <mergeCell ref="B7:B8"/>
    <mergeCell ref="C7:C8"/>
    <mergeCell ref="E7:E8"/>
  </mergeCells>
  <pageMargins left="0.7" right="0.7" top="0.75" bottom="0.75" header="0.3" footer="0.3"/>
  <pageSetup scale="84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8"/>
  <sheetViews>
    <sheetView view="pageBreakPreview" zoomScale="85" zoomScaleNormal="40" zoomScaleSheetLayoutView="85" workbookViewId="0">
      <selection activeCell="H36" sqref="H36"/>
    </sheetView>
  </sheetViews>
  <sheetFormatPr baseColWidth="10" defaultRowHeight="15" x14ac:dyDescent="0.25"/>
  <cols>
    <col min="1" max="1" width="63.85546875" customWidth="1"/>
    <col min="2" max="2" width="22.28515625" customWidth="1"/>
    <col min="3" max="4" width="15.85546875" customWidth="1"/>
    <col min="5" max="5" width="18.5703125" customWidth="1"/>
    <col min="6" max="6" width="17.7109375" customWidth="1"/>
    <col min="7" max="7" width="19.5703125" customWidth="1"/>
    <col min="8" max="8" width="17.28515625" customWidth="1"/>
    <col min="9" max="9" width="19.5703125" customWidth="1"/>
    <col min="10" max="10" width="14.28515625" customWidth="1"/>
    <col min="11" max="11" width="106.140625" customWidth="1"/>
    <col min="12" max="12" width="20.42578125" customWidth="1"/>
    <col min="13" max="13" width="14.7109375" customWidth="1"/>
    <col min="14" max="14" width="18.140625" customWidth="1"/>
    <col min="15" max="15" width="17" customWidth="1"/>
    <col min="16" max="16" width="14.28515625" customWidth="1"/>
    <col min="17" max="17" width="17.5703125" customWidth="1"/>
  </cols>
  <sheetData>
    <row r="3" spans="1:17" ht="21" x14ac:dyDescent="0.35">
      <c r="A3" s="137" t="s">
        <v>3</v>
      </c>
      <c r="B3" s="137"/>
      <c r="C3" s="137"/>
      <c r="D3" s="137"/>
      <c r="E3" s="137"/>
      <c r="F3" s="137"/>
      <c r="G3" s="137"/>
      <c r="H3" s="137"/>
      <c r="I3" s="137"/>
    </row>
    <row r="4" spans="1:17" ht="15.75" thickBot="1" x14ac:dyDescent="0.3"/>
    <row r="5" spans="1:17" ht="60.75" thickBot="1" x14ac:dyDescent="0.3">
      <c r="A5" s="76" t="s">
        <v>4</v>
      </c>
      <c r="B5" s="63" t="s">
        <v>1</v>
      </c>
      <c r="C5" s="63" t="s">
        <v>93</v>
      </c>
      <c r="D5" s="63" t="s">
        <v>94</v>
      </c>
      <c r="E5" s="63" t="s">
        <v>0</v>
      </c>
      <c r="F5" s="63" t="s">
        <v>5</v>
      </c>
      <c r="G5" s="63" t="s">
        <v>6</v>
      </c>
      <c r="H5" s="63" t="s">
        <v>75</v>
      </c>
      <c r="I5" s="64" t="s">
        <v>7</v>
      </c>
      <c r="J5" s="109"/>
      <c r="K5" s="125" t="s">
        <v>8</v>
      </c>
      <c r="L5" s="126" t="s">
        <v>1</v>
      </c>
      <c r="M5" s="126" t="s">
        <v>0</v>
      </c>
      <c r="N5" s="126" t="s">
        <v>9</v>
      </c>
      <c r="O5" s="126" t="s">
        <v>10</v>
      </c>
      <c r="P5" s="126" t="s">
        <v>2</v>
      </c>
      <c r="Q5" s="126" t="s">
        <v>127</v>
      </c>
    </row>
    <row r="6" spans="1:17" ht="51" x14ac:dyDescent="0.25">
      <c r="A6" s="83" t="s">
        <v>96</v>
      </c>
      <c r="B6" s="43" t="s">
        <v>11</v>
      </c>
      <c r="C6" s="44" t="s">
        <v>25</v>
      </c>
      <c r="D6" s="44" t="s">
        <v>26</v>
      </c>
      <c r="E6" s="52">
        <v>61528954</v>
      </c>
      <c r="F6" s="53">
        <v>0</v>
      </c>
      <c r="G6" s="45">
        <v>16729345</v>
      </c>
      <c r="H6" s="46">
        <v>0.42</v>
      </c>
      <c r="I6" s="77">
        <v>44377</v>
      </c>
      <c r="K6" s="119" t="s">
        <v>97</v>
      </c>
      <c r="L6" s="120" t="s">
        <v>98</v>
      </c>
      <c r="M6" s="121">
        <v>351893.39</v>
      </c>
      <c r="N6" s="121">
        <v>351893.39</v>
      </c>
      <c r="O6" s="122" t="s">
        <v>128</v>
      </c>
      <c r="P6" s="123">
        <v>43831</v>
      </c>
      <c r="Q6" s="124" t="s">
        <v>128</v>
      </c>
    </row>
    <row r="7" spans="1:17" ht="51" x14ac:dyDescent="0.25">
      <c r="A7" s="83" t="s">
        <v>95</v>
      </c>
      <c r="B7" s="44" t="s">
        <v>12</v>
      </c>
      <c r="C7" s="44" t="s">
        <v>27</v>
      </c>
      <c r="D7" s="44" t="s">
        <v>28</v>
      </c>
      <c r="E7" s="52">
        <v>247075.96</v>
      </c>
      <c r="F7" s="53">
        <f>41776.62+61589.8</f>
        <v>103366.42000000001</v>
      </c>
      <c r="G7" s="51">
        <f>+E7-F7</f>
        <v>143709.53999999998</v>
      </c>
      <c r="H7" s="46">
        <v>0.6</v>
      </c>
      <c r="I7" s="77">
        <v>43912</v>
      </c>
      <c r="K7" s="111" t="s">
        <v>99</v>
      </c>
      <c r="L7" s="58" t="s">
        <v>100</v>
      </c>
      <c r="M7" s="59">
        <v>422310.3</v>
      </c>
      <c r="N7" s="59">
        <v>422310.3</v>
      </c>
      <c r="O7" s="57" t="s">
        <v>128</v>
      </c>
      <c r="P7" s="60">
        <v>43831</v>
      </c>
      <c r="Q7" s="68" t="s">
        <v>128</v>
      </c>
    </row>
    <row r="8" spans="1:17" ht="51" x14ac:dyDescent="0.25">
      <c r="A8" s="83" t="s">
        <v>76</v>
      </c>
      <c r="B8" s="47" t="s">
        <v>13</v>
      </c>
      <c r="C8" s="48" t="s">
        <v>30</v>
      </c>
      <c r="D8" s="48" t="s">
        <v>26</v>
      </c>
      <c r="E8" s="52">
        <v>495901.97</v>
      </c>
      <c r="F8" s="53">
        <v>70276.399999999994</v>
      </c>
      <c r="G8" s="51">
        <f t="shared" ref="G8:G22" si="0">+E8-F8</f>
        <v>425625.56999999995</v>
      </c>
      <c r="H8" s="46">
        <v>0.35270000000000001</v>
      </c>
      <c r="I8" s="78">
        <v>44074</v>
      </c>
      <c r="K8" s="111" t="s">
        <v>101</v>
      </c>
      <c r="L8" s="58" t="s">
        <v>102</v>
      </c>
      <c r="M8" s="59" t="s">
        <v>129</v>
      </c>
      <c r="N8" s="59" t="s">
        <v>129</v>
      </c>
      <c r="O8" s="57" t="s">
        <v>128</v>
      </c>
      <c r="P8" s="60">
        <v>43862</v>
      </c>
      <c r="Q8" s="68" t="s">
        <v>128</v>
      </c>
    </row>
    <row r="9" spans="1:17" ht="51" x14ac:dyDescent="0.25">
      <c r="A9" s="83" t="s">
        <v>77</v>
      </c>
      <c r="B9" s="47" t="s">
        <v>14</v>
      </c>
      <c r="C9" s="48" t="s">
        <v>31</v>
      </c>
      <c r="D9" s="48" t="s">
        <v>29</v>
      </c>
      <c r="E9" s="52">
        <v>335840.27</v>
      </c>
      <c r="F9" s="53">
        <v>119246.64</v>
      </c>
      <c r="G9" s="51">
        <f t="shared" si="0"/>
        <v>216593.63</v>
      </c>
      <c r="H9" s="46">
        <v>0.96789999999999998</v>
      </c>
      <c r="I9" s="79">
        <v>43944</v>
      </c>
      <c r="K9" s="110" t="s">
        <v>103</v>
      </c>
      <c r="L9" s="58" t="s">
        <v>104</v>
      </c>
      <c r="M9" s="59">
        <v>360639.09</v>
      </c>
      <c r="N9" s="59">
        <v>360639.09</v>
      </c>
      <c r="O9" s="57" t="s">
        <v>128</v>
      </c>
      <c r="P9" s="60">
        <v>43831</v>
      </c>
      <c r="Q9" s="68" t="s">
        <v>128</v>
      </c>
    </row>
    <row r="10" spans="1:17" ht="38.25" x14ac:dyDescent="0.25">
      <c r="A10" s="84" t="s">
        <v>78</v>
      </c>
      <c r="B10" s="47" t="s">
        <v>15</v>
      </c>
      <c r="C10" s="48" t="s">
        <v>32</v>
      </c>
      <c r="D10" s="48" t="s">
        <v>33</v>
      </c>
      <c r="E10" s="52">
        <v>79631.56</v>
      </c>
      <c r="F10" s="53">
        <v>23889.47</v>
      </c>
      <c r="G10" s="51">
        <f t="shared" si="0"/>
        <v>55742.09</v>
      </c>
      <c r="H10" s="46">
        <v>0.371</v>
      </c>
      <c r="I10" s="80">
        <v>43889</v>
      </c>
      <c r="K10" s="110" t="s">
        <v>105</v>
      </c>
      <c r="L10" s="58" t="s">
        <v>98</v>
      </c>
      <c r="M10" s="59">
        <v>382714.84</v>
      </c>
      <c r="N10" s="59">
        <v>382714.84</v>
      </c>
      <c r="O10" s="57" t="s">
        <v>128</v>
      </c>
      <c r="P10" s="60">
        <v>43831</v>
      </c>
      <c r="Q10" s="68" t="s">
        <v>128</v>
      </c>
    </row>
    <row r="11" spans="1:17" ht="51" customHeight="1" x14ac:dyDescent="0.25">
      <c r="A11" s="84" t="s">
        <v>79</v>
      </c>
      <c r="B11" s="47" t="s">
        <v>21</v>
      </c>
      <c r="C11" s="48" t="s">
        <v>39</v>
      </c>
      <c r="D11" s="48" t="s">
        <v>29</v>
      </c>
      <c r="E11" s="52">
        <v>130894.56</v>
      </c>
      <c r="F11" s="54">
        <v>46741.74</v>
      </c>
      <c r="G11" s="51">
        <f t="shared" si="0"/>
        <v>84152.82</v>
      </c>
      <c r="H11" s="46">
        <v>0.65</v>
      </c>
      <c r="I11" s="78">
        <v>43954</v>
      </c>
      <c r="K11" s="110" t="s">
        <v>106</v>
      </c>
      <c r="L11" s="58" t="s">
        <v>104</v>
      </c>
      <c r="M11" s="61">
        <v>339899.98</v>
      </c>
      <c r="N11" s="61">
        <v>339899.98</v>
      </c>
      <c r="O11" s="57" t="s">
        <v>128</v>
      </c>
      <c r="P11" s="60">
        <v>43831</v>
      </c>
      <c r="Q11" s="68" t="s">
        <v>128</v>
      </c>
    </row>
    <row r="12" spans="1:17" ht="38.25" x14ac:dyDescent="0.25">
      <c r="A12" s="84" t="s">
        <v>85</v>
      </c>
      <c r="B12" s="47" t="s">
        <v>18</v>
      </c>
      <c r="C12" s="48" t="s">
        <v>84</v>
      </c>
      <c r="D12" s="48" t="s">
        <v>29</v>
      </c>
      <c r="E12" s="52">
        <v>125645.32</v>
      </c>
      <c r="F12" s="55">
        <v>0</v>
      </c>
      <c r="G12" s="51">
        <f t="shared" si="0"/>
        <v>125645.32</v>
      </c>
      <c r="H12" s="46">
        <v>0.05</v>
      </c>
      <c r="I12" s="79">
        <v>44008</v>
      </c>
      <c r="K12" s="112" t="s">
        <v>107</v>
      </c>
      <c r="L12" s="58" t="s">
        <v>98</v>
      </c>
      <c r="M12" s="61">
        <v>391489.07</v>
      </c>
      <c r="N12" s="61">
        <v>391489.07</v>
      </c>
      <c r="O12" s="57" t="s">
        <v>128</v>
      </c>
      <c r="P12" s="60">
        <v>43831</v>
      </c>
      <c r="Q12" s="68" t="s">
        <v>128</v>
      </c>
    </row>
    <row r="13" spans="1:17" ht="51.75" thickBot="1" x14ac:dyDescent="0.3">
      <c r="A13" s="84" t="s">
        <v>80</v>
      </c>
      <c r="B13" s="49" t="s">
        <v>20</v>
      </c>
      <c r="C13" s="50" t="s">
        <v>38</v>
      </c>
      <c r="D13" s="50" t="s">
        <v>26</v>
      </c>
      <c r="E13" s="52">
        <v>170000</v>
      </c>
      <c r="F13" s="53">
        <v>115875.69</v>
      </c>
      <c r="G13" s="51">
        <f t="shared" si="0"/>
        <v>54124.31</v>
      </c>
      <c r="H13" s="46">
        <v>0.92</v>
      </c>
      <c r="I13" s="78">
        <v>43952</v>
      </c>
      <c r="K13" s="113" t="s">
        <v>108</v>
      </c>
      <c r="L13" s="114" t="s">
        <v>109</v>
      </c>
      <c r="M13" s="115">
        <v>282598.31</v>
      </c>
      <c r="N13" s="115">
        <v>282598.31</v>
      </c>
      <c r="O13" s="116" t="s">
        <v>128</v>
      </c>
      <c r="P13" s="117">
        <v>43831</v>
      </c>
      <c r="Q13" s="118" t="s">
        <v>128</v>
      </c>
    </row>
    <row r="14" spans="1:17" ht="38.25" x14ac:dyDescent="0.25">
      <c r="A14" s="84" t="s">
        <v>81</v>
      </c>
      <c r="B14" s="47" t="s">
        <v>19</v>
      </c>
      <c r="C14" s="48" t="s">
        <v>36</v>
      </c>
      <c r="D14" s="48" t="s">
        <v>37</v>
      </c>
      <c r="E14" s="52">
        <v>333377.64</v>
      </c>
      <c r="F14" s="55">
        <v>0</v>
      </c>
      <c r="G14" s="51">
        <f t="shared" si="0"/>
        <v>333377.64</v>
      </c>
      <c r="H14" s="46">
        <v>0</v>
      </c>
      <c r="I14" s="79">
        <v>43948</v>
      </c>
    </row>
    <row r="15" spans="1:17" ht="38.25" x14ac:dyDescent="0.25">
      <c r="A15" s="84" t="s">
        <v>82</v>
      </c>
      <c r="B15" s="47" t="s">
        <v>17</v>
      </c>
      <c r="C15" s="48" t="s">
        <v>35</v>
      </c>
      <c r="D15" s="48" t="s">
        <v>29</v>
      </c>
      <c r="E15" s="52">
        <v>285441.73</v>
      </c>
      <c r="F15" s="53">
        <v>82887.86</v>
      </c>
      <c r="G15" s="51">
        <f t="shared" si="0"/>
        <v>202553.87</v>
      </c>
      <c r="H15" s="46">
        <v>0.62870000000000004</v>
      </c>
      <c r="I15" s="78" t="s">
        <v>86</v>
      </c>
    </row>
    <row r="16" spans="1:17" ht="48" customHeight="1" x14ac:dyDescent="0.25">
      <c r="A16" s="85" t="s">
        <v>83</v>
      </c>
      <c r="B16" s="47" t="s">
        <v>16</v>
      </c>
      <c r="C16" s="48" t="s">
        <v>34</v>
      </c>
      <c r="D16" s="48" t="s">
        <v>29</v>
      </c>
      <c r="E16" s="52">
        <v>291126.58999999997</v>
      </c>
      <c r="F16" s="53">
        <v>94487.6</v>
      </c>
      <c r="G16" s="51">
        <f t="shared" si="0"/>
        <v>196638.98999999996</v>
      </c>
      <c r="H16" s="46">
        <v>0.68700000000000006</v>
      </c>
      <c r="I16" s="78" t="s">
        <v>86</v>
      </c>
    </row>
    <row r="17" spans="1:12" ht="63.75" x14ac:dyDescent="0.25">
      <c r="A17" s="86" t="s">
        <v>87</v>
      </c>
      <c r="B17" s="106"/>
      <c r="C17" s="94"/>
      <c r="D17" s="94"/>
      <c r="E17" s="95"/>
      <c r="F17" s="96"/>
      <c r="G17" s="97"/>
      <c r="H17" s="98"/>
      <c r="I17" s="99"/>
    </row>
    <row r="18" spans="1:12" ht="51" x14ac:dyDescent="0.25">
      <c r="A18" s="87" t="s">
        <v>92</v>
      </c>
      <c r="B18" s="47" t="s">
        <v>22</v>
      </c>
      <c r="C18" s="47" t="s">
        <v>40</v>
      </c>
      <c r="D18" s="47" t="s">
        <v>41</v>
      </c>
      <c r="E18" s="52">
        <f>264030+179622.54</f>
        <v>443652.54000000004</v>
      </c>
      <c r="F18" s="53">
        <f>6358.51+19549.41+71436.63+122604.1</f>
        <v>219948.65000000002</v>
      </c>
      <c r="G18" s="51">
        <f t="shared" si="0"/>
        <v>223703.89</v>
      </c>
      <c r="H18" s="46">
        <v>0.74</v>
      </c>
      <c r="I18" s="80">
        <v>43837</v>
      </c>
      <c r="K18" s="41"/>
      <c r="L18" s="41"/>
    </row>
    <row r="19" spans="1:12" ht="25.5" x14ac:dyDescent="0.25">
      <c r="A19" s="87" t="s">
        <v>88</v>
      </c>
      <c r="B19" s="47" t="s">
        <v>22</v>
      </c>
      <c r="C19" s="47" t="s">
        <v>40</v>
      </c>
      <c r="D19" s="47" t="s">
        <v>41</v>
      </c>
      <c r="E19" s="52">
        <v>272872.73</v>
      </c>
      <c r="F19" s="53">
        <f>3037.75+80950.5</f>
        <v>83988.25</v>
      </c>
      <c r="G19" s="51">
        <f t="shared" si="0"/>
        <v>188884.47999999998</v>
      </c>
      <c r="H19" s="46">
        <v>0.44</v>
      </c>
      <c r="I19" s="80">
        <v>44054</v>
      </c>
      <c r="K19" s="41"/>
      <c r="L19" s="41"/>
    </row>
    <row r="20" spans="1:12" ht="25.5" x14ac:dyDescent="0.25">
      <c r="A20" s="87" t="s">
        <v>89</v>
      </c>
      <c r="B20" s="47" t="s">
        <v>23</v>
      </c>
      <c r="C20" s="47" t="s">
        <v>42</v>
      </c>
      <c r="D20" s="47" t="s">
        <v>41</v>
      </c>
      <c r="E20" s="52">
        <v>655781.42000000004</v>
      </c>
      <c r="F20" s="53">
        <f>19127.72+190996.11</f>
        <v>210123.83</v>
      </c>
      <c r="G20" s="51">
        <f t="shared" si="0"/>
        <v>445657.59000000008</v>
      </c>
      <c r="H20" s="46">
        <v>0.16</v>
      </c>
      <c r="I20" s="80">
        <v>44054</v>
      </c>
      <c r="K20" s="41"/>
      <c r="L20" s="41"/>
    </row>
    <row r="21" spans="1:12" ht="25.5" x14ac:dyDescent="0.25">
      <c r="A21" s="87" t="s">
        <v>90</v>
      </c>
      <c r="B21" s="47" t="s">
        <v>24</v>
      </c>
      <c r="C21" s="47" t="s">
        <v>40</v>
      </c>
      <c r="D21" s="47" t="s">
        <v>41</v>
      </c>
      <c r="E21" s="52">
        <v>1398747.71</v>
      </c>
      <c r="F21" s="54">
        <v>0</v>
      </c>
      <c r="G21" s="51">
        <f t="shared" si="0"/>
        <v>1398747.71</v>
      </c>
      <c r="H21" s="46">
        <v>0.06</v>
      </c>
      <c r="I21" s="80">
        <v>44188</v>
      </c>
      <c r="K21" s="41"/>
      <c r="L21" s="41"/>
    </row>
    <row r="22" spans="1:12" ht="26.25" thickBot="1" x14ac:dyDescent="0.3">
      <c r="A22" s="88" t="s">
        <v>91</v>
      </c>
      <c r="B22" s="71" t="s">
        <v>24</v>
      </c>
      <c r="C22" s="71" t="s">
        <v>42</v>
      </c>
      <c r="D22" s="90" t="s">
        <v>41</v>
      </c>
      <c r="E22" s="107">
        <v>199982.88</v>
      </c>
      <c r="F22" s="81">
        <v>0</v>
      </c>
      <c r="G22" s="72">
        <f t="shared" si="0"/>
        <v>199982.88</v>
      </c>
      <c r="H22" s="74">
        <v>0.05</v>
      </c>
      <c r="I22" s="82">
        <v>43918</v>
      </c>
      <c r="K22" s="41"/>
      <c r="L22" s="41"/>
    </row>
    <row r="23" spans="1:12" ht="16.5" thickBot="1" x14ac:dyDescent="0.3">
      <c r="A23" s="100"/>
      <c r="B23" s="101"/>
      <c r="C23" s="101"/>
      <c r="D23" s="92" t="s">
        <v>43</v>
      </c>
      <c r="E23" s="108">
        <f>SUM(E6:E22)</f>
        <v>66994926.88000001</v>
      </c>
      <c r="F23" s="103"/>
      <c r="G23" s="104"/>
      <c r="H23" s="42"/>
      <c r="I23" s="105"/>
      <c r="K23" s="41"/>
      <c r="L23" s="41"/>
    </row>
    <row r="24" spans="1:12" ht="15.75" x14ac:dyDescent="0.25">
      <c r="A24" s="100"/>
      <c r="B24" s="101"/>
      <c r="C24" s="101"/>
      <c r="D24" s="101"/>
      <c r="E24" s="102"/>
      <c r="F24" s="103"/>
      <c r="G24" s="104"/>
      <c r="H24" s="42"/>
      <c r="I24" s="105"/>
      <c r="K24" s="41"/>
      <c r="L24" s="41"/>
    </row>
    <row r="25" spans="1:12" ht="15.75" thickBot="1" x14ac:dyDescent="0.3"/>
    <row r="26" spans="1:12" ht="36.75" customHeight="1" x14ac:dyDescent="0.25">
      <c r="A26" s="89" t="s">
        <v>130</v>
      </c>
      <c r="B26" s="62" t="s">
        <v>1</v>
      </c>
      <c r="C26" s="63" t="s">
        <v>93</v>
      </c>
      <c r="D26" s="63" t="s">
        <v>94</v>
      </c>
      <c r="E26" s="63" t="s">
        <v>0</v>
      </c>
      <c r="F26" s="63" t="s">
        <v>5</v>
      </c>
      <c r="G26" s="63" t="s">
        <v>6</v>
      </c>
      <c r="H26" s="63" t="s">
        <v>75</v>
      </c>
      <c r="I26" s="64" t="s">
        <v>7</v>
      </c>
    </row>
    <row r="27" spans="1:12" ht="51" x14ac:dyDescent="0.25">
      <c r="A27" s="65" t="s">
        <v>111</v>
      </c>
      <c r="B27" s="47" t="s">
        <v>117</v>
      </c>
      <c r="C27" s="47" t="s">
        <v>118</v>
      </c>
      <c r="D27" s="47" t="s">
        <v>29</v>
      </c>
      <c r="E27" s="51">
        <v>190202.96</v>
      </c>
      <c r="F27" s="56">
        <v>0</v>
      </c>
      <c r="G27" s="51">
        <v>190202.96</v>
      </c>
      <c r="H27" s="46">
        <v>1.5299999999999999E-2</v>
      </c>
      <c r="I27" s="66">
        <v>43849</v>
      </c>
    </row>
    <row r="28" spans="1:12" ht="51" x14ac:dyDescent="0.25">
      <c r="A28" s="67" t="s">
        <v>112</v>
      </c>
      <c r="B28" s="47" t="s">
        <v>119</v>
      </c>
      <c r="C28" s="47" t="s">
        <v>118</v>
      </c>
      <c r="D28" s="47" t="s">
        <v>29</v>
      </c>
      <c r="E28" s="51">
        <v>199496.08</v>
      </c>
      <c r="F28" s="56">
        <v>0</v>
      </c>
      <c r="G28" s="51">
        <v>199496.08</v>
      </c>
      <c r="H28" s="46">
        <v>0</v>
      </c>
      <c r="I28" s="68" t="s">
        <v>126</v>
      </c>
    </row>
    <row r="29" spans="1:12" ht="51" x14ac:dyDescent="0.25">
      <c r="A29" s="67" t="s">
        <v>113</v>
      </c>
      <c r="B29" s="47" t="s">
        <v>120</v>
      </c>
      <c r="C29" s="47" t="s">
        <v>29</v>
      </c>
      <c r="D29" s="47" t="s">
        <v>29</v>
      </c>
      <c r="E29" s="51">
        <v>193685.16</v>
      </c>
      <c r="F29" s="56">
        <v>0</v>
      </c>
      <c r="G29" s="51">
        <v>193685.16</v>
      </c>
      <c r="H29" s="46">
        <v>0</v>
      </c>
      <c r="I29" s="69">
        <v>43892</v>
      </c>
    </row>
    <row r="30" spans="1:12" ht="38.25" x14ac:dyDescent="0.25">
      <c r="A30" s="67" t="s">
        <v>114</v>
      </c>
      <c r="B30" s="47" t="s">
        <v>120</v>
      </c>
      <c r="C30" s="47" t="s">
        <v>29</v>
      </c>
      <c r="D30" s="47" t="s">
        <v>29</v>
      </c>
      <c r="E30" s="51">
        <v>156267.70000000001</v>
      </c>
      <c r="F30" s="56">
        <v>0</v>
      </c>
      <c r="G30" s="51">
        <v>156267.70000000001</v>
      </c>
      <c r="H30" s="46">
        <v>0</v>
      </c>
      <c r="I30" s="68" t="s">
        <v>126</v>
      </c>
    </row>
    <row r="31" spans="1:12" ht="38.25" x14ac:dyDescent="0.25">
      <c r="A31" s="67" t="s">
        <v>115</v>
      </c>
      <c r="B31" s="47" t="s">
        <v>121</v>
      </c>
      <c r="C31" s="47" t="s">
        <v>122</v>
      </c>
      <c r="D31" s="47" t="s">
        <v>29</v>
      </c>
      <c r="E31" s="51">
        <v>150989.47</v>
      </c>
      <c r="F31" s="56">
        <v>0</v>
      </c>
      <c r="G31" s="51">
        <v>150989.47</v>
      </c>
      <c r="H31" s="46">
        <v>0.4</v>
      </c>
      <c r="I31" s="69">
        <v>43892</v>
      </c>
    </row>
    <row r="32" spans="1:12" ht="38.25" x14ac:dyDescent="0.25">
      <c r="A32" s="67" t="s">
        <v>116</v>
      </c>
      <c r="B32" s="47" t="s">
        <v>121</v>
      </c>
      <c r="C32" s="47" t="s">
        <v>122</v>
      </c>
      <c r="D32" s="47" t="s">
        <v>29</v>
      </c>
      <c r="E32" s="51">
        <v>130469.8</v>
      </c>
      <c r="F32" s="56">
        <v>0</v>
      </c>
      <c r="G32" s="51">
        <v>130469.8</v>
      </c>
      <c r="H32" s="46">
        <v>0</v>
      </c>
      <c r="I32" s="68" t="s">
        <v>126</v>
      </c>
    </row>
    <row r="33" spans="1:9" ht="39" thickBot="1" x14ac:dyDescent="0.3">
      <c r="A33" s="70" t="s">
        <v>110</v>
      </c>
      <c r="B33" s="71" t="s">
        <v>123</v>
      </c>
      <c r="C33" s="71" t="s">
        <v>124</v>
      </c>
      <c r="D33" s="90" t="s">
        <v>125</v>
      </c>
      <c r="E33" s="91">
        <v>109111.45</v>
      </c>
      <c r="F33" s="73">
        <v>0</v>
      </c>
      <c r="G33" s="72">
        <v>109111.45</v>
      </c>
      <c r="H33" s="74">
        <v>0.23380000000000001</v>
      </c>
      <c r="I33" s="75">
        <v>43919</v>
      </c>
    </row>
    <row r="34" spans="1:9" ht="16.5" thickBot="1" x14ac:dyDescent="0.3">
      <c r="D34" s="92" t="s">
        <v>43</v>
      </c>
      <c r="E34" s="93">
        <f>SUM(E27:E33)</f>
        <v>1130222.6199999999</v>
      </c>
    </row>
    <row r="37" spans="1:9" x14ac:dyDescent="0.25">
      <c r="A37" s="127" t="s">
        <v>131</v>
      </c>
    </row>
    <row r="38" spans="1:9" x14ac:dyDescent="0.25">
      <c r="A38" s="127" t="s">
        <v>132</v>
      </c>
    </row>
  </sheetData>
  <mergeCells count="1">
    <mergeCell ref="A3:I3"/>
  </mergeCells>
  <pageMargins left="0.31496062992125984" right="0.31496062992125984" top="0.74803149606299213" bottom="0.74803149606299213" header="0.31496062992125984" footer="0.31496062992125984"/>
  <pageSetup paperSize="237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view="pageBreakPreview" zoomScale="130" zoomScaleNormal="115" zoomScaleSheetLayoutView="130" workbookViewId="0">
      <selection activeCell="A3" sqref="A3"/>
    </sheetView>
  </sheetViews>
  <sheetFormatPr baseColWidth="10" defaultRowHeight="15" x14ac:dyDescent="0.25"/>
  <cols>
    <col min="2" max="2" width="49.42578125" customWidth="1"/>
    <col min="5" max="5" width="14.28515625" bestFit="1" customWidth="1"/>
  </cols>
  <sheetData>
    <row r="2" spans="1:6" x14ac:dyDescent="0.25">
      <c r="A2" s="128" t="s">
        <v>133</v>
      </c>
      <c r="B2" s="128"/>
      <c r="C2" s="128"/>
      <c r="D2" s="128"/>
      <c r="E2" s="128"/>
      <c r="F2" s="38"/>
    </row>
    <row r="3" spans="1:6" ht="15.75" thickBot="1" x14ac:dyDescent="0.3"/>
    <row r="4" spans="1:6" ht="45.75" thickBot="1" x14ac:dyDescent="0.3">
      <c r="A4" s="34"/>
      <c r="B4" s="35" t="s">
        <v>60</v>
      </c>
      <c r="C4" s="36" t="s">
        <v>72</v>
      </c>
      <c r="D4" s="37" t="s">
        <v>73</v>
      </c>
      <c r="E4" s="37" t="s">
        <v>74</v>
      </c>
    </row>
    <row r="5" spans="1:6" ht="22.5" customHeight="1" x14ac:dyDescent="0.25">
      <c r="A5" s="144">
        <v>5817</v>
      </c>
      <c r="B5" s="138" t="s">
        <v>96</v>
      </c>
      <c r="C5" s="143" t="s">
        <v>47</v>
      </c>
      <c r="D5" s="33" t="s">
        <v>61</v>
      </c>
      <c r="E5" s="141">
        <v>16729345</v>
      </c>
    </row>
    <row r="6" spans="1:6" ht="26.25" customHeight="1" x14ac:dyDescent="0.25">
      <c r="A6" s="145"/>
      <c r="B6" s="139"/>
      <c r="C6" s="140"/>
      <c r="D6" s="26" t="s">
        <v>62</v>
      </c>
      <c r="E6" s="142"/>
    </row>
    <row r="7" spans="1:6" ht="24.75" customHeight="1" x14ac:dyDescent="0.25">
      <c r="A7" s="23">
        <v>6933</v>
      </c>
      <c r="B7" s="24" t="s">
        <v>53</v>
      </c>
      <c r="C7" s="24" t="s">
        <v>57</v>
      </c>
      <c r="D7" s="22" t="s">
        <v>63</v>
      </c>
      <c r="E7" s="31">
        <v>4500000</v>
      </c>
    </row>
    <row r="8" spans="1:6" ht="16.5" customHeight="1" x14ac:dyDescent="0.25">
      <c r="A8" s="145">
        <v>7136</v>
      </c>
      <c r="B8" s="140" t="s">
        <v>64</v>
      </c>
      <c r="C8" s="28" t="s">
        <v>45</v>
      </c>
      <c r="D8" s="27" t="s">
        <v>65</v>
      </c>
      <c r="E8" s="142">
        <v>2309330</v>
      </c>
    </row>
    <row r="9" spans="1:6" ht="23.25" x14ac:dyDescent="0.25">
      <c r="A9" s="145"/>
      <c r="B9" s="140"/>
      <c r="C9" s="29" t="s">
        <v>51</v>
      </c>
      <c r="D9" s="26" t="s">
        <v>66</v>
      </c>
      <c r="E9" s="142"/>
    </row>
    <row r="10" spans="1:6" ht="22.5" x14ac:dyDescent="0.25">
      <c r="A10" s="23">
        <v>5584</v>
      </c>
      <c r="B10" s="25" t="s">
        <v>44</v>
      </c>
      <c r="C10" s="30" t="s">
        <v>45</v>
      </c>
      <c r="D10" s="27" t="s">
        <v>67</v>
      </c>
      <c r="E10" s="32">
        <v>81365</v>
      </c>
    </row>
    <row r="11" spans="1:6" x14ac:dyDescent="0.25">
      <c r="C11" s="21"/>
      <c r="D11" s="39" t="s">
        <v>43</v>
      </c>
      <c r="E11" s="40">
        <v>23620040</v>
      </c>
    </row>
  </sheetData>
  <mergeCells count="8">
    <mergeCell ref="A5:A6"/>
    <mergeCell ref="A8:A9"/>
    <mergeCell ref="A2:E2"/>
    <mergeCell ref="B5:B6"/>
    <mergeCell ref="B8:B9"/>
    <mergeCell ref="E5:E6"/>
    <mergeCell ref="E8:E9"/>
    <mergeCell ref="C5:C6"/>
  </mergeCells>
  <pageMargins left="0.7" right="0.7" top="0.75" bottom="0.75" header="0.3" footer="0.3"/>
  <pageSetup scale="94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INVERSIÓN 2019</vt:lpstr>
      <vt:lpstr>Proyectos ejecución 2020</vt:lpstr>
      <vt:lpstr>INVERSIÓN 2020</vt:lpstr>
      <vt:lpstr>'Proyectos ejecución 2020'!Área_de_impresión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CASALCO</dc:creator>
  <cp:lastModifiedBy>Carlos José Guevara Iraheta</cp:lastModifiedBy>
  <cp:lastPrinted>2020-02-10T16:30:19Z</cp:lastPrinted>
  <dcterms:created xsi:type="dcterms:W3CDTF">2019-01-02T23:20:17Z</dcterms:created>
  <dcterms:modified xsi:type="dcterms:W3CDTF">2020-02-20T21:26:31Z</dcterms:modified>
</cp:coreProperties>
</file>