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9645" activeTab="1"/>
  </bookViews>
  <sheets>
    <sheet name="EEPI" sheetId="2" r:id="rId1"/>
    <sheet name="EEPE" sheetId="1" r:id="rId2"/>
  </sheets>
  <definedNames>
    <definedName name="_xlnm._FilterDatabase" localSheetId="1" hidden="1">EEPE!$A$5:$E$154</definedName>
    <definedName name="_xlnm._FilterDatabase" localSheetId="0" hidden="1">EEPI!$A$5:$E$47</definedName>
  </definedNames>
  <calcPr calcId="162913"/>
</workbook>
</file>

<file path=xl/calcChain.xml><?xml version="1.0" encoding="utf-8"?>
<calcChain xmlns="http://schemas.openxmlformats.org/spreadsheetml/2006/main">
  <c r="D152" i="1" l="1"/>
  <c r="D151" i="1" s="1"/>
  <c r="C152" i="1"/>
  <c r="C151" i="1" s="1"/>
  <c r="D149" i="1"/>
  <c r="C149" i="1"/>
  <c r="D146" i="1"/>
  <c r="C146" i="1"/>
  <c r="D143" i="1"/>
  <c r="C143" i="1"/>
  <c r="D139" i="1"/>
  <c r="C139" i="1"/>
  <c r="D137" i="1"/>
  <c r="C137" i="1"/>
  <c r="D135" i="1"/>
  <c r="C135" i="1"/>
  <c r="D125" i="1"/>
  <c r="C125" i="1"/>
  <c r="D122" i="1"/>
  <c r="C122" i="1"/>
  <c r="D119" i="1"/>
  <c r="C119" i="1"/>
  <c r="D116" i="1"/>
  <c r="C116" i="1"/>
  <c r="D112" i="1"/>
  <c r="C112" i="1"/>
  <c r="D108" i="1"/>
  <c r="C108" i="1"/>
  <c r="D102" i="1"/>
  <c r="C102" i="1"/>
  <c r="D100" i="1"/>
  <c r="C100" i="1"/>
  <c r="D97" i="1"/>
  <c r="C97" i="1"/>
  <c r="D94" i="1"/>
  <c r="C94" i="1"/>
  <c r="D85" i="1"/>
  <c r="C85" i="1"/>
  <c r="D80" i="1"/>
  <c r="C80" i="1"/>
  <c r="D63" i="1"/>
  <c r="C63" i="1"/>
  <c r="D58" i="1"/>
  <c r="C58" i="1"/>
  <c r="D38" i="1"/>
  <c r="C38" i="1"/>
  <c r="D34" i="1"/>
  <c r="C34" i="1"/>
  <c r="D31" i="1"/>
  <c r="C31" i="1"/>
  <c r="D29" i="1"/>
  <c r="C29" i="1"/>
  <c r="D25" i="1"/>
  <c r="C25" i="1"/>
  <c r="D21" i="1"/>
  <c r="C21" i="1"/>
  <c r="D18" i="1"/>
  <c r="C18" i="1"/>
  <c r="C6" i="1" s="1"/>
  <c r="D13" i="1"/>
  <c r="C13" i="1"/>
  <c r="D7" i="1"/>
  <c r="C7" i="1"/>
  <c r="D145" i="1"/>
  <c r="C145" i="1"/>
  <c r="D124" i="1"/>
  <c r="C124" i="1"/>
  <c r="D6" i="1" l="1"/>
  <c r="C118" i="1"/>
  <c r="C96" i="1"/>
  <c r="D96" i="1"/>
  <c r="C37" i="1"/>
  <c r="D37" i="1"/>
  <c r="D118" i="1"/>
  <c r="E148" i="1"/>
  <c r="E141" i="1"/>
  <c r="E140" i="1"/>
  <c r="E27" i="1"/>
  <c r="E28" i="1"/>
  <c r="E30" i="1"/>
  <c r="E29" i="1" s="1"/>
  <c r="E32" i="1"/>
  <c r="E33" i="1"/>
  <c r="E35" i="1"/>
  <c r="E36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1" i="1"/>
  <c r="E82" i="1"/>
  <c r="E83" i="1"/>
  <c r="E84" i="1"/>
  <c r="E86" i="1"/>
  <c r="E87" i="1"/>
  <c r="E88" i="1"/>
  <c r="E89" i="1"/>
  <c r="E90" i="1"/>
  <c r="E91" i="1"/>
  <c r="E92" i="1"/>
  <c r="E93" i="1"/>
  <c r="E95" i="1"/>
  <c r="E94" i="1" s="1"/>
  <c r="E98" i="1"/>
  <c r="E99" i="1"/>
  <c r="E101" i="1"/>
  <c r="E100" i="1" s="1"/>
  <c r="E103" i="1"/>
  <c r="E104" i="1"/>
  <c r="E105" i="1"/>
  <c r="E106" i="1"/>
  <c r="E107" i="1"/>
  <c r="E109" i="1"/>
  <c r="E110" i="1"/>
  <c r="E111" i="1"/>
  <c r="E113" i="1"/>
  <c r="E114" i="1"/>
  <c r="E115" i="1"/>
  <c r="E117" i="1"/>
  <c r="E116" i="1" s="1"/>
  <c r="E120" i="1"/>
  <c r="E121" i="1"/>
  <c r="E123" i="1"/>
  <c r="E122" i="1" s="1"/>
  <c r="E126" i="1"/>
  <c r="E127" i="1"/>
  <c r="E128" i="1"/>
  <c r="E129" i="1"/>
  <c r="E130" i="1"/>
  <c r="E131" i="1"/>
  <c r="E132" i="1"/>
  <c r="E133" i="1"/>
  <c r="E134" i="1"/>
  <c r="E136" i="1"/>
  <c r="E135" i="1" s="1"/>
  <c r="E138" i="1"/>
  <c r="E137" i="1" s="1"/>
  <c r="E23" i="1"/>
  <c r="E24" i="1"/>
  <c r="E22" i="1"/>
  <c r="E19" i="1"/>
  <c r="E17" i="1"/>
  <c r="E16" i="1"/>
  <c r="E15" i="1"/>
  <c r="E14" i="1"/>
  <c r="E9" i="1"/>
  <c r="E10" i="1"/>
  <c r="E11" i="1"/>
  <c r="E12" i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C47" i="2"/>
  <c r="D47" i="2"/>
  <c r="E31" i="1" l="1"/>
  <c r="E119" i="1"/>
  <c r="E118" i="1" s="1"/>
  <c r="C154" i="1"/>
  <c r="E112" i="1"/>
  <c r="E97" i="1"/>
  <c r="E63" i="1"/>
  <c r="E58" i="1"/>
  <c r="E125" i="1"/>
  <c r="E108" i="1"/>
  <c r="E102" i="1"/>
  <c r="E85" i="1"/>
  <c r="E80" i="1"/>
  <c r="E38" i="1"/>
  <c r="E34" i="1"/>
  <c r="E142" i="1"/>
  <c r="E139" i="1" s="1"/>
  <c r="E144" i="1"/>
  <c r="E143" i="1" s="1"/>
  <c r="E147" i="1"/>
  <c r="E146" i="1" s="1"/>
  <c r="E150" i="1"/>
  <c r="E149" i="1" s="1"/>
  <c r="E153" i="1"/>
  <c r="E152" i="1" s="1"/>
  <c r="E151" i="1" s="1"/>
  <c r="E8" i="1"/>
  <c r="E20" i="1"/>
  <c r="E26" i="1"/>
  <c r="E96" i="1" l="1"/>
  <c r="E37" i="1"/>
  <c r="E124" i="1"/>
  <c r="E18" i="1"/>
  <c r="E145" i="1"/>
  <c r="E7" i="1"/>
  <c r="E25" i="1"/>
  <c r="E21" i="1"/>
  <c r="E13" i="1"/>
  <c r="E6" i="1" l="1"/>
  <c r="E154" i="1" s="1"/>
  <c r="D154" i="1"/>
  <c r="E6" i="2" l="1"/>
  <c r="E47" i="2" s="1"/>
</calcChain>
</file>

<file path=xl/sharedStrings.xml><?xml version="1.0" encoding="utf-8"?>
<sst xmlns="http://schemas.openxmlformats.org/spreadsheetml/2006/main" count="406" uniqueCount="375">
  <si>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</si>
  <si>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</si>
  <si>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</si>
  <si>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</si>
  <si>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</si>
  <si>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</si>
  <si>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DEVENGADO SEGÚN EEPE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</si>
  <si>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</si>
  <si>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</si>
  <si>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</si>
  <si>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</si>
  <si>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</si>
  <si>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</si>
  <si>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</si>
  <si>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</si>
  <si>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</si>
  <si>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</si>
  <si>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</si>
  <si>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</si>
  <si>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</si>
  <si>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</si>
  <si>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</si>
  <si>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</si>
  <si>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</si>
  <si>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</si>
  <si>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</si>
  <si>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</si>
  <si>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</si>
  <si>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</si>
  <si>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</si>
  <si>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</si>
  <si>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</si>
  <si>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</si>
  <si>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</si>
  <si>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</si>
  <si>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</si>
  <si>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</si>
  <si>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</si>
  <si>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</si>
  <si>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</si>
  <si>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</si>
  <si>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</si>
  <si>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</si>
  <si>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</si>
  <si>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</si>
  <si>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</si>
  <si>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</si>
  <si>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</si>
  <si>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</si>
  <si>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</si>
  <si>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</si>
  <si>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</si>
  <si>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</si>
  <si>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</si>
  <si>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</si>
  <si>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</si>
  <si>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</si>
  <si>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</si>
  <si>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</si>
  <si>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</si>
  <si>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</si>
  <si>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</si>
  <si>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</si>
  <si>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</si>
  <si>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</si>
  <si>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</si>
  <si>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</si>
  <si>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</si>
  <si>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</si>
  <si>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</si>
  <si>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</si>
  <si>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</si>
  <si>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</si>
  <si>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</si>
  <si>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</si>
  <si>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</si>
  <si>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</si>
  <si>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</si>
  <si>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</si>
  <si>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</si>
  <si>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</si>
  <si>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</si>
  <si>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</si>
  <si>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</si>
  <si>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</si>
  <si>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</si>
  <si>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</si>
  <si>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</si>
  <si>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</si>
  <si>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</si>
  <si>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</si>
  <si>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</si>
  <si>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</si>
  <si>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</si>
  <si>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</si>
  <si>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</si>
  <si>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</si>
  <si>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</si>
  <si>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</si>
  <si>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</si>
  <si>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</si>
  <si>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</si>
  <si>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</si>
  <si>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</si>
  <si>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</si>
  <si>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</si>
  <si>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</si>
  <si>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</si>
  <si>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</si>
  <si>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</si>
  <si>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</si>
  <si>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</si>
  <si>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</si>
  <si>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</si>
  <si>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</si>
  <si>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</si>
  <si>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</si>
  <si>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</si>
  <si>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</si>
  <si>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</si>
  <si>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</si>
  <si>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</si>
  <si>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</si>
  <si>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</si>
  <si>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</si>
  <si>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</si>
  <si>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</si>
  <si>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</si>
  <si>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</si>
  <si>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</si>
  <si>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</si>
  <si>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</si>
  <si>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</si>
  <si>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</si>
  <si>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</si>
  <si>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</si>
  <si>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</si>
  <si>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</si>
  <si>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</si>
  <si>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</si>
  <si>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</si>
  <si>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</si>
  <si>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</si>
  <si>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</si>
  <si>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</si>
  <si>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</si>
  <si>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</si>
  <si>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</si>
  <si>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</si>
  <si>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</si>
  <si>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</si>
  <si>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</si>
  <si>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</si>
  <si>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</si>
  <si>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</si>
  <si>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54507</t>
  </si>
  <si>
    <t>Desarrollos Informáticos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</si>
  <si>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</si>
  <si>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</si>
  <si>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</si>
  <si>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</si>
  <si>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</si>
  <si>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</si>
  <si>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</si>
  <si>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</si>
  <si>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</si>
  <si>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</si>
  <si>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</si>
  <si>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</si>
  <si>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</si>
  <si>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</si>
  <si>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</si>
  <si>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</si>
  <si>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</si>
  <si>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55502</t>
  </si>
  <si>
    <t>Impuesto sobre la Transferencia de Bienes Raices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</si>
  <si>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</si>
  <si>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</si>
  <si>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</si>
  <si>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</si>
  <si>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</si>
  <si>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</si>
  <si>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</si>
  <si>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</si>
  <si>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</si>
  <si>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</si>
  <si>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</si>
  <si>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</si>
  <si>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</si>
  <si>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</si>
  <si>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</si>
  <si>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</si>
  <si>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</si>
  <si>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</si>
  <si>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</si>
  <si>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</si>
  <si>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</si>
  <si>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</si>
  <si>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</si>
  <si>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</si>
  <si>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</si>
  <si>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</si>
  <si>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</si>
  <si>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</si>
  <si>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</si>
  <si>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</si>
  <si>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</si>
  <si>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</si>
  <si>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</si>
  <si>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</si>
  <si>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</si>
  <si>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</si>
  <si>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</si>
  <si>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</si>
  <si>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</si>
  <si>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</si>
  <si>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</si>
  <si>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</si>
  <si>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</si>
  <si>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</si>
  <si>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</si>
  <si>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</si>
  <si>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</si>
  <si>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</si>
  <si>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</si>
  <si>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</si>
  <si>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</si>
  <si>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</si>
  <si>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</si>
  <si>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</si>
  <si>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</si>
  <si>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</si>
  <si>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</si>
  <si>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</si>
  <si>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</si>
  <si>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</si>
  <si>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</si>
  <si>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</si>
  <si>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</si>
  <si>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</si>
  <si>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</si>
  <si>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</si>
  <si>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</si>
  <si>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</si>
  <si>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</si>
  <si>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</si>
  <si>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</si>
  <si>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</si>
  <si>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</si>
  <si>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</si>
  <si>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</si>
  <si>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</si>
  <si>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</si>
  <si>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</si>
  <si>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</si>
  <si>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</si>
  <si>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</si>
  <si>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</si>
  <si>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</si>
  <si>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</si>
  <si>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</si>
  <si>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</si>
  <si>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</si>
  <si>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</si>
  <si>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</si>
  <si>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</si>
  <si>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</si>
  <si>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</si>
  <si>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</si>
  <si>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</si>
  <si>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</si>
  <si>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</si>
  <si>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</si>
  <si>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</si>
  <si>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</si>
  <si>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</si>
  <si>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</si>
  <si>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15602</t>
  </si>
  <si>
    <t xml:space="preserve">Compensaciones por Pérdidas o Daños de Bienes Muebles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</si>
  <si>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</si>
  <si>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</si>
  <si>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</si>
  <si>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</si>
  <si>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</si>
  <si>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</si>
  <si>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</si>
  <si>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</si>
  <si>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</si>
  <si>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</si>
  <si>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</si>
  <si>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</si>
  <si>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</si>
  <si>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</si>
  <si>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</si>
  <si>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</si>
  <si>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</si>
  <si>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</si>
  <si>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</si>
  <si>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</si>
  <si>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</si>
  <si>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</si>
  <si>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</si>
  <si>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</si>
  <si>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</si>
  <si>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</si>
  <si>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</si>
  <si>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</si>
  <si>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</si>
  <si>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</si>
  <si>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</si>
  <si>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</si>
  <si>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</si>
  <si>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</si>
  <si>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</si>
  <si>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</si>
  <si>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</si>
  <si>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</si>
  <si>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</si>
  <si>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</si>
  <si>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</si>
  <si>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</si>
  <si>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</si>
  <si>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</si>
  <si>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</si>
  <si>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</si>
  <si>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</si>
  <si>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</si>
  <si>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</si>
  <si>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</si>
  <si>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</si>
  <si>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55504</t>
  </si>
  <si>
    <t>Impuesto a la Transf de Bienes Muebles y a la Prest de Serv.</t>
  </si>
  <si>
    <t>55702</t>
  </si>
  <si>
    <t>Sentencias Judiciales</t>
  </si>
  <si>
    <t>61110</t>
  </si>
  <si>
    <t>Maquinaria y Equipo para Apoyo Institucional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</si>
  <si>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</si>
  <si>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</si>
  <si>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</si>
  <si>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</si>
  <si>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</si>
  <si>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</si>
  <si>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</si>
  <si>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</si>
  <si>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</si>
  <si>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516</t>
  </si>
  <si>
    <t>Gastos de Representación</t>
  </si>
  <si>
    <t>51601</t>
  </si>
  <si>
    <t>Por Prestación de Servicios en el País</t>
  </si>
  <si>
    <t>15603</t>
  </si>
  <si>
    <t xml:space="preserve">Compensaciones Por Daños de Bienes Inmuebles                                                        </t>
  </si>
  <si>
    <t>22201</t>
  </si>
  <si>
    <t>313</t>
  </si>
  <si>
    <t xml:space="preserve">Contratacion de Empréstitos Internos                                                                </t>
  </si>
  <si>
    <t>31307</t>
  </si>
  <si>
    <t xml:space="preserve">De Empresas Privadas no Financieras                                                                 </t>
  </si>
  <si>
    <t>62201</t>
  </si>
  <si>
    <t>54318</t>
  </si>
  <si>
    <t>Arrendamiento por el uso de Bienes Intangibles</t>
  </si>
  <si>
    <t>15699</t>
  </si>
  <si>
    <t xml:space="preserve">Compensaciones Por Pérdidas o Daños de Bienes Diversos                                              </t>
  </si>
  <si>
    <t>22404</t>
  </si>
  <si>
    <t>61602</t>
  </si>
  <si>
    <t>De Salud y Saneamiento Ambiental</t>
  </si>
  <si>
    <t>61604</t>
  </si>
  <si>
    <t>De Vivienda y Oficina</t>
  </si>
  <si>
    <t>6220505</t>
  </si>
  <si>
    <t>Fondo de Inversión Social para el Desarrollo Local</t>
  </si>
  <si>
    <t xml:space="preserve"> Del  1 de Enero  al  31 de Octubre del 2016</t>
  </si>
  <si>
    <t>F.________________________</t>
  </si>
  <si>
    <t xml:space="preserve">                F.________________________</t>
  </si>
  <si>
    <t xml:space="preserve">              JEFE UFI</t>
  </si>
  <si>
    <t xml:space="preserve">                               CONTADOR</t>
  </si>
  <si>
    <t>PRESUPUESTO</t>
  </si>
  <si>
    <t xml:space="preserve">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</si>
</sst>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0" fontId="0" fillId="0" borderId="0" xfId="0"/>
    <xf numFmtId="0" fontId="2" fillId="0" borderId="0" xfId="0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/>
    <xf numFmtId="0" fontId="0" fillId="0" borderId="0" xfId="0"/>
    <xf numFmtId="44" fontId="2" fillId="0" borderId="1" xfId="1" applyFont="1" applyFill="1" applyBorder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Border="1"/>
    <xf numFmtId="0" fontId="3" fillId="0" borderId="0" xfId="0" applyFont="1" applyBorder="1"/>
    <xf numFmtId="0" fontId="3" fillId="0" borderId="0" xfId="0" applyFont="1"/>
    <xf numFmtId="0" fontId="0" fillId="0" borderId="0" xfId="0" applyFill="1"/>
    <xf numFmtId="0" fontId="2" fillId="0" borderId="1" xfId="0" applyFont="1" applyFill="1" applyBorder="1" applyProtection="1">
      <protection locked="0"/>
    </xf>
    <xf numFmtId="44" fontId="2" fillId="0" borderId="1" xfId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1" applyFont="1" applyFill="1" applyBorder="1" applyProtection="1">
      <protection locked="0"/>
    </xf>
    <xf numFmtId="44" fontId="0" fillId="0" borderId="1" xfId="1" applyFont="1" applyFill="1" applyBorder="1"/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3" workbookViewId="0">
      <selection activeCell="B51" sqref="B51:E55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  <col min="7" max="7" width="11.85546875" bestFit="1" customWidth="1"/>
  </cols>
  <sheetData>
    <row r="1" spans="1:7" x14ac:dyDescent="0.25">
      <c r="A1" s="21" t="s">
        <v>0</v>
      </c>
      <c r="B1" s="21"/>
      <c r="C1" s="21"/>
      <c r="D1" s="21"/>
      <c r="E1" s="21"/>
    </row>
    <row r="2" spans="1:7" x14ac:dyDescent="0.25">
      <c r="A2" s="21" t="s">
        <v>249</v>
      </c>
      <c r="B2" s="21"/>
      <c r="C2" s="21"/>
      <c r="D2" s="21"/>
      <c r="E2" s="21"/>
    </row>
    <row r="3" spans="1:7" x14ac:dyDescent="0.25">
      <c r="A3" s="21" t="s">
        <v>368</v>
      </c>
      <c r="B3" s="21"/>
      <c r="C3" s="21"/>
      <c r="D3" s="21"/>
      <c r="E3" s="21"/>
    </row>
    <row r="4" spans="1:7" x14ac:dyDescent="0.25">
      <c r="A4" s="21" t="s">
        <v>2</v>
      </c>
      <c r="B4" s="21"/>
      <c r="C4" s="21"/>
      <c r="D4" s="21"/>
      <c r="E4" s="21"/>
    </row>
    <row r="5" spans="1:7" ht="30" x14ac:dyDescent="0.25">
      <c r="A5" s="5" t="s">
        <v>3</v>
      </c>
      <c r="B5" s="5" t="s">
        <v>4</v>
      </c>
      <c r="C5" s="6" t="s">
        <v>373</v>
      </c>
      <c r="D5" s="6" t="s">
        <v>374</v>
      </c>
      <c r="E5" s="6" t="s">
        <v>7</v>
      </c>
    </row>
    <row r="6" spans="1:7" x14ac:dyDescent="0.25">
      <c r="A6" s="9" t="s">
        <v>250</v>
      </c>
      <c r="B6" s="9" t="s">
        <v>251</v>
      </c>
      <c r="C6" s="9">
        <v>123149566.36</v>
      </c>
      <c r="D6" s="9">
        <v>134481099.81</v>
      </c>
      <c r="E6" s="9">
        <f>C6-D6</f>
        <v>-11331533.450000003</v>
      </c>
      <c r="G6" s="8"/>
    </row>
    <row r="7" spans="1:7" x14ac:dyDescent="0.25">
      <c r="A7" s="10" t="s">
        <v>252</v>
      </c>
      <c r="B7" s="10" t="s">
        <v>253</v>
      </c>
      <c r="C7" s="11">
        <v>120257347.42</v>
      </c>
      <c r="D7" s="11">
        <v>132707329.17</v>
      </c>
      <c r="E7" s="11">
        <f t="shared" ref="E7:E46" si="0">C7-D7</f>
        <v>-12449981.75</v>
      </c>
      <c r="G7" s="8"/>
    </row>
    <row r="8" spans="1:7" x14ac:dyDescent="0.25">
      <c r="A8" s="10" t="s">
        <v>254</v>
      </c>
      <c r="B8" s="10" t="s">
        <v>255</v>
      </c>
      <c r="C8" s="11">
        <v>112062120</v>
      </c>
      <c r="D8" s="11">
        <v>122244227.48999999</v>
      </c>
      <c r="E8" s="11">
        <f t="shared" si="0"/>
        <v>-10182107.489999995</v>
      </c>
      <c r="G8" s="8"/>
    </row>
    <row r="9" spans="1:7" x14ac:dyDescent="0.25">
      <c r="A9" s="10" t="s">
        <v>256</v>
      </c>
      <c r="B9" s="10" t="s">
        <v>257</v>
      </c>
      <c r="C9" s="11">
        <v>8195227.4199999999</v>
      </c>
      <c r="D9" s="11">
        <v>10463101.68</v>
      </c>
      <c r="E9" s="11">
        <f t="shared" si="0"/>
        <v>-2267874.2599999998</v>
      </c>
      <c r="G9" s="8"/>
    </row>
    <row r="10" spans="1:7" x14ac:dyDescent="0.25">
      <c r="A10" s="10" t="s">
        <v>258</v>
      </c>
      <c r="B10" s="10" t="s">
        <v>259</v>
      </c>
      <c r="C10" s="11">
        <v>1536000</v>
      </c>
      <c r="D10" s="11">
        <v>77500</v>
      </c>
      <c r="E10" s="11">
        <f t="shared" si="0"/>
        <v>1458500</v>
      </c>
      <c r="G10" s="8"/>
    </row>
    <row r="11" spans="1:7" x14ac:dyDescent="0.25">
      <c r="A11" s="10" t="s">
        <v>260</v>
      </c>
      <c r="B11" s="10" t="s">
        <v>261</v>
      </c>
      <c r="C11" s="11">
        <v>1536000</v>
      </c>
      <c r="D11" s="11">
        <v>77500</v>
      </c>
      <c r="E11" s="11">
        <f t="shared" si="0"/>
        <v>1458500</v>
      </c>
      <c r="G11" s="8"/>
    </row>
    <row r="12" spans="1:7" x14ac:dyDescent="0.25">
      <c r="A12" s="10" t="s">
        <v>262</v>
      </c>
      <c r="B12" s="10" t="s">
        <v>263</v>
      </c>
      <c r="C12" s="11">
        <v>1356218.94</v>
      </c>
      <c r="D12" s="11">
        <v>1696270.64</v>
      </c>
      <c r="E12" s="11">
        <f t="shared" si="0"/>
        <v>-340051.69999999995</v>
      </c>
      <c r="G12" s="8"/>
    </row>
    <row r="13" spans="1:7" x14ac:dyDescent="0.25">
      <c r="A13" s="10" t="s">
        <v>264</v>
      </c>
      <c r="B13" s="10" t="s">
        <v>263</v>
      </c>
      <c r="C13" s="11">
        <v>1356218.94</v>
      </c>
      <c r="D13" s="11">
        <v>1696270.64</v>
      </c>
      <c r="E13" s="11">
        <f t="shared" si="0"/>
        <v>-340051.69999999995</v>
      </c>
      <c r="G13" s="8"/>
    </row>
    <row r="14" spans="1:7" x14ac:dyDescent="0.25">
      <c r="A14" s="9" t="s">
        <v>265</v>
      </c>
      <c r="B14" s="9" t="s">
        <v>266</v>
      </c>
      <c r="C14" s="9">
        <v>1911318.35</v>
      </c>
      <c r="D14" s="9">
        <v>887023.02</v>
      </c>
      <c r="E14" s="9">
        <f t="shared" si="0"/>
        <v>1024295.3300000001</v>
      </c>
      <c r="G14" s="8"/>
    </row>
    <row r="15" spans="1:7" x14ac:dyDescent="0.25">
      <c r="A15" s="10" t="s">
        <v>267</v>
      </c>
      <c r="B15" s="10" t="s">
        <v>268</v>
      </c>
      <c r="C15" s="11">
        <v>193535</v>
      </c>
      <c r="D15" s="11">
        <v>27603.3</v>
      </c>
      <c r="E15" s="11">
        <f t="shared" si="0"/>
        <v>165931.70000000001</v>
      </c>
      <c r="G15" s="8"/>
    </row>
    <row r="16" spans="1:7" x14ac:dyDescent="0.25">
      <c r="A16" s="10" t="s">
        <v>269</v>
      </c>
      <c r="B16" s="10" t="s">
        <v>270</v>
      </c>
      <c r="C16" s="11">
        <v>193535</v>
      </c>
      <c r="D16" s="11">
        <v>27603.3</v>
      </c>
      <c r="E16" s="11">
        <f t="shared" si="0"/>
        <v>165931.70000000001</v>
      </c>
      <c r="G16" s="8"/>
    </row>
    <row r="17" spans="1:7" x14ac:dyDescent="0.25">
      <c r="A17" s="10" t="s">
        <v>271</v>
      </c>
      <c r="B17" s="10" t="s">
        <v>272</v>
      </c>
      <c r="C17" s="11">
        <v>100000</v>
      </c>
      <c r="D17" s="11">
        <v>66541.56</v>
      </c>
      <c r="E17" s="11">
        <f t="shared" si="0"/>
        <v>33458.44</v>
      </c>
      <c r="G17" s="8"/>
    </row>
    <row r="18" spans="1:7" x14ac:dyDescent="0.25">
      <c r="A18" s="10" t="s">
        <v>273</v>
      </c>
      <c r="B18" s="10" t="s">
        <v>274</v>
      </c>
      <c r="C18" s="11">
        <v>100000</v>
      </c>
      <c r="D18" s="11">
        <v>66541.56</v>
      </c>
      <c r="E18" s="11">
        <f t="shared" si="0"/>
        <v>33458.44</v>
      </c>
      <c r="G18" s="8"/>
    </row>
    <row r="19" spans="1:7" x14ac:dyDescent="0.25">
      <c r="A19" s="10" t="s">
        <v>275</v>
      </c>
      <c r="B19" s="10" t="s">
        <v>276</v>
      </c>
      <c r="C19" s="11">
        <v>617783.35</v>
      </c>
      <c r="D19" s="11">
        <v>397297.26</v>
      </c>
      <c r="E19" s="11">
        <f t="shared" si="0"/>
        <v>220486.08999999997</v>
      </c>
      <c r="G19" s="8"/>
    </row>
    <row r="20" spans="1:7" x14ac:dyDescent="0.25">
      <c r="A20" s="10" t="s">
        <v>277</v>
      </c>
      <c r="B20" s="10" t="s">
        <v>278</v>
      </c>
      <c r="C20" s="11">
        <v>600000</v>
      </c>
      <c r="D20" s="11">
        <v>121232.17</v>
      </c>
      <c r="E20" s="11">
        <f t="shared" si="0"/>
        <v>478767.83</v>
      </c>
      <c r="G20" s="8"/>
    </row>
    <row r="21" spans="1:7" x14ac:dyDescent="0.25">
      <c r="A21" s="10" t="s">
        <v>349</v>
      </c>
      <c r="B21" s="10" t="s">
        <v>350</v>
      </c>
      <c r="C21" s="11">
        <v>13129.28</v>
      </c>
      <c r="D21" s="11">
        <v>261411.02</v>
      </c>
      <c r="E21" s="11">
        <f t="shared" si="0"/>
        <v>-248281.74</v>
      </c>
      <c r="G21" s="8"/>
    </row>
    <row r="22" spans="1:7" x14ac:dyDescent="0.25">
      <c r="A22" s="10" t="s">
        <v>359</v>
      </c>
      <c r="B22" s="10" t="s">
        <v>360</v>
      </c>
      <c r="C22" s="11">
        <v>4654.07</v>
      </c>
      <c r="D22" s="11">
        <v>14654.07</v>
      </c>
      <c r="E22" s="11">
        <f t="shared" si="0"/>
        <v>-10000</v>
      </c>
      <c r="G22" s="8"/>
    </row>
    <row r="23" spans="1:7" x14ac:dyDescent="0.25">
      <c r="A23" s="10" t="s">
        <v>279</v>
      </c>
      <c r="B23" s="10" t="s">
        <v>280</v>
      </c>
      <c r="C23" s="11">
        <v>1000000</v>
      </c>
      <c r="D23" s="11">
        <v>386829.23</v>
      </c>
      <c r="E23" s="11">
        <f t="shared" si="0"/>
        <v>613170.77</v>
      </c>
      <c r="G23" s="8"/>
    </row>
    <row r="24" spans="1:7" x14ac:dyDescent="0.25">
      <c r="A24" s="10" t="s">
        <v>307</v>
      </c>
      <c r="B24" s="10" t="s">
        <v>308</v>
      </c>
      <c r="C24" s="11">
        <v>0</v>
      </c>
      <c r="D24" s="11">
        <v>283113.64</v>
      </c>
      <c r="E24" s="11">
        <f t="shared" si="0"/>
        <v>-283113.64</v>
      </c>
      <c r="G24" s="8"/>
    </row>
    <row r="25" spans="1:7" x14ac:dyDescent="0.25">
      <c r="A25" s="10" t="s">
        <v>281</v>
      </c>
      <c r="B25" s="10" t="s">
        <v>282</v>
      </c>
      <c r="C25" s="11">
        <v>1000000</v>
      </c>
      <c r="D25" s="11">
        <v>103715.59</v>
      </c>
      <c r="E25" s="11">
        <f t="shared" si="0"/>
        <v>896284.41</v>
      </c>
      <c r="G25" s="8"/>
    </row>
    <row r="26" spans="1:7" x14ac:dyDescent="0.25">
      <c r="A26" s="10" t="s">
        <v>283</v>
      </c>
      <c r="B26" s="10" t="s">
        <v>263</v>
      </c>
      <c r="C26" s="11">
        <v>0</v>
      </c>
      <c r="D26" s="11">
        <v>8751.67</v>
      </c>
      <c r="E26" s="11">
        <f t="shared" si="0"/>
        <v>-8751.67</v>
      </c>
      <c r="G26" s="8"/>
    </row>
    <row r="27" spans="1:7" x14ac:dyDescent="0.25">
      <c r="A27" s="10" t="s">
        <v>284</v>
      </c>
      <c r="B27" s="10" t="s">
        <v>263</v>
      </c>
      <c r="C27" s="11">
        <v>0</v>
      </c>
      <c r="D27" s="11">
        <v>8751.67</v>
      </c>
      <c r="E27" s="11">
        <f t="shared" si="0"/>
        <v>-8751.67</v>
      </c>
      <c r="G27" s="8"/>
    </row>
    <row r="28" spans="1:7" x14ac:dyDescent="0.25">
      <c r="A28" s="9" t="s">
        <v>285</v>
      </c>
      <c r="B28" s="9" t="s">
        <v>286</v>
      </c>
      <c r="C28" s="9">
        <v>8116498.5300000003</v>
      </c>
      <c r="D28" s="9">
        <v>2064318.73</v>
      </c>
      <c r="E28" s="9">
        <f t="shared" si="0"/>
        <v>6052179.8000000007</v>
      </c>
      <c r="G28" s="8"/>
    </row>
    <row r="29" spans="1:7" x14ac:dyDescent="0.25">
      <c r="A29" s="10" t="s">
        <v>287</v>
      </c>
      <c r="B29" s="10" t="s">
        <v>288</v>
      </c>
      <c r="C29" s="11">
        <v>1889978.53</v>
      </c>
      <c r="D29" s="11">
        <v>1220920.33</v>
      </c>
      <c r="E29" s="11">
        <f t="shared" si="0"/>
        <v>669058.19999999995</v>
      </c>
      <c r="G29" s="8"/>
    </row>
    <row r="30" spans="1:7" x14ac:dyDescent="0.25">
      <c r="A30" s="10" t="s">
        <v>351</v>
      </c>
      <c r="B30" s="10" t="s">
        <v>288</v>
      </c>
      <c r="C30" s="11">
        <v>500000</v>
      </c>
      <c r="D30" s="11">
        <v>455104.41</v>
      </c>
      <c r="E30" s="11">
        <f t="shared" si="0"/>
        <v>44895.590000000026</v>
      </c>
      <c r="G30" s="8"/>
    </row>
    <row r="31" spans="1:7" x14ac:dyDescent="0.25">
      <c r="A31" s="10" t="s">
        <v>289</v>
      </c>
      <c r="B31" s="10" t="s">
        <v>290</v>
      </c>
      <c r="C31" s="11">
        <v>1389978.53</v>
      </c>
      <c r="D31" s="11">
        <v>765815.92</v>
      </c>
      <c r="E31" s="11">
        <f t="shared" si="0"/>
        <v>624162.61</v>
      </c>
      <c r="G31" s="8"/>
    </row>
    <row r="32" spans="1:7" x14ac:dyDescent="0.25">
      <c r="A32" s="10" t="s">
        <v>291</v>
      </c>
      <c r="B32" s="10" t="s">
        <v>292</v>
      </c>
      <c r="C32" s="11">
        <v>6226520</v>
      </c>
      <c r="D32" s="11">
        <v>843398.4</v>
      </c>
      <c r="E32" s="11">
        <f t="shared" si="0"/>
        <v>5383121.5999999996</v>
      </c>
      <c r="G32" s="8"/>
    </row>
    <row r="33" spans="1:7" x14ac:dyDescent="0.25">
      <c r="A33" s="10" t="s">
        <v>293</v>
      </c>
      <c r="B33" s="10" t="s">
        <v>294</v>
      </c>
      <c r="C33" s="11">
        <v>6226520</v>
      </c>
      <c r="D33" s="11">
        <v>766546.55</v>
      </c>
      <c r="E33" s="11">
        <f t="shared" si="0"/>
        <v>5459973.4500000002</v>
      </c>
      <c r="G33" s="8"/>
    </row>
    <row r="34" spans="1:7" x14ac:dyDescent="0.25">
      <c r="A34" s="10" t="s">
        <v>361</v>
      </c>
      <c r="B34" s="10" t="s">
        <v>300</v>
      </c>
      <c r="C34" s="11">
        <v>0</v>
      </c>
      <c r="D34" s="11">
        <v>76851.850000000006</v>
      </c>
      <c r="E34" s="11">
        <f t="shared" si="0"/>
        <v>-76851.850000000006</v>
      </c>
      <c r="G34" s="8"/>
    </row>
    <row r="35" spans="1:7" x14ac:dyDescent="0.25">
      <c r="A35" s="9" t="s">
        <v>295</v>
      </c>
      <c r="B35" s="9" t="s">
        <v>296</v>
      </c>
      <c r="C35" s="9">
        <v>35547215</v>
      </c>
      <c r="D35" s="9">
        <v>37072373.759999998</v>
      </c>
      <c r="E35" s="9">
        <f t="shared" si="0"/>
        <v>-1525158.7599999979</v>
      </c>
      <c r="G35" s="8"/>
    </row>
    <row r="36" spans="1:7" x14ac:dyDescent="0.25">
      <c r="A36" s="10" t="s">
        <v>309</v>
      </c>
      <c r="B36" s="10" t="s">
        <v>310</v>
      </c>
      <c r="C36" s="11">
        <v>100</v>
      </c>
      <c r="D36" s="11">
        <v>0</v>
      </c>
      <c r="E36" s="11">
        <f t="shared" si="0"/>
        <v>100</v>
      </c>
      <c r="G36" s="8"/>
    </row>
    <row r="37" spans="1:7" x14ac:dyDescent="0.25">
      <c r="A37" s="10" t="s">
        <v>311</v>
      </c>
      <c r="B37" s="10" t="s">
        <v>312</v>
      </c>
      <c r="C37" s="11">
        <v>100</v>
      </c>
      <c r="D37" s="11">
        <v>0</v>
      </c>
      <c r="E37" s="11">
        <f t="shared" si="0"/>
        <v>100</v>
      </c>
      <c r="G37" s="8"/>
    </row>
    <row r="38" spans="1:7" x14ac:dyDescent="0.25">
      <c r="A38" s="10" t="s">
        <v>352</v>
      </c>
      <c r="B38" s="10" t="s">
        <v>353</v>
      </c>
      <c r="C38" s="11">
        <v>35218000</v>
      </c>
      <c r="D38" s="11">
        <v>36893000</v>
      </c>
      <c r="E38" s="11">
        <f t="shared" si="0"/>
        <v>-1675000</v>
      </c>
      <c r="G38" s="8"/>
    </row>
    <row r="39" spans="1:7" x14ac:dyDescent="0.25">
      <c r="A39" s="10" t="s">
        <v>354</v>
      </c>
      <c r="B39" s="10" t="s">
        <v>355</v>
      </c>
      <c r="C39" s="11">
        <v>35218000</v>
      </c>
      <c r="D39" s="11">
        <v>36893000</v>
      </c>
      <c r="E39" s="11">
        <f t="shared" si="0"/>
        <v>-1675000</v>
      </c>
      <c r="G39" s="8"/>
    </row>
    <row r="40" spans="1:7" x14ac:dyDescent="0.25">
      <c r="A40" s="10" t="s">
        <v>297</v>
      </c>
      <c r="B40" s="10" t="s">
        <v>298</v>
      </c>
      <c r="C40" s="11">
        <v>329115</v>
      </c>
      <c r="D40" s="11">
        <v>179373.76</v>
      </c>
      <c r="E40" s="11">
        <f t="shared" si="0"/>
        <v>149741.24</v>
      </c>
      <c r="G40" s="8"/>
    </row>
    <row r="41" spans="1:7" x14ac:dyDescent="0.25">
      <c r="A41" s="10" t="s">
        <v>299</v>
      </c>
      <c r="B41" s="10" t="s">
        <v>300</v>
      </c>
      <c r="C41" s="11">
        <v>329115</v>
      </c>
      <c r="D41" s="11">
        <v>179373.76</v>
      </c>
      <c r="E41" s="11">
        <f t="shared" si="0"/>
        <v>149741.24</v>
      </c>
      <c r="G41" s="8"/>
    </row>
    <row r="42" spans="1:7" x14ac:dyDescent="0.25">
      <c r="A42" s="9" t="s">
        <v>301</v>
      </c>
      <c r="B42" s="9" t="s">
        <v>302</v>
      </c>
      <c r="C42" s="9">
        <v>43753220</v>
      </c>
      <c r="D42" s="9">
        <v>0</v>
      </c>
      <c r="E42" s="9">
        <f t="shared" si="0"/>
        <v>43753220</v>
      </c>
      <c r="G42" s="8"/>
    </row>
    <row r="43" spans="1:7" x14ac:dyDescent="0.25">
      <c r="A43" s="10" t="s">
        <v>313</v>
      </c>
      <c r="B43" s="10" t="s">
        <v>314</v>
      </c>
      <c r="C43" s="11">
        <v>2753220</v>
      </c>
      <c r="D43" s="11">
        <v>0</v>
      </c>
      <c r="E43" s="11">
        <f t="shared" si="0"/>
        <v>2753220</v>
      </c>
      <c r="G43" s="8"/>
    </row>
    <row r="44" spans="1:7" x14ac:dyDescent="0.25">
      <c r="A44" s="10" t="s">
        <v>315</v>
      </c>
      <c r="B44" s="10" t="s">
        <v>316</v>
      </c>
      <c r="C44" s="11">
        <v>2753220</v>
      </c>
      <c r="D44" s="11">
        <v>0</v>
      </c>
      <c r="E44" s="11">
        <f t="shared" si="0"/>
        <v>2753220</v>
      </c>
      <c r="G44" s="8"/>
    </row>
    <row r="45" spans="1:7" x14ac:dyDescent="0.25">
      <c r="A45" s="10" t="s">
        <v>303</v>
      </c>
      <c r="B45" s="10" t="s">
        <v>304</v>
      </c>
      <c r="C45" s="11">
        <v>41000000</v>
      </c>
      <c r="D45" s="11">
        <v>0</v>
      </c>
      <c r="E45" s="11">
        <f t="shared" si="0"/>
        <v>41000000</v>
      </c>
      <c r="G45" s="8"/>
    </row>
    <row r="46" spans="1:7" x14ac:dyDescent="0.25">
      <c r="A46" s="10" t="s">
        <v>305</v>
      </c>
      <c r="B46" s="10" t="s">
        <v>306</v>
      </c>
      <c r="C46" s="11">
        <v>41000000</v>
      </c>
      <c r="D46" s="11">
        <v>0</v>
      </c>
      <c r="E46" s="12">
        <f t="shared" si="0"/>
        <v>41000000</v>
      </c>
      <c r="G46" s="8"/>
    </row>
    <row r="47" spans="1:7" s="3" customFormat="1" x14ac:dyDescent="0.25">
      <c r="A47" s="22" t="s">
        <v>248</v>
      </c>
      <c r="B47" s="23"/>
      <c r="C47" s="7">
        <f t="shared" ref="C47:D47" si="1">C6+C14+C28+C35+C42</f>
        <v>212477818.24000001</v>
      </c>
      <c r="D47" s="7">
        <f t="shared" si="1"/>
        <v>174504815.31999999</v>
      </c>
      <c r="E47" s="7">
        <f>E6+E14+E28+E35+E42</f>
        <v>37973002.920000002</v>
      </c>
    </row>
    <row r="51" spans="2:3" x14ac:dyDescent="0.25">
      <c r="B51" s="8"/>
    </row>
    <row r="52" spans="2:3" ht="15.75" x14ac:dyDescent="0.25">
      <c r="B52" s="13" t="s">
        <v>369</v>
      </c>
      <c r="C52" s="13" t="s">
        <v>370</v>
      </c>
    </row>
    <row r="53" spans="2:3" ht="15.75" x14ac:dyDescent="0.25">
      <c r="B53" s="14" t="s">
        <v>371</v>
      </c>
      <c r="C53" s="14" t="s">
        <v>372</v>
      </c>
    </row>
  </sheetData>
  <mergeCells count="5">
    <mergeCell ref="A1:E1"/>
    <mergeCell ref="A2:E2"/>
    <mergeCell ref="A3:E3"/>
    <mergeCell ref="A4:E4"/>
    <mergeCell ref="A47:B47"/>
  </mergeCells>
  <pageMargins left="0.9055118110236221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abSelected="1" workbookViewId="0">
      <selection activeCell="D155" sqref="D155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</cols>
  <sheetData>
    <row r="1" spans="1:5" x14ac:dyDescent="0.25">
      <c r="A1" s="21" t="s">
        <v>0</v>
      </c>
      <c r="B1" s="21"/>
      <c r="C1" s="21"/>
      <c r="D1" s="21"/>
      <c r="E1" s="21"/>
    </row>
    <row r="2" spans="1:5" x14ac:dyDescent="0.25">
      <c r="A2" s="21" t="s">
        <v>1</v>
      </c>
      <c r="B2" s="21"/>
      <c r="C2" s="21"/>
      <c r="D2" s="21"/>
      <c r="E2" s="21"/>
    </row>
    <row r="3" spans="1:5" x14ac:dyDescent="0.25">
      <c r="A3" s="21" t="s">
        <v>368</v>
      </c>
      <c r="B3" s="21"/>
      <c r="C3" s="21"/>
      <c r="D3" s="21"/>
      <c r="E3" s="21"/>
    </row>
    <row r="4" spans="1:5" x14ac:dyDescent="0.25">
      <c r="A4" s="21" t="s">
        <v>2</v>
      </c>
      <c r="B4" s="21"/>
      <c r="C4" s="21"/>
      <c r="D4" s="21"/>
      <c r="E4" s="21"/>
    </row>
    <row r="5" spans="1:5" ht="30" x14ac:dyDescent="0.25">
      <c r="A5" s="5" t="s">
        <v>3</v>
      </c>
      <c r="B5" s="5" t="s">
        <v>4</v>
      </c>
      <c r="C5" s="6" t="s">
        <v>5</v>
      </c>
      <c r="D5" s="6" t="s">
        <v>6</v>
      </c>
      <c r="E5" s="6" t="s">
        <v>7</v>
      </c>
    </row>
    <row r="6" spans="1:5" x14ac:dyDescent="0.25">
      <c r="A6" s="16" t="s">
        <v>8</v>
      </c>
      <c r="B6" s="16" t="s">
        <v>9</v>
      </c>
      <c r="C6" s="17">
        <f t="shared" ref="C6:E6" si="0">C7+C13+C18+C21+C25+C29+C31+C34</f>
        <v>61694644.32</v>
      </c>
      <c r="D6" s="17">
        <f t="shared" si="0"/>
        <v>46693607.139999993</v>
      </c>
      <c r="E6" s="17">
        <f t="shared" si="0"/>
        <v>15001037.18</v>
      </c>
    </row>
    <row r="7" spans="1:5" x14ac:dyDescent="0.25">
      <c r="A7" s="18" t="s">
        <v>10</v>
      </c>
      <c r="B7" s="18" t="s">
        <v>11</v>
      </c>
      <c r="C7" s="19">
        <f t="shared" ref="C7:E7" si="1">SUM(C8:C12)</f>
        <v>26517548.060000002</v>
      </c>
      <c r="D7" s="19">
        <f t="shared" si="1"/>
        <v>19672705.600000001</v>
      </c>
      <c r="E7" s="19">
        <f t="shared" si="1"/>
        <v>6844842.46</v>
      </c>
    </row>
    <row r="8" spans="1:5" x14ac:dyDescent="0.25">
      <c r="A8" s="10" t="s">
        <v>12</v>
      </c>
      <c r="B8" s="10" t="s">
        <v>13</v>
      </c>
      <c r="C8" s="11">
        <v>9053978.8699999992</v>
      </c>
      <c r="D8" s="11">
        <v>7054464.4100000001</v>
      </c>
      <c r="E8" s="20">
        <f t="shared" ref="E8:E71" si="2">C8-D8</f>
        <v>1999514.459999999</v>
      </c>
    </row>
    <row r="9" spans="1:5" x14ac:dyDescent="0.25">
      <c r="A9" s="10" t="s">
        <v>317</v>
      </c>
      <c r="B9" s="10" t="s">
        <v>24</v>
      </c>
      <c r="C9" s="11">
        <v>13185354.08</v>
      </c>
      <c r="D9" s="11">
        <v>10577728.789999999</v>
      </c>
      <c r="E9" s="20">
        <f t="shared" si="2"/>
        <v>2607625.290000001</v>
      </c>
    </row>
    <row r="10" spans="1:5" x14ac:dyDescent="0.25">
      <c r="A10" s="10" t="s">
        <v>14</v>
      </c>
      <c r="B10" s="10" t="s">
        <v>15</v>
      </c>
      <c r="C10" s="11">
        <v>2069660.44</v>
      </c>
      <c r="D10" s="11">
        <v>15861.37</v>
      </c>
      <c r="E10" s="20">
        <f t="shared" si="2"/>
        <v>2053799.0699999998</v>
      </c>
    </row>
    <row r="11" spans="1:5" x14ac:dyDescent="0.25">
      <c r="A11" s="10" t="s">
        <v>16</v>
      </c>
      <c r="B11" s="10" t="s">
        <v>17</v>
      </c>
      <c r="C11" s="11">
        <v>70625</v>
      </c>
      <c r="D11" s="11">
        <v>60875</v>
      </c>
      <c r="E11" s="20">
        <f t="shared" si="2"/>
        <v>9750</v>
      </c>
    </row>
    <row r="12" spans="1:5" x14ac:dyDescent="0.25">
      <c r="A12" s="10" t="s">
        <v>18</v>
      </c>
      <c r="B12" s="10" t="s">
        <v>19</v>
      </c>
      <c r="C12" s="11">
        <v>2137929.67</v>
      </c>
      <c r="D12" s="11">
        <v>1963776.03</v>
      </c>
      <c r="E12" s="20">
        <f t="shared" si="2"/>
        <v>174153.6399999999</v>
      </c>
    </row>
    <row r="13" spans="1:5" x14ac:dyDescent="0.25">
      <c r="A13" s="18" t="s">
        <v>20</v>
      </c>
      <c r="B13" s="18" t="s">
        <v>21</v>
      </c>
      <c r="C13" s="19">
        <f t="shared" ref="C13:E13" si="3">SUM(C14:C17)</f>
        <v>19362205.390000001</v>
      </c>
      <c r="D13" s="19">
        <f t="shared" si="3"/>
        <v>14958281.58</v>
      </c>
      <c r="E13" s="19">
        <f t="shared" si="3"/>
        <v>4403923.8099999996</v>
      </c>
    </row>
    <row r="14" spans="1:5" x14ac:dyDescent="0.25">
      <c r="A14" s="10" t="s">
        <v>22</v>
      </c>
      <c r="B14" s="10" t="s">
        <v>13</v>
      </c>
      <c r="C14" s="11">
        <v>15579475.65</v>
      </c>
      <c r="D14" s="11">
        <v>12664392.710000001</v>
      </c>
      <c r="E14" s="20">
        <f t="shared" si="2"/>
        <v>2915082.9399999995</v>
      </c>
    </row>
    <row r="15" spans="1:5" x14ac:dyDescent="0.25">
      <c r="A15" s="10" t="s">
        <v>23</v>
      </c>
      <c r="B15" s="10" t="s">
        <v>24</v>
      </c>
      <c r="C15" s="11">
        <v>726128.36</v>
      </c>
      <c r="D15" s="11">
        <v>697721.25</v>
      </c>
      <c r="E15" s="20">
        <f t="shared" si="2"/>
        <v>28407.109999999986</v>
      </c>
    </row>
    <row r="16" spans="1:5" x14ac:dyDescent="0.25">
      <c r="A16" s="10" t="s">
        <v>25</v>
      </c>
      <c r="B16" s="10" t="s">
        <v>15</v>
      </c>
      <c r="C16" s="11">
        <v>1400772.05</v>
      </c>
      <c r="D16" s="11">
        <v>14928.11</v>
      </c>
      <c r="E16" s="20">
        <f t="shared" si="2"/>
        <v>1385843.94</v>
      </c>
    </row>
    <row r="17" spans="1:5" x14ac:dyDescent="0.25">
      <c r="A17" s="10" t="s">
        <v>26</v>
      </c>
      <c r="B17" s="10" t="s">
        <v>19</v>
      </c>
      <c r="C17" s="11">
        <v>1655829.33</v>
      </c>
      <c r="D17" s="11">
        <v>1581239.51</v>
      </c>
      <c r="E17" s="20">
        <f t="shared" si="2"/>
        <v>74589.820000000065</v>
      </c>
    </row>
    <row r="18" spans="1:5" x14ac:dyDescent="0.25">
      <c r="A18" s="18" t="s">
        <v>27</v>
      </c>
      <c r="B18" s="18" t="s">
        <v>28</v>
      </c>
      <c r="C18" s="19">
        <f t="shared" ref="C18:E18" si="4">SUM(C19:C20)</f>
        <v>4823490.17</v>
      </c>
      <c r="D18" s="19">
        <f t="shared" si="4"/>
        <v>3453551.5200000005</v>
      </c>
      <c r="E18" s="19">
        <f t="shared" si="4"/>
        <v>1369938.6499999997</v>
      </c>
    </row>
    <row r="19" spans="1:5" x14ac:dyDescent="0.25">
      <c r="A19" s="10" t="s">
        <v>29</v>
      </c>
      <c r="B19" s="10" t="s">
        <v>30</v>
      </c>
      <c r="C19" s="11">
        <v>3846511.88</v>
      </c>
      <c r="D19" s="11">
        <v>2689541.97</v>
      </c>
      <c r="E19" s="20">
        <f t="shared" si="2"/>
        <v>1156969.9099999997</v>
      </c>
    </row>
    <row r="20" spans="1:5" x14ac:dyDescent="0.25">
      <c r="A20" s="10" t="s">
        <v>31</v>
      </c>
      <c r="B20" s="10" t="s">
        <v>32</v>
      </c>
      <c r="C20" s="11">
        <v>976978.29</v>
      </c>
      <c r="D20" s="11">
        <v>764009.55</v>
      </c>
      <c r="E20" s="20">
        <f t="shared" si="2"/>
        <v>212968.74</v>
      </c>
    </row>
    <row r="21" spans="1:5" x14ac:dyDescent="0.25">
      <c r="A21" s="18" t="s">
        <v>33</v>
      </c>
      <c r="B21" s="18" t="s">
        <v>34</v>
      </c>
      <c r="C21" s="19">
        <f t="shared" ref="C21:E21" si="5">SUM(C22:C24)</f>
        <v>3440668.0500000003</v>
      </c>
      <c r="D21" s="19">
        <f t="shared" si="5"/>
        <v>2758058.98</v>
      </c>
      <c r="E21" s="19">
        <f t="shared" si="5"/>
        <v>682609.07000000007</v>
      </c>
    </row>
    <row r="22" spans="1:5" x14ac:dyDescent="0.25">
      <c r="A22" s="10" t="s">
        <v>35</v>
      </c>
      <c r="B22" s="10" t="s">
        <v>36</v>
      </c>
      <c r="C22" s="11">
        <v>1918485.54</v>
      </c>
      <c r="D22" s="11">
        <v>1529990.55</v>
      </c>
      <c r="E22" s="20">
        <f t="shared" si="2"/>
        <v>388494.99</v>
      </c>
    </row>
    <row r="23" spans="1:5" x14ac:dyDescent="0.25">
      <c r="A23" s="10" t="s">
        <v>37</v>
      </c>
      <c r="B23" s="10" t="s">
        <v>38</v>
      </c>
      <c r="C23" s="11">
        <v>1233699.6100000001</v>
      </c>
      <c r="D23" s="11">
        <v>1032986.76</v>
      </c>
      <c r="E23" s="20">
        <f t="shared" si="2"/>
        <v>200712.85000000009</v>
      </c>
    </row>
    <row r="24" spans="1:5" x14ac:dyDescent="0.25">
      <c r="A24" s="10" t="s">
        <v>318</v>
      </c>
      <c r="B24" s="10" t="s">
        <v>319</v>
      </c>
      <c r="C24" s="11">
        <v>288482.90000000002</v>
      </c>
      <c r="D24" s="11">
        <v>195081.67</v>
      </c>
      <c r="E24" s="20">
        <f t="shared" si="2"/>
        <v>93401.23000000001</v>
      </c>
    </row>
    <row r="25" spans="1:5" x14ac:dyDescent="0.25">
      <c r="A25" s="18" t="s">
        <v>39</v>
      </c>
      <c r="B25" s="18" t="s">
        <v>40</v>
      </c>
      <c r="C25" s="19">
        <f t="shared" ref="C25:E25" si="6">SUM(C26:C28)</f>
        <v>2485462.56</v>
      </c>
      <c r="D25" s="19">
        <f t="shared" si="6"/>
        <v>1968047.4400000002</v>
      </c>
      <c r="E25" s="19">
        <f t="shared" si="6"/>
        <v>517415.12000000011</v>
      </c>
    </row>
    <row r="26" spans="1:5" x14ac:dyDescent="0.25">
      <c r="A26" s="10" t="s">
        <v>41</v>
      </c>
      <c r="B26" s="10" t="s">
        <v>36</v>
      </c>
      <c r="C26" s="11">
        <v>1191136.33</v>
      </c>
      <c r="D26" s="11">
        <v>960230.84</v>
      </c>
      <c r="E26" s="20">
        <f t="shared" si="2"/>
        <v>230905.49000000011</v>
      </c>
    </row>
    <row r="27" spans="1:5" x14ac:dyDescent="0.25">
      <c r="A27" s="10" t="s">
        <v>42</v>
      </c>
      <c r="B27" s="10" t="s">
        <v>38</v>
      </c>
      <c r="C27" s="11">
        <v>1034675.65</v>
      </c>
      <c r="D27" s="11">
        <v>863331.76</v>
      </c>
      <c r="E27" s="20">
        <f t="shared" si="2"/>
        <v>171343.89</v>
      </c>
    </row>
    <row r="28" spans="1:5" x14ac:dyDescent="0.25">
      <c r="A28" s="10" t="s">
        <v>320</v>
      </c>
      <c r="B28" s="10" t="s">
        <v>319</v>
      </c>
      <c r="C28" s="11">
        <v>259650.58</v>
      </c>
      <c r="D28" s="11">
        <v>144484.84</v>
      </c>
      <c r="E28" s="20">
        <f t="shared" si="2"/>
        <v>115165.73999999999</v>
      </c>
    </row>
    <row r="29" spans="1:5" x14ac:dyDescent="0.25">
      <c r="A29" s="18" t="s">
        <v>345</v>
      </c>
      <c r="B29" s="18" t="s">
        <v>346</v>
      </c>
      <c r="C29" s="19">
        <f t="shared" ref="C29:E29" si="7">SUM(C30)</f>
        <v>6857.16</v>
      </c>
      <c r="D29" s="19">
        <f t="shared" si="7"/>
        <v>5142.87</v>
      </c>
      <c r="E29" s="19">
        <f t="shared" si="7"/>
        <v>1714.29</v>
      </c>
    </row>
    <row r="30" spans="1:5" x14ac:dyDescent="0.25">
      <c r="A30" s="10" t="s">
        <v>347</v>
      </c>
      <c r="B30" s="10" t="s">
        <v>348</v>
      </c>
      <c r="C30" s="11">
        <v>6857.16</v>
      </c>
      <c r="D30" s="11">
        <v>5142.87</v>
      </c>
      <c r="E30" s="20">
        <f t="shared" si="2"/>
        <v>1714.29</v>
      </c>
    </row>
    <row r="31" spans="1:5" x14ac:dyDescent="0.25">
      <c r="A31" s="18" t="s">
        <v>43</v>
      </c>
      <c r="B31" s="18" t="s">
        <v>44</v>
      </c>
      <c r="C31" s="19">
        <f t="shared" ref="C31:E31" si="8">SUM(C32:C33)</f>
        <v>1589817.05</v>
      </c>
      <c r="D31" s="19">
        <f t="shared" si="8"/>
        <v>1312645.1499999999</v>
      </c>
      <c r="E31" s="19">
        <f t="shared" si="8"/>
        <v>277171.90000000002</v>
      </c>
    </row>
    <row r="32" spans="1:5" x14ac:dyDescent="0.25">
      <c r="A32" s="10" t="s">
        <v>45</v>
      </c>
      <c r="B32" s="10" t="s">
        <v>46</v>
      </c>
      <c r="C32" s="11">
        <v>1304381.71</v>
      </c>
      <c r="D32" s="11">
        <v>1053071.5</v>
      </c>
      <c r="E32" s="20">
        <f t="shared" si="2"/>
        <v>251310.20999999996</v>
      </c>
    </row>
    <row r="33" spans="1:5" x14ac:dyDescent="0.25">
      <c r="A33" s="10" t="s">
        <v>47</v>
      </c>
      <c r="B33" s="10" t="s">
        <v>48</v>
      </c>
      <c r="C33" s="11">
        <v>285435.34000000003</v>
      </c>
      <c r="D33" s="11">
        <v>259573.65</v>
      </c>
      <c r="E33" s="20">
        <f t="shared" si="2"/>
        <v>25861.690000000031</v>
      </c>
    </row>
    <row r="34" spans="1:5" x14ac:dyDescent="0.25">
      <c r="A34" s="18" t="s">
        <v>49</v>
      </c>
      <c r="B34" s="18" t="s">
        <v>50</v>
      </c>
      <c r="C34" s="19">
        <f t="shared" ref="C34:E34" si="9">SUM(C35:C36)</f>
        <v>3468595.88</v>
      </c>
      <c r="D34" s="19">
        <f t="shared" si="9"/>
        <v>2565174</v>
      </c>
      <c r="E34" s="19">
        <f t="shared" si="9"/>
        <v>903421.88</v>
      </c>
    </row>
    <row r="35" spans="1:5" x14ac:dyDescent="0.25">
      <c r="A35" s="10" t="s">
        <v>51</v>
      </c>
      <c r="B35" s="10" t="s">
        <v>52</v>
      </c>
      <c r="C35" s="11">
        <v>3080280</v>
      </c>
      <c r="D35" s="11">
        <v>2565174</v>
      </c>
      <c r="E35" s="20">
        <f t="shared" si="2"/>
        <v>515106</v>
      </c>
    </row>
    <row r="36" spans="1:5" x14ac:dyDescent="0.25">
      <c r="A36" s="10" t="s">
        <v>321</v>
      </c>
      <c r="B36" s="10" t="s">
        <v>50</v>
      </c>
      <c r="C36" s="11">
        <v>388315.88</v>
      </c>
      <c r="D36" s="11">
        <v>0</v>
      </c>
      <c r="E36" s="20">
        <f t="shared" si="2"/>
        <v>388315.88</v>
      </c>
    </row>
    <row r="37" spans="1:5" x14ac:dyDescent="0.25">
      <c r="A37" s="16" t="s">
        <v>53</v>
      </c>
      <c r="B37" s="16" t="s">
        <v>54</v>
      </c>
      <c r="C37" s="17">
        <f t="shared" ref="C37:D37" si="10">C38+C58+C63+C80+C85+C94</f>
        <v>61123921.380000003</v>
      </c>
      <c r="D37" s="17">
        <f t="shared" si="10"/>
        <v>20850045.760000002</v>
      </c>
      <c r="E37" s="17">
        <f>E38+E58+E63+E80+E85+E94</f>
        <v>40273875.620000005</v>
      </c>
    </row>
    <row r="38" spans="1:5" x14ac:dyDescent="0.25">
      <c r="A38" s="18" t="s">
        <v>55</v>
      </c>
      <c r="B38" s="18" t="s">
        <v>56</v>
      </c>
      <c r="C38" s="19">
        <f t="shared" ref="C38:E38" si="11">SUM(C39:C57)</f>
        <v>21223750.030000001</v>
      </c>
      <c r="D38" s="19">
        <f t="shared" si="11"/>
        <v>3562279.8300000005</v>
      </c>
      <c r="E38" s="19">
        <f t="shared" si="11"/>
        <v>17661470.200000003</v>
      </c>
    </row>
    <row r="39" spans="1:5" x14ac:dyDescent="0.25">
      <c r="A39" s="10" t="s">
        <v>57</v>
      </c>
      <c r="B39" s="10" t="s">
        <v>58</v>
      </c>
      <c r="C39" s="11">
        <v>63123.25</v>
      </c>
      <c r="D39" s="11">
        <v>20125.400000000001</v>
      </c>
      <c r="E39" s="20">
        <f t="shared" si="2"/>
        <v>42997.85</v>
      </c>
    </row>
    <row r="40" spans="1:5" x14ac:dyDescent="0.25">
      <c r="A40" s="10" t="s">
        <v>59</v>
      </c>
      <c r="B40" s="10" t="s">
        <v>60</v>
      </c>
      <c r="C40" s="11">
        <v>43843.31</v>
      </c>
      <c r="D40" s="11">
        <v>10338.700000000001</v>
      </c>
      <c r="E40" s="20">
        <f t="shared" si="2"/>
        <v>33504.61</v>
      </c>
    </row>
    <row r="41" spans="1:5" x14ac:dyDescent="0.25">
      <c r="A41" s="10" t="s">
        <v>61</v>
      </c>
      <c r="B41" s="10" t="s">
        <v>62</v>
      </c>
      <c r="C41" s="11">
        <v>1328196.19</v>
      </c>
      <c r="D41" s="11">
        <v>52830.720000000001</v>
      </c>
      <c r="E41" s="20">
        <f t="shared" si="2"/>
        <v>1275365.47</v>
      </c>
    </row>
    <row r="42" spans="1:5" x14ac:dyDescent="0.25">
      <c r="A42" s="10" t="s">
        <v>63</v>
      </c>
      <c r="B42" s="10" t="s">
        <v>64</v>
      </c>
      <c r="C42" s="11">
        <v>177604.48000000001</v>
      </c>
      <c r="D42" s="11">
        <v>31372.15</v>
      </c>
      <c r="E42" s="20">
        <f t="shared" si="2"/>
        <v>146232.33000000002</v>
      </c>
    </row>
    <row r="43" spans="1:5" x14ac:dyDescent="0.25">
      <c r="A43" s="10" t="s">
        <v>65</v>
      </c>
      <c r="B43" s="10" t="s">
        <v>66</v>
      </c>
      <c r="C43" s="11">
        <v>175717.34</v>
      </c>
      <c r="D43" s="11">
        <v>72257.55</v>
      </c>
      <c r="E43" s="20">
        <f t="shared" si="2"/>
        <v>103459.79</v>
      </c>
    </row>
    <row r="44" spans="1:5" x14ac:dyDescent="0.25">
      <c r="A44" s="10" t="s">
        <v>67</v>
      </c>
      <c r="B44" s="10" t="s">
        <v>68</v>
      </c>
      <c r="C44" s="11">
        <v>10267134.75</v>
      </c>
      <c r="D44" s="11">
        <v>1458732.72</v>
      </c>
      <c r="E44" s="20">
        <f t="shared" si="2"/>
        <v>8808402.0299999993</v>
      </c>
    </row>
    <row r="45" spans="1:5" x14ac:dyDescent="0.25">
      <c r="A45" s="10" t="s">
        <v>69</v>
      </c>
      <c r="B45" s="10" t="s">
        <v>70</v>
      </c>
      <c r="C45" s="11">
        <v>456748.26</v>
      </c>
      <c r="D45" s="11">
        <v>515.64</v>
      </c>
      <c r="E45" s="20">
        <f t="shared" si="2"/>
        <v>456232.62</v>
      </c>
    </row>
    <row r="46" spans="1:5" x14ac:dyDescent="0.25">
      <c r="A46" s="10" t="s">
        <v>71</v>
      </c>
      <c r="B46" s="10" t="s">
        <v>72</v>
      </c>
      <c r="C46" s="11">
        <v>398816.51</v>
      </c>
      <c r="D46" s="11">
        <v>39389.769999999997</v>
      </c>
      <c r="E46" s="20">
        <f t="shared" si="2"/>
        <v>359426.74</v>
      </c>
    </row>
    <row r="47" spans="1:5" x14ac:dyDescent="0.25">
      <c r="A47" s="10" t="s">
        <v>73</v>
      </c>
      <c r="B47" s="10" t="s">
        <v>74</v>
      </c>
      <c r="C47" s="11">
        <v>1009325</v>
      </c>
      <c r="D47" s="11">
        <v>239572.62</v>
      </c>
      <c r="E47" s="20">
        <f t="shared" si="2"/>
        <v>769752.38</v>
      </c>
    </row>
    <row r="48" spans="1:5" x14ac:dyDescent="0.25">
      <c r="A48" s="10" t="s">
        <v>75</v>
      </c>
      <c r="B48" s="10" t="s">
        <v>76</v>
      </c>
      <c r="C48" s="11">
        <v>879711.17</v>
      </c>
      <c r="D48" s="11">
        <v>185602.01</v>
      </c>
      <c r="E48" s="20">
        <f t="shared" si="2"/>
        <v>694109.16</v>
      </c>
    </row>
    <row r="49" spans="1:5" x14ac:dyDescent="0.25">
      <c r="A49" s="10" t="s">
        <v>77</v>
      </c>
      <c r="B49" s="10" t="s">
        <v>78</v>
      </c>
      <c r="C49" s="11">
        <v>2057963.42</v>
      </c>
      <c r="D49" s="11">
        <v>419325.45</v>
      </c>
      <c r="E49" s="20">
        <f t="shared" si="2"/>
        <v>1638637.97</v>
      </c>
    </row>
    <row r="50" spans="1:5" x14ac:dyDescent="0.25">
      <c r="A50" s="10" t="s">
        <v>79</v>
      </c>
      <c r="B50" s="10" t="s">
        <v>80</v>
      </c>
      <c r="C50" s="11">
        <v>229534.19</v>
      </c>
      <c r="D50" s="11">
        <v>41218.199999999997</v>
      </c>
      <c r="E50" s="20">
        <f t="shared" si="2"/>
        <v>188315.99</v>
      </c>
    </row>
    <row r="51" spans="1:5" x14ac:dyDescent="0.25">
      <c r="A51" s="10" t="s">
        <v>81</v>
      </c>
      <c r="B51" s="10" t="s">
        <v>82</v>
      </c>
      <c r="C51" s="11">
        <v>71094.990000000005</v>
      </c>
      <c r="D51" s="11">
        <v>35226.75</v>
      </c>
      <c r="E51" s="20">
        <f t="shared" si="2"/>
        <v>35868.240000000005</v>
      </c>
    </row>
    <row r="52" spans="1:5" x14ac:dyDescent="0.25">
      <c r="A52" s="10" t="s">
        <v>83</v>
      </c>
      <c r="B52" s="10" t="s">
        <v>84</v>
      </c>
      <c r="C52" s="11">
        <v>305156.15000000002</v>
      </c>
      <c r="D52" s="11">
        <v>48926.26</v>
      </c>
      <c r="E52" s="20">
        <f t="shared" si="2"/>
        <v>256229.89</v>
      </c>
    </row>
    <row r="53" spans="1:5" x14ac:dyDescent="0.25">
      <c r="A53" s="10" t="s">
        <v>85</v>
      </c>
      <c r="B53" s="10" t="s">
        <v>86</v>
      </c>
      <c r="C53" s="11">
        <v>15686.36</v>
      </c>
      <c r="D53" s="11">
        <v>4135.3</v>
      </c>
      <c r="E53" s="20">
        <f t="shared" si="2"/>
        <v>11551.060000000001</v>
      </c>
    </row>
    <row r="54" spans="1:5" x14ac:dyDescent="0.25">
      <c r="A54" s="10" t="s">
        <v>87</v>
      </c>
      <c r="B54" s="10" t="s">
        <v>88</v>
      </c>
      <c r="C54" s="11">
        <v>5000</v>
      </c>
      <c r="D54" s="11">
        <v>0</v>
      </c>
      <c r="E54" s="20">
        <f t="shared" si="2"/>
        <v>5000</v>
      </c>
    </row>
    <row r="55" spans="1:5" x14ac:dyDescent="0.25">
      <c r="A55" s="10" t="s">
        <v>89</v>
      </c>
      <c r="B55" s="10" t="s">
        <v>90</v>
      </c>
      <c r="C55" s="11">
        <v>2376524.94</v>
      </c>
      <c r="D55" s="11">
        <v>311208.62</v>
      </c>
      <c r="E55" s="20">
        <f t="shared" si="2"/>
        <v>2065316.3199999998</v>
      </c>
    </row>
    <row r="56" spans="1:5" x14ac:dyDescent="0.25">
      <c r="A56" s="10" t="s">
        <v>91</v>
      </c>
      <c r="B56" s="10" t="s">
        <v>92</v>
      </c>
      <c r="C56" s="11">
        <v>1101340.1000000001</v>
      </c>
      <c r="D56" s="11">
        <v>547045.41</v>
      </c>
      <c r="E56" s="20">
        <f t="shared" si="2"/>
        <v>554294.69000000006</v>
      </c>
    </row>
    <row r="57" spans="1:5" x14ac:dyDescent="0.25">
      <c r="A57" s="10" t="s">
        <v>93</v>
      </c>
      <c r="B57" s="10" t="s">
        <v>94</v>
      </c>
      <c r="C57" s="11">
        <v>261229.62</v>
      </c>
      <c r="D57" s="11">
        <v>44456.56</v>
      </c>
      <c r="E57" s="20">
        <f t="shared" si="2"/>
        <v>216773.06</v>
      </c>
    </row>
    <row r="58" spans="1:5" x14ac:dyDescent="0.25">
      <c r="A58" s="18" t="s">
        <v>95</v>
      </c>
      <c r="B58" s="18" t="s">
        <v>96</v>
      </c>
      <c r="C58" s="20">
        <f t="shared" ref="C58:E58" si="12">SUM(C59:C62)</f>
        <v>8406425.2899999991</v>
      </c>
      <c r="D58" s="20">
        <f t="shared" si="12"/>
        <v>398336.77</v>
      </c>
      <c r="E58" s="20">
        <f t="shared" si="12"/>
        <v>8008088.5199999996</v>
      </c>
    </row>
    <row r="59" spans="1:5" x14ac:dyDescent="0.25">
      <c r="A59" s="10" t="s">
        <v>97</v>
      </c>
      <c r="B59" s="10" t="s">
        <v>98</v>
      </c>
      <c r="C59" s="11">
        <v>7746778.7800000003</v>
      </c>
      <c r="D59" s="11">
        <v>36485.699999999997</v>
      </c>
      <c r="E59" s="20">
        <f t="shared" si="2"/>
        <v>7710293.0800000001</v>
      </c>
    </row>
    <row r="60" spans="1:5" x14ac:dyDescent="0.25">
      <c r="A60" s="10" t="s">
        <v>99</v>
      </c>
      <c r="B60" s="10" t="s">
        <v>100</v>
      </c>
      <c r="C60" s="11">
        <v>10635.31</v>
      </c>
      <c r="D60" s="11">
        <v>5502.25</v>
      </c>
      <c r="E60" s="20">
        <f t="shared" si="2"/>
        <v>5133.0599999999995</v>
      </c>
    </row>
    <row r="61" spans="1:5" x14ac:dyDescent="0.25">
      <c r="A61" s="10" t="s">
        <v>101</v>
      </c>
      <c r="B61" s="10" t="s">
        <v>102</v>
      </c>
      <c r="C61" s="11">
        <v>648561.19999999995</v>
      </c>
      <c r="D61" s="11">
        <v>356348.82</v>
      </c>
      <c r="E61" s="20">
        <f t="shared" si="2"/>
        <v>292212.37999999995</v>
      </c>
    </row>
    <row r="62" spans="1:5" x14ac:dyDescent="0.25">
      <c r="A62" s="10" t="s">
        <v>103</v>
      </c>
      <c r="B62" s="10" t="s">
        <v>104</v>
      </c>
      <c r="C62" s="11">
        <v>450</v>
      </c>
      <c r="D62" s="11">
        <v>0</v>
      </c>
      <c r="E62" s="20">
        <f t="shared" si="2"/>
        <v>450</v>
      </c>
    </row>
    <row r="63" spans="1:5" x14ac:dyDescent="0.25">
      <c r="A63" s="18" t="s">
        <v>105</v>
      </c>
      <c r="B63" s="18" t="s">
        <v>106</v>
      </c>
      <c r="C63" s="20">
        <f t="shared" ref="C63:D63" si="13">SUM(C64:C79)</f>
        <v>15652440.140000001</v>
      </c>
      <c r="D63" s="20">
        <f t="shared" si="13"/>
        <v>10377815.970000001</v>
      </c>
      <c r="E63" s="20">
        <f>SUM(E64:E79)</f>
        <v>5274624.1700000009</v>
      </c>
    </row>
    <row r="64" spans="1:5" x14ac:dyDescent="0.25">
      <c r="A64" s="18" t="s">
        <v>107</v>
      </c>
      <c r="B64" s="18" t="s">
        <v>108</v>
      </c>
      <c r="C64" s="19">
        <v>1621246.57</v>
      </c>
      <c r="D64" s="19">
        <v>807979.99</v>
      </c>
      <c r="E64" s="20">
        <f t="shared" si="2"/>
        <v>813266.58000000007</v>
      </c>
    </row>
    <row r="65" spans="1:5" x14ac:dyDescent="0.25">
      <c r="A65" s="10" t="s">
        <v>109</v>
      </c>
      <c r="B65" s="10" t="s">
        <v>110</v>
      </c>
      <c r="C65" s="11">
        <v>1235085.8</v>
      </c>
      <c r="D65" s="19">
        <v>353277.62</v>
      </c>
      <c r="E65" s="20">
        <f t="shared" si="2"/>
        <v>881808.18</v>
      </c>
    </row>
    <row r="66" spans="1:5" x14ac:dyDescent="0.25">
      <c r="A66" s="10" t="s">
        <v>111</v>
      </c>
      <c r="B66" s="10" t="s">
        <v>112</v>
      </c>
      <c r="C66" s="11">
        <v>205029.99</v>
      </c>
      <c r="D66" s="11">
        <v>30576.720000000001</v>
      </c>
      <c r="E66" s="20">
        <f t="shared" si="2"/>
        <v>174453.27</v>
      </c>
    </row>
    <row r="67" spans="1:5" x14ac:dyDescent="0.25">
      <c r="A67" s="10" t="s">
        <v>113</v>
      </c>
      <c r="B67" s="10" t="s">
        <v>114</v>
      </c>
      <c r="C67" s="11">
        <v>16322.16</v>
      </c>
      <c r="D67" s="11">
        <v>1367.7</v>
      </c>
      <c r="E67" s="20">
        <f t="shared" si="2"/>
        <v>14954.46</v>
      </c>
    </row>
    <row r="68" spans="1:5" x14ac:dyDescent="0.25">
      <c r="A68" s="10" t="s">
        <v>115</v>
      </c>
      <c r="B68" s="18" t="s">
        <v>116</v>
      </c>
      <c r="C68" s="11">
        <v>618816.09</v>
      </c>
      <c r="D68" s="11">
        <v>306772.42</v>
      </c>
      <c r="E68" s="20">
        <f t="shared" si="2"/>
        <v>312043.67</v>
      </c>
    </row>
    <row r="69" spans="1:5" x14ac:dyDescent="0.25">
      <c r="A69" s="10" t="s">
        <v>117</v>
      </c>
      <c r="B69" s="10" t="s">
        <v>118</v>
      </c>
      <c r="C69" s="11">
        <v>4134715</v>
      </c>
      <c r="D69" s="11">
        <v>2985445.87</v>
      </c>
      <c r="E69" s="20">
        <f t="shared" si="2"/>
        <v>1149269.1299999999</v>
      </c>
    </row>
    <row r="70" spans="1:5" x14ac:dyDescent="0.25">
      <c r="A70" s="10" t="s">
        <v>119</v>
      </c>
      <c r="B70" s="10" t="s">
        <v>120</v>
      </c>
      <c r="C70" s="11">
        <v>17235</v>
      </c>
      <c r="D70" s="11">
        <v>6679.86</v>
      </c>
      <c r="E70" s="20">
        <f t="shared" si="2"/>
        <v>10555.14</v>
      </c>
    </row>
    <row r="71" spans="1:5" x14ac:dyDescent="0.25">
      <c r="A71" s="10" t="s">
        <v>121</v>
      </c>
      <c r="B71" s="10" t="s">
        <v>122</v>
      </c>
      <c r="C71" s="11">
        <v>1330</v>
      </c>
      <c r="D71" s="11">
        <v>341.04</v>
      </c>
      <c r="E71" s="20">
        <f t="shared" si="2"/>
        <v>988.96</v>
      </c>
    </row>
    <row r="72" spans="1:5" x14ac:dyDescent="0.25">
      <c r="A72" s="10" t="s">
        <v>123</v>
      </c>
      <c r="B72" s="10" t="s">
        <v>124</v>
      </c>
      <c r="C72" s="11">
        <v>72085.990000000005</v>
      </c>
      <c r="D72" s="11">
        <v>16970.830000000002</v>
      </c>
      <c r="E72" s="20">
        <f t="shared" ref="E72:E79" si="14">C72-D72</f>
        <v>55115.16</v>
      </c>
    </row>
    <row r="73" spans="1:5" x14ac:dyDescent="0.25">
      <c r="A73" s="10" t="s">
        <v>125</v>
      </c>
      <c r="B73" s="10" t="s">
        <v>126</v>
      </c>
      <c r="C73" s="11">
        <v>58015.7</v>
      </c>
      <c r="D73" s="11">
        <v>34244.89</v>
      </c>
      <c r="E73" s="20">
        <f t="shared" si="14"/>
        <v>23770.809999999998</v>
      </c>
    </row>
    <row r="74" spans="1:5" x14ac:dyDescent="0.25">
      <c r="A74" s="10" t="s">
        <v>127</v>
      </c>
      <c r="B74" s="10" t="s">
        <v>128</v>
      </c>
      <c r="C74" s="11">
        <v>18982.689999999999</v>
      </c>
      <c r="D74" s="11">
        <v>4066.42</v>
      </c>
      <c r="E74" s="20">
        <f t="shared" si="14"/>
        <v>14916.269999999999</v>
      </c>
    </row>
    <row r="75" spans="1:5" x14ac:dyDescent="0.25">
      <c r="A75" s="10" t="s">
        <v>129</v>
      </c>
      <c r="B75" s="10" t="s">
        <v>130</v>
      </c>
      <c r="C75" s="11">
        <v>6900</v>
      </c>
      <c r="D75" s="11">
        <v>2594.69</v>
      </c>
      <c r="E75" s="20">
        <f t="shared" si="14"/>
        <v>4305.3099999999995</v>
      </c>
    </row>
    <row r="76" spans="1:5" x14ac:dyDescent="0.25">
      <c r="A76" s="10" t="s">
        <v>131</v>
      </c>
      <c r="B76" s="10" t="s">
        <v>132</v>
      </c>
      <c r="C76" s="11">
        <v>1446807.56</v>
      </c>
      <c r="D76" s="11">
        <v>661410.34</v>
      </c>
      <c r="E76" s="20">
        <f t="shared" si="14"/>
        <v>785397.22000000009</v>
      </c>
    </row>
    <row r="77" spans="1:5" x14ac:dyDescent="0.25">
      <c r="A77" s="10" t="s">
        <v>133</v>
      </c>
      <c r="B77" s="10" t="s">
        <v>134</v>
      </c>
      <c r="C77" s="11">
        <v>473728.88</v>
      </c>
      <c r="D77" s="11">
        <v>333260.19</v>
      </c>
      <c r="E77" s="20">
        <f t="shared" si="14"/>
        <v>140468.69</v>
      </c>
    </row>
    <row r="78" spans="1:5" x14ac:dyDescent="0.25">
      <c r="A78" s="10" t="s">
        <v>357</v>
      </c>
      <c r="B78" s="10" t="s">
        <v>358</v>
      </c>
      <c r="C78" s="11">
        <v>4500</v>
      </c>
      <c r="D78" s="11">
        <v>2250</v>
      </c>
      <c r="E78" s="20">
        <f t="shared" si="14"/>
        <v>2250</v>
      </c>
    </row>
    <row r="79" spans="1:5" x14ac:dyDescent="0.25">
      <c r="A79" s="10" t="s">
        <v>135</v>
      </c>
      <c r="B79" s="10" t="s">
        <v>136</v>
      </c>
      <c r="C79" s="11">
        <v>5721638.71</v>
      </c>
      <c r="D79" s="11">
        <v>4830577.3899999997</v>
      </c>
      <c r="E79" s="20">
        <f t="shared" si="14"/>
        <v>891061.3200000003</v>
      </c>
    </row>
    <row r="80" spans="1:5" x14ac:dyDescent="0.25">
      <c r="A80" s="18" t="s">
        <v>137</v>
      </c>
      <c r="B80" s="18" t="s">
        <v>138</v>
      </c>
      <c r="C80" s="20">
        <f t="shared" ref="C80:E80" si="15">SUM(C81:C84)</f>
        <v>2772849.3600000003</v>
      </c>
      <c r="D80" s="20">
        <f t="shared" si="15"/>
        <v>2107367.3200000003</v>
      </c>
      <c r="E80" s="20">
        <f t="shared" si="15"/>
        <v>665482.04</v>
      </c>
    </row>
    <row r="81" spans="1:5" x14ac:dyDescent="0.25">
      <c r="A81" s="10" t="s">
        <v>139</v>
      </c>
      <c r="B81" s="10" t="s">
        <v>140</v>
      </c>
      <c r="C81" s="11">
        <v>142022.49</v>
      </c>
      <c r="D81" s="11">
        <v>84403.85</v>
      </c>
      <c r="E81" s="20">
        <f t="shared" ref="E81:E134" si="16">C81-D81</f>
        <v>57618.639999999985</v>
      </c>
    </row>
    <row r="82" spans="1:5" x14ac:dyDescent="0.25">
      <c r="A82" s="10" t="s">
        <v>141</v>
      </c>
      <c r="B82" s="10" t="s">
        <v>142</v>
      </c>
      <c r="C82" s="11">
        <v>17092.72</v>
      </c>
      <c r="D82" s="11">
        <v>2298.1</v>
      </c>
      <c r="E82" s="20">
        <f t="shared" si="16"/>
        <v>14794.62</v>
      </c>
    </row>
    <row r="83" spans="1:5" x14ac:dyDescent="0.25">
      <c r="A83" s="10" t="s">
        <v>143</v>
      </c>
      <c r="B83" s="10" t="s">
        <v>144</v>
      </c>
      <c r="C83" s="11">
        <v>2582671.4300000002</v>
      </c>
      <c r="D83" s="11">
        <v>1996020.37</v>
      </c>
      <c r="E83" s="20">
        <f t="shared" si="16"/>
        <v>586651.06000000006</v>
      </c>
    </row>
    <row r="84" spans="1:5" x14ac:dyDescent="0.25">
      <c r="A84" s="10" t="s">
        <v>145</v>
      </c>
      <c r="B84" s="10" t="s">
        <v>146</v>
      </c>
      <c r="C84" s="11">
        <v>31062.720000000001</v>
      </c>
      <c r="D84" s="11">
        <v>24645</v>
      </c>
      <c r="E84" s="20">
        <f t="shared" si="16"/>
        <v>6417.7200000000012</v>
      </c>
    </row>
    <row r="85" spans="1:5" x14ac:dyDescent="0.25">
      <c r="A85" s="18" t="s">
        <v>147</v>
      </c>
      <c r="B85" s="18" t="s">
        <v>148</v>
      </c>
      <c r="C85" s="20">
        <f t="shared" ref="C85:E85" si="17">SUM(C86:C93)</f>
        <v>6740135.5500000007</v>
      </c>
      <c r="D85" s="20">
        <f t="shared" si="17"/>
        <v>2276312.84</v>
      </c>
      <c r="E85" s="20">
        <f t="shared" si="17"/>
        <v>4463822.71</v>
      </c>
    </row>
    <row r="86" spans="1:5" x14ac:dyDescent="0.25">
      <c r="A86" s="10" t="s">
        <v>149</v>
      </c>
      <c r="B86" s="10" t="s">
        <v>150</v>
      </c>
      <c r="C86" s="11">
        <v>122562.01</v>
      </c>
      <c r="D86" s="11">
        <v>0</v>
      </c>
      <c r="E86" s="20">
        <f t="shared" si="16"/>
        <v>122562.01</v>
      </c>
    </row>
    <row r="87" spans="1:5" x14ac:dyDescent="0.25">
      <c r="A87" s="10" t="s">
        <v>322</v>
      </c>
      <c r="B87" s="10" t="s">
        <v>323</v>
      </c>
      <c r="C87" s="11">
        <v>180423.14</v>
      </c>
      <c r="D87" s="11">
        <v>0</v>
      </c>
      <c r="E87" s="20">
        <f t="shared" si="16"/>
        <v>180423.14</v>
      </c>
    </row>
    <row r="88" spans="1:5" x14ac:dyDescent="0.25">
      <c r="A88" s="10" t="s">
        <v>324</v>
      </c>
      <c r="B88" s="10" t="s">
        <v>325</v>
      </c>
      <c r="C88" s="11">
        <v>3111298.36</v>
      </c>
      <c r="D88" s="11">
        <v>2130414.92</v>
      </c>
      <c r="E88" s="20">
        <f t="shared" si="16"/>
        <v>980883.44</v>
      </c>
    </row>
    <row r="89" spans="1:5" x14ac:dyDescent="0.25">
      <c r="A89" s="10" t="s">
        <v>151</v>
      </c>
      <c r="B89" s="10" t="s">
        <v>152</v>
      </c>
      <c r="C89" s="11">
        <v>175073.22</v>
      </c>
      <c r="D89" s="11">
        <v>9334.17</v>
      </c>
      <c r="E89" s="20">
        <f t="shared" si="16"/>
        <v>165739.04999999999</v>
      </c>
    </row>
    <row r="90" spans="1:5" x14ac:dyDescent="0.25">
      <c r="A90" s="10" t="s">
        <v>153</v>
      </c>
      <c r="B90" s="10" t="s">
        <v>154</v>
      </c>
      <c r="C90" s="11">
        <v>30615.22</v>
      </c>
      <c r="D90" s="11">
        <v>5777.44</v>
      </c>
      <c r="E90" s="20">
        <f t="shared" si="16"/>
        <v>24837.780000000002</v>
      </c>
    </row>
    <row r="91" spans="1:5" x14ac:dyDescent="0.25">
      <c r="A91" s="10" t="s">
        <v>155</v>
      </c>
      <c r="B91" s="10" t="s">
        <v>156</v>
      </c>
      <c r="C91" s="11">
        <v>7627.7</v>
      </c>
      <c r="D91" s="11">
        <v>0</v>
      </c>
      <c r="E91" s="20">
        <f t="shared" si="16"/>
        <v>7627.7</v>
      </c>
    </row>
    <row r="92" spans="1:5" x14ac:dyDescent="0.25">
      <c r="A92" s="10" t="s">
        <v>157</v>
      </c>
      <c r="B92" s="10" t="s">
        <v>158</v>
      </c>
      <c r="C92" s="11">
        <v>28034.51</v>
      </c>
      <c r="D92" s="11">
        <v>964.6</v>
      </c>
      <c r="E92" s="20">
        <f t="shared" si="16"/>
        <v>27069.91</v>
      </c>
    </row>
    <row r="93" spans="1:5" x14ac:dyDescent="0.25">
      <c r="A93" s="10" t="s">
        <v>159</v>
      </c>
      <c r="B93" s="10" t="s">
        <v>160</v>
      </c>
      <c r="C93" s="11">
        <v>3084501.39</v>
      </c>
      <c r="D93" s="11">
        <v>129821.71</v>
      </c>
      <c r="E93" s="20">
        <f t="shared" si="16"/>
        <v>2954679.68</v>
      </c>
    </row>
    <row r="94" spans="1:5" x14ac:dyDescent="0.25">
      <c r="A94" s="18" t="s">
        <v>161</v>
      </c>
      <c r="B94" s="18" t="s">
        <v>162</v>
      </c>
      <c r="C94" s="20">
        <f t="shared" ref="C94:E94" si="18">SUM(C95)</f>
        <v>6328321.0099999998</v>
      </c>
      <c r="D94" s="20">
        <f t="shared" si="18"/>
        <v>2127933.0299999998</v>
      </c>
      <c r="E94" s="20">
        <f t="shared" si="18"/>
        <v>4200387.9800000004</v>
      </c>
    </row>
    <row r="95" spans="1:5" x14ac:dyDescent="0.25">
      <c r="A95" s="10" t="s">
        <v>163</v>
      </c>
      <c r="B95" s="10" t="s">
        <v>162</v>
      </c>
      <c r="C95" s="11">
        <v>6328321.0099999998</v>
      </c>
      <c r="D95" s="11">
        <v>2127933.0299999998</v>
      </c>
      <c r="E95" s="20">
        <f t="shared" si="16"/>
        <v>4200387.9800000004</v>
      </c>
    </row>
    <row r="96" spans="1:5" x14ac:dyDescent="0.25">
      <c r="A96" s="16" t="s">
        <v>164</v>
      </c>
      <c r="B96" s="16" t="s">
        <v>165</v>
      </c>
      <c r="C96" s="17">
        <f t="shared" ref="C96" si="19">C97+C100+C102+C108+C112+C116</f>
        <v>15819222.859999999</v>
      </c>
      <c r="D96" s="17">
        <f t="shared" ref="D96" si="20">D97+D100+D102+D108+D112+D116</f>
        <v>13504209.5</v>
      </c>
      <c r="E96" s="17">
        <f t="shared" ref="E96" si="21">E97+E100+E102+E108+E112+E116</f>
        <v>2315013.3599999994</v>
      </c>
    </row>
    <row r="97" spans="1:6" x14ac:dyDescent="0.25">
      <c r="A97" s="18" t="s">
        <v>166</v>
      </c>
      <c r="B97" s="18" t="s">
        <v>167</v>
      </c>
      <c r="C97" s="20">
        <f t="shared" ref="C97:E97" si="22">SUM(C98:C99)</f>
        <v>7111407.2300000004</v>
      </c>
      <c r="D97" s="20">
        <f t="shared" si="22"/>
        <v>6470584.8800000008</v>
      </c>
      <c r="E97" s="20">
        <f t="shared" si="22"/>
        <v>640822.34999999963</v>
      </c>
    </row>
    <row r="98" spans="1:6" x14ac:dyDescent="0.25">
      <c r="A98" s="10" t="s">
        <v>326</v>
      </c>
      <c r="B98" s="10" t="s">
        <v>327</v>
      </c>
      <c r="C98" s="11">
        <v>6972553.75</v>
      </c>
      <c r="D98" s="11">
        <v>6341035.6500000004</v>
      </c>
      <c r="E98" s="20">
        <f t="shared" si="16"/>
        <v>631518.09999999963</v>
      </c>
    </row>
    <row r="99" spans="1:6" x14ac:dyDescent="0.25">
      <c r="A99" s="10" t="s">
        <v>328</v>
      </c>
      <c r="B99" s="10" t="s">
        <v>329</v>
      </c>
      <c r="C99" s="11">
        <v>138853.48000000001</v>
      </c>
      <c r="D99" s="11">
        <v>129549.23</v>
      </c>
      <c r="E99" s="20">
        <f t="shared" si="16"/>
        <v>9304.2500000000146</v>
      </c>
    </row>
    <row r="100" spans="1:6" x14ac:dyDescent="0.25">
      <c r="A100" s="18" t="s">
        <v>168</v>
      </c>
      <c r="B100" s="18" t="s">
        <v>169</v>
      </c>
      <c r="C100" s="20">
        <f t="shared" ref="C100:E100" si="23">SUM(C101)</f>
        <v>1355478.7</v>
      </c>
      <c r="D100" s="20">
        <f t="shared" si="23"/>
        <v>1355418.51</v>
      </c>
      <c r="E100" s="20">
        <f t="shared" si="23"/>
        <v>60.189999999944121</v>
      </c>
      <c r="F100" s="15"/>
    </row>
    <row r="101" spans="1:6" x14ac:dyDescent="0.25">
      <c r="A101" s="10" t="s">
        <v>170</v>
      </c>
      <c r="B101" s="10" t="s">
        <v>171</v>
      </c>
      <c r="C101" s="11">
        <v>1355478.7</v>
      </c>
      <c r="D101" s="11">
        <v>1355418.51</v>
      </c>
      <c r="E101" s="20">
        <f t="shared" si="16"/>
        <v>60.189999999944121</v>
      </c>
    </row>
    <row r="102" spans="1:6" x14ac:dyDescent="0.25">
      <c r="A102" s="18" t="s">
        <v>172</v>
      </c>
      <c r="B102" s="18" t="s">
        <v>173</v>
      </c>
      <c r="C102" s="20">
        <f t="shared" ref="C102:E102" si="24">SUM(C103:C107)</f>
        <v>263832.90999999997</v>
      </c>
      <c r="D102" s="20">
        <f t="shared" si="24"/>
        <v>113441.68999999999</v>
      </c>
      <c r="E102" s="20">
        <f t="shared" si="24"/>
        <v>150391.22000000003</v>
      </c>
    </row>
    <row r="103" spans="1:6" x14ac:dyDescent="0.25">
      <c r="A103" s="10" t="s">
        <v>174</v>
      </c>
      <c r="B103" s="10" t="s">
        <v>175</v>
      </c>
      <c r="C103" s="11">
        <v>500</v>
      </c>
      <c r="D103" s="11">
        <v>0</v>
      </c>
      <c r="E103" s="20">
        <f t="shared" si="16"/>
        <v>500</v>
      </c>
    </row>
    <row r="104" spans="1:6" x14ac:dyDescent="0.25">
      <c r="A104" s="10" t="s">
        <v>330</v>
      </c>
      <c r="B104" s="10" t="s">
        <v>331</v>
      </c>
      <c r="C104" s="11">
        <v>6500</v>
      </c>
      <c r="D104" s="11">
        <v>0</v>
      </c>
      <c r="E104" s="20">
        <f t="shared" si="16"/>
        <v>6500</v>
      </c>
    </row>
    <row r="105" spans="1:6" x14ac:dyDescent="0.25">
      <c r="A105" s="10" t="s">
        <v>176</v>
      </c>
      <c r="B105" s="10" t="s">
        <v>177</v>
      </c>
      <c r="C105" s="11">
        <v>130796.61</v>
      </c>
      <c r="D105" s="11">
        <v>72805.789999999994</v>
      </c>
      <c r="E105" s="20">
        <f t="shared" si="16"/>
        <v>57990.820000000007</v>
      </c>
    </row>
    <row r="106" spans="1:6" x14ac:dyDescent="0.25">
      <c r="A106" s="10" t="s">
        <v>178</v>
      </c>
      <c r="B106" s="10" t="s">
        <v>179</v>
      </c>
      <c r="C106" s="11">
        <v>2038</v>
      </c>
      <c r="D106" s="11">
        <v>53.29</v>
      </c>
      <c r="E106" s="20">
        <f t="shared" si="16"/>
        <v>1984.71</v>
      </c>
    </row>
    <row r="107" spans="1:6" x14ac:dyDescent="0.25">
      <c r="A107" s="10" t="s">
        <v>180</v>
      </c>
      <c r="B107" s="10" t="s">
        <v>181</v>
      </c>
      <c r="C107" s="11">
        <v>123998.3</v>
      </c>
      <c r="D107" s="11">
        <v>40582.61</v>
      </c>
      <c r="E107" s="20">
        <f t="shared" si="16"/>
        <v>83415.69</v>
      </c>
    </row>
    <row r="108" spans="1:6" x14ac:dyDescent="0.25">
      <c r="A108" s="18" t="s">
        <v>182</v>
      </c>
      <c r="B108" s="18" t="s">
        <v>183</v>
      </c>
      <c r="C108" s="20">
        <f t="shared" ref="C108:E108" si="25">SUM(C109:C111)</f>
        <v>5730790.5299999993</v>
      </c>
      <c r="D108" s="20">
        <f t="shared" si="25"/>
        <v>4486592.3899999997</v>
      </c>
      <c r="E108" s="20">
        <f t="shared" si="25"/>
        <v>1244198.1399999997</v>
      </c>
    </row>
    <row r="109" spans="1:6" x14ac:dyDescent="0.25">
      <c r="A109" s="10" t="s">
        <v>184</v>
      </c>
      <c r="B109" s="10" t="s">
        <v>185</v>
      </c>
      <c r="C109" s="11">
        <v>719447.6</v>
      </c>
      <c r="D109" s="11">
        <v>591606.37</v>
      </c>
      <c r="E109" s="20">
        <f t="shared" si="16"/>
        <v>127841.22999999998</v>
      </c>
    </row>
    <row r="110" spans="1:6" x14ac:dyDescent="0.25">
      <c r="A110" s="10" t="s">
        <v>186</v>
      </c>
      <c r="B110" s="10" t="s">
        <v>187</v>
      </c>
      <c r="C110" s="11">
        <v>4999152.96</v>
      </c>
      <c r="D110" s="11">
        <v>3884101.97</v>
      </c>
      <c r="E110" s="20">
        <f t="shared" si="16"/>
        <v>1115050.9899999998</v>
      </c>
    </row>
    <row r="111" spans="1:6" x14ac:dyDescent="0.25">
      <c r="A111" s="10" t="s">
        <v>188</v>
      </c>
      <c r="B111" s="10" t="s">
        <v>189</v>
      </c>
      <c r="C111" s="11">
        <v>12189.97</v>
      </c>
      <c r="D111" s="11">
        <v>10884.05</v>
      </c>
      <c r="E111" s="20">
        <f t="shared" si="16"/>
        <v>1305.92</v>
      </c>
    </row>
    <row r="112" spans="1:6" x14ac:dyDescent="0.25">
      <c r="A112" s="18" t="s">
        <v>190</v>
      </c>
      <c r="B112" s="18" t="s">
        <v>191</v>
      </c>
      <c r="C112" s="20">
        <f t="shared" ref="C112:E112" si="26">SUM(C113:C115)</f>
        <v>693371.85</v>
      </c>
      <c r="D112" s="20">
        <f t="shared" si="26"/>
        <v>562139.59</v>
      </c>
      <c r="E112" s="20">
        <f t="shared" si="26"/>
        <v>131232.26</v>
      </c>
    </row>
    <row r="113" spans="1:5" x14ac:dyDescent="0.25">
      <c r="A113" s="10" t="s">
        <v>332</v>
      </c>
      <c r="B113" s="10" t="s">
        <v>333</v>
      </c>
      <c r="C113" s="11">
        <v>546927</v>
      </c>
      <c r="D113" s="11">
        <v>463072.81</v>
      </c>
      <c r="E113" s="20">
        <f t="shared" si="16"/>
        <v>83854.19</v>
      </c>
    </row>
    <row r="114" spans="1:5" x14ac:dyDescent="0.25">
      <c r="A114" s="10" t="s">
        <v>192</v>
      </c>
      <c r="B114" s="10" t="s">
        <v>193</v>
      </c>
      <c r="C114" s="11">
        <v>3150.88</v>
      </c>
      <c r="D114" s="11">
        <v>2626.57</v>
      </c>
      <c r="E114" s="20">
        <f t="shared" si="16"/>
        <v>524.30999999999995</v>
      </c>
    </row>
    <row r="115" spans="1:5" x14ac:dyDescent="0.25">
      <c r="A115" s="10" t="s">
        <v>194</v>
      </c>
      <c r="B115" s="10" t="s">
        <v>195</v>
      </c>
      <c r="C115" s="11">
        <v>143293.97</v>
      </c>
      <c r="D115" s="11">
        <v>96440.21</v>
      </c>
      <c r="E115" s="20">
        <f t="shared" si="16"/>
        <v>46853.759999999995</v>
      </c>
    </row>
    <row r="116" spans="1:5" x14ac:dyDescent="0.25">
      <c r="A116" s="18" t="s">
        <v>196</v>
      </c>
      <c r="B116" s="18" t="s">
        <v>162</v>
      </c>
      <c r="C116" s="20">
        <f t="shared" ref="C116:E116" si="27">SUM(C117)</f>
        <v>664341.64</v>
      </c>
      <c r="D116" s="20">
        <f t="shared" si="27"/>
        <v>516032.44</v>
      </c>
      <c r="E116" s="20">
        <f t="shared" si="27"/>
        <v>148309.20000000001</v>
      </c>
    </row>
    <row r="117" spans="1:5" x14ac:dyDescent="0.25">
      <c r="A117" s="10" t="s">
        <v>197</v>
      </c>
      <c r="B117" s="10" t="s">
        <v>162</v>
      </c>
      <c r="C117" s="11">
        <v>664341.64</v>
      </c>
      <c r="D117" s="11">
        <v>516032.44</v>
      </c>
      <c r="E117" s="20">
        <f t="shared" si="16"/>
        <v>148309.20000000001</v>
      </c>
    </row>
    <row r="118" spans="1:5" x14ac:dyDescent="0.25">
      <c r="A118" s="16" t="s">
        <v>198</v>
      </c>
      <c r="B118" s="16" t="s">
        <v>199</v>
      </c>
      <c r="C118" s="17">
        <f t="shared" ref="C118:E118" si="28">C119+C122</f>
        <v>227373</v>
      </c>
      <c r="D118" s="17">
        <f t="shared" si="28"/>
        <v>160414.51999999999</v>
      </c>
      <c r="E118" s="17">
        <f t="shared" si="28"/>
        <v>66958.48000000001</v>
      </c>
    </row>
    <row r="119" spans="1:5" x14ac:dyDescent="0.25">
      <c r="A119" s="18" t="s">
        <v>200</v>
      </c>
      <c r="B119" s="18" t="s">
        <v>201</v>
      </c>
      <c r="C119" s="20">
        <f t="shared" ref="C119:E119" si="29">SUM(C120:C121)</f>
        <v>211373</v>
      </c>
      <c r="D119" s="20">
        <f t="shared" si="29"/>
        <v>144414.51999999999</v>
      </c>
      <c r="E119" s="20">
        <f t="shared" si="29"/>
        <v>66958.48000000001</v>
      </c>
    </row>
    <row r="120" spans="1:5" x14ac:dyDescent="0.25">
      <c r="A120" s="10" t="s">
        <v>202</v>
      </c>
      <c r="B120" s="10" t="s">
        <v>203</v>
      </c>
      <c r="C120" s="11">
        <v>13500</v>
      </c>
      <c r="D120" s="11">
        <v>8500</v>
      </c>
      <c r="E120" s="20">
        <f t="shared" si="16"/>
        <v>5000</v>
      </c>
    </row>
    <row r="121" spans="1:5" x14ac:dyDescent="0.25">
      <c r="A121" s="10" t="s">
        <v>204</v>
      </c>
      <c r="B121" s="10" t="s">
        <v>205</v>
      </c>
      <c r="C121" s="11">
        <v>197873</v>
      </c>
      <c r="D121" s="11">
        <v>135914.51999999999</v>
      </c>
      <c r="E121" s="20">
        <f t="shared" si="16"/>
        <v>61958.48000000001</v>
      </c>
    </row>
    <row r="122" spans="1:5" x14ac:dyDescent="0.25">
      <c r="A122" s="18" t="s">
        <v>206</v>
      </c>
      <c r="B122" s="18" t="s">
        <v>207</v>
      </c>
      <c r="C122" s="20">
        <f t="shared" ref="C122:E122" si="30">SUM(C123)</f>
        <v>16000</v>
      </c>
      <c r="D122" s="20">
        <f t="shared" si="30"/>
        <v>16000</v>
      </c>
      <c r="E122" s="20">
        <f t="shared" si="30"/>
        <v>0</v>
      </c>
    </row>
    <row r="123" spans="1:5" x14ac:dyDescent="0.25">
      <c r="A123" s="10" t="s">
        <v>208</v>
      </c>
      <c r="B123" s="10" t="s">
        <v>209</v>
      </c>
      <c r="C123" s="11">
        <v>16000</v>
      </c>
      <c r="D123" s="11">
        <v>16000</v>
      </c>
      <c r="E123" s="20">
        <f t="shared" si="16"/>
        <v>0</v>
      </c>
    </row>
    <row r="124" spans="1:5" x14ac:dyDescent="0.25">
      <c r="A124" s="16" t="s">
        <v>210</v>
      </c>
      <c r="B124" s="16" t="s">
        <v>211</v>
      </c>
      <c r="C124" s="17">
        <f t="shared" ref="C124:D124" si="31">C125+C135+C137+C139+C143</f>
        <v>18678170.43</v>
      </c>
      <c r="D124" s="17">
        <f t="shared" si="31"/>
        <v>3199401.68</v>
      </c>
      <c r="E124" s="17">
        <f>E125+E135+E137+E139+E143</f>
        <v>15478768.750000002</v>
      </c>
    </row>
    <row r="125" spans="1:5" x14ac:dyDescent="0.25">
      <c r="A125" s="18" t="s">
        <v>212</v>
      </c>
      <c r="B125" s="18" t="s">
        <v>213</v>
      </c>
      <c r="C125" s="20">
        <f t="shared" ref="C125:E125" si="32">SUM(C126:C134)</f>
        <v>8762466.0200000014</v>
      </c>
      <c r="D125" s="20">
        <f t="shared" si="32"/>
        <v>1772370.62</v>
      </c>
      <c r="E125" s="20">
        <f t="shared" si="32"/>
        <v>6990095.4000000004</v>
      </c>
    </row>
    <row r="126" spans="1:5" x14ac:dyDescent="0.25">
      <c r="A126" s="10" t="s">
        <v>214</v>
      </c>
      <c r="B126" s="10" t="s">
        <v>215</v>
      </c>
      <c r="C126" s="11">
        <v>165773.57999999999</v>
      </c>
      <c r="D126" s="11">
        <v>68832.63</v>
      </c>
      <c r="E126" s="20">
        <f t="shared" si="16"/>
        <v>96940.949999999983</v>
      </c>
    </row>
    <row r="127" spans="1:5" x14ac:dyDescent="0.25">
      <c r="A127" s="10" t="s">
        <v>216</v>
      </c>
      <c r="B127" s="10" t="s">
        <v>217</v>
      </c>
      <c r="C127" s="11">
        <v>3281569.48</v>
      </c>
      <c r="D127" s="11">
        <v>897873.95</v>
      </c>
      <c r="E127" s="20">
        <f t="shared" si="16"/>
        <v>2383695.5300000003</v>
      </c>
    </row>
    <row r="128" spans="1:5" x14ac:dyDescent="0.25">
      <c r="A128" s="10" t="s">
        <v>218</v>
      </c>
      <c r="B128" s="10" t="s">
        <v>219</v>
      </c>
      <c r="C128" s="11">
        <v>780500.65</v>
      </c>
      <c r="D128" s="11">
        <v>3662.09</v>
      </c>
      <c r="E128" s="20">
        <f t="shared" si="16"/>
        <v>776838.56</v>
      </c>
    </row>
    <row r="129" spans="1:5" x14ac:dyDescent="0.25">
      <c r="A129" s="10" t="s">
        <v>220</v>
      </c>
      <c r="B129" s="10" t="s">
        <v>221</v>
      </c>
      <c r="C129" s="11">
        <v>544233.65</v>
      </c>
      <c r="D129" s="11">
        <v>379659.31</v>
      </c>
      <c r="E129" s="20">
        <f t="shared" si="16"/>
        <v>164574.34000000003</v>
      </c>
    </row>
    <row r="130" spans="1:5" x14ac:dyDescent="0.25">
      <c r="A130" s="10" t="s">
        <v>222</v>
      </c>
      <c r="B130" s="10" t="s">
        <v>223</v>
      </c>
      <c r="C130" s="11">
        <v>2149191.34</v>
      </c>
      <c r="D130" s="11">
        <v>0</v>
      </c>
      <c r="E130" s="20">
        <f t="shared" si="16"/>
        <v>2149191.34</v>
      </c>
    </row>
    <row r="131" spans="1:5" x14ac:dyDescent="0.25">
      <c r="A131" s="10" t="s">
        <v>224</v>
      </c>
      <c r="B131" s="10" t="s">
        <v>225</v>
      </c>
      <c r="C131" s="11">
        <v>1544</v>
      </c>
      <c r="D131" s="11">
        <v>0</v>
      </c>
      <c r="E131" s="20">
        <f t="shared" si="16"/>
        <v>1544</v>
      </c>
    </row>
    <row r="132" spans="1:5" x14ac:dyDescent="0.25">
      <c r="A132" s="10" t="s">
        <v>226</v>
      </c>
      <c r="B132" s="10" t="s">
        <v>227</v>
      </c>
      <c r="C132" s="11">
        <v>856022.96</v>
      </c>
      <c r="D132" s="11">
        <v>206682.06</v>
      </c>
      <c r="E132" s="20">
        <f t="shared" si="16"/>
        <v>649340.89999999991</v>
      </c>
    </row>
    <row r="133" spans="1:5" x14ac:dyDescent="0.25">
      <c r="A133" s="10" t="s">
        <v>334</v>
      </c>
      <c r="B133" s="10" t="s">
        <v>335</v>
      </c>
      <c r="C133" s="11">
        <v>665126.30000000005</v>
      </c>
      <c r="D133" s="11">
        <v>146764.70000000001</v>
      </c>
      <c r="E133" s="20">
        <f t="shared" si="16"/>
        <v>518361.60000000003</v>
      </c>
    </row>
    <row r="134" spans="1:5" x14ac:dyDescent="0.25">
      <c r="A134" s="10" t="s">
        <v>228</v>
      </c>
      <c r="B134" s="10" t="s">
        <v>229</v>
      </c>
      <c r="C134" s="11">
        <v>318504.06</v>
      </c>
      <c r="D134" s="11">
        <v>68895.88</v>
      </c>
      <c r="E134" s="20">
        <f t="shared" si="16"/>
        <v>249608.18</v>
      </c>
    </row>
    <row r="135" spans="1:5" x14ac:dyDescent="0.25">
      <c r="A135" s="18" t="s">
        <v>230</v>
      </c>
      <c r="B135" s="18" t="s">
        <v>231</v>
      </c>
      <c r="C135" s="20">
        <f t="shared" ref="C135:E135" si="33">SUM(C136)</f>
        <v>107585</v>
      </c>
      <c r="D135" s="20">
        <f t="shared" si="33"/>
        <v>40700</v>
      </c>
      <c r="E135" s="20">
        <f t="shared" si="33"/>
        <v>66885</v>
      </c>
    </row>
    <row r="136" spans="1:5" x14ac:dyDescent="0.25">
      <c r="A136" s="10" t="s">
        <v>232</v>
      </c>
      <c r="B136" s="10" t="s">
        <v>233</v>
      </c>
      <c r="C136" s="11">
        <v>107585</v>
      </c>
      <c r="D136" s="11">
        <v>40700</v>
      </c>
      <c r="E136" s="20">
        <f t="shared" ref="E136:E153" si="34">C136-D136</f>
        <v>66885</v>
      </c>
    </row>
    <row r="137" spans="1:5" x14ac:dyDescent="0.25">
      <c r="A137" s="18" t="s">
        <v>234</v>
      </c>
      <c r="B137" s="18" t="s">
        <v>235</v>
      </c>
      <c r="C137" s="20">
        <f t="shared" ref="C137:E137" si="35">SUM(C138)</f>
        <v>257982.13</v>
      </c>
      <c r="D137" s="20">
        <f t="shared" si="35"/>
        <v>91742.69</v>
      </c>
      <c r="E137" s="20">
        <f t="shared" si="35"/>
        <v>166239.44</v>
      </c>
    </row>
    <row r="138" spans="1:5" x14ac:dyDescent="0.25">
      <c r="A138" s="10" t="s">
        <v>236</v>
      </c>
      <c r="B138" s="10" t="s">
        <v>237</v>
      </c>
      <c r="C138" s="11">
        <v>257982.13</v>
      </c>
      <c r="D138" s="11">
        <v>91742.69</v>
      </c>
      <c r="E138" s="20">
        <f t="shared" si="34"/>
        <v>166239.44</v>
      </c>
    </row>
    <row r="139" spans="1:5" x14ac:dyDescent="0.25">
      <c r="A139" s="18" t="s">
        <v>238</v>
      </c>
      <c r="B139" s="18" t="s">
        <v>239</v>
      </c>
      <c r="C139" s="20">
        <f t="shared" ref="C139:E139" si="36">SUM(C140:C142)</f>
        <v>8466095.1999999993</v>
      </c>
      <c r="D139" s="20">
        <f t="shared" si="36"/>
        <v>1070906.75</v>
      </c>
      <c r="E139" s="20">
        <f t="shared" si="36"/>
        <v>7395188.4500000002</v>
      </c>
    </row>
    <row r="140" spans="1:5" x14ac:dyDescent="0.25">
      <c r="A140" s="10" t="s">
        <v>362</v>
      </c>
      <c r="B140" s="10" t="s">
        <v>363</v>
      </c>
      <c r="C140" s="11">
        <v>50000</v>
      </c>
      <c r="D140" s="11">
        <v>0</v>
      </c>
      <c r="E140" s="20">
        <f t="shared" ref="E140:E141" si="37">C140-D140</f>
        <v>50000</v>
      </c>
    </row>
    <row r="141" spans="1:5" s="4" customFormat="1" x14ac:dyDescent="0.25">
      <c r="A141" s="10" t="s">
        <v>364</v>
      </c>
      <c r="B141" s="10" t="s">
        <v>365</v>
      </c>
      <c r="C141" s="11">
        <v>188000</v>
      </c>
      <c r="D141" s="11">
        <v>0</v>
      </c>
      <c r="E141" s="20">
        <f t="shared" si="37"/>
        <v>188000</v>
      </c>
    </row>
    <row r="142" spans="1:5" s="4" customFormat="1" x14ac:dyDescent="0.25">
      <c r="A142" s="10" t="s">
        <v>240</v>
      </c>
      <c r="B142" s="10" t="s">
        <v>241</v>
      </c>
      <c r="C142" s="11">
        <v>8228095.2000000002</v>
      </c>
      <c r="D142" s="11">
        <v>1070906.75</v>
      </c>
      <c r="E142" s="20">
        <f t="shared" si="34"/>
        <v>7157188.4500000002</v>
      </c>
    </row>
    <row r="143" spans="1:5" x14ac:dyDescent="0.25">
      <c r="A143" s="18" t="s">
        <v>242</v>
      </c>
      <c r="B143" s="18" t="s">
        <v>162</v>
      </c>
      <c r="C143" s="20">
        <f t="shared" ref="C143:E143" si="38">SUM(C144)</f>
        <v>1084042.08</v>
      </c>
      <c r="D143" s="20">
        <f t="shared" si="38"/>
        <v>223681.62</v>
      </c>
      <c r="E143" s="20">
        <f t="shared" si="38"/>
        <v>860360.46000000008</v>
      </c>
    </row>
    <row r="144" spans="1:5" x14ac:dyDescent="0.25">
      <c r="A144" s="10" t="s">
        <v>243</v>
      </c>
      <c r="B144" s="10" t="s">
        <v>162</v>
      </c>
      <c r="C144" s="11">
        <v>1084042.08</v>
      </c>
      <c r="D144" s="11">
        <v>223681.62</v>
      </c>
      <c r="E144" s="20">
        <f t="shared" si="34"/>
        <v>860360.46000000008</v>
      </c>
    </row>
    <row r="145" spans="1:5" x14ac:dyDescent="0.25">
      <c r="A145" s="16" t="s">
        <v>244</v>
      </c>
      <c r="B145" s="16" t="s">
        <v>245</v>
      </c>
      <c r="C145" s="17">
        <f t="shared" ref="C145:D145" si="39">C146+C149</f>
        <v>1689040</v>
      </c>
      <c r="D145" s="17">
        <f t="shared" si="39"/>
        <v>1128221</v>
      </c>
      <c r="E145" s="17">
        <f>E146+E149</f>
        <v>560819</v>
      </c>
    </row>
    <row r="146" spans="1:5" x14ac:dyDescent="0.25">
      <c r="A146" s="18" t="s">
        <v>246</v>
      </c>
      <c r="B146" s="18" t="s">
        <v>247</v>
      </c>
      <c r="C146" s="20">
        <f t="shared" ref="C146:E146" si="40">SUM(C147:C148)</f>
        <v>1664040</v>
      </c>
      <c r="D146" s="20">
        <f t="shared" si="40"/>
        <v>1128221</v>
      </c>
      <c r="E146" s="20">
        <f t="shared" si="40"/>
        <v>535819</v>
      </c>
    </row>
    <row r="147" spans="1:5" x14ac:dyDescent="0.25">
      <c r="A147" s="10" t="s">
        <v>356</v>
      </c>
      <c r="B147" s="10" t="s">
        <v>247</v>
      </c>
      <c r="C147" s="11">
        <v>1454910</v>
      </c>
      <c r="D147" s="11">
        <v>1128221</v>
      </c>
      <c r="E147" s="20">
        <f t="shared" si="34"/>
        <v>326689</v>
      </c>
    </row>
    <row r="148" spans="1:5" x14ac:dyDescent="0.25">
      <c r="A148" s="10" t="s">
        <v>366</v>
      </c>
      <c r="B148" s="10" t="s">
        <v>367</v>
      </c>
      <c r="C148" s="11">
        <v>209130</v>
      </c>
      <c r="D148" s="11">
        <v>0</v>
      </c>
      <c r="E148" s="20">
        <f t="shared" si="34"/>
        <v>209130</v>
      </c>
    </row>
    <row r="149" spans="1:5" s="2" customFormat="1" x14ac:dyDescent="0.25">
      <c r="A149" s="18" t="s">
        <v>336</v>
      </c>
      <c r="B149" s="18" t="s">
        <v>337</v>
      </c>
      <c r="C149" s="20">
        <f t="shared" ref="C149:E149" si="41">C150</f>
        <v>25000</v>
      </c>
      <c r="D149" s="20">
        <f t="shared" si="41"/>
        <v>0</v>
      </c>
      <c r="E149" s="20">
        <f t="shared" si="41"/>
        <v>25000</v>
      </c>
    </row>
    <row r="150" spans="1:5" x14ac:dyDescent="0.25">
      <c r="A150" s="10" t="s">
        <v>338</v>
      </c>
      <c r="B150" s="10" t="s">
        <v>339</v>
      </c>
      <c r="C150" s="11">
        <v>25000</v>
      </c>
      <c r="D150" s="11">
        <v>0</v>
      </c>
      <c r="E150" s="20">
        <f t="shared" si="34"/>
        <v>25000</v>
      </c>
    </row>
    <row r="151" spans="1:5" x14ac:dyDescent="0.25">
      <c r="A151" s="16" t="s">
        <v>340</v>
      </c>
      <c r="B151" s="16" t="s">
        <v>341</v>
      </c>
      <c r="C151" s="17">
        <f t="shared" ref="C151:E152" si="42">C152</f>
        <v>53245446.25</v>
      </c>
      <c r="D151" s="17">
        <f t="shared" si="42"/>
        <v>0</v>
      </c>
      <c r="E151" s="17">
        <f t="shared" si="42"/>
        <v>53245446.25</v>
      </c>
    </row>
    <row r="152" spans="1:5" x14ac:dyDescent="0.25">
      <c r="A152" s="18" t="s">
        <v>342</v>
      </c>
      <c r="B152" s="18" t="s">
        <v>343</v>
      </c>
      <c r="C152" s="20">
        <f t="shared" si="42"/>
        <v>53245446.25</v>
      </c>
      <c r="D152" s="20">
        <f t="shared" si="42"/>
        <v>0</v>
      </c>
      <c r="E152" s="20">
        <f t="shared" si="42"/>
        <v>53245446.25</v>
      </c>
    </row>
    <row r="153" spans="1:5" x14ac:dyDescent="0.25">
      <c r="A153" s="10" t="s">
        <v>344</v>
      </c>
      <c r="B153" s="10" t="s">
        <v>343</v>
      </c>
      <c r="C153" s="11">
        <v>53245446.25</v>
      </c>
      <c r="D153" s="11">
        <v>0</v>
      </c>
      <c r="E153" s="20">
        <f t="shared" si="34"/>
        <v>53245446.25</v>
      </c>
    </row>
    <row r="154" spans="1:5" x14ac:dyDescent="0.25">
      <c r="A154" s="24" t="s">
        <v>248</v>
      </c>
      <c r="B154" s="25"/>
      <c r="C154" s="7">
        <f>C6+C37+C96+C118+C124+C145+C151</f>
        <v>212477818.24000001</v>
      </c>
      <c r="D154" s="7">
        <f>D6+D37+D96+D118+D124+D145+D151</f>
        <v>85535899.599999994</v>
      </c>
      <c r="E154" s="7">
        <f>E6+E37+E96+E118+E124+E145+E151</f>
        <v>126941918.64</v>
      </c>
    </row>
    <row r="160" spans="1:5" x14ac:dyDescent="0.25">
      <c r="B160" s="8"/>
    </row>
    <row r="161" spans="2:3" ht="15.75" x14ac:dyDescent="0.25">
      <c r="B161" s="13" t="s">
        <v>369</v>
      </c>
      <c r="C161" s="13" t="s">
        <v>370</v>
      </c>
    </row>
    <row r="162" spans="2:3" ht="15.75" x14ac:dyDescent="0.25">
      <c r="B162" s="14" t="s">
        <v>371</v>
      </c>
      <c r="C162" s="14" t="s">
        <v>372</v>
      </c>
    </row>
    <row r="163" spans="2:3" x14ac:dyDescent="0.25">
      <c r="B163" s="8"/>
    </row>
    <row r="164" spans="2:3" x14ac:dyDescent="0.25">
      <c r="B164" s="8"/>
    </row>
  </sheetData>
  <mergeCells count="5">
    <mergeCell ref="A1:E1"/>
    <mergeCell ref="A2:E2"/>
    <mergeCell ref="A3:E3"/>
    <mergeCell ref="A4:E4"/>
    <mergeCell ref="A154:B15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Claudia Marlene Martinez de Meléndez</cp:lastModifiedBy>
  <cp:lastPrinted>2016-11-11T21:45:46Z</cp:lastPrinted>
  <dcterms:created xsi:type="dcterms:W3CDTF">2016-02-18T17:58:41Z</dcterms:created>
  <dcterms:modified xsi:type="dcterms:W3CDTF">2016-11-18T15:39:42Z</dcterms:modified>
</cp:coreProperties>
</file>