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730" windowHeight="10230"/>
  </bookViews>
  <sheets>
    <sheet name="EEPI" sheetId="2" r:id="rId1"/>
    <sheet name="EEPE" sheetId="1" r:id="rId2"/>
  </sheets>
  <definedNames>
    <definedName name="_xlnm._FilterDatabase" localSheetId="1" hidden="1">EEPE!$A$5:$E$156</definedName>
    <definedName name="_xlnm._FilterDatabase" localSheetId="0" hidden="1">EEPI!$A$5:$E$47</definedName>
  </definedNames>
  <calcPr calcId="145621"/>
</workbook>
</file>

<file path=xl/calcChain.xml><?xml version="1.0" encoding="utf-8"?>
<calcChain xmlns="http://schemas.openxmlformats.org/spreadsheetml/2006/main">
  <c r="D154" i="1" l="1"/>
  <c r="D153" i="1" s="1"/>
  <c r="C154" i="1"/>
  <c r="D151" i="1"/>
  <c r="C151" i="1"/>
  <c r="C147" i="1" s="1"/>
  <c r="D148" i="1"/>
  <c r="C148" i="1"/>
  <c r="D145" i="1"/>
  <c r="C145" i="1"/>
  <c r="D141" i="1"/>
  <c r="C141" i="1"/>
  <c r="D139" i="1"/>
  <c r="C139" i="1"/>
  <c r="D137" i="1"/>
  <c r="C137" i="1"/>
  <c r="D127" i="1"/>
  <c r="C127" i="1"/>
  <c r="C126" i="1" s="1"/>
  <c r="D124" i="1"/>
  <c r="C124" i="1"/>
  <c r="D121" i="1"/>
  <c r="C121" i="1"/>
  <c r="C120" i="1" s="1"/>
  <c r="D118" i="1"/>
  <c r="C118" i="1"/>
  <c r="D114" i="1"/>
  <c r="C114" i="1"/>
  <c r="D110" i="1"/>
  <c r="C110" i="1"/>
  <c r="D104" i="1"/>
  <c r="C104" i="1"/>
  <c r="D102" i="1"/>
  <c r="D96" i="1" s="1"/>
  <c r="C102" i="1"/>
  <c r="D99" i="1"/>
  <c r="C99" i="1"/>
  <c r="D97" i="1"/>
  <c r="C97" i="1"/>
  <c r="D94" i="1"/>
  <c r="C94" i="1"/>
  <c r="D85" i="1"/>
  <c r="C85" i="1"/>
  <c r="D80" i="1"/>
  <c r="C80" i="1"/>
  <c r="D63" i="1"/>
  <c r="C63" i="1"/>
  <c r="D58" i="1"/>
  <c r="C58" i="1"/>
  <c r="C37" i="1" s="1"/>
  <c r="D38" i="1"/>
  <c r="C38" i="1"/>
  <c r="D34" i="1"/>
  <c r="C34" i="1"/>
  <c r="D31" i="1"/>
  <c r="C31" i="1"/>
  <c r="D29" i="1"/>
  <c r="C29" i="1"/>
  <c r="D25" i="1"/>
  <c r="C25" i="1"/>
  <c r="D21" i="1"/>
  <c r="C21" i="1"/>
  <c r="D18" i="1"/>
  <c r="C18" i="1"/>
  <c r="D13" i="1"/>
  <c r="C13" i="1"/>
  <c r="D7" i="1"/>
  <c r="D6" i="1" s="1"/>
  <c r="C7" i="1"/>
  <c r="C153" i="1"/>
  <c r="D126" i="1"/>
  <c r="C6" i="1"/>
  <c r="D147" i="1" l="1"/>
  <c r="C96" i="1"/>
  <c r="D37" i="1"/>
  <c r="D120" i="1"/>
  <c r="E98" i="1"/>
  <c r="E97" i="1" l="1"/>
  <c r="E150" i="1" l="1"/>
  <c r="E143" i="1"/>
  <c r="E142" i="1"/>
  <c r="E27" i="1"/>
  <c r="E28" i="1"/>
  <c r="E30" i="1"/>
  <c r="E29" i="1" s="1"/>
  <c r="E32" i="1"/>
  <c r="E33" i="1"/>
  <c r="E35" i="1"/>
  <c r="E36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9" i="1"/>
  <c r="E60" i="1"/>
  <c r="E61" i="1"/>
  <c r="E62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1" i="1"/>
  <c r="E82" i="1"/>
  <c r="E83" i="1"/>
  <c r="E84" i="1"/>
  <c r="E86" i="1"/>
  <c r="E87" i="1"/>
  <c r="E88" i="1"/>
  <c r="E89" i="1"/>
  <c r="E90" i="1"/>
  <c r="E91" i="1"/>
  <c r="E92" i="1"/>
  <c r="E93" i="1"/>
  <c r="E95" i="1"/>
  <c r="E94" i="1" s="1"/>
  <c r="E100" i="1"/>
  <c r="E101" i="1"/>
  <c r="E103" i="1"/>
  <c r="E102" i="1" s="1"/>
  <c r="E105" i="1"/>
  <c r="E106" i="1"/>
  <c r="E107" i="1"/>
  <c r="E108" i="1"/>
  <c r="E109" i="1"/>
  <c r="E111" i="1"/>
  <c r="E112" i="1"/>
  <c r="E113" i="1"/>
  <c r="E115" i="1"/>
  <c r="E116" i="1"/>
  <c r="E117" i="1"/>
  <c r="E119" i="1"/>
  <c r="E118" i="1" s="1"/>
  <c r="E122" i="1"/>
  <c r="E123" i="1"/>
  <c r="E125" i="1"/>
  <c r="E124" i="1" s="1"/>
  <c r="E128" i="1"/>
  <c r="E129" i="1"/>
  <c r="E130" i="1"/>
  <c r="E131" i="1"/>
  <c r="E132" i="1"/>
  <c r="E133" i="1"/>
  <c r="E134" i="1"/>
  <c r="E135" i="1"/>
  <c r="E136" i="1"/>
  <c r="E138" i="1"/>
  <c r="E137" i="1" s="1"/>
  <c r="E140" i="1"/>
  <c r="E139" i="1" s="1"/>
  <c r="E23" i="1"/>
  <c r="E24" i="1"/>
  <c r="E22" i="1"/>
  <c r="E19" i="1"/>
  <c r="E17" i="1"/>
  <c r="E16" i="1"/>
  <c r="E15" i="1"/>
  <c r="E14" i="1"/>
  <c r="E9" i="1"/>
  <c r="E10" i="1"/>
  <c r="E11" i="1"/>
  <c r="E12" i="1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C47" i="2"/>
  <c r="D47" i="2"/>
  <c r="E31" i="1" l="1"/>
  <c r="E121" i="1"/>
  <c r="E120" i="1" s="1"/>
  <c r="C156" i="1"/>
  <c r="E114" i="1"/>
  <c r="E99" i="1"/>
  <c r="E63" i="1"/>
  <c r="E58" i="1"/>
  <c r="E127" i="1"/>
  <c r="E110" i="1"/>
  <c r="E104" i="1"/>
  <c r="E85" i="1"/>
  <c r="E80" i="1"/>
  <c r="E38" i="1"/>
  <c r="E34" i="1"/>
  <c r="E144" i="1"/>
  <c r="E141" i="1" s="1"/>
  <c r="E146" i="1"/>
  <c r="E145" i="1" s="1"/>
  <c r="E149" i="1"/>
  <c r="E148" i="1" s="1"/>
  <c r="E152" i="1"/>
  <c r="E151" i="1" s="1"/>
  <c r="E155" i="1"/>
  <c r="E154" i="1" s="1"/>
  <c r="E153" i="1" s="1"/>
  <c r="E8" i="1"/>
  <c r="E20" i="1"/>
  <c r="E26" i="1"/>
  <c r="E96" i="1" l="1"/>
  <c r="E37" i="1"/>
  <c r="E126" i="1"/>
  <c r="E18" i="1"/>
  <c r="E147" i="1"/>
  <c r="E7" i="1"/>
  <c r="E25" i="1"/>
  <c r="E21" i="1"/>
  <c r="E13" i="1"/>
  <c r="E6" i="1" l="1"/>
  <c r="E156" i="1" s="1"/>
  <c r="D156" i="1"/>
  <c r="E6" i="2" l="1"/>
  <c r="E47" i="2" s="1"/>
</calcChain>
</file>

<file path=xl/sharedStrings.xml><?xml version="1.0" encoding="utf-8"?>
<sst xmlns="http://schemas.openxmlformats.org/spreadsheetml/2006/main" count="410" uniqueCount="378">
  <si>
    <t>ADMINISTRACIÓN NACIONAL DE ACUEDUCTOS Y ALCANTARILLADOS</t>
  </si>
  <si>
    <t>ESTADO DE EJECUCIÓN PRESUPUESTARIA DE EGRESOS</t>
  </si>
  <si>
    <t>(EN DOLARES)</t>
  </si>
  <si>
    <t>CÓDIGO</t>
  </si>
  <si>
    <t>CONCEPTO</t>
  </si>
  <si>
    <t>CREDITO PRESUPUESTARIO</t>
  </si>
  <si>
    <t>DEVENGADO SEGÚN EEPE</t>
  </si>
  <si>
    <t>SALDO PRESUPUESTARIO</t>
  </si>
  <si>
    <t>51</t>
  </si>
  <si>
    <t>Remuneraciones</t>
  </si>
  <si>
    <t>511</t>
  </si>
  <si>
    <t>Remuneraciones Permanentes</t>
  </si>
  <si>
    <t>51101</t>
  </si>
  <si>
    <t>Sueldos</t>
  </si>
  <si>
    <t>51103</t>
  </si>
  <si>
    <t>Aguinaldos</t>
  </si>
  <si>
    <t>51105</t>
  </si>
  <si>
    <t>Dietas</t>
  </si>
  <si>
    <t>51107</t>
  </si>
  <si>
    <t>Beneficios Adicionales</t>
  </si>
  <si>
    <t>512</t>
  </si>
  <si>
    <t>Remuneraciones Eventuales</t>
  </si>
  <si>
    <t>51201</t>
  </si>
  <si>
    <t>51202</t>
  </si>
  <si>
    <t>Salarios por Jornal</t>
  </si>
  <si>
    <t>51203</t>
  </si>
  <si>
    <t>51207</t>
  </si>
  <si>
    <t>513</t>
  </si>
  <si>
    <t>Remuneraciones Extraordinarias</t>
  </si>
  <si>
    <t>51301</t>
  </si>
  <si>
    <t>Horas Extraordinarias</t>
  </si>
  <si>
    <t>51302</t>
  </si>
  <si>
    <t>Beneficios Extraordinarios</t>
  </si>
  <si>
    <t>514</t>
  </si>
  <si>
    <t>Contribuciones Patronales a Inst de Seg Social Públicas</t>
  </si>
  <si>
    <t>51401</t>
  </si>
  <si>
    <t>Por Remuneraciones Permanentes</t>
  </si>
  <si>
    <t>51402</t>
  </si>
  <si>
    <t>Por Remuneraciones Eventuales</t>
  </si>
  <si>
    <t>515</t>
  </si>
  <si>
    <t>Contribuciones Patronales a Inst de Seg Social Privadas</t>
  </si>
  <si>
    <t>51501</t>
  </si>
  <si>
    <t>51502</t>
  </si>
  <si>
    <t>517</t>
  </si>
  <si>
    <t>Indemnizaciones</t>
  </si>
  <si>
    <t>51701</t>
  </si>
  <si>
    <t>Al Personal de Servicios Permanentes</t>
  </si>
  <si>
    <t>51702</t>
  </si>
  <si>
    <t>Al Personal de Servicios Eventuales</t>
  </si>
  <si>
    <t>519</t>
  </si>
  <si>
    <t>Remuneraciones Diversas</t>
  </si>
  <si>
    <t>51903</t>
  </si>
  <si>
    <t>Prestaciones Sociales al Personal</t>
  </si>
  <si>
    <t>54</t>
  </si>
  <si>
    <t>Adquisiciones de Bienes y Servicios</t>
  </si>
  <si>
    <t>541</t>
  </si>
  <si>
    <t>Bienes de Uso y Consumo</t>
  </si>
  <si>
    <t>54101</t>
  </si>
  <si>
    <t>Productos Alimenticios para Personas</t>
  </si>
  <si>
    <t>54103</t>
  </si>
  <si>
    <t>Productos Agropecuarios y Forestales</t>
  </si>
  <si>
    <t>54104</t>
  </si>
  <si>
    <t>Productos Textiles y Vestuarios</t>
  </si>
  <si>
    <t>54105</t>
  </si>
  <si>
    <t>Productos de Papel y Cartón</t>
  </si>
  <si>
    <t>54106</t>
  </si>
  <si>
    <t>Productos de Cuero y Caucho</t>
  </si>
  <si>
    <t>54107</t>
  </si>
  <si>
    <t>Productos Químicos</t>
  </si>
  <si>
    <t>54108</t>
  </si>
  <si>
    <t>Productos Farmacéuticos y Medicinales</t>
  </si>
  <si>
    <t>54109</t>
  </si>
  <si>
    <t>Llantas y Neumáticos</t>
  </si>
  <si>
    <t>54110</t>
  </si>
  <si>
    <t>Combustibles y Lubricantes</t>
  </si>
  <si>
    <t>54111</t>
  </si>
  <si>
    <t>Minerales no Métalicos y Productos Derivados</t>
  </si>
  <si>
    <t>54112</t>
  </si>
  <si>
    <t>Minerales Métalicos y Productos Derivados</t>
  </si>
  <si>
    <t>54113</t>
  </si>
  <si>
    <t>Materiales e Instrumental de Laboratorios y uso Médico</t>
  </si>
  <si>
    <t>54114</t>
  </si>
  <si>
    <t>Materiales de Oficina</t>
  </si>
  <si>
    <t>54115</t>
  </si>
  <si>
    <t>Materiales Informáticos</t>
  </si>
  <si>
    <t>54116</t>
  </si>
  <si>
    <t>Libros , Textos, Utiles de Enseñanza y Publicaciones</t>
  </si>
  <si>
    <t>54117</t>
  </si>
  <si>
    <t>Materiales de Defensa y Seguridad Pública</t>
  </si>
  <si>
    <t>54118</t>
  </si>
  <si>
    <t>Herramientas, Repuestos y Accesorios</t>
  </si>
  <si>
    <t>54119</t>
  </si>
  <si>
    <t>Materiales Eléctricos</t>
  </si>
  <si>
    <t>54199</t>
  </si>
  <si>
    <t>Bienes de Uso y Consumo Diversos</t>
  </si>
  <si>
    <t>542</t>
  </si>
  <si>
    <t>Servicios Básicos</t>
  </si>
  <si>
    <t>54201</t>
  </si>
  <si>
    <t>Servicios de Energía Eléctrica</t>
  </si>
  <si>
    <t>54202</t>
  </si>
  <si>
    <t>Servicios de Agua</t>
  </si>
  <si>
    <t>54203</t>
  </si>
  <si>
    <t>Servicios de Telecomunicaciones</t>
  </si>
  <si>
    <t>54204</t>
  </si>
  <si>
    <t>Servicios de Correos</t>
  </si>
  <si>
    <t>543</t>
  </si>
  <si>
    <t>Servicios Generales y Arrendamientos</t>
  </si>
  <si>
    <t>54301</t>
  </si>
  <si>
    <t>Mantenimientos y Reparaciones de Bienes Muebles</t>
  </si>
  <si>
    <t>54302</t>
  </si>
  <si>
    <t>Mantenimientos y Reparaciones de Vehículos</t>
  </si>
  <si>
    <t>54303</t>
  </si>
  <si>
    <t>Mantenimientos y Reparaciones de Bienes Inmuebles</t>
  </si>
  <si>
    <t>54304</t>
  </si>
  <si>
    <t>Transportes, Fletes y Almacenamientos</t>
  </si>
  <si>
    <t>54305</t>
  </si>
  <si>
    <t>Servicios de Publicidad</t>
  </si>
  <si>
    <t>54306</t>
  </si>
  <si>
    <t>Servicios de Vigilancia</t>
  </si>
  <si>
    <t>54307</t>
  </si>
  <si>
    <t>Servicios de Limpiezas y Fumigaciones</t>
  </si>
  <si>
    <t>54308</t>
  </si>
  <si>
    <t>Servicios de Lavanderías y Planchado</t>
  </si>
  <si>
    <t>54309</t>
  </si>
  <si>
    <t>Servicios de Laboratorios</t>
  </si>
  <si>
    <t>54310</t>
  </si>
  <si>
    <t>Servicios de Alimentación</t>
  </si>
  <si>
    <t>54313</t>
  </si>
  <si>
    <t>Impresiones, Publicaciones y Reproducciones</t>
  </si>
  <si>
    <t>54314</t>
  </si>
  <si>
    <t>Atenciones Oficiales</t>
  </si>
  <si>
    <t>54316</t>
  </si>
  <si>
    <t>Arrendamiento de Bienes Muebles</t>
  </si>
  <si>
    <t>54317</t>
  </si>
  <si>
    <t>Arrendamiento de Bienes Inmuebles</t>
  </si>
  <si>
    <t>54399</t>
  </si>
  <si>
    <t>Servicios Generales y Arrendamientos Diversos</t>
  </si>
  <si>
    <t>544</t>
  </si>
  <si>
    <t>Pasajes y Viáticos</t>
  </si>
  <si>
    <t>54401</t>
  </si>
  <si>
    <t>Pasajes al Interior</t>
  </si>
  <si>
    <t>54402</t>
  </si>
  <si>
    <t>Pasajes al Exterior</t>
  </si>
  <si>
    <t>54403</t>
  </si>
  <si>
    <t>Viáticos por Comisión Interna</t>
  </si>
  <si>
    <t>54404</t>
  </si>
  <si>
    <t>Viáticos por Comisión Externa</t>
  </si>
  <si>
    <t>545</t>
  </si>
  <si>
    <t>Consultorías, Estudios e Investigaciones</t>
  </si>
  <si>
    <t>54501</t>
  </si>
  <si>
    <t>Servicios Médicos</t>
  </si>
  <si>
    <t>54504</t>
  </si>
  <si>
    <t>Servicios de Contabilidad y Auditoría</t>
  </si>
  <si>
    <t>54505</t>
  </si>
  <si>
    <t>Servicios de Capacitación</t>
  </si>
  <si>
    <t>54507</t>
  </si>
  <si>
    <t>Desarrollos Informáticos</t>
  </si>
  <si>
    <t>54508</t>
  </si>
  <si>
    <t>Estudios e Investigaciones</t>
  </si>
  <si>
    <t>54599</t>
  </si>
  <si>
    <t>Consultorías, Estudios e Investigaciones Diversas</t>
  </si>
  <si>
    <t>549</t>
  </si>
  <si>
    <t>Crédito Fiscal</t>
  </si>
  <si>
    <t>54901</t>
  </si>
  <si>
    <t>55</t>
  </si>
  <si>
    <t>Gastos Financieros y Otros</t>
  </si>
  <si>
    <t>553</t>
  </si>
  <si>
    <t>Intereses y Comisiones de Empréstitos Internos</t>
  </si>
  <si>
    <t>554</t>
  </si>
  <si>
    <t>Intereses y Comisiones de Empréstitos Externos</t>
  </si>
  <si>
    <t>55404</t>
  </si>
  <si>
    <t>De Organismos Multilaterales</t>
  </si>
  <si>
    <t>555</t>
  </si>
  <si>
    <t>Impuestos, Tasas y Derechos</t>
  </si>
  <si>
    <t>55502</t>
  </si>
  <si>
    <t>Impuesto sobre la Transferencia de Bienes Raices</t>
  </si>
  <si>
    <t>55507</t>
  </si>
  <si>
    <t>Tasas</t>
  </si>
  <si>
    <t>55508</t>
  </si>
  <si>
    <t>Derechos</t>
  </si>
  <si>
    <t>55599</t>
  </si>
  <si>
    <t>Impuestos, Tasas y Derechos Diversos</t>
  </si>
  <si>
    <t>556</t>
  </si>
  <si>
    <t>Seguros, Comisiones y Gastos Bancarios</t>
  </si>
  <si>
    <t>55601</t>
  </si>
  <si>
    <t>Primas y Gastos de Seguros de Personas</t>
  </si>
  <si>
    <t>55602</t>
  </si>
  <si>
    <t>Primas y Gastos de Seguros de Bienes</t>
  </si>
  <si>
    <t>55603</t>
  </si>
  <si>
    <t>Comisiones y Gastos Bancarios</t>
  </si>
  <si>
    <t>557</t>
  </si>
  <si>
    <t>Otros Gastos no Clasificados</t>
  </si>
  <si>
    <t>55703</t>
  </si>
  <si>
    <t>Multas y Costas Judiciales</t>
  </si>
  <si>
    <t>55799</t>
  </si>
  <si>
    <t>Gastos Diversos</t>
  </si>
  <si>
    <t>559</t>
  </si>
  <si>
    <t>55901</t>
  </si>
  <si>
    <t>56</t>
  </si>
  <si>
    <t>Transferencias Corrientes</t>
  </si>
  <si>
    <t>563</t>
  </si>
  <si>
    <t>Transferencias Corrientes al Sector Privado</t>
  </si>
  <si>
    <t>56303</t>
  </si>
  <si>
    <t>A Organismos sin Fines de Lucro</t>
  </si>
  <si>
    <t>56304</t>
  </si>
  <si>
    <t>A Personas Naturales</t>
  </si>
  <si>
    <t>564</t>
  </si>
  <si>
    <t>Transferencias Corrientes al Sector Externo</t>
  </si>
  <si>
    <t>56404</t>
  </si>
  <si>
    <t>A Organismos Multilaterales</t>
  </si>
  <si>
    <t>61</t>
  </si>
  <si>
    <t>Inversiones en Activos Fijos</t>
  </si>
  <si>
    <t>611</t>
  </si>
  <si>
    <t>Bienes Muebles</t>
  </si>
  <si>
    <t>61101</t>
  </si>
  <si>
    <t>Mobiliarios</t>
  </si>
  <si>
    <t>61102</t>
  </si>
  <si>
    <t>Maquinarias y Equipos</t>
  </si>
  <si>
    <t>61103</t>
  </si>
  <si>
    <t>Equipos Médicos y de Laboratorios</t>
  </si>
  <si>
    <t>61104</t>
  </si>
  <si>
    <t>Equipos Informáticos</t>
  </si>
  <si>
    <t>61105</t>
  </si>
  <si>
    <t>Vehículos de Transporte</t>
  </si>
  <si>
    <t>61107</t>
  </si>
  <si>
    <t>Libros y Colecciones</t>
  </si>
  <si>
    <t>61108</t>
  </si>
  <si>
    <t>Herramientas y Repuestos Principales</t>
  </si>
  <si>
    <t>61199</t>
  </si>
  <si>
    <t>Bienes Muebles Diversos</t>
  </si>
  <si>
    <t>612</t>
  </si>
  <si>
    <t>Bienes Inmuebles</t>
  </si>
  <si>
    <t>61201</t>
  </si>
  <si>
    <t>Terrenos</t>
  </si>
  <si>
    <t>614</t>
  </si>
  <si>
    <t>Intangibles</t>
  </si>
  <si>
    <t>61403</t>
  </si>
  <si>
    <t>Derechos de Propiedad Intelectual</t>
  </si>
  <si>
    <t>616</t>
  </si>
  <si>
    <t>Infraestructuras</t>
  </si>
  <si>
    <t>61607</t>
  </si>
  <si>
    <t>De Producción de Bienes y Servicios</t>
  </si>
  <si>
    <t>619</t>
  </si>
  <si>
    <t>61901</t>
  </si>
  <si>
    <t>62</t>
  </si>
  <si>
    <t>Transferencias de Capital</t>
  </si>
  <si>
    <t>622</t>
  </si>
  <si>
    <t>Transferencias de Capital al Sector Público</t>
  </si>
  <si>
    <t>TOTAL</t>
  </si>
  <si>
    <t>ESTADO DE EJECUCIÓN PRESUPUESTARIA DE INGRESOS</t>
  </si>
  <si>
    <t>DEVENGADO SEGÚN EEPI</t>
  </si>
  <si>
    <t>14</t>
  </si>
  <si>
    <t xml:space="preserve">VENTA DE BIENES Y SERVICIOS                                                                         </t>
  </si>
  <si>
    <t>142</t>
  </si>
  <si>
    <t xml:space="preserve">Ingresos por Prestación de Servicios Públicos                                                       </t>
  </si>
  <si>
    <t>14201</t>
  </si>
  <si>
    <t xml:space="preserve">Servicios Básicos                                                                                   </t>
  </si>
  <si>
    <t>14299</t>
  </si>
  <si>
    <t xml:space="preserve">Servicios Diversos                                                                                  </t>
  </si>
  <si>
    <t>143</t>
  </si>
  <si>
    <t xml:space="preserve">Ventas de Desechos y Residuos                                                                       </t>
  </si>
  <si>
    <t>14399</t>
  </si>
  <si>
    <t xml:space="preserve">De Bienes Diversos                                                                                  </t>
  </si>
  <si>
    <t>149</t>
  </si>
  <si>
    <t xml:space="preserve">Débito Fiscal                                                                                       </t>
  </si>
  <si>
    <t>14901</t>
  </si>
  <si>
    <t>15</t>
  </si>
  <si>
    <t xml:space="preserve">INGRESOS FINANCIEROS Y OTROS                                                                        </t>
  </si>
  <si>
    <t>153</t>
  </si>
  <si>
    <t xml:space="preserve">Multas e Intereses por Mora                                                                         </t>
  </si>
  <si>
    <t>15399</t>
  </si>
  <si>
    <t xml:space="preserve">Multas e Intereses Diversos                                                                         </t>
  </si>
  <si>
    <t>154</t>
  </si>
  <si>
    <t xml:space="preserve">Arrendamientos de Bienes                                                                            </t>
  </si>
  <si>
    <t>15402</t>
  </si>
  <si>
    <t xml:space="preserve">Arrendamientos de Bienes Inmuebles                                                                  </t>
  </si>
  <si>
    <t>156</t>
  </si>
  <si>
    <t xml:space="preserve">Indemnizaciones y Valores no Reclamados                                                             </t>
  </si>
  <si>
    <t>15602</t>
  </si>
  <si>
    <t xml:space="preserve">Compensaciones por Pérdidas o Daños de Bienes Muebles                                               </t>
  </si>
  <si>
    <t>157</t>
  </si>
  <si>
    <t xml:space="preserve">Otros Ingresos no Clasificados                                                                      </t>
  </si>
  <si>
    <t>15799</t>
  </si>
  <si>
    <t xml:space="preserve">Ingresos Diversos                                                                                   </t>
  </si>
  <si>
    <t>159</t>
  </si>
  <si>
    <t>15901</t>
  </si>
  <si>
    <t>22</t>
  </si>
  <si>
    <t xml:space="preserve">TRANSFERENCIAS DE CAPITAL                                                                           </t>
  </si>
  <si>
    <t>222</t>
  </si>
  <si>
    <t xml:space="preserve">Transferencias de Capital del Sector Público                                                        </t>
  </si>
  <si>
    <t>2224300</t>
  </si>
  <si>
    <t xml:space="preserve">Ramo de Obras Públicas                                                                              </t>
  </si>
  <si>
    <t>224</t>
  </si>
  <si>
    <t xml:space="preserve">Transferencias de Capital del Sector Externo                                                        </t>
  </si>
  <si>
    <t>22403</t>
  </si>
  <si>
    <t xml:space="preserve">De Gobiernos y Organismos Gubernamentales                                                           </t>
  </si>
  <si>
    <t>31</t>
  </si>
  <si>
    <t xml:space="preserve">ENDEUDAMIENTO PUBLICO                                                                               </t>
  </si>
  <si>
    <t>314</t>
  </si>
  <si>
    <t xml:space="preserve">Contratacion de Empréstitos Externos                                                                </t>
  </si>
  <si>
    <t>31404</t>
  </si>
  <si>
    <t xml:space="preserve">De Organismos Multilaterales                                                                        </t>
  </si>
  <si>
    <t>32</t>
  </si>
  <si>
    <t xml:space="preserve">SALDOS AÑOS ANTERIORES                                                                              </t>
  </si>
  <si>
    <t>322</t>
  </si>
  <si>
    <t xml:space="preserve">Cuentas por Cobrar de Años Anteriores                                                               </t>
  </si>
  <si>
    <t>32201</t>
  </si>
  <si>
    <t xml:space="preserve">Cuentas por Cobrar de Años Anteriores.                                                              </t>
  </si>
  <si>
    <t>15703</t>
  </si>
  <si>
    <t xml:space="preserve">Rentabilidad de Cuentas Bancarias                                                                   </t>
  </si>
  <si>
    <t>311</t>
  </si>
  <si>
    <t xml:space="preserve">Colocaciones de Titulosvalores en el Mercado Nacional                                               </t>
  </si>
  <si>
    <t>31199</t>
  </si>
  <si>
    <t xml:space="preserve">Titulosvalores Diversos                                                                             </t>
  </si>
  <si>
    <t>321</t>
  </si>
  <si>
    <t xml:space="preserve">Saldos Iniciales de Caja y Banco                                                                    </t>
  </si>
  <si>
    <t>32102</t>
  </si>
  <si>
    <t xml:space="preserve">Saldo Inical en Banco                                                                               </t>
  </si>
  <si>
    <t>51102</t>
  </si>
  <si>
    <t>51403</t>
  </si>
  <si>
    <t>Por Remuneraciones Extraordinarias</t>
  </si>
  <si>
    <t>51503</t>
  </si>
  <si>
    <t>51999</t>
  </si>
  <si>
    <t>54502</t>
  </si>
  <si>
    <t>Servicios del Medio Ambiente y Recursos Naturales</t>
  </si>
  <si>
    <t>54503</t>
  </si>
  <si>
    <t>Servicios Jurídicos</t>
  </si>
  <si>
    <t>55307</t>
  </si>
  <si>
    <t>De Empresas Privadas no Financieras</t>
  </si>
  <si>
    <t>55308</t>
  </si>
  <si>
    <t>De Empresas Privadas Financieras</t>
  </si>
  <si>
    <t>55504</t>
  </si>
  <si>
    <t>Impuesto a la Transf de Bienes Muebles y a la Prest de Serv.</t>
  </si>
  <si>
    <t>55702</t>
  </si>
  <si>
    <t>Sentencias Judiciales</t>
  </si>
  <si>
    <t>61110</t>
  </si>
  <si>
    <t>Maquinaria y Equipo para Apoyo Institucional</t>
  </si>
  <si>
    <t>624</t>
  </si>
  <si>
    <t>Otras Transferencias de Capital</t>
  </si>
  <si>
    <t>62401</t>
  </si>
  <si>
    <t>Transferencias de Capital Diversas</t>
  </si>
  <si>
    <t>72</t>
  </si>
  <si>
    <t>Saldos de Años Anteriores</t>
  </si>
  <si>
    <t>721</t>
  </si>
  <si>
    <t>Cuentas por Pagar de Años Anteriores Gastos Corrientes</t>
  </si>
  <si>
    <t>72101</t>
  </si>
  <si>
    <t>516</t>
  </si>
  <si>
    <t>Gastos de Representación</t>
  </si>
  <si>
    <t>51601</t>
  </si>
  <si>
    <t>Por Prestación de Servicios en el País</t>
  </si>
  <si>
    <t>15603</t>
  </si>
  <si>
    <t xml:space="preserve">Compensaciones Por Daños de Bienes Inmuebles                                                        </t>
  </si>
  <si>
    <t>22201</t>
  </si>
  <si>
    <t>313</t>
  </si>
  <si>
    <t xml:space="preserve">Contratacion de Empréstitos Internos                                                                </t>
  </si>
  <si>
    <t>31307</t>
  </si>
  <si>
    <t xml:space="preserve">De Empresas Privadas no Financieras                                                                 </t>
  </si>
  <si>
    <t>62201</t>
  </si>
  <si>
    <t>54318</t>
  </si>
  <si>
    <t>Arrendamiento por el uso de Bienes Intangibles</t>
  </si>
  <si>
    <t>15699</t>
  </si>
  <si>
    <t xml:space="preserve">Compensaciones Por Pérdidas o Daños de Bienes Diversos                                              </t>
  </si>
  <si>
    <t>22404</t>
  </si>
  <si>
    <t>61602</t>
  </si>
  <si>
    <t>De Salud y Saneamiento Ambiental</t>
  </si>
  <si>
    <t>61604</t>
  </si>
  <si>
    <t>De Vivienda y Oficina</t>
  </si>
  <si>
    <t>6220505</t>
  </si>
  <si>
    <t>Fondo de Inversión Social para el Desarrollo Local</t>
  </si>
  <si>
    <t>551</t>
  </si>
  <si>
    <t>Intereses y Comisiones de Títulos Valores en el Mercado Nac.</t>
  </si>
  <si>
    <t>55199</t>
  </si>
  <si>
    <t>Intereses y Comisiones de Títulos Valores Diversos</t>
  </si>
  <si>
    <t xml:space="preserve"> Del  1 de Enero  al  30 de Septiembre del 2016</t>
  </si>
  <si>
    <t>F.________________________</t>
  </si>
  <si>
    <t xml:space="preserve">                F.________________________</t>
  </si>
  <si>
    <t xml:space="preserve">              JEFE UFI</t>
  </si>
  <si>
    <t xml:space="preserve">                               CONTADOR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</si>
</sst>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44" fontId="0" fillId="0" borderId="0" xfId="1" applyFont="1"/>
    <xf numFmtId="0" fontId="0" fillId="0" borderId="0" xfId="0"/>
    <xf numFmtId="0" fontId="2" fillId="0" borderId="0" xfId="0" applyFont="1"/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44" fontId="2" fillId="2" borderId="1" xfId="1" applyFont="1" applyFill="1" applyBorder="1" applyAlignment="1" applyProtection="1">
      <alignment horizontal="center" vertical="center" wrapText="1"/>
      <protection locked="0"/>
    </xf>
    <xf numFmtId="44" fontId="2" fillId="2" borderId="1" xfId="1" applyFont="1" applyFill="1" applyBorder="1"/>
    <xf numFmtId="0" fontId="0" fillId="0" borderId="0" xfId="0"/>
    <xf numFmtId="0" fontId="0" fillId="0" borderId="0" xfId="0"/>
    <xf numFmtId="0" fontId="0" fillId="0" borderId="0" xfId="0" applyProtection="1">
      <protection locked="0"/>
    </xf>
    <xf numFmtId="0" fontId="0" fillId="0" borderId="0" xfId="0"/>
    <xf numFmtId="0" fontId="0" fillId="0" borderId="0" xfId="0" applyProtection="1">
      <protection locked="0"/>
    </xf>
    <xf numFmtId="44" fontId="2" fillId="0" borderId="1" xfId="1" applyFont="1" applyFill="1" applyBorder="1"/>
    <xf numFmtId="0" fontId="0" fillId="0" borderId="1" xfId="0" applyBorder="1" applyProtection="1">
      <protection locked="0"/>
    </xf>
    <xf numFmtId="44" fontId="0" fillId="0" borderId="1" xfId="1" applyFont="1" applyBorder="1" applyProtection="1">
      <protection locked="0"/>
    </xf>
    <xf numFmtId="44" fontId="0" fillId="0" borderId="1" xfId="1" applyFont="1" applyBorder="1"/>
    <xf numFmtId="0" fontId="2" fillId="0" borderId="1" xfId="0" applyFont="1" applyFill="1" applyBorder="1" applyProtection="1">
      <protection locked="0"/>
    </xf>
    <xf numFmtId="44" fontId="2" fillId="0" borderId="1" xfId="1" applyFont="1" applyFill="1" applyBorder="1" applyProtection="1">
      <protection locked="0"/>
    </xf>
    <xf numFmtId="0" fontId="0" fillId="0" borderId="1" xfId="0" applyFill="1" applyBorder="1" applyProtection="1">
      <protection locked="0"/>
    </xf>
    <xf numFmtId="44" fontId="0" fillId="0" borderId="1" xfId="1" applyFont="1" applyFill="1" applyBorder="1" applyProtection="1">
      <protection locked="0"/>
    </xf>
    <xf numFmtId="44" fontId="0" fillId="0" borderId="1" xfId="1" applyFont="1" applyFill="1" applyBorder="1"/>
    <xf numFmtId="0" fontId="0" fillId="0" borderId="1" xfId="0" applyFont="1" applyFill="1" applyBorder="1" applyProtection="1">
      <protection locked="0"/>
    </xf>
    <xf numFmtId="44" fontId="1" fillId="0" borderId="1" xfId="1" applyFont="1" applyFill="1" applyBorder="1"/>
    <xf numFmtId="0" fontId="3" fillId="0" borderId="0" xfId="0" applyFont="1" applyBorder="1"/>
    <xf numFmtId="0" fontId="3" fillId="0" borderId="0" xfId="0" applyFont="1"/>
    <xf numFmtId="0" fontId="2" fillId="0" borderId="0" xfId="0" applyFont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tabSelected="1" workbookViewId="0">
      <selection activeCell="G56" sqref="G56"/>
    </sheetView>
  </sheetViews>
  <sheetFormatPr baseColWidth="10" defaultRowHeight="15" x14ac:dyDescent="0.25"/>
  <cols>
    <col min="1" max="1" width="8" bestFit="1" customWidth="1"/>
    <col min="2" max="2" width="52.42578125" customWidth="1"/>
    <col min="3" max="3" width="19.7109375" style="1" customWidth="1"/>
    <col min="4" max="4" width="17.85546875" style="1" bestFit="1" customWidth="1"/>
    <col min="5" max="5" width="17.5703125" style="1" customWidth="1"/>
    <col min="11" max="12" width="11.85546875" bestFit="1" customWidth="1"/>
  </cols>
  <sheetData>
    <row r="1" spans="1:12" x14ac:dyDescent="0.25">
      <c r="A1" s="26" t="s">
        <v>0</v>
      </c>
      <c r="B1" s="26"/>
      <c r="C1" s="26"/>
      <c r="D1" s="26"/>
      <c r="E1" s="26"/>
    </row>
    <row r="2" spans="1:12" x14ac:dyDescent="0.25">
      <c r="A2" s="26" t="s">
        <v>249</v>
      </c>
      <c r="B2" s="26"/>
      <c r="C2" s="26"/>
      <c r="D2" s="26"/>
      <c r="E2" s="26"/>
    </row>
    <row r="3" spans="1:12" x14ac:dyDescent="0.25">
      <c r="A3" s="26" t="s">
        <v>373</v>
      </c>
      <c r="B3" s="26"/>
      <c r="C3" s="26"/>
      <c r="D3" s="26"/>
      <c r="E3" s="26"/>
    </row>
    <row r="4" spans="1:12" x14ac:dyDescent="0.25">
      <c r="A4" s="26" t="s">
        <v>2</v>
      </c>
      <c r="B4" s="26"/>
      <c r="C4" s="26"/>
      <c r="D4" s="26"/>
      <c r="E4" s="26"/>
    </row>
    <row r="5" spans="1:12" ht="30" x14ac:dyDescent="0.25">
      <c r="A5" s="5" t="s">
        <v>3</v>
      </c>
      <c r="B5" s="5" t="s">
        <v>4</v>
      </c>
      <c r="C5" s="6" t="s">
        <v>5</v>
      </c>
      <c r="D5" s="6" t="s">
        <v>250</v>
      </c>
      <c r="E5" s="6" t="s">
        <v>7</v>
      </c>
    </row>
    <row r="6" spans="1:12" x14ac:dyDescent="0.25">
      <c r="A6" s="13" t="s">
        <v>251</v>
      </c>
      <c r="B6" s="13" t="s">
        <v>252</v>
      </c>
      <c r="C6" s="13">
        <v>123149566.36</v>
      </c>
      <c r="D6" s="13">
        <v>121963163.43000001</v>
      </c>
      <c r="E6" s="13">
        <f>C6-D6</f>
        <v>1186402.9299999923</v>
      </c>
      <c r="G6" s="10"/>
      <c r="H6" s="10"/>
      <c r="I6" s="10"/>
      <c r="J6" s="10"/>
      <c r="L6" s="8"/>
    </row>
    <row r="7" spans="1:12" x14ac:dyDescent="0.25">
      <c r="A7" s="14" t="s">
        <v>253</v>
      </c>
      <c r="B7" s="14" t="s">
        <v>254</v>
      </c>
      <c r="C7" s="15">
        <v>120257347.42</v>
      </c>
      <c r="D7" s="15">
        <v>120440113.42</v>
      </c>
      <c r="E7" s="15">
        <f t="shared" ref="E7:E46" si="0">C7-D7</f>
        <v>-182766</v>
      </c>
      <c r="G7" s="10"/>
      <c r="H7" s="10"/>
      <c r="I7" s="10"/>
      <c r="J7" s="10"/>
      <c r="K7" s="9"/>
      <c r="L7" s="8"/>
    </row>
    <row r="8" spans="1:12" x14ac:dyDescent="0.25">
      <c r="A8" s="14" t="s">
        <v>255</v>
      </c>
      <c r="B8" s="14" t="s">
        <v>256</v>
      </c>
      <c r="C8" s="15">
        <v>112062120</v>
      </c>
      <c r="D8" s="15">
        <v>111174911.36</v>
      </c>
      <c r="E8" s="15">
        <f t="shared" si="0"/>
        <v>887208.6400000006</v>
      </c>
      <c r="G8" s="10"/>
      <c r="H8" s="10"/>
      <c r="I8" s="10"/>
      <c r="J8" s="10"/>
      <c r="K8" s="9"/>
      <c r="L8" s="8"/>
    </row>
    <row r="9" spans="1:12" x14ac:dyDescent="0.25">
      <c r="A9" s="14" t="s">
        <v>257</v>
      </c>
      <c r="B9" s="14" t="s">
        <v>258</v>
      </c>
      <c r="C9" s="15">
        <v>8195227.4199999999</v>
      </c>
      <c r="D9" s="15">
        <v>9265202.0600000005</v>
      </c>
      <c r="E9" s="15">
        <f t="shared" si="0"/>
        <v>-1069974.6400000006</v>
      </c>
      <c r="G9" s="10"/>
      <c r="H9" s="10"/>
      <c r="I9" s="10"/>
      <c r="J9" s="10"/>
      <c r="K9" s="9"/>
      <c r="L9" s="8"/>
    </row>
    <row r="10" spans="1:12" x14ac:dyDescent="0.25">
      <c r="A10" s="14" t="s">
        <v>259</v>
      </c>
      <c r="B10" s="14" t="s">
        <v>260</v>
      </c>
      <c r="C10" s="15">
        <v>1536000</v>
      </c>
      <c r="D10" s="15">
        <v>0</v>
      </c>
      <c r="E10" s="15">
        <f t="shared" si="0"/>
        <v>1536000</v>
      </c>
      <c r="G10" s="10"/>
      <c r="H10" s="10"/>
      <c r="I10" s="10"/>
      <c r="J10" s="10"/>
      <c r="K10" s="9"/>
      <c r="L10" s="8"/>
    </row>
    <row r="11" spans="1:12" x14ac:dyDescent="0.25">
      <c r="A11" s="14" t="s">
        <v>261</v>
      </c>
      <c r="B11" s="14" t="s">
        <v>262</v>
      </c>
      <c r="C11" s="15">
        <v>1536000</v>
      </c>
      <c r="D11" s="15">
        <v>0</v>
      </c>
      <c r="E11" s="15">
        <f t="shared" si="0"/>
        <v>1536000</v>
      </c>
      <c r="G11" s="10"/>
      <c r="H11" s="10"/>
      <c r="I11" s="10"/>
      <c r="J11" s="10"/>
      <c r="K11" s="9"/>
      <c r="L11" s="8"/>
    </row>
    <row r="12" spans="1:12" x14ac:dyDescent="0.25">
      <c r="A12" s="14" t="s">
        <v>263</v>
      </c>
      <c r="B12" s="14" t="s">
        <v>264</v>
      </c>
      <c r="C12" s="15">
        <v>1356218.94</v>
      </c>
      <c r="D12" s="15">
        <v>1523050.01</v>
      </c>
      <c r="E12" s="15">
        <f t="shared" si="0"/>
        <v>-166831.07000000007</v>
      </c>
      <c r="G12" s="10"/>
      <c r="H12" s="10"/>
      <c r="I12" s="10"/>
      <c r="J12" s="10"/>
      <c r="K12" s="9"/>
      <c r="L12" s="8"/>
    </row>
    <row r="13" spans="1:12" x14ac:dyDescent="0.25">
      <c r="A13" s="14" t="s">
        <v>265</v>
      </c>
      <c r="B13" s="14" t="s">
        <v>264</v>
      </c>
      <c r="C13" s="15">
        <v>1356218.94</v>
      </c>
      <c r="D13" s="15">
        <v>1523050.01</v>
      </c>
      <c r="E13" s="15">
        <f t="shared" si="0"/>
        <v>-166831.07000000007</v>
      </c>
      <c r="G13" s="10"/>
      <c r="H13" s="10"/>
      <c r="I13" s="10"/>
      <c r="J13" s="10"/>
      <c r="K13" s="9"/>
      <c r="L13" s="8"/>
    </row>
    <row r="14" spans="1:12" x14ac:dyDescent="0.25">
      <c r="A14" s="13" t="s">
        <v>266</v>
      </c>
      <c r="B14" s="13" t="s">
        <v>267</v>
      </c>
      <c r="C14" s="13">
        <v>1911318.35</v>
      </c>
      <c r="D14" s="13">
        <v>859803.5</v>
      </c>
      <c r="E14" s="13">
        <f t="shared" si="0"/>
        <v>1051514.8500000001</v>
      </c>
      <c r="G14" s="10"/>
      <c r="H14" s="10"/>
      <c r="I14" s="10"/>
      <c r="J14" s="10"/>
      <c r="K14" s="9"/>
      <c r="L14" s="8"/>
    </row>
    <row r="15" spans="1:12" x14ac:dyDescent="0.25">
      <c r="A15" s="14" t="s">
        <v>268</v>
      </c>
      <c r="B15" s="14" t="s">
        <v>269</v>
      </c>
      <c r="C15" s="15">
        <v>193535</v>
      </c>
      <c r="D15" s="15">
        <v>26487.09</v>
      </c>
      <c r="E15" s="15">
        <f t="shared" si="0"/>
        <v>167047.91</v>
      </c>
      <c r="G15" s="10"/>
      <c r="H15" s="10"/>
      <c r="I15" s="10"/>
      <c r="J15" s="10"/>
      <c r="K15" s="9"/>
      <c r="L15" s="8"/>
    </row>
    <row r="16" spans="1:12" x14ac:dyDescent="0.25">
      <c r="A16" s="14" t="s">
        <v>270</v>
      </c>
      <c r="B16" s="14" t="s">
        <v>271</v>
      </c>
      <c r="C16" s="15">
        <v>193535</v>
      </c>
      <c r="D16" s="15">
        <v>26487.09</v>
      </c>
      <c r="E16" s="15">
        <f t="shared" si="0"/>
        <v>167047.91</v>
      </c>
      <c r="G16" s="10"/>
      <c r="H16" s="10"/>
      <c r="I16" s="10"/>
      <c r="J16" s="10"/>
      <c r="K16" s="9"/>
      <c r="L16" s="8"/>
    </row>
    <row r="17" spans="1:12" x14ac:dyDescent="0.25">
      <c r="A17" s="14" t="s">
        <v>272</v>
      </c>
      <c r="B17" s="14" t="s">
        <v>273</v>
      </c>
      <c r="C17" s="15">
        <v>100000</v>
      </c>
      <c r="D17" s="15">
        <v>59812.75</v>
      </c>
      <c r="E17" s="15">
        <f t="shared" si="0"/>
        <v>40187.25</v>
      </c>
      <c r="G17" s="10"/>
      <c r="H17" s="10"/>
      <c r="I17" s="10"/>
      <c r="J17" s="10"/>
      <c r="K17" s="9"/>
      <c r="L17" s="8"/>
    </row>
    <row r="18" spans="1:12" x14ac:dyDescent="0.25">
      <c r="A18" s="14" t="s">
        <v>274</v>
      </c>
      <c r="B18" s="14" t="s">
        <v>275</v>
      </c>
      <c r="C18" s="15">
        <v>100000</v>
      </c>
      <c r="D18" s="15">
        <v>59812.75</v>
      </c>
      <c r="E18" s="15">
        <f t="shared" si="0"/>
        <v>40187.25</v>
      </c>
      <c r="G18" s="10"/>
      <c r="H18" s="10"/>
      <c r="I18" s="10"/>
      <c r="J18" s="10"/>
      <c r="K18" s="9"/>
      <c r="L18" s="8"/>
    </row>
    <row r="19" spans="1:12" x14ac:dyDescent="0.25">
      <c r="A19" s="14" t="s">
        <v>276</v>
      </c>
      <c r="B19" s="14" t="s">
        <v>277</v>
      </c>
      <c r="C19" s="15">
        <v>617783.35</v>
      </c>
      <c r="D19" s="15">
        <v>397297.26</v>
      </c>
      <c r="E19" s="15">
        <f t="shared" si="0"/>
        <v>220486.08999999997</v>
      </c>
      <c r="G19" s="10"/>
      <c r="H19" s="10"/>
      <c r="I19" s="10"/>
      <c r="J19" s="10"/>
      <c r="K19" s="9"/>
      <c r="L19" s="8"/>
    </row>
    <row r="20" spans="1:12" x14ac:dyDescent="0.25">
      <c r="A20" s="14" t="s">
        <v>278</v>
      </c>
      <c r="B20" s="14" t="s">
        <v>279</v>
      </c>
      <c r="C20" s="15">
        <v>600000</v>
      </c>
      <c r="D20" s="15">
        <v>121232.17</v>
      </c>
      <c r="E20" s="15">
        <f t="shared" si="0"/>
        <v>478767.83</v>
      </c>
      <c r="G20" s="10"/>
      <c r="H20" s="10"/>
      <c r="I20" s="10"/>
      <c r="J20" s="10"/>
      <c r="K20" s="9"/>
      <c r="L20" s="8"/>
    </row>
    <row r="21" spans="1:12" x14ac:dyDescent="0.25">
      <c r="A21" s="14" t="s">
        <v>350</v>
      </c>
      <c r="B21" s="14" t="s">
        <v>351</v>
      </c>
      <c r="C21" s="15">
        <v>13129.28</v>
      </c>
      <c r="D21" s="15">
        <v>261411.02</v>
      </c>
      <c r="E21" s="15">
        <f t="shared" si="0"/>
        <v>-248281.74</v>
      </c>
      <c r="G21" s="10"/>
      <c r="H21" s="10"/>
      <c r="I21" s="10"/>
      <c r="J21" s="10"/>
      <c r="K21" s="9"/>
      <c r="L21" s="8"/>
    </row>
    <row r="22" spans="1:12" x14ac:dyDescent="0.25">
      <c r="A22" s="14" t="s">
        <v>360</v>
      </c>
      <c r="B22" s="14" t="s">
        <v>361</v>
      </c>
      <c r="C22" s="15">
        <v>4654.07</v>
      </c>
      <c r="D22" s="15">
        <v>14654.07</v>
      </c>
      <c r="E22" s="15">
        <f t="shared" si="0"/>
        <v>-10000</v>
      </c>
      <c r="G22" s="10"/>
      <c r="H22" s="10"/>
      <c r="I22" s="10"/>
      <c r="J22" s="10"/>
      <c r="K22" s="9"/>
      <c r="L22" s="8"/>
    </row>
    <row r="23" spans="1:12" x14ac:dyDescent="0.25">
      <c r="A23" s="14" t="s">
        <v>280</v>
      </c>
      <c r="B23" s="14" t="s">
        <v>281</v>
      </c>
      <c r="C23" s="15">
        <v>1000000</v>
      </c>
      <c r="D23" s="15">
        <v>368343.28</v>
      </c>
      <c r="E23" s="15">
        <f t="shared" si="0"/>
        <v>631656.72</v>
      </c>
      <c r="G23" s="10"/>
      <c r="H23" s="10"/>
      <c r="I23" s="10"/>
      <c r="J23" s="10"/>
      <c r="K23" s="9"/>
      <c r="L23" s="8"/>
    </row>
    <row r="24" spans="1:12" x14ac:dyDescent="0.25">
      <c r="A24" s="14" t="s">
        <v>308</v>
      </c>
      <c r="B24" s="14" t="s">
        <v>309</v>
      </c>
      <c r="C24" s="15">
        <v>0</v>
      </c>
      <c r="D24" s="15">
        <v>271950.3</v>
      </c>
      <c r="E24" s="15">
        <f t="shared" si="0"/>
        <v>-271950.3</v>
      </c>
      <c r="G24" s="10"/>
      <c r="H24" s="10"/>
      <c r="I24" s="10"/>
      <c r="J24" s="10"/>
      <c r="K24" s="9"/>
      <c r="L24" s="8"/>
    </row>
    <row r="25" spans="1:12" x14ac:dyDescent="0.25">
      <c r="A25" s="14" t="s">
        <v>282</v>
      </c>
      <c r="B25" s="14" t="s">
        <v>283</v>
      </c>
      <c r="C25" s="15">
        <v>1000000</v>
      </c>
      <c r="D25" s="15">
        <v>96392.98</v>
      </c>
      <c r="E25" s="15">
        <f t="shared" si="0"/>
        <v>903607.02</v>
      </c>
      <c r="G25" s="10"/>
      <c r="H25" s="10"/>
      <c r="I25" s="10"/>
      <c r="J25" s="10"/>
      <c r="K25" s="9"/>
      <c r="L25" s="8"/>
    </row>
    <row r="26" spans="1:12" x14ac:dyDescent="0.25">
      <c r="A26" s="14" t="s">
        <v>284</v>
      </c>
      <c r="B26" s="14" t="s">
        <v>264</v>
      </c>
      <c r="C26" s="15">
        <v>0</v>
      </c>
      <c r="D26" s="15">
        <v>7863.12</v>
      </c>
      <c r="E26" s="15">
        <f t="shared" si="0"/>
        <v>-7863.12</v>
      </c>
      <c r="G26" s="10"/>
      <c r="H26" s="10"/>
      <c r="I26" s="10"/>
      <c r="J26" s="10"/>
      <c r="K26" s="9"/>
      <c r="L26" s="8"/>
    </row>
    <row r="27" spans="1:12" x14ac:dyDescent="0.25">
      <c r="A27" s="14" t="s">
        <v>285</v>
      </c>
      <c r="B27" s="14" t="s">
        <v>264</v>
      </c>
      <c r="C27" s="15">
        <v>0</v>
      </c>
      <c r="D27" s="15">
        <v>7863.12</v>
      </c>
      <c r="E27" s="15">
        <f t="shared" si="0"/>
        <v>-7863.12</v>
      </c>
      <c r="G27" s="10"/>
      <c r="H27" s="10"/>
      <c r="I27" s="10"/>
      <c r="J27" s="10"/>
      <c r="K27" s="9"/>
      <c r="L27" s="8"/>
    </row>
    <row r="28" spans="1:12" x14ac:dyDescent="0.25">
      <c r="A28" s="13" t="s">
        <v>286</v>
      </c>
      <c r="B28" s="13" t="s">
        <v>287</v>
      </c>
      <c r="C28" s="13">
        <v>7616498.5300000003</v>
      </c>
      <c r="D28" s="13">
        <v>1964193.73</v>
      </c>
      <c r="E28" s="13">
        <f t="shared" si="0"/>
        <v>5652304.8000000007</v>
      </c>
      <c r="G28" s="10"/>
      <c r="H28" s="10"/>
      <c r="I28" s="10"/>
      <c r="J28" s="10"/>
      <c r="K28" s="9"/>
      <c r="L28" s="8"/>
    </row>
    <row r="29" spans="1:12" x14ac:dyDescent="0.25">
      <c r="A29" s="14" t="s">
        <v>288</v>
      </c>
      <c r="B29" s="14" t="s">
        <v>289</v>
      </c>
      <c r="C29" s="15">
        <v>1389978.53</v>
      </c>
      <c r="D29" s="15">
        <v>1120795.33</v>
      </c>
      <c r="E29" s="15">
        <f t="shared" si="0"/>
        <v>269183.19999999995</v>
      </c>
      <c r="G29" s="10"/>
      <c r="H29" s="10"/>
      <c r="I29" s="10"/>
      <c r="J29" s="10"/>
      <c r="K29" s="9"/>
      <c r="L29" s="8"/>
    </row>
    <row r="30" spans="1:12" x14ac:dyDescent="0.25">
      <c r="A30" s="14" t="s">
        <v>352</v>
      </c>
      <c r="B30" s="14" t="s">
        <v>289</v>
      </c>
      <c r="C30" s="15">
        <v>0</v>
      </c>
      <c r="D30" s="15">
        <v>354979.41</v>
      </c>
      <c r="E30" s="15">
        <f t="shared" si="0"/>
        <v>-354979.41</v>
      </c>
      <c r="G30" s="10"/>
      <c r="H30" s="10"/>
      <c r="I30" s="10"/>
      <c r="J30" s="10"/>
      <c r="K30" s="9"/>
      <c r="L30" s="8"/>
    </row>
    <row r="31" spans="1:12" x14ac:dyDescent="0.25">
      <c r="A31" s="14" t="s">
        <v>290</v>
      </c>
      <c r="B31" s="14" t="s">
        <v>291</v>
      </c>
      <c r="C31" s="15">
        <v>1389978.53</v>
      </c>
      <c r="D31" s="15">
        <v>765815.92</v>
      </c>
      <c r="E31" s="15">
        <f t="shared" si="0"/>
        <v>624162.61</v>
      </c>
      <c r="G31" s="10"/>
      <c r="H31" s="10"/>
      <c r="I31" s="10"/>
      <c r="J31" s="10"/>
      <c r="K31" s="9"/>
      <c r="L31" s="8"/>
    </row>
    <row r="32" spans="1:12" x14ac:dyDescent="0.25">
      <c r="A32" s="14" t="s">
        <v>292</v>
      </c>
      <c r="B32" s="14" t="s">
        <v>293</v>
      </c>
      <c r="C32" s="15">
        <v>6226520</v>
      </c>
      <c r="D32" s="15">
        <v>843398.4</v>
      </c>
      <c r="E32" s="15">
        <f t="shared" si="0"/>
        <v>5383121.5999999996</v>
      </c>
      <c r="G32" s="10"/>
      <c r="H32" s="10"/>
      <c r="I32" s="10"/>
      <c r="J32" s="10"/>
      <c r="K32" s="9"/>
      <c r="L32" s="8"/>
    </row>
    <row r="33" spans="1:12" x14ac:dyDescent="0.25">
      <c r="A33" s="14" t="s">
        <v>294</v>
      </c>
      <c r="B33" s="14" t="s">
        <v>295</v>
      </c>
      <c r="C33" s="15">
        <v>6226520</v>
      </c>
      <c r="D33" s="15">
        <v>766546.55</v>
      </c>
      <c r="E33" s="15">
        <f t="shared" si="0"/>
        <v>5459973.4500000002</v>
      </c>
      <c r="G33" s="10"/>
      <c r="H33" s="10"/>
      <c r="I33" s="10"/>
      <c r="J33" s="10"/>
      <c r="K33" s="9"/>
      <c r="L33" s="8"/>
    </row>
    <row r="34" spans="1:12" x14ac:dyDescent="0.25">
      <c r="A34" s="14" t="s">
        <v>362</v>
      </c>
      <c r="B34" s="14" t="s">
        <v>301</v>
      </c>
      <c r="C34" s="15">
        <v>0</v>
      </c>
      <c r="D34" s="15">
        <v>76851.850000000006</v>
      </c>
      <c r="E34" s="15">
        <f t="shared" si="0"/>
        <v>-76851.850000000006</v>
      </c>
      <c r="G34" s="10"/>
      <c r="H34" s="10"/>
      <c r="I34" s="10"/>
      <c r="J34" s="10"/>
      <c r="K34" s="9"/>
      <c r="L34" s="8"/>
    </row>
    <row r="35" spans="1:12" x14ac:dyDescent="0.25">
      <c r="A35" s="13" t="s">
        <v>296</v>
      </c>
      <c r="B35" s="13" t="s">
        <v>297</v>
      </c>
      <c r="C35" s="13">
        <v>60547215</v>
      </c>
      <c r="D35" s="13">
        <v>35497498.759999998</v>
      </c>
      <c r="E35" s="13">
        <f t="shared" si="0"/>
        <v>25049716.240000002</v>
      </c>
      <c r="G35" s="10"/>
      <c r="H35" s="10"/>
      <c r="I35" s="10"/>
      <c r="J35" s="10"/>
      <c r="K35" s="9"/>
      <c r="L35" s="8"/>
    </row>
    <row r="36" spans="1:12" x14ac:dyDescent="0.25">
      <c r="A36" s="14" t="s">
        <v>310</v>
      </c>
      <c r="B36" s="14" t="s">
        <v>311</v>
      </c>
      <c r="C36" s="15">
        <v>60218100</v>
      </c>
      <c r="D36" s="15">
        <v>0</v>
      </c>
      <c r="E36" s="15">
        <f t="shared" si="0"/>
        <v>60218100</v>
      </c>
      <c r="G36" s="10"/>
      <c r="H36" s="10"/>
      <c r="I36" s="10"/>
      <c r="J36" s="10"/>
      <c r="K36" s="9"/>
      <c r="L36" s="8"/>
    </row>
    <row r="37" spans="1:12" x14ac:dyDescent="0.25">
      <c r="A37" s="14" t="s">
        <v>312</v>
      </c>
      <c r="B37" s="14" t="s">
        <v>313</v>
      </c>
      <c r="C37" s="15">
        <v>60218100</v>
      </c>
      <c r="D37" s="15">
        <v>0</v>
      </c>
      <c r="E37" s="15">
        <f t="shared" si="0"/>
        <v>60218100</v>
      </c>
      <c r="G37" s="10"/>
      <c r="H37" s="10"/>
      <c r="I37" s="10"/>
      <c r="J37" s="10"/>
      <c r="K37" s="9"/>
      <c r="L37" s="8"/>
    </row>
    <row r="38" spans="1:12" x14ac:dyDescent="0.25">
      <c r="A38" s="14" t="s">
        <v>353</v>
      </c>
      <c r="B38" s="14" t="s">
        <v>354</v>
      </c>
      <c r="C38" s="15">
        <v>0</v>
      </c>
      <c r="D38" s="15">
        <v>35218000</v>
      </c>
      <c r="E38" s="15">
        <f t="shared" si="0"/>
        <v>-35218000</v>
      </c>
      <c r="G38" s="10"/>
      <c r="H38" s="10"/>
      <c r="I38" s="10"/>
      <c r="J38" s="10"/>
      <c r="K38" s="9"/>
      <c r="L38" s="8"/>
    </row>
    <row r="39" spans="1:12" x14ac:dyDescent="0.25">
      <c r="A39" s="14" t="s">
        <v>355</v>
      </c>
      <c r="B39" s="14" t="s">
        <v>356</v>
      </c>
      <c r="C39" s="15">
        <v>0</v>
      </c>
      <c r="D39" s="15">
        <v>35218000</v>
      </c>
      <c r="E39" s="15">
        <f t="shared" si="0"/>
        <v>-35218000</v>
      </c>
      <c r="G39" s="10"/>
      <c r="H39" s="10"/>
      <c r="I39" s="10"/>
      <c r="J39" s="10"/>
      <c r="K39" s="9"/>
      <c r="L39" s="8"/>
    </row>
    <row r="40" spans="1:12" x14ac:dyDescent="0.25">
      <c r="A40" s="14" t="s">
        <v>298</v>
      </c>
      <c r="B40" s="14" t="s">
        <v>299</v>
      </c>
      <c r="C40" s="15">
        <v>329115</v>
      </c>
      <c r="D40" s="15">
        <v>279498.76</v>
      </c>
      <c r="E40" s="15">
        <f t="shared" si="0"/>
        <v>49616.239999999991</v>
      </c>
      <c r="G40" s="10"/>
      <c r="H40" s="10"/>
      <c r="I40" s="10"/>
      <c r="J40" s="10"/>
      <c r="K40" s="9"/>
      <c r="L40" s="8"/>
    </row>
    <row r="41" spans="1:12" x14ac:dyDescent="0.25">
      <c r="A41" s="14" t="s">
        <v>300</v>
      </c>
      <c r="B41" s="14" t="s">
        <v>301</v>
      </c>
      <c r="C41" s="15">
        <v>329115</v>
      </c>
      <c r="D41" s="15">
        <v>279498.76</v>
      </c>
      <c r="E41" s="15">
        <f t="shared" si="0"/>
        <v>49616.239999999991</v>
      </c>
      <c r="G41" s="10"/>
      <c r="H41" s="10"/>
      <c r="I41" s="10"/>
      <c r="J41" s="10"/>
      <c r="K41" s="9"/>
      <c r="L41" s="8"/>
    </row>
    <row r="42" spans="1:12" x14ac:dyDescent="0.25">
      <c r="A42" s="13" t="s">
        <v>302</v>
      </c>
      <c r="B42" s="13" t="s">
        <v>303</v>
      </c>
      <c r="C42" s="13">
        <v>18753220</v>
      </c>
      <c r="D42" s="13">
        <v>0</v>
      </c>
      <c r="E42" s="13">
        <f t="shared" si="0"/>
        <v>18753220</v>
      </c>
      <c r="G42" s="10"/>
      <c r="H42" s="10"/>
      <c r="I42" s="10"/>
      <c r="J42" s="10"/>
      <c r="K42" s="9"/>
      <c r="L42" s="8"/>
    </row>
    <row r="43" spans="1:12" x14ac:dyDescent="0.25">
      <c r="A43" s="14" t="s">
        <v>314</v>
      </c>
      <c r="B43" s="14" t="s">
        <v>315</v>
      </c>
      <c r="C43" s="15">
        <v>2753220</v>
      </c>
      <c r="D43" s="15">
        <v>0</v>
      </c>
      <c r="E43" s="15">
        <f t="shared" si="0"/>
        <v>2753220</v>
      </c>
      <c r="G43" s="10"/>
      <c r="H43" s="10"/>
      <c r="I43" s="10"/>
      <c r="J43" s="10"/>
      <c r="K43" s="9"/>
      <c r="L43" s="8"/>
    </row>
    <row r="44" spans="1:12" x14ac:dyDescent="0.25">
      <c r="A44" s="14" t="s">
        <v>316</v>
      </c>
      <c r="B44" s="14" t="s">
        <v>317</v>
      </c>
      <c r="C44" s="15">
        <v>2753220</v>
      </c>
      <c r="D44" s="15">
        <v>0</v>
      </c>
      <c r="E44" s="15">
        <f t="shared" si="0"/>
        <v>2753220</v>
      </c>
      <c r="G44" s="10"/>
      <c r="H44" s="10"/>
      <c r="I44" s="10"/>
      <c r="J44" s="10"/>
      <c r="K44" s="9"/>
      <c r="L44" s="8"/>
    </row>
    <row r="45" spans="1:12" x14ac:dyDescent="0.25">
      <c r="A45" s="14" t="s">
        <v>304</v>
      </c>
      <c r="B45" s="14" t="s">
        <v>305</v>
      </c>
      <c r="C45" s="15">
        <v>16000000</v>
      </c>
      <c r="D45" s="15">
        <v>0</v>
      </c>
      <c r="E45" s="15">
        <f t="shared" si="0"/>
        <v>16000000</v>
      </c>
      <c r="G45" s="10"/>
      <c r="H45" s="10"/>
      <c r="I45" s="10"/>
      <c r="J45" s="10"/>
      <c r="K45" s="9"/>
      <c r="L45" s="8"/>
    </row>
    <row r="46" spans="1:12" x14ac:dyDescent="0.25">
      <c r="A46" s="14" t="s">
        <v>306</v>
      </c>
      <c r="B46" s="14" t="s">
        <v>307</v>
      </c>
      <c r="C46" s="15">
        <v>16000000</v>
      </c>
      <c r="D46" s="15">
        <v>0</v>
      </c>
      <c r="E46" s="16">
        <f t="shared" si="0"/>
        <v>16000000</v>
      </c>
      <c r="G46" s="10"/>
      <c r="H46" s="10"/>
      <c r="I46" s="10"/>
      <c r="J46" s="10"/>
      <c r="K46" s="9"/>
      <c r="L46" s="8"/>
    </row>
    <row r="47" spans="1:12" s="3" customFormat="1" x14ac:dyDescent="0.25">
      <c r="A47" s="27" t="s">
        <v>248</v>
      </c>
      <c r="B47" s="28"/>
      <c r="C47" s="7">
        <f t="shared" ref="C47:D47" si="1">C6+C14+C28+C35+C42</f>
        <v>211977818.24000001</v>
      </c>
      <c r="D47" s="7">
        <f t="shared" si="1"/>
        <v>160284659.42000002</v>
      </c>
      <c r="E47" s="7">
        <f>E6+E14+E28+E35+E42</f>
        <v>51693158.819999993</v>
      </c>
    </row>
    <row r="52" spans="2:3" ht="15.75" x14ac:dyDescent="0.25">
      <c r="B52" s="24" t="s">
        <v>374</v>
      </c>
      <c r="C52" s="24" t="s">
        <v>375</v>
      </c>
    </row>
    <row r="53" spans="2:3" ht="15.75" x14ac:dyDescent="0.25">
      <c r="B53" s="25" t="s">
        <v>376</v>
      </c>
      <c r="C53" s="25" t="s">
        <v>377</v>
      </c>
    </row>
  </sheetData>
  <mergeCells count="5">
    <mergeCell ref="A1:E1"/>
    <mergeCell ref="A2:E2"/>
    <mergeCell ref="A3:E3"/>
    <mergeCell ref="A4:E4"/>
    <mergeCell ref="A47:B47"/>
  </mergeCells>
  <pageMargins left="0.70866141732283472" right="0.70866141732283472" top="0.74803149606299213" bottom="0.74803149606299213" header="0.31496062992125984" footer="0.31496062992125984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opLeftCell="A97" workbookViewId="0">
      <selection activeCell="B162" sqref="B162:E163"/>
    </sheetView>
  </sheetViews>
  <sheetFormatPr baseColWidth="10" defaultRowHeight="15" x14ac:dyDescent="0.25"/>
  <cols>
    <col min="1" max="1" width="8.28515625" bestFit="1" customWidth="1"/>
    <col min="2" max="2" width="51" bestFit="1" customWidth="1"/>
    <col min="3" max="3" width="18.7109375" style="1" customWidth="1"/>
    <col min="4" max="4" width="16.5703125" style="1" customWidth="1"/>
    <col min="5" max="5" width="17.5703125" style="1" customWidth="1"/>
    <col min="10" max="10" width="11.85546875" bestFit="1" customWidth="1"/>
  </cols>
  <sheetData>
    <row r="1" spans="1:10" x14ac:dyDescent="0.25">
      <c r="A1" s="26" t="s">
        <v>0</v>
      </c>
      <c r="B1" s="26"/>
      <c r="C1" s="26"/>
      <c r="D1" s="26"/>
      <c r="E1" s="26"/>
    </row>
    <row r="2" spans="1:10" x14ac:dyDescent="0.25">
      <c r="A2" s="26" t="s">
        <v>1</v>
      </c>
      <c r="B2" s="26"/>
      <c r="C2" s="26"/>
      <c r="D2" s="26"/>
      <c r="E2" s="26"/>
    </row>
    <row r="3" spans="1:10" x14ac:dyDescent="0.25">
      <c r="A3" s="26" t="s">
        <v>373</v>
      </c>
      <c r="B3" s="26"/>
      <c r="C3" s="26"/>
      <c r="D3" s="26"/>
      <c r="E3" s="26"/>
    </row>
    <row r="4" spans="1:10" x14ac:dyDescent="0.25">
      <c r="A4" s="26" t="s">
        <v>2</v>
      </c>
      <c r="B4" s="26"/>
      <c r="C4" s="26"/>
      <c r="D4" s="26"/>
      <c r="E4" s="26"/>
    </row>
    <row r="5" spans="1:10" ht="30" x14ac:dyDescent="0.25">
      <c r="A5" s="5" t="s">
        <v>3</v>
      </c>
      <c r="B5" s="5" t="s">
        <v>4</v>
      </c>
      <c r="C5" s="6" t="s">
        <v>5</v>
      </c>
      <c r="D5" s="6" t="s">
        <v>6</v>
      </c>
      <c r="E5" s="6" t="s">
        <v>7</v>
      </c>
    </row>
    <row r="6" spans="1:10" x14ac:dyDescent="0.25">
      <c r="A6" s="17" t="s">
        <v>8</v>
      </c>
      <c r="B6" s="17" t="s">
        <v>9</v>
      </c>
      <c r="C6" s="18">
        <f t="shared" ref="C6:E6" si="0">C7+C13+C18+C21+C25+C29+C31+C34</f>
        <v>61688379.32</v>
      </c>
      <c r="D6" s="18">
        <f t="shared" si="0"/>
        <v>41327637.190000005</v>
      </c>
      <c r="E6" s="18">
        <f t="shared" si="0"/>
        <v>20360742.129999999</v>
      </c>
      <c r="F6" s="12"/>
      <c r="G6" s="12"/>
      <c r="H6" s="12"/>
      <c r="I6" s="12"/>
    </row>
    <row r="7" spans="1:10" x14ac:dyDescent="0.25">
      <c r="A7" s="19" t="s">
        <v>10</v>
      </c>
      <c r="B7" s="19" t="s">
        <v>11</v>
      </c>
      <c r="C7" s="20">
        <f t="shared" ref="C7:E7" si="1">SUM(C8:C12)</f>
        <v>26517548.060000002</v>
      </c>
      <c r="D7" s="20">
        <f t="shared" si="1"/>
        <v>17794971.050000001</v>
      </c>
      <c r="E7" s="20">
        <f t="shared" si="1"/>
        <v>8722577.0100000016</v>
      </c>
      <c r="F7" s="12"/>
      <c r="G7" s="12"/>
      <c r="H7" s="12"/>
      <c r="I7" s="12"/>
      <c r="J7" s="11"/>
    </row>
    <row r="8" spans="1:10" x14ac:dyDescent="0.25">
      <c r="A8" s="14" t="s">
        <v>12</v>
      </c>
      <c r="B8" s="14" t="s">
        <v>13</v>
      </c>
      <c r="C8" s="15">
        <v>9053978.8699999992</v>
      </c>
      <c r="D8" s="15">
        <v>6336432.9299999997</v>
      </c>
      <c r="E8" s="21">
        <f t="shared" ref="E8:E71" si="2">C8-D8</f>
        <v>2717545.9399999995</v>
      </c>
      <c r="F8" s="12"/>
      <c r="G8" s="12"/>
      <c r="H8" s="12"/>
      <c r="I8" s="12"/>
      <c r="J8" s="11"/>
    </row>
    <row r="9" spans="1:10" x14ac:dyDescent="0.25">
      <c r="A9" s="14" t="s">
        <v>318</v>
      </c>
      <c r="B9" s="14" t="s">
        <v>24</v>
      </c>
      <c r="C9" s="15">
        <v>13185354.08</v>
      </c>
      <c r="D9" s="15">
        <v>9478919.3499999996</v>
      </c>
      <c r="E9" s="21">
        <f t="shared" si="2"/>
        <v>3706434.7300000004</v>
      </c>
      <c r="F9" s="12"/>
      <c r="G9" s="12"/>
      <c r="H9" s="12"/>
      <c r="I9" s="12"/>
      <c r="J9" s="11"/>
    </row>
    <row r="10" spans="1:10" x14ac:dyDescent="0.25">
      <c r="A10" s="14" t="s">
        <v>14</v>
      </c>
      <c r="B10" s="14" t="s">
        <v>15</v>
      </c>
      <c r="C10" s="15">
        <v>2069660.44</v>
      </c>
      <c r="D10" s="15">
        <v>9813.64</v>
      </c>
      <c r="E10" s="21">
        <f t="shared" si="2"/>
        <v>2059846.8</v>
      </c>
      <c r="F10" s="12"/>
      <c r="G10" s="12"/>
      <c r="H10" s="12"/>
      <c r="I10" s="12"/>
      <c r="J10" s="11"/>
    </row>
    <row r="11" spans="1:10" x14ac:dyDescent="0.25">
      <c r="A11" s="14" t="s">
        <v>16</v>
      </c>
      <c r="B11" s="14" t="s">
        <v>17</v>
      </c>
      <c r="C11" s="15">
        <v>70625</v>
      </c>
      <c r="D11" s="15">
        <v>53625</v>
      </c>
      <c r="E11" s="21">
        <f t="shared" si="2"/>
        <v>17000</v>
      </c>
      <c r="F11" s="12"/>
      <c r="G11" s="12"/>
      <c r="H11" s="12"/>
      <c r="I11" s="12"/>
      <c r="J11" s="11"/>
    </row>
    <row r="12" spans="1:10" x14ac:dyDescent="0.25">
      <c r="A12" s="14" t="s">
        <v>18</v>
      </c>
      <c r="B12" s="14" t="s">
        <v>19</v>
      </c>
      <c r="C12" s="15">
        <v>2137929.67</v>
      </c>
      <c r="D12" s="15">
        <v>1916180.13</v>
      </c>
      <c r="E12" s="21">
        <f t="shared" si="2"/>
        <v>221749.54000000004</v>
      </c>
      <c r="F12" s="12"/>
      <c r="G12" s="12"/>
      <c r="H12" s="12"/>
      <c r="I12" s="12"/>
      <c r="J12" s="11"/>
    </row>
    <row r="13" spans="1:10" x14ac:dyDescent="0.25">
      <c r="A13" s="19" t="s">
        <v>20</v>
      </c>
      <c r="B13" s="19" t="s">
        <v>21</v>
      </c>
      <c r="C13" s="20">
        <f t="shared" ref="C13:E13" si="3">SUM(C14:C17)</f>
        <v>19293755.390000001</v>
      </c>
      <c r="D13" s="20">
        <f t="shared" si="3"/>
        <v>13515493.430000002</v>
      </c>
      <c r="E13" s="20">
        <f t="shared" si="3"/>
        <v>5778261.9600000009</v>
      </c>
      <c r="F13" s="12"/>
      <c r="G13" s="12"/>
      <c r="H13" s="12"/>
      <c r="I13" s="12"/>
      <c r="J13" s="11"/>
    </row>
    <row r="14" spans="1:10" x14ac:dyDescent="0.25">
      <c r="A14" s="14" t="s">
        <v>22</v>
      </c>
      <c r="B14" s="14" t="s">
        <v>13</v>
      </c>
      <c r="C14" s="15">
        <v>15579475.65</v>
      </c>
      <c r="D14" s="15">
        <v>11329624.810000001</v>
      </c>
      <c r="E14" s="21">
        <f t="shared" si="2"/>
        <v>4249850.84</v>
      </c>
      <c r="F14" s="12"/>
      <c r="G14" s="12"/>
      <c r="H14" s="12"/>
      <c r="I14" s="12"/>
      <c r="J14" s="11"/>
    </row>
    <row r="15" spans="1:10" x14ac:dyDescent="0.25">
      <c r="A15" s="14" t="s">
        <v>23</v>
      </c>
      <c r="B15" s="14" t="s">
        <v>24</v>
      </c>
      <c r="C15" s="15">
        <v>664628.36</v>
      </c>
      <c r="D15" s="15">
        <v>627683.75</v>
      </c>
      <c r="E15" s="21">
        <f t="shared" si="2"/>
        <v>36944.609999999986</v>
      </c>
      <c r="F15" s="12"/>
      <c r="G15" s="12"/>
      <c r="H15" s="12"/>
      <c r="I15" s="12"/>
      <c r="J15" s="11"/>
    </row>
    <row r="16" spans="1:10" x14ac:dyDescent="0.25">
      <c r="A16" s="14" t="s">
        <v>25</v>
      </c>
      <c r="B16" s="14" t="s">
        <v>15</v>
      </c>
      <c r="C16" s="15">
        <v>1400772.05</v>
      </c>
      <c r="D16" s="15">
        <v>11595.31</v>
      </c>
      <c r="E16" s="21">
        <f t="shared" si="2"/>
        <v>1389176.74</v>
      </c>
      <c r="F16" s="12"/>
      <c r="G16" s="12"/>
      <c r="H16" s="12"/>
      <c r="I16" s="12"/>
      <c r="J16" s="11"/>
    </row>
    <row r="17" spans="1:10" x14ac:dyDescent="0.25">
      <c r="A17" s="14" t="s">
        <v>26</v>
      </c>
      <c r="B17" s="14" t="s">
        <v>19</v>
      </c>
      <c r="C17" s="15">
        <v>1648879.33</v>
      </c>
      <c r="D17" s="15">
        <v>1546589.56</v>
      </c>
      <c r="E17" s="21">
        <f t="shared" si="2"/>
        <v>102289.77000000002</v>
      </c>
      <c r="F17" s="12"/>
      <c r="G17" s="12"/>
      <c r="H17" s="12"/>
      <c r="I17" s="12"/>
      <c r="J17" s="11"/>
    </row>
    <row r="18" spans="1:10" x14ac:dyDescent="0.25">
      <c r="A18" s="19" t="s">
        <v>27</v>
      </c>
      <c r="B18" s="19" t="s">
        <v>28</v>
      </c>
      <c r="C18" s="20">
        <f t="shared" ref="C18:E18" si="4">SUM(C19:C20)</f>
        <v>4809296.42</v>
      </c>
      <c r="D18" s="20">
        <f t="shared" si="4"/>
        <v>2495759.13</v>
      </c>
      <c r="E18" s="20">
        <f t="shared" si="4"/>
        <v>2313537.29</v>
      </c>
      <c r="F18" s="12"/>
      <c r="G18" s="12"/>
      <c r="H18" s="12"/>
      <c r="I18" s="12"/>
      <c r="J18" s="11"/>
    </row>
    <row r="19" spans="1:10" x14ac:dyDescent="0.25">
      <c r="A19" s="14" t="s">
        <v>29</v>
      </c>
      <c r="B19" s="14" t="s">
        <v>30</v>
      </c>
      <c r="C19" s="15">
        <v>3846011.88</v>
      </c>
      <c r="D19" s="15">
        <v>2399067.88</v>
      </c>
      <c r="E19" s="21">
        <f t="shared" si="2"/>
        <v>1446944</v>
      </c>
      <c r="F19" s="12"/>
      <c r="G19" s="12"/>
      <c r="H19" s="12"/>
      <c r="I19" s="12"/>
      <c r="J19" s="11"/>
    </row>
    <row r="20" spans="1:10" x14ac:dyDescent="0.25">
      <c r="A20" s="14" t="s">
        <v>31</v>
      </c>
      <c r="B20" s="14" t="s">
        <v>32</v>
      </c>
      <c r="C20" s="15">
        <v>963284.54</v>
      </c>
      <c r="D20" s="15">
        <v>96691.25</v>
      </c>
      <c r="E20" s="21">
        <f t="shared" si="2"/>
        <v>866593.29</v>
      </c>
      <c r="F20" s="12"/>
      <c r="G20" s="12"/>
      <c r="H20" s="12"/>
      <c r="I20" s="12"/>
      <c r="J20" s="11"/>
    </row>
    <row r="21" spans="1:10" x14ac:dyDescent="0.25">
      <c r="A21" s="19" t="s">
        <v>33</v>
      </c>
      <c r="B21" s="19" t="s">
        <v>34</v>
      </c>
      <c r="C21" s="20">
        <f t="shared" ref="C21:E21" si="5">SUM(C22:C24)</f>
        <v>3440630.5500000003</v>
      </c>
      <c r="D21" s="20">
        <f t="shared" si="5"/>
        <v>2476216.89</v>
      </c>
      <c r="E21" s="20">
        <f t="shared" si="5"/>
        <v>964413.66000000015</v>
      </c>
      <c r="F21" s="12"/>
      <c r="G21" s="12"/>
      <c r="H21" s="12"/>
      <c r="I21" s="12"/>
      <c r="J21" s="11"/>
    </row>
    <row r="22" spans="1:10" x14ac:dyDescent="0.25">
      <c r="A22" s="14" t="s">
        <v>35</v>
      </c>
      <c r="B22" s="14" t="s">
        <v>36</v>
      </c>
      <c r="C22" s="15">
        <v>1918485.54</v>
      </c>
      <c r="D22" s="15">
        <v>1374854.78</v>
      </c>
      <c r="E22" s="21">
        <f t="shared" si="2"/>
        <v>543630.76</v>
      </c>
      <c r="F22" s="12"/>
      <c r="G22" s="12"/>
      <c r="H22" s="12"/>
      <c r="I22" s="12"/>
      <c r="J22" s="11"/>
    </row>
    <row r="23" spans="1:10" x14ac:dyDescent="0.25">
      <c r="A23" s="14" t="s">
        <v>37</v>
      </c>
      <c r="B23" s="14" t="s">
        <v>38</v>
      </c>
      <c r="C23" s="15">
        <v>1233699.6100000001</v>
      </c>
      <c r="D23" s="15">
        <v>926582.42</v>
      </c>
      <c r="E23" s="21">
        <f t="shared" si="2"/>
        <v>307117.19000000006</v>
      </c>
      <c r="F23" s="12"/>
      <c r="G23" s="12"/>
      <c r="H23" s="12"/>
      <c r="I23" s="12"/>
      <c r="J23" s="11"/>
    </row>
    <row r="24" spans="1:10" x14ac:dyDescent="0.25">
      <c r="A24" s="14" t="s">
        <v>319</v>
      </c>
      <c r="B24" s="14" t="s">
        <v>320</v>
      </c>
      <c r="C24" s="15">
        <v>288445.40000000002</v>
      </c>
      <c r="D24" s="15">
        <v>174779.69</v>
      </c>
      <c r="E24" s="21">
        <f t="shared" si="2"/>
        <v>113665.71000000002</v>
      </c>
      <c r="F24" s="12"/>
      <c r="G24" s="12"/>
      <c r="H24" s="12"/>
      <c r="I24" s="12"/>
      <c r="J24" s="11"/>
    </row>
    <row r="25" spans="1:10" x14ac:dyDescent="0.25">
      <c r="A25" s="19" t="s">
        <v>39</v>
      </c>
      <c r="B25" s="19" t="s">
        <v>40</v>
      </c>
      <c r="C25" s="20">
        <f t="shared" ref="C25:E25" si="6">SUM(C26:C28)</f>
        <v>2485428.81</v>
      </c>
      <c r="D25" s="20">
        <f t="shared" si="6"/>
        <v>1765243.95</v>
      </c>
      <c r="E25" s="20">
        <f t="shared" si="6"/>
        <v>720184.8600000001</v>
      </c>
      <c r="F25" s="12"/>
      <c r="G25" s="12"/>
      <c r="H25" s="12"/>
      <c r="I25" s="12"/>
      <c r="J25" s="11"/>
    </row>
    <row r="26" spans="1:10" x14ac:dyDescent="0.25">
      <c r="A26" s="14" t="s">
        <v>41</v>
      </c>
      <c r="B26" s="14" t="s">
        <v>36</v>
      </c>
      <c r="C26" s="15">
        <v>1191136.33</v>
      </c>
      <c r="D26" s="15">
        <v>863150.61</v>
      </c>
      <c r="E26" s="21">
        <f t="shared" si="2"/>
        <v>327985.72000000009</v>
      </c>
      <c r="F26" s="12"/>
      <c r="G26" s="12"/>
      <c r="H26" s="12"/>
      <c r="I26" s="12"/>
      <c r="J26" s="11"/>
    </row>
    <row r="27" spans="1:10" x14ac:dyDescent="0.25">
      <c r="A27" s="14" t="s">
        <v>42</v>
      </c>
      <c r="B27" s="14" t="s">
        <v>38</v>
      </c>
      <c r="C27" s="15">
        <v>1034675.65</v>
      </c>
      <c r="D27" s="15">
        <v>773243.4</v>
      </c>
      <c r="E27" s="21">
        <f t="shared" si="2"/>
        <v>261432.25</v>
      </c>
      <c r="F27" s="12"/>
      <c r="G27" s="12"/>
      <c r="H27" s="12"/>
      <c r="I27" s="12"/>
      <c r="J27" s="11"/>
    </row>
    <row r="28" spans="1:10" x14ac:dyDescent="0.25">
      <c r="A28" s="14" t="s">
        <v>321</v>
      </c>
      <c r="B28" s="14" t="s">
        <v>320</v>
      </c>
      <c r="C28" s="15">
        <v>259616.83</v>
      </c>
      <c r="D28" s="15">
        <v>128849.94</v>
      </c>
      <c r="E28" s="21">
        <f t="shared" si="2"/>
        <v>130766.88999999998</v>
      </c>
      <c r="F28" s="12"/>
      <c r="G28" s="12"/>
      <c r="H28" s="12"/>
      <c r="I28" s="12"/>
      <c r="J28" s="11"/>
    </row>
    <row r="29" spans="1:10" x14ac:dyDescent="0.25">
      <c r="A29" s="19" t="s">
        <v>346</v>
      </c>
      <c r="B29" s="19" t="s">
        <v>347</v>
      </c>
      <c r="C29" s="20">
        <f t="shared" ref="C29:E29" si="7">SUM(C30)</f>
        <v>6857.16</v>
      </c>
      <c r="D29" s="20">
        <f t="shared" si="7"/>
        <v>4571.4399999999996</v>
      </c>
      <c r="E29" s="20">
        <f t="shared" si="7"/>
        <v>2285.7200000000003</v>
      </c>
      <c r="F29" s="12"/>
      <c r="G29" s="12"/>
      <c r="H29" s="12"/>
      <c r="I29" s="12"/>
      <c r="J29" s="11"/>
    </row>
    <row r="30" spans="1:10" x14ac:dyDescent="0.25">
      <c r="A30" s="14" t="s">
        <v>348</v>
      </c>
      <c r="B30" s="14" t="s">
        <v>349</v>
      </c>
      <c r="C30" s="15">
        <v>6857.16</v>
      </c>
      <c r="D30" s="15">
        <v>4571.4399999999996</v>
      </c>
      <c r="E30" s="21">
        <f t="shared" si="2"/>
        <v>2285.7200000000003</v>
      </c>
      <c r="F30" s="12"/>
      <c r="G30" s="12"/>
      <c r="H30" s="12"/>
      <c r="I30" s="12"/>
      <c r="J30" s="11"/>
    </row>
    <row r="31" spans="1:10" x14ac:dyDescent="0.25">
      <c r="A31" s="19" t="s">
        <v>43</v>
      </c>
      <c r="B31" s="19" t="s">
        <v>44</v>
      </c>
      <c r="C31" s="20">
        <f t="shared" ref="C31:E31" si="8">SUM(C32:C33)</f>
        <v>1526526.05</v>
      </c>
      <c r="D31" s="20">
        <f t="shared" si="8"/>
        <v>966074.3</v>
      </c>
      <c r="E31" s="20">
        <f t="shared" si="8"/>
        <v>560451.75</v>
      </c>
      <c r="F31" s="12"/>
      <c r="G31" s="12"/>
      <c r="H31" s="12"/>
      <c r="I31" s="12"/>
      <c r="J31" s="11"/>
    </row>
    <row r="32" spans="1:10" x14ac:dyDescent="0.25">
      <c r="A32" s="14" t="s">
        <v>45</v>
      </c>
      <c r="B32" s="14" t="s">
        <v>46</v>
      </c>
      <c r="C32" s="15">
        <v>1241090.71</v>
      </c>
      <c r="D32" s="15">
        <v>735421.76</v>
      </c>
      <c r="E32" s="21">
        <f t="shared" si="2"/>
        <v>505668.94999999995</v>
      </c>
      <c r="F32" s="12"/>
      <c r="G32" s="12"/>
      <c r="H32" s="12"/>
      <c r="I32" s="12"/>
      <c r="J32" s="11"/>
    </row>
    <row r="33" spans="1:10" x14ac:dyDescent="0.25">
      <c r="A33" s="14" t="s">
        <v>47</v>
      </c>
      <c r="B33" s="14" t="s">
        <v>48</v>
      </c>
      <c r="C33" s="15">
        <v>285435.34000000003</v>
      </c>
      <c r="D33" s="15">
        <v>230652.54</v>
      </c>
      <c r="E33" s="21">
        <f t="shared" si="2"/>
        <v>54782.800000000017</v>
      </c>
      <c r="F33" s="12"/>
      <c r="G33" s="12"/>
      <c r="H33" s="12"/>
      <c r="I33" s="12"/>
      <c r="J33" s="11"/>
    </row>
    <row r="34" spans="1:10" x14ac:dyDescent="0.25">
      <c r="A34" s="19" t="s">
        <v>49</v>
      </c>
      <c r="B34" s="19" t="s">
        <v>50</v>
      </c>
      <c r="C34" s="20">
        <f t="shared" ref="C34:E34" si="9">SUM(C35:C36)</f>
        <v>3608336.88</v>
      </c>
      <c r="D34" s="20">
        <f t="shared" si="9"/>
        <v>2309307</v>
      </c>
      <c r="E34" s="20">
        <f t="shared" si="9"/>
        <v>1299029.8799999999</v>
      </c>
      <c r="F34" s="12"/>
      <c r="G34" s="12"/>
      <c r="H34" s="12"/>
      <c r="I34" s="12"/>
      <c r="J34" s="11"/>
    </row>
    <row r="35" spans="1:10" x14ac:dyDescent="0.25">
      <c r="A35" s="14" t="s">
        <v>51</v>
      </c>
      <c r="B35" s="14" t="s">
        <v>52</v>
      </c>
      <c r="C35" s="15">
        <v>3080280</v>
      </c>
      <c r="D35" s="15">
        <v>2309307</v>
      </c>
      <c r="E35" s="21">
        <f t="shared" si="2"/>
        <v>770973</v>
      </c>
      <c r="F35" s="12"/>
      <c r="G35" s="12"/>
      <c r="H35" s="12"/>
      <c r="I35" s="12"/>
      <c r="J35" s="11"/>
    </row>
    <row r="36" spans="1:10" x14ac:dyDescent="0.25">
      <c r="A36" s="14" t="s">
        <v>322</v>
      </c>
      <c r="B36" s="14" t="s">
        <v>50</v>
      </c>
      <c r="C36" s="15">
        <v>528056.88</v>
      </c>
      <c r="D36" s="15">
        <v>0</v>
      </c>
      <c r="E36" s="21">
        <f t="shared" si="2"/>
        <v>528056.88</v>
      </c>
      <c r="F36" s="12"/>
      <c r="G36" s="12"/>
      <c r="H36" s="12"/>
      <c r="I36" s="12"/>
      <c r="J36" s="11"/>
    </row>
    <row r="37" spans="1:10" x14ac:dyDescent="0.25">
      <c r="A37" s="17" t="s">
        <v>53</v>
      </c>
      <c r="B37" s="17" t="s">
        <v>54</v>
      </c>
      <c r="C37" s="18">
        <f t="shared" ref="C37:D37" si="10">C38+C58+C63+C80+C85+C94</f>
        <v>61763696.649999991</v>
      </c>
      <c r="D37" s="18">
        <f t="shared" si="10"/>
        <v>18162092.399999999</v>
      </c>
      <c r="E37" s="18">
        <f>E38+E58+E63+E80+E85+E94</f>
        <v>43601604.25</v>
      </c>
      <c r="F37" s="12"/>
      <c r="G37" s="12"/>
      <c r="H37" s="12"/>
      <c r="I37" s="12"/>
      <c r="J37" s="11"/>
    </row>
    <row r="38" spans="1:10" x14ac:dyDescent="0.25">
      <c r="A38" s="19" t="s">
        <v>55</v>
      </c>
      <c r="B38" s="19" t="s">
        <v>56</v>
      </c>
      <c r="C38" s="20">
        <f t="shared" ref="C38:E38" si="11">SUM(C39:C57)</f>
        <v>21384259.399999995</v>
      </c>
      <c r="D38" s="20">
        <f t="shared" si="11"/>
        <v>2705223.9</v>
      </c>
      <c r="E38" s="20">
        <f t="shared" si="11"/>
        <v>18679035.5</v>
      </c>
      <c r="F38" s="12"/>
      <c r="G38" s="12"/>
      <c r="H38" s="12"/>
      <c r="I38" s="12"/>
      <c r="J38" s="11"/>
    </row>
    <row r="39" spans="1:10" x14ac:dyDescent="0.25">
      <c r="A39" s="14" t="s">
        <v>57</v>
      </c>
      <c r="B39" s="14" t="s">
        <v>58</v>
      </c>
      <c r="C39" s="15">
        <v>63007.7</v>
      </c>
      <c r="D39" s="15">
        <v>19707.57</v>
      </c>
      <c r="E39" s="21">
        <f t="shared" si="2"/>
        <v>43300.13</v>
      </c>
      <c r="F39" s="12"/>
      <c r="G39" s="12"/>
      <c r="H39" s="12"/>
      <c r="I39" s="12"/>
      <c r="J39" s="11"/>
    </row>
    <row r="40" spans="1:10" x14ac:dyDescent="0.25">
      <c r="A40" s="14" t="s">
        <v>59</v>
      </c>
      <c r="B40" s="14" t="s">
        <v>60</v>
      </c>
      <c r="C40" s="15">
        <v>44209.96</v>
      </c>
      <c r="D40" s="15">
        <v>9897.26</v>
      </c>
      <c r="E40" s="21">
        <f t="shared" si="2"/>
        <v>34312.699999999997</v>
      </c>
      <c r="F40" s="12"/>
      <c r="G40" s="12"/>
      <c r="H40" s="12"/>
      <c r="I40" s="12"/>
      <c r="J40" s="11"/>
    </row>
    <row r="41" spans="1:10" x14ac:dyDescent="0.25">
      <c r="A41" s="14" t="s">
        <v>61</v>
      </c>
      <c r="B41" s="14" t="s">
        <v>62</v>
      </c>
      <c r="C41" s="15">
        <v>1279954.67</v>
      </c>
      <c r="D41" s="15">
        <v>52400.1</v>
      </c>
      <c r="E41" s="21">
        <f t="shared" si="2"/>
        <v>1227554.5699999998</v>
      </c>
      <c r="F41" s="12"/>
      <c r="G41" s="12"/>
      <c r="H41" s="12"/>
      <c r="I41" s="12"/>
      <c r="J41" s="11"/>
    </row>
    <row r="42" spans="1:10" x14ac:dyDescent="0.25">
      <c r="A42" s="14" t="s">
        <v>63</v>
      </c>
      <c r="B42" s="14" t="s">
        <v>64</v>
      </c>
      <c r="C42" s="15">
        <v>177523.68</v>
      </c>
      <c r="D42" s="15">
        <v>23210.73</v>
      </c>
      <c r="E42" s="21">
        <f t="shared" si="2"/>
        <v>154312.94999999998</v>
      </c>
      <c r="F42" s="12"/>
      <c r="G42" s="12"/>
      <c r="H42" s="12"/>
      <c r="I42" s="12"/>
      <c r="J42" s="11"/>
    </row>
    <row r="43" spans="1:10" x14ac:dyDescent="0.25">
      <c r="A43" s="14" t="s">
        <v>65</v>
      </c>
      <c r="B43" s="14" t="s">
        <v>66</v>
      </c>
      <c r="C43" s="15">
        <v>186365.29</v>
      </c>
      <c r="D43" s="15">
        <v>66482.289999999994</v>
      </c>
      <c r="E43" s="21">
        <f t="shared" si="2"/>
        <v>119883.00000000001</v>
      </c>
      <c r="F43" s="12"/>
      <c r="G43" s="12"/>
      <c r="H43" s="12"/>
      <c r="I43" s="12"/>
      <c r="J43" s="11"/>
    </row>
    <row r="44" spans="1:10" x14ac:dyDescent="0.25">
      <c r="A44" s="14" t="s">
        <v>67</v>
      </c>
      <c r="B44" s="14" t="s">
        <v>68</v>
      </c>
      <c r="C44" s="15">
        <v>10160612.039999999</v>
      </c>
      <c r="D44" s="15">
        <v>1163367.18</v>
      </c>
      <c r="E44" s="21">
        <f t="shared" si="2"/>
        <v>8997244.8599999994</v>
      </c>
      <c r="F44" s="12"/>
      <c r="G44" s="12"/>
      <c r="H44" s="12"/>
      <c r="I44" s="12"/>
      <c r="J44" s="11"/>
    </row>
    <row r="45" spans="1:10" x14ac:dyDescent="0.25">
      <c r="A45" s="14" t="s">
        <v>69</v>
      </c>
      <c r="B45" s="14" t="s">
        <v>70</v>
      </c>
      <c r="C45" s="15">
        <v>456646.40000000002</v>
      </c>
      <c r="D45" s="15">
        <v>394.33</v>
      </c>
      <c r="E45" s="21">
        <f t="shared" si="2"/>
        <v>456252.07</v>
      </c>
      <c r="F45" s="12"/>
      <c r="G45" s="12"/>
      <c r="H45" s="12"/>
      <c r="I45" s="12"/>
      <c r="J45" s="11"/>
    </row>
    <row r="46" spans="1:10" x14ac:dyDescent="0.25">
      <c r="A46" s="14" t="s">
        <v>71</v>
      </c>
      <c r="B46" s="14" t="s">
        <v>72</v>
      </c>
      <c r="C46" s="15">
        <v>402126.03</v>
      </c>
      <c r="D46" s="15">
        <v>36837.230000000003</v>
      </c>
      <c r="E46" s="21">
        <f t="shared" si="2"/>
        <v>365288.80000000005</v>
      </c>
      <c r="F46" s="12"/>
      <c r="G46" s="12"/>
      <c r="H46" s="12"/>
      <c r="I46" s="12"/>
      <c r="J46" s="11"/>
    </row>
    <row r="47" spans="1:10" x14ac:dyDescent="0.25">
      <c r="A47" s="14" t="s">
        <v>73</v>
      </c>
      <c r="B47" s="14" t="s">
        <v>74</v>
      </c>
      <c r="C47" s="15">
        <v>1034100.32</v>
      </c>
      <c r="D47" s="15">
        <v>187458.92</v>
      </c>
      <c r="E47" s="21">
        <f t="shared" si="2"/>
        <v>846641.39999999991</v>
      </c>
      <c r="F47" s="12"/>
      <c r="G47" s="12"/>
      <c r="H47" s="12"/>
      <c r="I47" s="12"/>
      <c r="J47" s="11"/>
    </row>
    <row r="48" spans="1:10" x14ac:dyDescent="0.25">
      <c r="A48" s="14" t="s">
        <v>75</v>
      </c>
      <c r="B48" s="14" t="s">
        <v>76</v>
      </c>
      <c r="C48" s="15">
        <v>947653.34</v>
      </c>
      <c r="D48" s="15">
        <v>158025.53</v>
      </c>
      <c r="E48" s="21">
        <f t="shared" si="2"/>
        <v>789627.80999999994</v>
      </c>
      <c r="F48" s="12"/>
      <c r="G48" s="12"/>
      <c r="H48" s="12"/>
      <c r="I48" s="12"/>
      <c r="J48" s="11"/>
    </row>
    <row r="49" spans="1:10" x14ac:dyDescent="0.25">
      <c r="A49" s="14" t="s">
        <v>77</v>
      </c>
      <c r="B49" s="14" t="s">
        <v>78</v>
      </c>
      <c r="C49" s="15">
        <v>2110026.77</v>
      </c>
      <c r="D49" s="15">
        <v>214465.91</v>
      </c>
      <c r="E49" s="21">
        <f t="shared" si="2"/>
        <v>1895560.86</v>
      </c>
      <c r="F49" s="12"/>
      <c r="G49" s="12"/>
      <c r="H49" s="12"/>
      <c r="I49" s="12"/>
      <c r="J49" s="11"/>
    </row>
    <row r="50" spans="1:10" x14ac:dyDescent="0.25">
      <c r="A50" s="14" t="s">
        <v>79</v>
      </c>
      <c r="B50" s="14" t="s">
        <v>80</v>
      </c>
      <c r="C50" s="15">
        <v>230296.81</v>
      </c>
      <c r="D50" s="15">
        <v>40946.1</v>
      </c>
      <c r="E50" s="21">
        <f t="shared" si="2"/>
        <v>189350.71</v>
      </c>
      <c r="F50" s="12"/>
      <c r="G50" s="12"/>
      <c r="H50" s="12"/>
      <c r="I50" s="12"/>
      <c r="J50" s="11"/>
    </row>
    <row r="51" spans="1:10" x14ac:dyDescent="0.25">
      <c r="A51" s="14" t="s">
        <v>81</v>
      </c>
      <c r="B51" s="14" t="s">
        <v>82</v>
      </c>
      <c r="C51" s="15">
        <v>75464.460000000006</v>
      </c>
      <c r="D51" s="15">
        <v>34822.43</v>
      </c>
      <c r="E51" s="21">
        <f t="shared" si="2"/>
        <v>40642.030000000006</v>
      </c>
      <c r="F51" s="12"/>
      <c r="G51" s="12"/>
      <c r="H51" s="12"/>
      <c r="I51" s="12"/>
      <c r="J51" s="11"/>
    </row>
    <row r="52" spans="1:10" x14ac:dyDescent="0.25">
      <c r="A52" s="14" t="s">
        <v>83</v>
      </c>
      <c r="B52" s="14" t="s">
        <v>84</v>
      </c>
      <c r="C52" s="15">
        <v>298744</v>
      </c>
      <c r="D52" s="15">
        <v>46529.34</v>
      </c>
      <c r="E52" s="21">
        <f t="shared" si="2"/>
        <v>252214.66</v>
      </c>
      <c r="F52" s="12"/>
      <c r="G52" s="12"/>
      <c r="H52" s="12"/>
      <c r="I52" s="12"/>
      <c r="J52" s="11"/>
    </row>
    <row r="53" spans="1:10" x14ac:dyDescent="0.25">
      <c r="A53" s="14" t="s">
        <v>85</v>
      </c>
      <c r="B53" s="14" t="s">
        <v>86</v>
      </c>
      <c r="C53" s="15">
        <v>15172.86</v>
      </c>
      <c r="D53" s="15">
        <v>4097.25</v>
      </c>
      <c r="E53" s="21">
        <f t="shared" si="2"/>
        <v>11075.61</v>
      </c>
      <c r="F53" s="12"/>
      <c r="G53" s="12"/>
      <c r="H53" s="12"/>
      <c r="I53" s="12"/>
      <c r="J53" s="11"/>
    </row>
    <row r="54" spans="1:10" x14ac:dyDescent="0.25">
      <c r="A54" s="14" t="s">
        <v>87</v>
      </c>
      <c r="B54" s="14" t="s">
        <v>88</v>
      </c>
      <c r="C54" s="15">
        <v>5000</v>
      </c>
      <c r="D54" s="15">
        <v>0</v>
      </c>
      <c r="E54" s="21">
        <f t="shared" si="2"/>
        <v>5000</v>
      </c>
      <c r="F54" s="12"/>
      <c r="G54" s="12"/>
      <c r="H54" s="12"/>
      <c r="I54" s="12"/>
      <c r="J54" s="11"/>
    </row>
    <row r="55" spans="1:10" x14ac:dyDescent="0.25">
      <c r="A55" s="14" t="s">
        <v>89</v>
      </c>
      <c r="B55" s="14" t="s">
        <v>90</v>
      </c>
      <c r="C55" s="15">
        <v>2407177.0099999998</v>
      </c>
      <c r="D55" s="15">
        <v>247814.03</v>
      </c>
      <c r="E55" s="21">
        <f t="shared" si="2"/>
        <v>2159362.98</v>
      </c>
      <c r="F55" s="12"/>
      <c r="G55" s="12"/>
      <c r="H55" s="12"/>
      <c r="I55" s="12"/>
      <c r="J55" s="11"/>
    </row>
    <row r="56" spans="1:10" x14ac:dyDescent="0.25">
      <c r="A56" s="14" t="s">
        <v>91</v>
      </c>
      <c r="B56" s="14" t="s">
        <v>92</v>
      </c>
      <c r="C56" s="15">
        <v>1222543.3600000001</v>
      </c>
      <c r="D56" s="15">
        <v>356758.54</v>
      </c>
      <c r="E56" s="21">
        <f t="shared" si="2"/>
        <v>865784.82000000007</v>
      </c>
      <c r="F56" s="12"/>
      <c r="G56" s="12"/>
      <c r="H56" s="12"/>
      <c r="I56" s="12"/>
      <c r="J56" s="11"/>
    </row>
    <row r="57" spans="1:10" x14ac:dyDescent="0.25">
      <c r="A57" s="14" t="s">
        <v>93</v>
      </c>
      <c r="B57" s="14" t="s">
        <v>94</v>
      </c>
      <c r="C57" s="15">
        <v>267634.7</v>
      </c>
      <c r="D57" s="15">
        <v>42009.16</v>
      </c>
      <c r="E57" s="21">
        <f t="shared" si="2"/>
        <v>225625.54</v>
      </c>
      <c r="F57" s="12"/>
      <c r="G57" s="12"/>
      <c r="H57" s="12"/>
      <c r="I57" s="12"/>
      <c r="J57" s="11"/>
    </row>
    <row r="58" spans="1:10" x14ac:dyDescent="0.25">
      <c r="A58" s="19" t="s">
        <v>95</v>
      </c>
      <c r="B58" s="19" t="s">
        <v>96</v>
      </c>
      <c r="C58" s="21">
        <f t="shared" ref="C58:E58" si="12">SUM(C59:C62)</f>
        <v>8656550.129999999</v>
      </c>
      <c r="D58" s="21">
        <f t="shared" si="12"/>
        <v>322562.90000000002</v>
      </c>
      <c r="E58" s="21">
        <f t="shared" si="12"/>
        <v>8333987.2300000004</v>
      </c>
      <c r="F58" s="12"/>
      <c r="G58" s="12"/>
      <c r="H58" s="12"/>
      <c r="I58" s="12"/>
      <c r="J58" s="11"/>
    </row>
    <row r="59" spans="1:10" x14ac:dyDescent="0.25">
      <c r="A59" s="14" t="s">
        <v>97</v>
      </c>
      <c r="B59" s="14" t="s">
        <v>98</v>
      </c>
      <c r="C59" s="15">
        <v>7992829.2199999997</v>
      </c>
      <c r="D59" s="15">
        <v>32613.56</v>
      </c>
      <c r="E59" s="21">
        <f t="shared" si="2"/>
        <v>7960215.6600000001</v>
      </c>
      <c r="F59" s="12"/>
      <c r="G59" s="12"/>
      <c r="H59" s="12"/>
      <c r="I59" s="12"/>
      <c r="J59" s="11"/>
    </row>
    <row r="60" spans="1:10" x14ac:dyDescent="0.25">
      <c r="A60" s="14" t="s">
        <v>99</v>
      </c>
      <c r="B60" s="14" t="s">
        <v>100</v>
      </c>
      <c r="C60" s="15">
        <v>10635.31</v>
      </c>
      <c r="D60" s="15">
        <v>5195.53</v>
      </c>
      <c r="E60" s="21">
        <f t="shared" si="2"/>
        <v>5439.78</v>
      </c>
      <c r="F60" s="12"/>
      <c r="G60" s="12"/>
      <c r="H60" s="12"/>
      <c r="I60" s="12"/>
      <c r="J60" s="11"/>
    </row>
    <row r="61" spans="1:10" x14ac:dyDescent="0.25">
      <c r="A61" s="14" t="s">
        <v>101</v>
      </c>
      <c r="B61" s="14" t="s">
        <v>102</v>
      </c>
      <c r="C61" s="15">
        <v>652635.6</v>
      </c>
      <c r="D61" s="15">
        <v>284753.81</v>
      </c>
      <c r="E61" s="21">
        <f t="shared" si="2"/>
        <v>367881.79</v>
      </c>
      <c r="F61" s="12"/>
      <c r="G61" s="12"/>
      <c r="H61" s="12"/>
      <c r="I61" s="12"/>
      <c r="J61" s="11"/>
    </row>
    <row r="62" spans="1:10" x14ac:dyDescent="0.25">
      <c r="A62" s="14" t="s">
        <v>103</v>
      </c>
      <c r="B62" s="14" t="s">
        <v>104</v>
      </c>
      <c r="C62" s="15">
        <v>450</v>
      </c>
      <c r="D62" s="15">
        <v>0</v>
      </c>
      <c r="E62" s="21">
        <f t="shared" si="2"/>
        <v>450</v>
      </c>
      <c r="F62" s="12"/>
      <c r="G62" s="12"/>
      <c r="H62" s="12"/>
      <c r="I62" s="12"/>
      <c r="J62" s="11"/>
    </row>
    <row r="63" spans="1:10" x14ac:dyDescent="0.25">
      <c r="A63" s="19" t="s">
        <v>105</v>
      </c>
      <c r="B63" s="19" t="s">
        <v>106</v>
      </c>
      <c r="C63" s="21">
        <f t="shared" ref="C63:D63" si="13">SUM(C64:C79)</f>
        <v>15708969.040000003</v>
      </c>
      <c r="D63" s="21">
        <f t="shared" si="13"/>
        <v>9363579.7400000002</v>
      </c>
      <c r="E63" s="21">
        <f>SUM(E64:E79)</f>
        <v>6345389.2999999998</v>
      </c>
      <c r="F63" s="12"/>
      <c r="G63" s="12"/>
      <c r="H63" s="12"/>
      <c r="I63" s="12"/>
      <c r="J63" s="11"/>
    </row>
    <row r="64" spans="1:10" x14ac:dyDescent="0.25">
      <c r="A64" s="14" t="s">
        <v>107</v>
      </c>
      <c r="B64" s="14" t="s">
        <v>108</v>
      </c>
      <c r="C64" s="15">
        <v>1635372.87</v>
      </c>
      <c r="D64" s="15">
        <v>721768.27</v>
      </c>
      <c r="E64" s="21">
        <f t="shared" si="2"/>
        <v>913604.60000000009</v>
      </c>
      <c r="F64" s="12"/>
      <c r="G64" s="12"/>
      <c r="H64" s="12"/>
      <c r="I64" s="12"/>
      <c r="J64" s="11"/>
    </row>
    <row r="65" spans="1:10" x14ac:dyDescent="0.25">
      <c r="A65" s="14" t="s">
        <v>109</v>
      </c>
      <c r="B65" s="14" t="s">
        <v>110</v>
      </c>
      <c r="C65" s="15">
        <v>1232085.8</v>
      </c>
      <c r="D65" s="15">
        <v>348048.6</v>
      </c>
      <c r="E65" s="21">
        <f t="shared" si="2"/>
        <v>884037.20000000007</v>
      </c>
      <c r="F65" s="12"/>
      <c r="G65" s="12"/>
      <c r="H65" s="12"/>
      <c r="I65" s="12"/>
      <c r="J65" s="11"/>
    </row>
    <row r="66" spans="1:10" x14ac:dyDescent="0.25">
      <c r="A66" s="14" t="s">
        <v>111</v>
      </c>
      <c r="B66" s="14" t="s">
        <v>112</v>
      </c>
      <c r="C66" s="15">
        <v>229906.87</v>
      </c>
      <c r="D66" s="15">
        <v>26126.46</v>
      </c>
      <c r="E66" s="21">
        <f t="shared" si="2"/>
        <v>203780.41</v>
      </c>
      <c r="F66" s="12"/>
      <c r="G66" s="12"/>
      <c r="H66" s="12"/>
      <c r="I66" s="12"/>
      <c r="J66" s="11"/>
    </row>
    <row r="67" spans="1:10" x14ac:dyDescent="0.25">
      <c r="A67" s="14" t="s">
        <v>113</v>
      </c>
      <c r="B67" s="14" t="s">
        <v>114</v>
      </c>
      <c r="C67" s="15">
        <v>16322.16</v>
      </c>
      <c r="D67" s="15">
        <v>1367.7</v>
      </c>
      <c r="E67" s="21">
        <f t="shared" si="2"/>
        <v>14954.46</v>
      </c>
      <c r="F67" s="12"/>
      <c r="G67" s="12"/>
      <c r="H67" s="12"/>
      <c r="I67" s="12"/>
      <c r="J67" s="11"/>
    </row>
    <row r="68" spans="1:10" x14ac:dyDescent="0.25">
      <c r="A68" s="14" t="s">
        <v>115</v>
      </c>
      <c r="B68" s="14" t="s">
        <v>116</v>
      </c>
      <c r="C68" s="15">
        <v>618816.09</v>
      </c>
      <c r="D68" s="15">
        <v>306155.8</v>
      </c>
      <c r="E68" s="21">
        <f t="shared" si="2"/>
        <v>312660.28999999998</v>
      </c>
      <c r="F68" s="12"/>
      <c r="G68" s="12"/>
      <c r="H68" s="12"/>
      <c r="I68" s="12"/>
      <c r="J68" s="11"/>
    </row>
    <row r="69" spans="1:10" x14ac:dyDescent="0.25">
      <c r="A69" s="14" t="s">
        <v>117</v>
      </c>
      <c r="B69" s="14" t="s">
        <v>118</v>
      </c>
      <c r="C69" s="15">
        <v>4134715</v>
      </c>
      <c r="D69" s="15">
        <v>2654114.5699999998</v>
      </c>
      <c r="E69" s="21">
        <f t="shared" si="2"/>
        <v>1480600.4300000002</v>
      </c>
      <c r="F69" s="12"/>
      <c r="G69" s="12"/>
      <c r="H69" s="12"/>
      <c r="I69" s="12"/>
      <c r="J69" s="11"/>
    </row>
    <row r="70" spans="1:10" x14ac:dyDescent="0.25">
      <c r="A70" s="14" t="s">
        <v>119</v>
      </c>
      <c r="B70" s="14" t="s">
        <v>120</v>
      </c>
      <c r="C70" s="15">
        <v>16985</v>
      </c>
      <c r="D70" s="15">
        <v>6460.47</v>
      </c>
      <c r="E70" s="21">
        <f t="shared" si="2"/>
        <v>10524.529999999999</v>
      </c>
      <c r="F70" s="12"/>
      <c r="G70" s="12"/>
      <c r="H70" s="12"/>
      <c r="I70" s="12"/>
      <c r="J70" s="11"/>
    </row>
    <row r="71" spans="1:10" x14ac:dyDescent="0.25">
      <c r="A71" s="14" t="s">
        <v>121</v>
      </c>
      <c r="B71" s="14" t="s">
        <v>122</v>
      </c>
      <c r="C71" s="15">
        <v>1130</v>
      </c>
      <c r="D71" s="15">
        <v>341.04</v>
      </c>
      <c r="E71" s="21">
        <f t="shared" si="2"/>
        <v>788.96</v>
      </c>
      <c r="F71" s="12"/>
      <c r="G71" s="12"/>
      <c r="H71" s="12"/>
      <c r="I71" s="12"/>
      <c r="J71" s="11"/>
    </row>
    <row r="72" spans="1:10" x14ac:dyDescent="0.25">
      <c r="A72" s="14" t="s">
        <v>123</v>
      </c>
      <c r="B72" s="14" t="s">
        <v>124</v>
      </c>
      <c r="C72" s="15">
        <v>72085.990000000005</v>
      </c>
      <c r="D72" s="15">
        <v>12205.82</v>
      </c>
      <c r="E72" s="21">
        <f t="shared" ref="E72:E79" si="14">C72-D72</f>
        <v>59880.170000000006</v>
      </c>
      <c r="F72" s="12"/>
      <c r="G72" s="12"/>
      <c r="H72" s="12"/>
      <c r="I72" s="12"/>
      <c r="J72" s="11"/>
    </row>
    <row r="73" spans="1:10" x14ac:dyDescent="0.25">
      <c r="A73" s="14" t="s">
        <v>125</v>
      </c>
      <c r="B73" s="14" t="s">
        <v>126</v>
      </c>
      <c r="C73" s="15">
        <v>58015.7</v>
      </c>
      <c r="D73" s="15">
        <v>27006.99</v>
      </c>
      <c r="E73" s="21">
        <f t="shared" si="14"/>
        <v>31008.709999999995</v>
      </c>
      <c r="F73" s="12"/>
      <c r="G73" s="12"/>
      <c r="H73" s="12"/>
      <c r="I73" s="12"/>
      <c r="J73" s="11"/>
    </row>
    <row r="74" spans="1:10" x14ac:dyDescent="0.25">
      <c r="A74" s="14" t="s">
        <v>127</v>
      </c>
      <c r="B74" s="14" t="s">
        <v>128</v>
      </c>
      <c r="C74" s="15">
        <v>19184.689999999999</v>
      </c>
      <c r="D74" s="15">
        <v>3976.42</v>
      </c>
      <c r="E74" s="21">
        <f t="shared" si="14"/>
        <v>15208.269999999999</v>
      </c>
      <c r="F74" s="12"/>
      <c r="G74" s="12"/>
      <c r="H74" s="12"/>
      <c r="I74" s="12"/>
      <c r="J74" s="11"/>
    </row>
    <row r="75" spans="1:10" x14ac:dyDescent="0.25">
      <c r="A75" s="14" t="s">
        <v>129</v>
      </c>
      <c r="B75" s="14" t="s">
        <v>130</v>
      </c>
      <c r="C75" s="15">
        <v>6900</v>
      </c>
      <c r="D75" s="15">
        <v>150</v>
      </c>
      <c r="E75" s="21">
        <f t="shared" si="14"/>
        <v>6750</v>
      </c>
      <c r="F75" s="12"/>
      <c r="G75" s="12"/>
      <c r="H75" s="12"/>
      <c r="I75" s="12"/>
      <c r="J75" s="11"/>
    </row>
    <row r="76" spans="1:10" x14ac:dyDescent="0.25">
      <c r="A76" s="14" t="s">
        <v>131</v>
      </c>
      <c r="B76" s="14" t="s">
        <v>132</v>
      </c>
      <c r="C76" s="15">
        <v>1442290.86</v>
      </c>
      <c r="D76" s="15">
        <v>653216.36</v>
      </c>
      <c r="E76" s="21">
        <f t="shared" si="14"/>
        <v>789074.50000000012</v>
      </c>
      <c r="F76" s="12"/>
      <c r="G76" s="12"/>
      <c r="H76" s="12"/>
      <c r="I76" s="12"/>
      <c r="J76" s="11"/>
    </row>
    <row r="77" spans="1:10" x14ac:dyDescent="0.25">
      <c r="A77" s="14" t="s">
        <v>133</v>
      </c>
      <c r="B77" s="14" t="s">
        <v>134</v>
      </c>
      <c r="C77" s="15">
        <v>473728.88</v>
      </c>
      <c r="D77" s="15">
        <v>289246.08000000002</v>
      </c>
      <c r="E77" s="21">
        <f t="shared" si="14"/>
        <v>184482.8</v>
      </c>
      <c r="F77" s="12"/>
      <c r="G77" s="12"/>
      <c r="H77" s="12"/>
      <c r="I77" s="12"/>
      <c r="J77" s="11"/>
    </row>
    <row r="78" spans="1:10" x14ac:dyDescent="0.25">
      <c r="A78" s="14" t="s">
        <v>358</v>
      </c>
      <c r="B78" s="14" t="s">
        <v>359</v>
      </c>
      <c r="C78" s="15">
        <v>4500</v>
      </c>
      <c r="D78" s="15">
        <v>2250</v>
      </c>
      <c r="E78" s="21">
        <f t="shared" si="14"/>
        <v>2250</v>
      </c>
      <c r="F78" s="12"/>
      <c r="G78" s="12"/>
      <c r="H78" s="12"/>
      <c r="I78" s="12"/>
      <c r="J78" s="11"/>
    </row>
    <row r="79" spans="1:10" x14ac:dyDescent="0.25">
      <c r="A79" s="14" t="s">
        <v>135</v>
      </c>
      <c r="B79" s="14" t="s">
        <v>136</v>
      </c>
      <c r="C79" s="15">
        <v>5746929.1299999999</v>
      </c>
      <c r="D79" s="15">
        <v>4311145.16</v>
      </c>
      <c r="E79" s="21">
        <f t="shared" si="14"/>
        <v>1435783.9699999997</v>
      </c>
      <c r="F79" s="12"/>
      <c r="G79" s="12"/>
      <c r="H79" s="12"/>
      <c r="I79" s="12"/>
      <c r="J79" s="11"/>
    </row>
    <row r="80" spans="1:10" x14ac:dyDescent="0.25">
      <c r="A80" s="19" t="s">
        <v>137</v>
      </c>
      <c r="B80" s="19" t="s">
        <v>138</v>
      </c>
      <c r="C80" s="21">
        <f t="shared" ref="C80:E80" si="15">SUM(C81:C84)</f>
        <v>2769879.8400000003</v>
      </c>
      <c r="D80" s="21">
        <f t="shared" si="15"/>
        <v>1896013.4100000001</v>
      </c>
      <c r="E80" s="21">
        <f t="shared" si="15"/>
        <v>873866.43000000017</v>
      </c>
      <c r="F80" s="12"/>
      <c r="G80" s="12"/>
      <c r="H80" s="12"/>
      <c r="I80" s="12"/>
      <c r="J80" s="11"/>
    </row>
    <row r="81" spans="1:10" x14ac:dyDescent="0.25">
      <c r="A81" s="14" t="s">
        <v>139</v>
      </c>
      <c r="B81" s="14" t="s">
        <v>140</v>
      </c>
      <c r="C81" s="15">
        <v>140511.44</v>
      </c>
      <c r="D81" s="15">
        <v>75249.759999999995</v>
      </c>
      <c r="E81" s="21">
        <f t="shared" ref="E81:E136" si="16">C81-D81</f>
        <v>65261.680000000008</v>
      </c>
      <c r="F81" s="12"/>
      <c r="G81" s="12"/>
      <c r="H81" s="12"/>
      <c r="I81" s="12"/>
      <c r="J81" s="11"/>
    </row>
    <row r="82" spans="1:10" x14ac:dyDescent="0.25">
      <c r="A82" s="14" t="s">
        <v>141</v>
      </c>
      <c r="B82" s="14" t="s">
        <v>142</v>
      </c>
      <c r="C82" s="15">
        <v>16079.47</v>
      </c>
      <c r="D82" s="15">
        <v>1288.0999999999999</v>
      </c>
      <c r="E82" s="21">
        <f t="shared" si="16"/>
        <v>14791.369999999999</v>
      </c>
      <c r="F82" s="12"/>
      <c r="G82" s="12"/>
      <c r="H82" s="12"/>
      <c r="I82" s="12"/>
      <c r="J82" s="11"/>
    </row>
    <row r="83" spans="1:10" x14ac:dyDescent="0.25">
      <c r="A83" s="14" t="s">
        <v>143</v>
      </c>
      <c r="B83" s="14" t="s">
        <v>144</v>
      </c>
      <c r="C83" s="15">
        <v>2582671.4300000002</v>
      </c>
      <c r="D83" s="15">
        <v>1796810.55</v>
      </c>
      <c r="E83" s="21">
        <f t="shared" si="16"/>
        <v>785860.88000000012</v>
      </c>
      <c r="F83" s="12"/>
      <c r="G83" s="12"/>
      <c r="H83" s="12"/>
      <c r="I83" s="12"/>
      <c r="J83" s="11"/>
    </row>
    <row r="84" spans="1:10" x14ac:dyDescent="0.25">
      <c r="A84" s="14" t="s">
        <v>145</v>
      </c>
      <c r="B84" s="14" t="s">
        <v>146</v>
      </c>
      <c r="C84" s="15">
        <v>30617.5</v>
      </c>
      <c r="D84" s="15">
        <v>22665</v>
      </c>
      <c r="E84" s="21">
        <f t="shared" si="16"/>
        <v>7952.5</v>
      </c>
      <c r="F84" s="12"/>
      <c r="G84" s="12"/>
      <c r="H84" s="12"/>
      <c r="I84" s="12"/>
      <c r="J84" s="11"/>
    </row>
    <row r="85" spans="1:10" x14ac:dyDescent="0.25">
      <c r="A85" s="19" t="s">
        <v>147</v>
      </c>
      <c r="B85" s="19" t="s">
        <v>148</v>
      </c>
      <c r="C85" s="21">
        <f t="shared" ref="C85:E85" si="17">SUM(C86:C93)</f>
        <v>6806875.5499999998</v>
      </c>
      <c r="D85" s="21">
        <f t="shared" si="17"/>
        <v>2030114.59</v>
      </c>
      <c r="E85" s="21">
        <f t="shared" si="17"/>
        <v>4776760.96</v>
      </c>
      <c r="F85" s="12"/>
      <c r="G85" s="12"/>
      <c r="H85" s="12"/>
      <c r="I85" s="12"/>
      <c r="J85" s="11"/>
    </row>
    <row r="86" spans="1:10" x14ac:dyDescent="0.25">
      <c r="A86" s="14" t="s">
        <v>149</v>
      </c>
      <c r="B86" s="14" t="s">
        <v>150</v>
      </c>
      <c r="C86" s="15">
        <v>122562.01</v>
      </c>
      <c r="D86" s="15">
        <v>0</v>
      </c>
      <c r="E86" s="21">
        <f t="shared" si="16"/>
        <v>122562.01</v>
      </c>
      <c r="F86" s="12"/>
      <c r="G86" s="12"/>
      <c r="H86" s="12"/>
      <c r="I86" s="12"/>
      <c r="J86" s="11"/>
    </row>
    <row r="87" spans="1:10" x14ac:dyDescent="0.25">
      <c r="A87" s="14" t="s">
        <v>323</v>
      </c>
      <c r="B87" s="14" t="s">
        <v>324</v>
      </c>
      <c r="C87" s="15">
        <v>183423.14</v>
      </c>
      <c r="D87" s="15">
        <v>0</v>
      </c>
      <c r="E87" s="21">
        <f t="shared" si="16"/>
        <v>183423.14</v>
      </c>
      <c r="F87" s="12"/>
      <c r="G87" s="12"/>
      <c r="H87" s="12"/>
      <c r="I87" s="12"/>
      <c r="J87" s="11"/>
    </row>
    <row r="88" spans="1:10" x14ac:dyDescent="0.25">
      <c r="A88" s="14" t="s">
        <v>325</v>
      </c>
      <c r="B88" s="14" t="s">
        <v>326</v>
      </c>
      <c r="C88" s="15">
        <v>3111298.36</v>
      </c>
      <c r="D88" s="15">
        <v>1895311.54</v>
      </c>
      <c r="E88" s="21">
        <f t="shared" si="16"/>
        <v>1215986.8199999998</v>
      </c>
      <c r="F88" s="12"/>
      <c r="G88" s="12"/>
      <c r="H88" s="12"/>
      <c r="I88" s="12"/>
      <c r="J88" s="11"/>
    </row>
    <row r="89" spans="1:10" x14ac:dyDescent="0.25">
      <c r="A89" s="14" t="s">
        <v>151</v>
      </c>
      <c r="B89" s="14" t="s">
        <v>152</v>
      </c>
      <c r="C89" s="15">
        <v>202933.09</v>
      </c>
      <c r="D89" s="15">
        <v>2343.02</v>
      </c>
      <c r="E89" s="21">
        <f t="shared" si="16"/>
        <v>200590.07</v>
      </c>
      <c r="F89" s="12"/>
      <c r="G89" s="12"/>
      <c r="H89" s="12"/>
      <c r="I89" s="12"/>
      <c r="J89" s="11"/>
    </row>
    <row r="90" spans="1:10" x14ac:dyDescent="0.25">
      <c r="A90" s="14" t="s">
        <v>153</v>
      </c>
      <c r="B90" s="14" t="s">
        <v>154</v>
      </c>
      <c r="C90" s="15">
        <v>27615.22</v>
      </c>
      <c r="D90" s="15">
        <v>5113.72</v>
      </c>
      <c r="E90" s="21">
        <f t="shared" si="16"/>
        <v>22501.5</v>
      </c>
      <c r="F90" s="12"/>
      <c r="G90" s="12"/>
      <c r="H90" s="12"/>
      <c r="I90" s="12"/>
      <c r="J90" s="11"/>
    </row>
    <row r="91" spans="1:10" x14ac:dyDescent="0.25">
      <c r="A91" s="14" t="s">
        <v>155</v>
      </c>
      <c r="B91" s="14" t="s">
        <v>156</v>
      </c>
      <c r="C91" s="15">
        <v>14432.83</v>
      </c>
      <c r="D91" s="15">
        <v>0</v>
      </c>
      <c r="E91" s="21">
        <f t="shared" si="16"/>
        <v>14432.83</v>
      </c>
      <c r="F91" s="12"/>
      <c r="G91" s="12"/>
      <c r="H91" s="12"/>
      <c r="I91" s="12"/>
      <c r="J91" s="11"/>
    </row>
    <row r="92" spans="1:10" x14ac:dyDescent="0.25">
      <c r="A92" s="14" t="s">
        <v>157</v>
      </c>
      <c r="B92" s="14" t="s">
        <v>158</v>
      </c>
      <c r="C92" s="15">
        <v>28034.51</v>
      </c>
      <c r="D92" s="15">
        <v>964.6</v>
      </c>
      <c r="E92" s="21">
        <f t="shared" si="16"/>
        <v>27069.91</v>
      </c>
      <c r="F92" s="12"/>
      <c r="G92" s="12"/>
      <c r="H92" s="12"/>
      <c r="I92" s="12"/>
      <c r="J92" s="11"/>
    </row>
    <row r="93" spans="1:10" x14ac:dyDescent="0.25">
      <c r="A93" s="14" t="s">
        <v>159</v>
      </c>
      <c r="B93" s="14" t="s">
        <v>160</v>
      </c>
      <c r="C93" s="15">
        <v>3116576.39</v>
      </c>
      <c r="D93" s="15">
        <v>126381.71</v>
      </c>
      <c r="E93" s="21">
        <f t="shared" si="16"/>
        <v>2990194.68</v>
      </c>
      <c r="F93" s="12"/>
      <c r="G93" s="12"/>
      <c r="H93" s="12"/>
      <c r="I93" s="12"/>
      <c r="J93" s="11"/>
    </row>
    <row r="94" spans="1:10" x14ac:dyDescent="0.25">
      <c r="A94" s="19" t="s">
        <v>161</v>
      </c>
      <c r="B94" s="19" t="s">
        <v>162</v>
      </c>
      <c r="C94" s="21">
        <f t="shared" ref="C94:E94" si="18">SUM(C95)</f>
        <v>6437162.6900000004</v>
      </c>
      <c r="D94" s="21">
        <f t="shared" si="18"/>
        <v>1844597.86</v>
      </c>
      <c r="E94" s="21">
        <f t="shared" si="18"/>
        <v>4592564.83</v>
      </c>
      <c r="F94" s="12"/>
      <c r="G94" s="12"/>
      <c r="H94" s="12"/>
      <c r="I94" s="12"/>
      <c r="J94" s="11"/>
    </row>
    <row r="95" spans="1:10" x14ac:dyDescent="0.25">
      <c r="A95" s="14" t="s">
        <v>163</v>
      </c>
      <c r="B95" s="14" t="s">
        <v>162</v>
      </c>
      <c r="C95" s="15">
        <v>6437162.6900000004</v>
      </c>
      <c r="D95" s="15">
        <v>1844597.86</v>
      </c>
      <c r="E95" s="21">
        <f t="shared" si="16"/>
        <v>4592564.83</v>
      </c>
      <c r="F95" s="12"/>
      <c r="G95" s="12"/>
      <c r="H95" s="12"/>
      <c r="I95" s="12"/>
      <c r="J95" s="11"/>
    </row>
    <row r="96" spans="1:10" x14ac:dyDescent="0.25">
      <c r="A96" s="17" t="s">
        <v>164</v>
      </c>
      <c r="B96" s="17" t="s">
        <v>165</v>
      </c>
      <c r="C96" s="18">
        <f t="shared" ref="C96:E96" si="19">C99+C102+C104+C110+C114+C118+C97</f>
        <v>15820743.439999999</v>
      </c>
      <c r="D96" s="18">
        <f t="shared" si="19"/>
        <v>12529576.720000001</v>
      </c>
      <c r="E96" s="18">
        <f t="shared" si="19"/>
        <v>3291166.7200000002</v>
      </c>
      <c r="F96" s="12"/>
      <c r="G96" s="12"/>
      <c r="H96" s="12"/>
      <c r="I96" s="12"/>
      <c r="J96" s="11"/>
    </row>
    <row r="97" spans="1:10" x14ac:dyDescent="0.25">
      <c r="A97" s="22" t="s">
        <v>369</v>
      </c>
      <c r="B97" s="22" t="s">
        <v>370</v>
      </c>
      <c r="C97" s="23">
        <f t="shared" ref="C97:E97" si="20">SUM(C98)</f>
        <v>91553.75</v>
      </c>
      <c r="D97" s="23">
        <f t="shared" si="20"/>
        <v>0</v>
      </c>
      <c r="E97" s="23">
        <f t="shared" si="20"/>
        <v>91553.75</v>
      </c>
      <c r="F97" s="12"/>
      <c r="G97" s="12"/>
      <c r="H97" s="12"/>
      <c r="I97" s="12"/>
      <c r="J97" s="11"/>
    </row>
    <row r="98" spans="1:10" x14ac:dyDescent="0.25">
      <c r="A98" s="19" t="s">
        <v>371</v>
      </c>
      <c r="B98" s="19" t="s">
        <v>372</v>
      </c>
      <c r="C98" s="20">
        <v>91553.75</v>
      </c>
      <c r="D98" s="20">
        <v>0</v>
      </c>
      <c r="E98" s="21">
        <f t="shared" si="16"/>
        <v>91553.75</v>
      </c>
      <c r="F98" s="12"/>
      <c r="G98" s="12"/>
      <c r="H98" s="12"/>
      <c r="I98" s="12"/>
      <c r="J98" s="11"/>
    </row>
    <row r="99" spans="1:10" x14ac:dyDescent="0.25">
      <c r="A99" s="19" t="s">
        <v>166</v>
      </c>
      <c r="B99" s="19" t="s">
        <v>167</v>
      </c>
      <c r="C99" s="21">
        <f t="shared" ref="C99:E99" si="21">SUM(C100:C101)</f>
        <v>7019853.4800000004</v>
      </c>
      <c r="D99" s="21">
        <f t="shared" si="21"/>
        <v>6026391.8200000003</v>
      </c>
      <c r="E99" s="21">
        <f t="shared" si="21"/>
        <v>993461.66000000015</v>
      </c>
      <c r="F99" s="12"/>
      <c r="G99" s="12"/>
      <c r="H99" s="12"/>
      <c r="I99" s="12"/>
      <c r="J99" s="11"/>
    </row>
    <row r="100" spans="1:10" x14ac:dyDescent="0.25">
      <c r="A100" s="14" t="s">
        <v>327</v>
      </c>
      <c r="B100" s="14" t="s">
        <v>328</v>
      </c>
      <c r="C100" s="15">
        <v>6881000</v>
      </c>
      <c r="D100" s="15">
        <v>5896842.5899999999</v>
      </c>
      <c r="E100" s="21">
        <f t="shared" si="16"/>
        <v>984157.41000000015</v>
      </c>
      <c r="F100" s="12"/>
      <c r="G100" s="12"/>
      <c r="H100" s="12"/>
      <c r="I100" s="12"/>
      <c r="J100" s="11"/>
    </row>
    <row r="101" spans="1:10" x14ac:dyDescent="0.25">
      <c r="A101" s="14" t="s">
        <v>329</v>
      </c>
      <c r="B101" s="14" t="s">
        <v>330</v>
      </c>
      <c r="C101" s="15">
        <v>138853.48000000001</v>
      </c>
      <c r="D101" s="15">
        <v>129549.23</v>
      </c>
      <c r="E101" s="21">
        <f t="shared" si="16"/>
        <v>9304.2500000000146</v>
      </c>
      <c r="F101" s="12"/>
      <c r="G101" s="12"/>
      <c r="H101" s="12"/>
      <c r="I101" s="12"/>
      <c r="J101" s="11"/>
    </row>
    <row r="102" spans="1:10" x14ac:dyDescent="0.25">
      <c r="A102" s="19" t="s">
        <v>168</v>
      </c>
      <c r="B102" s="19" t="s">
        <v>169</v>
      </c>
      <c r="C102" s="21">
        <f t="shared" ref="C102:E102" si="22">SUM(C103)</f>
        <v>1355478.7</v>
      </c>
      <c r="D102" s="21">
        <f t="shared" si="22"/>
        <v>1355418.51</v>
      </c>
      <c r="E102" s="21">
        <f t="shared" si="22"/>
        <v>60.189999999944121</v>
      </c>
      <c r="F102" s="12"/>
      <c r="G102" s="12"/>
      <c r="H102" s="12"/>
      <c r="I102" s="12"/>
      <c r="J102" s="11"/>
    </row>
    <row r="103" spans="1:10" x14ac:dyDescent="0.25">
      <c r="A103" s="14" t="s">
        <v>170</v>
      </c>
      <c r="B103" s="14" t="s">
        <v>171</v>
      </c>
      <c r="C103" s="15">
        <v>1355478.7</v>
      </c>
      <c r="D103" s="15">
        <v>1355418.51</v>
      </c>
      <c r="E103" s="21">
        <f t="shared" si="16"/>
        <v>60.189999999944121</v>
      </c>
      <c r="F103" s="12"/>
      <c r="G103" s="12"/>
      <c r="H103" s="12"/>
      <c r="I103" s="12"/>
      <c r="J103" s="11"/>
    </row>
    <row r="104" spans="1:10" x14ac:dyDescent="0.25">
      <c r="A104" s="19" t="s">
        <v>172</v>
      </c>
      <c r="B104" s="19" t="s">
        <v>173</v>
      </c>
      <c r="C104" s="21">
        <f t="shared" ref="C104:E104" si="23">SUM(C105:C109)</f>
        <v>270710.03999999998</v>
      </c>
      <c r="D104" s="21">
        <f t="shared" si="23"/>
        <v>90970.84</v>
      </c>
      <c r="E104" s="21">
        <f t="shared" si="23"/>
        <v>179739.2</v>
      </c>
      <c r="F104" s="12"/>
      <c r="G104" s="12"/>
      <c r="H104" s="12"/>
      <c r="I104" s="12"/>
      <c r="J104" s="11"/>
    </row>
    <row r="105" spans="1:10" x14ac:dyDescent="0.25">
      <c r="A105" s="14" t="s">
        <v>174</v>
      </c>
      <c r="B105" s="14" t="s">
        <v>175</v>
      </c>
      <c r="C105" s="15">
        <v>500</v>
      </c>
      <c r="D105" s="15">
        <v>0</v>
      </c>
      <c r="E105" s="21">
        <f t="shared" si="16"/>
        <v>500</v>
      </c>
      <c r="F105" s="12"/>
      <c r="G105" s="12"/>
      <c r="H105" s="12"/>
      <c r="I105" s="12"/>
      <c r="J105" s="11"/>
    </row>
    <row r="106" spans="1:10" x14ac:dyDescent="0.25">
      <c r="A106" s="14" t="s">
        <v>331</v>
      </c>
      <c r="B106" s="14" t="s">
        <v>332</v>
      </c>
      <c r="C106" s="15">
        <v>6500</v>
      </c>
      <c r="D106" s="15">
        <v>0</v>
      </c>
      <c r="E106" s="21">
        <f t="shared" si="16"/>
        <v>6500</v>
      </c>
      <c r="F106" s="12"/>
      <c r="G106" s="12"/>
      <c r="H106" s="12"/>
      <c r="I106" s="12"/>
      <c r="J106" s="11"/>
    </row>
    <row r="107" spans="1:10" x14ac:dyDescent="0.25">
      <c r="A107" s="14" t="s">
        <v>176</v>
      </c>
      <c r="B107" s="14" t="s">
        <v>177</v>
      </c>
      <c r="C107" s="15">
        <v>138056.60999999999</v>
      </c>
      <c r="D107" s="15">
        <v>58925.21</v>
      </c>
      <c r="E107" s="21">
        <f t="shared" si="16"/>
        <v>79131.399999999994</v>
      </c>
      <c r="F107" s="12"/>
      <c r="G107" s="12"/>
      <c r="H107" s="12"/>
      <c r="I107" s="12"/>
      <c r="J107" s="11"/>
    </row>
    <row r="108" spans="1:10" x14ac:dyDescent="0.25">
      <c r="A108" s="14" t="s">
        <v>178</v>
      </c>
      <c r="B108" s="14" t="s">
        <v>179</v>
      </c>
      <c r="C108" s="15">
        <v>2038</v>
      </c>
      <c r="D108" s="15">
        <v>53.29</v>
      </c>
      <c r="E108" s="21">
        <f t="shared" si="16"/>
        <v>1984.71</v>
      </c>
      <c r="F108" s="12"/>
      <c r="G108" s="12"/>
      <c r="H108" s="12"/>
      <c r="I108" s="12"/>
      <c r="J108" s="11"/>
    </row>
    <row r="109" spans="1:10" x14ac:dyDescent="0.25">
      <c r="A109" s="14" t="s">
        <v>180</v>
      </c>
      <c r="B109" s="14" t="s">
        <v>181</v>
      </c>
      <c r="C109" s="15">
        <v>123615.43</v>
      </c>
      <c r="D109" s="15">
        <v>31992.34</v>
      </c>
      <c r="E109" s="21">
        <f t="shared" si="16"/>
        <v>91623.09</v>
      </c>
      <c r="F109" s="12"/>
      <c r="G109" s="12"/>
      <c r="H109" s="12"/>
      <c r="I109" s="12"/>
      <c r="J109" s="11"/>
    </row>
    <row r="110" spans="1:10" x14ac:dyDescent="0.25">
      <c r="A110" s="19" t="s">
        <v>182</v>
      </c>
      <c r="B110" s="19" t="s">
        <v>183</v>
      </c>
      <c r="C110" s="21">
        <f t="shared" ref="C110:E110" si="24">SUM(C111:C113)</f>
        <v>5732712.3899999997</v>
      </c>
      <c r="D110" s="21">
        <f t="shared" si="24"/>
        <v>4038823.5799999996</v>
      </c>
      <c r="E110" s="21">
        <f t="shared" si="24"/>
        <v>1693888.8100000003</v>
      </c>
      <c r="F110" s="12"/>
      <c r="G110" s="12"/>
      <c r="H110" s="12"/>
      <c r="I110" s="12"/>
      <c r="J110" s="11"/>
    </row>
    <row r="111" spans="1:10" x14ac:dyDescent="0.25">
      <c r="A111" s="14" t="s">
        <v>184</v>
      </c>
      <c r="B111" s="14" t="s">
        <v>185</v>
      </c>
      <c r="C111" s="15">
        <v>722962.6</v>
      </c>
      <c r="D111" s="15">
        <v>534300.26</v>
      </c>
      <c r="E111" s="21">
        <f t="shared" si="16"/>
        <v>188662.33999999997</v>
      </c>
      <c r="F111" s="12"/>
      <c r="G111" s="12"/>
      <c r="H111" s="12"/>
      <c r="I111" s="12"/>
      <c r="J111" s="11"/>
    </row>
    <row r="112" spans="1:10" x14ac:dyDescent="0.25">
      <c r="A112" s="14" t="s">
        <v>186</v>
      </c>
      <c r="B112" s="14" t="s">
        <v>187</v>
      </c>
      <c r="C112" s="15">
        <v>5002734.82</v>
      </c>
      <c r="D112" s="15">
        <v>3498922.51</v>
      </c>
      <c r="E112" s="21">
        <f t="shared" si="16"/>
        <v>1503812.3100000005</v>
      </c>
      <c r="F112" s="12"/>
      <c r="G112" s="12"/>
      <c r="H112" s="12"/>
      <c r="I112" s="12"/>
      <c r="J112" s="11"/>
    </row>
    <row r="113" spans="1:10" x14ac:dyDescent="0.25">
      <c r="A113" s="14" t="s">
        <v>188</v>
      </c>
      <c r="B113" s="14" t="s">
        <v>189</v>
      </c>
      <c r="C113" s="15">
        <v>7014.97</v>
      </c>
      <c r="D113" s="15">
        <v>5600.81</v>
      </c>
      <c r="E113" s="21">
        <f t="shared" si="16"/>
        <v>1414.1599999999999</v>
      </c>
      <c r="F113" s="12"/>
      <c r="G113" s="12"/>
      <c r="H113" s="12"/>
      <c r="I113" s="12"/>
      <c r="J113" s="11"/>
    </row>
    <row r="114" spans="1:10" x14ac:dyDescent="0.25">
      <c r="A114" s="19" t="s">
        <v>190</v>
      </c>
      <c r="B114" s="19" t="s">
        <v>191</v>
      </c>
      <c r="C114" s="21">
        <f t="shared" ref="C114:E114" si="25">SUM(C115:C117)</f>
        <v>686548.84</v>
      </c>
      <c r="D114" s="21">
        <f t="shared" si="25"/>
        <v>553404.96</v>
      </c>
      <c r="E114" s="21">
        <f t="shared" si="25"/>
        <v>133143.88</v>
      </c>
      <c r="F114" s="12"/>
      <c r="G114" s="12"/>
      <c r="H114" s="12"/>
      <c r="I114" s="12"/>
      <c r="J114" s="11"/>
    </row>
    <row r="115" spans="1:10" x14ac:dyDescent="0.25">
      <c r="A115" s="14" t="s">
        <v>333</v>
      </c>
      <c r="B115" s="14" t="s">
        <v>334</v>
      </c>
      <c r="C115" s="15">
        <v>546927</v>
      </c>
      <c r="D115" s="15">
        <v>463072.81</v>
      </c>
      <c r="E115" s="21">
        <f t="shared" si="16"/>
        <v>83854.19</v>
      </c>
      <c r="F115" s="12"/>
      <c r="G115" s="12"/>
      <c r="H115" s="12"/>
      <c r="I115" s="12"/>
      <c r="J115" s="11"/>
    </row>
    <row r="116" spans="1:10" x14ac:dyDescent="0.25">
      <c r="A116" s="14" t="s">
        <v>192</v>
      </c>
      <c r="B116" s="14" t="s">
        <v>193</v>
      </c>
      <c r="C116" s="15">
        <v>3150.88</v>
      </c>
      <c r="D116" s="15">
        <v>2626.57</v>
      </c>
      <c r="E116" s="21">
        <f t="shared" si="16"/>
        <v>524.30999999999995</v>
      </c>
      <c r="F116" s="12"/>
      <c r="G116" s="12"/>
      <c r="H116" s="12"/>
      <c r="I116" s="12"/>
      <c r="J116" s="11"/>
    </row>
    <row r="117" spans="1:10" x14ac:dyDescent="0.25">
      <c r="A117" s="14" t="s">
        <v>194</v>
      </c>
      <c r="B117" s="14" t="s">
        <v>195</v>
      </c>
      <c r="C117" s="15">
        <v>136470.96</v>
      </c>
      <c r="D117" s="15">
        <v>87705.58</v>
      </c>
      <c r="E117" s="21">
        <f t="shared" si="16"/>
        <v>48765.37999999999</v>
      </c>
      <c r="F117" s="12"/>
      <c r="G117" s="12"/>
      <c r="H117" s="12"/>
      <c r="I117" s="12"/>
      <c r="J117" s="11"/>
    </row>
    <row r="118" spans="1:10" x14ac:dyDescent="0.25">
      <c r="A118" s="19" t="s">
        <v>196</v>
      </c>
      <c r="B118" s="19" t="s">
        <v>162</v>
      </c>
      <c r="C118" s="21">
        <f t="shared" ref="C118:E118" si="26">SUM(C119)</f>
        <v>663886.24</v>
      </c>
      <c r="D118" s="21">
        <f t="shared" si="26"/>
        <v>464567.01</v>
      </c>
      <c r="E118" s="21">
        <f t="shared" si="26"/>
        <v>199319.22999999998</v>
      </c>
      <c r="F118" s="12"/>
      <c r="G118" s="12"/>
      <c r="H118" s="12"/>
      <c r="I118" s="12"/>
      <c r="J118" s="11"/>
    </row>
    <row r="119" spans="1:10" x14ac:dyDescent="0.25">
      <c r="A119" s="14" t="s">
        <v>197</v>
      </c>
      <c r="B119" s="14" t="s">
        <v>162</v>
      </c>
      <c r="C119" s="15">
        <v>663886.24</v>
      </c>
      <c r="D119" s="15">
        <v>464567.01</v>
      </c>
      <c r="E119" s="21">
        <f t="shared" si="16"/>
        <v>199319.22999999998</v>
      </c>
      <c r="F119" s="12"/>
      <c r="G119" s="12"/>
      <c r="H119" s="12"/>
      <c r="I119" s="12"/>
      <c r="J119" s="11"/>
    </row>
    <row r="120" spans="1:10" x14ac:dyDescent="0.25">
      <c r="A120" s="17" t="s">
        <v>198</v>
      </c>
      <c r="B120" s="17" t="s">
        <v>199</v>
      </c>
      <c r="C120" s="18">
        <f t="shared" ref="C120:E120" si="27">C121+C124</f>
        <v>211440</v>
      </c>
      <c r="D120" s="18">
        <f t="shared" si="27"/>
        <v>152686.1</v>
      </c>
      <c r="E120" s="18">
        <f t="shared" si="27"/>
        <v>58753.899999999994</v>
      </c>
      <c r="F120" s="12"/>
      <c r="G120" s="12"/>
      <c r="H120" s="12"/>
      <c r="I120" s="12"/>
      <c r="J120" s="11"/>
    </row>
    <row r="121" spans="1:10" x14ac:dyDescent="0.25">
      <c r="A121" s="19" t="s">
        <v>200</v>
      </c>
      <c r="B121" s="19" t="s">
        <v>201</v>
      </c>
      <c r="C121" s="21">
        <f t="shared" ref="C121:E121" si="28">SUM(C122:C123)</f>
        <v>195440</v>
      </c>
      <c r="D121" s="21">
        <f t="shared" si="28"/>
        <v>136686.1</v>
      </c>
      <c r="E121" s="21">
        <f t="shared" si="28"/>
        <v>58753.899999999994</v>
      </c>
      <c r="F121" s="12"/>
      <c r="G121" s="12"/>
      <c r="H121" s="12"/>
      <c r="I121" s="12"/>
      <c r="J121" s="11"/>
    </row>
    <row r="122" spans="1:10" x14ac:dyDescent="0.25">
      <c r="A122" s="14" t="s">
        <v>202</v>
      </c>
      <c r="B122" s="14" t="s">
        <v>203</v>
      </c>
      <c r="C122" s="15">
        <v>13500</v>
      </c>
      <c r="D122" s="15">
        <v>8500</v>
      </c>
      <c r="E122" s="21">
        <f t="shared" si="16"/>
        <v>5000</v>
      </c>
      <c r="F122" s="12"/>
      <c r="G122" s="12"/>
      <c r="H122" s="12"/>
      <c r="I122" s="12"/>
      <c r="J122" s="11"/>
    </row>
    <row r="123" spans="1:10" x14ac:dyDescent="0.25">
      <c r="A123" s="14" t="s">
        <v>204</v>
      </c>
      <c r="B123" s="14" t="s">
        <v>205</v>
      </c>
      <c r="C123" s="15">
        <v>181940</v>
      </c>
      <c r="D123" s="15">
        <v>128186.1</v>
      </c>
      <c r="E123" s="21">
        <f t="shared" si="16"/>
        <v>53753.899999999994</v>
      </c>
      <c r="F123" s="12"/>
      <c r="G123" s="12"/>
      <c r="H123" s="12"/>
      <c r="I123" s="12"/>
      <c r="J123" s="11"/>
    </row>
    <row r="124" spans="1:10" x14ac:dyDescent="0.25">
      <c r="A124" s="19" t="s">
        <v>206</v>
      </c>
      <c r="B124" s="19" t="s">
        <v>207</v>
      </c>
      <c r="C124" s="21">
        <f t="shared" ref="C124:E124" si="29">SUM(C125)</f>
        <v>16000</v>
      </c>
      <c r="D124" s="21">
        <f t="shared" si="29"/>
        <v>16000</v>
      </c>
      <c r="E124" s="21">
        <f t="shared" si="29"/>
        <v>0</v>
      </c>
      <c r="F124" s="12"/>
      <c r="G124" s="12"/>
      <c r="H124" s="12"/>
      <c r="I124" s="12"/>
      <c r="J124" s="11"/>
    </row>
    <row r="125" spans="1:10" x14ac:dyDescent="0.25">
      <c r="A125" s="14" t="s">
        <v>208</v>
      </c>
      <c r="B125" s="14" t="s">
        <v>209</v>
      </c>
      <c r="C125" s="15">
        <v>16000</v>
      </c>
      <c r="D125" s="15">
        <v>16000</v>
      </c>
      <c r="E125" s="21">
        <f t="shared" si="16"/>
        <v>0</v>
      </c>
      <c r="F125" s="12"/>
      <c r="G125" s="12"/>
      <c r="H125" s="12"/>
      <c r="I125" s="12"/>
      <c r="J125" s="11"/>
    </row>
    <row r="126" spans="1:10" x14ac:dyDescent="0.25">
      <c r="A126" s="17" t="s">
        <v>210</v>
      </c>
      <c r="B126" s="17" t="s">
        <v>211</v>
      </c>
      <c r="C126" s="18">
        <f t="shared" ref="C126:D126" si="30">C127+C137+C139+C141+C145</f>
        <v>17559072.580000002</v>
      </c>
      <c r="D126" s="18">
        <f t="shared" si="30"/>
        <v>2593627.4900000002</v>
      </c>
      <c r="E126" s="18">
        <f>E127+E137+E139+E141+E145</f>
        <v>14965445.090000002</v>
      </c>
      <c r="F126" s="12"/>
      <c r="G126" s="12"/>
      <c r="H126" s="12"/>
      <c r="I126" s="12"/>
      <c r="J126" s="11"/>
    </row>
    <row r="127" spans="1:10" x14ac:dyDescent="0.25">
      <c r="A127" s="19" t="s">
        <v>212</v>
      </c>
      <c r="B127" s="19" t="s">
        <v>213</v>
      </c>
      <c r="C127" s="21">
        <f t="shared" ref="C127:E127" si="31">SUM(C128:C136)</f>
        <v>8362558.5199999986</v>
      </c>
      <c r="D127" s="21">
        <f t="shared" si="31"/>
        <v>1411567.79</v>
      </c>
      <c r="E127" s="21">
        <f t="shared" si="31"/>
        <v>6950990.7299999995</v>
      </c>
      <c r="F127" s="12"/>
      <c r="G127" s="12"/>
      <c r="H127" s="12"/>
      <c r="I127" s="12"/>
      <c r="J127" s="11"/>
    </row>
    <row r="128" spans="1:10" x14ac:dyDescent="0.25">
      <c r="A128" s="14" t="s">
        <v>214</v>
      </c>
      <c r="B128" s="14" t="s">
        <v>215</v>
      </c>
      <c r="C128" s="15">
        <v>155737.29999999999</v>
      </c>
      <c r="D128" s="15">
        <v>66598.710000000006</v>
      </c>
      <c r="E128" s="21">
        <f t="shared" si="16"/>
        <v>89138.589999999982</v>
      </c>
      <c r="F128" s="12"/>
      <c r="G128" s="12"/>
      <c r="H128" s="12"/>
      <c r="I128" s="12"/>
      <c r="J128" s="11"/>
    </row>
    <row r="129" spans="1:10" x14ac:dyDescent="0.25">
      <c r="A129" s="14" t="s">
        <v>216</v>
      </c>
      <c r="B129" s="14" t="s">
        <v>217</v>
      </c>
      <c r="C129" s="15">
        <v>3039215.63</v>
      </c>
      <c r="D129" s="15">
        <v>703556.84</v>
      </c>
      <c r="E129" s="21">
        <f t="shared" si="16"/>
        <v>2335658.79</v>
      </c>
      <c r="F129" s="12"/>
      <c r="G129" s="12"/>
      <c r="H129" s="12"/>
      <c r="I129" s="12"/>
      <c r="J129" s="11"/>
    </row>
    <row r="130" spans="1:10" x14ac:dyDescent="0.25">
      <c r="A130" s="14" t="s">
        <v>218</v>
      </c>
      <c r="B130" s="14" t="s">
        <v>219</v>
      </c>
      <c r="C130" s="15">
        <v>756994.65</v>
      </c>
      <c r="D130" s="15">
        <v>3152.09</v>
      </c>
      <c r="E130" s="21">
        <f t="shared" si="16"/>
        <v>753842.56</v>
      </c>
      <c r="F130" s="12"/>
      <c r="G130" s="12"/>
      <c r="H130" s="12"/>
      <c r="I130" s="12"/>
      <c r="J130" s="11"/>
    </row>
    <row r="131" spans="1:10" x14ac:dyDescent="0.25">
      <c r="A131" s="14" t="s">
        <v>220</v>
      </c>
      <c r="B131" s="14" t="s">
        <v>221</v>
      </c>
      <c r="C131" s="15">
        <v>495974.15</v>
      </c>
      <c r="D131" s="15">
        <v>336678.57</v>
      </c>
      <c r="E131" s="21">
        <f t="shared" si="16"/>
        <v>159295.58000000002</v>
      </c>
      <c r="F131" s="12"/>
      <c r="G131" s="12"/>
      <c r="H131" s="12"/>
      <c r="I131" s="12"/>
      <c r="J131" s="11"/>
    </row>
    <row r="132" spans="1:10" x14ac:dyDescent="0.25">
      <c r="A132" s="14" t="s">
        <v>222</v>
      </c>
      <c r="B132" s="14" t="s">
        <v>223</v>
      </c>
      <c r="C132" s="15">
        <v>2149191.34</v>
      </c>
      <c r="D132" s="15">
        <v>0</v>
      </c>
      <c r="E132" s="21">
        <f t="shared" si="16"/>
        <v>2149191.34</v>
      </c>
      <c r="F132" s="12"/>
      <c r="G132" s="12"/>
      <c r="H132" s="12"/>
      <c r="I132" s="12"/>
      <c r="J132" s="11"/>
    </row>
    <row r="133" spans="1:10" x14ac:dyDescent="0.25">
      <c r="A133" s="14" t="s">
        <v>224</v>
      </c>
      <c r="B133" s="14" t="s">
        <v>225</v>
      </c>
      <c r="C133" s="15">
        <v>1750</v>
      </c>
      <c r="D133" s="15">
        <v>0</v>
      </c>
      <c r="E133" s="21">
        <f t="shared" si="16"/>
        <v>1750</v>
      </c>
      <c r="F133" s="12"/>
      <c r="G133" s="12"/>
      <c r="H133" s="12"/>
      <c r="I133" s="12"/>
      <c r="J133" s="11"/>
    </row>
    <row r="134" spans="1:10" x14ac:dyDescent="0.25">
      <c r="A134" s="14" t="s">
        <v>226</v>
      </c>
      <c r="B134" s="14" t="s">
        <v>227</v>
      </c>
      <c r="C134" s="15">
        <v>856022.96</v>
      </c>
      <c r="D134" s="15">
        <v>89333.64</v>
      </c>
      <c r="E134" s="21">
        <f t="shared" si="16"/>
        <v>766689.32</v>
      </c>
      <c r="F134" s="12"/>
      <c r="G134" s="12"/>
      <c r="H134" s="12"/>
      <c r="I134" s="12"/>
      <c r="J134" s="11"/>
    </row>
    <row r="135" spans="1:10" x14ac:dyDescent="0.25">
      <c r="A135" s="14" t="s">
        <v>335</v>
      </c>
      <c r="B135" s="14" t="s">
        <v>336</v>
      </c>
      <c r="C135" s="15">
        <v>587168.43000000005</v>
      </c>
      <c r="D135" s="15">
        <v>143352.06</v>
      </c>
      <c r="E135" s="21">
        <f t="shared" si="16"/>
        <v>443816.37000000005</v>
      </c>
      <c r="F135" s="12"/>
      <c r="G135" s="12"/>
      <c r="H135" s="12"/>
      <c r="I135" s="12"/>
      <c r="J135" s="11"/>
    </row>
    <row r="136" spans="1:10" x14ac:dyDescent="0.25">
      <c r="A136" s="14" t="s">
        <v>228</v>
      </c>
      <c r="B136" s="14" t="s">
        <v>229</v>
      </c>
      <c r="C136" s="15">
        <v>320504.06</v>
      </c>
      <c r="D136" s="15">
        <v>68895.88</v>
      </c>
      <c r="E136" s="21">
        <f t="shared" si="16"/>
        <v>251608.18</v>
      </c>
      <c r="F136" s="12"/>
      <c r="G136" s="12"/>
      <c r="H136" s="12"/>
      <c r="I136" s="12"/>
      <c r="J136" s="11"/>
    </row>
    <row r="137" spans="1:10" x14ac:dyDescent="0.25">
      <c r="A137" s="19" t="s">
        <v>230</v>
      </c>
      <c r="B137" s="19" t="s">
        <v>231</v>
      </c>
      <c r="C137" s="21">
        <f t="shared" ref="C137:E137" si="32">SUM(C138)</f>
        <v>102500</v>
      </c>
      <c r="D137" s="21">
        <f t="shared" si="32"/>
        <v>30000</v>
      </c>
      <c r="E137" s="21">
        <f t="shared" si="32"/>
        <v>72500</v>
      </c>
      <c r="F137" s="12"/>
      <c r="G137" s="12"/>
      <c r="H137" s="12"/>
      <c r="I137" s="12"/>
      <c r="J137" s="11"/>
    </row>
    <row r="138" spans="1:10" x14ac:dyDescent="0.25">
      <c r="A138" s="14" t="s">
        <v>232</v>
      </c>
      <c r="B138" s="14" t="s">
        <v>233</v>
      </c>
      <c r="C138" s="15">
        <v>102500</v>
      </c>
      <c r="D138" s="15">
        <v>30000</v>
      </c>
      <c r="E138" s="21">
        <f t="shared" ref="E138:E155" si="33">C138-D138</f>
        <v>72500</v>
      </c>
      <c r="F138" s="12"/>
      <c r="G138" s="12"/>
      <c r="H138" s="12"/>
      <c r="I138" s="12"/>
      <c r="J138" s="11"/>
    </row>
    <row r="139" spans="1:10" x14ac:dyDescent="0.25">
      <c r="A139" s="19" t="s">
        <v>234</v>
      </c>
      <c r="B139" s="19" t="s">
        <v>235</v>
      </c>
      <c r="C139" s="21">
        <f t="shared" ref="C139:E139" si="34">SUM(C140)</f>
        <v>252729.63</v>
      </c>
      <c r="D139" s="21">
        <f t="shared" si="34"/>
        <v>91742.69</v>
      </c>
      <c r="E139" s="21">
        <f t="shared" si="34"/>
        <v>160986.94</v>
      </c>
      <c r="F139" s="12"/>
      <c r="G139" s="12"/>
      <c r="H139" s="12"/>
      <c r="I139" s="12"/>
      <c r="J139" s="11"/>
    </row>
    <row r="140" spans="1:10" x14ac:dyDescent="0.25">
      <c r="A140" s="14" t="s">
        <v>236</v>
      </c>
      <c r="B140" s="14" t="s">
        <v>237</v>
      </c>
      <c r="C140" s="15">
        <v>252729.63</v>
      </c>
      <c r="D140" s="15">
        <v>91742.69</v>
      </c>
      <c r="E140" s="21">
        <f t="shared" si="33"/>
        <v>160986.94</v>
      </c>
      <c r="F140" s="12"/>
      <c r="G140" s="12"/>
      <c r="H140" s="12"/>
      <c r="I140" s="12"/>
      <c r="J140" s="11"/>
    </row>
    <row r="141" spans="1:10" s="4" customFormat="1" x14ac:dyDescent="0.25">
      <c r="A141" s="19" t="s">
        <v>238</v>
      </c>
      <c r="B141" s="19" t="s">
        <v>239</v>
      </c>
      <c r="C141" s="21">
        <f t="shared" ref="C141:E141" si="35">SUM(C142:C144)</f>
        <v>7788058.2000000002</v>
      </c>
      <c r="D141" s="21">
        <f t="shared" si="35"/>
        <v>883075.68</v>
      </c>
      <c r="E141" s="21">
        <f t="shared" si="35"/>
        <v>6904982.5200000005</v>
      </c>
      <c r="F141" s="12"/>
      <c r="G141" s="12"/>
      <c r="H141" s="12"/>
      <c r="I141" s="12"/>
      <c r="J141" s="11"/>
    </row>
    <row r="142" spans="1:10" s="4" customFormat="1" x14ac:dyDescent="0.25">
      <c r="A142" s="14" t="s">
        <v>363</v>
      </c>
      <c r="B142" s="14" t="s">
        <v>364</v>
      </c>
      <c r="C142" s="15">
        <v>50000</v>
      </c>
      <c r="D142" s="15">
        <v>0</v>
      </c>
      <c r="E142" s="21">
        <f t="shared" ref="E142:E143" si="36">C142-D142</f>
        <v>50000</v>
      </c>
      <c r="F142" s="12"/>
      <c r="G142" s="12"/>
      <c r="H142" s="12"/>
      <c r="I142" s="12"/>
      <c r="J142" s="11"/>
    </row>
    <row r="143" spans="1:10" x14ac:dyDescent="0.25">
      <c r="A143" s="14" t="s">
        <v>365</v>
      </c>
      <c r="B143" s="14" t="s">
        <v>366</v>
      </c>
      <c r="C143" s="15">
        <v>188000</v>
      </c>
      <c r="D143" s="15">
        <v>0</v>
      </c>
      <c r="E143" s="21">
        <f t="shared" si="36"/>
        <v>188000</v>
      </c>
      <c r="F143" s="12"/>
      <c r="G143" s="12"/>
      <c r="H143" s="12"/>
      <c r="I143" s="12"/>
      <c r="J143" s="11"/>
    </row>
    <row r="144" spans="1:10" x14ac:dyDescent="0.25">
      <c r="A144" s="14" t="s">
        <v>240</v>
      </c>
      <c r="B144" s="14" t="s">
        <v>241</v>
      </c>
      <c r="C144" s="15">
        <v>7550058.2000000002</v>
      </c>
      <c r="D144" s="15">
        <v>883075.68</v>
      </c>
      <c r="E144" s="21">
        <f t="shared" si="33"/>
        <v>6666982.5200000005</v>
      </c>
      <c r="F144" s="12"/>
      <c r="G144" s="12"/>
      <c r="H144" s="12"/>
      <c r="I144" s="12"/>
      <c r="J144" s="11"/>
    </row>
    <row r="145" spans="1:10" x14ac:dyDescent="0.25">
      <c r="A145" s="19" t="s">
        <v>242</v>
      </c>
      <c r="B145" s="19" t="s">
        <v>162</v>
      </c>
      <c r="C145" s="21">
        <f t="shared" ref="C145:E145" si="37">SUM(C146)</f>
        <v>1053226.23</v>
      </c>
      <c r="D145" s="21">
        <f t="shared" si="37"/>
        <v>177241.33</v>
      </c>
      <c r="E145" s="21">
        <f t="shared" si="37"/>
        <v>875984.9</v>
      </c>
      <c r="F145" s="12"/>
      <c r="G145" s="12"/>
      <c r="H145" s="12"/>
      <c r="I145" s="12"/>
      <c r="J145" s="11"/>
    </row>
    <row r="146" spans="1:10" x14ac:dyDescent="0.25">
      <c r="A146" s="14" t="s">
        <v>243</v>
      </c>
      <c r="B146" s="14" t="s">
        <v>162</v>
      </c>
      <c r="C146" s="15">
        <v>1053226.23</v>
      </c>
      <c r="D146" s="15">
        <v>177241.33</v>
      </c>
      <c r="E146" s="21">
        <f t="shared" si="33"/>
        <v>875984.9</v>
      </c>
      <c r="F146" s="12"/>
      <c r="G146" s="12"/>
      <c r="H146" s="12"/>
      <c r="I146" s="12"/>
      <c r="J146" s="11"/>
    </row>
    <row r="147" spans="1:10" x14ac:dyDescent="0.25">
      <c r="A147" s="17" t="s">
        <v>244</v>
      </c>
      <c r="B147" s="17" t="s">
        <v>245</v>
      </c>
      <c r="C147" s="18">
        <f t="shared" ref="C147:D147" si="38">C148+C151</f>
        <v>1689040</v>
      </c>
      <c r="D147" s="18">
        <f t="shared" si="38"/>
        <v>1099461</v>
      </c>
      <c r="E147" s="18">
        <f>E148+E151</f>
        <v>589579</v>
      </c>
      <c r="F147" s="12"/>
      <c r="G147" s="12"/>
      <c r="H147" s="12"/>
      <c r="I147" s="12"/>
      <c r="J147" s="11"/>
    </row>
    <row r="148" spans="1:10" x14ac:dyDescent="0.25">
      <c r="A148" s="19" t="s">
        <v>246</v>
      </c>
      <c r="B148" s="19" t="s">
        <v>247</v>
      </c>
      <c r="C148" s="21">
        <f t="shared" ref="C148:E148" si="39">SUM(C149:C150)</f>
        <v>1664040</v>
      </c>
      <c r="D148" s="21">
        <f t="shared" si="39"/>
        <v>1099461</v>
      </c>
      <c r="E148" s="21">
        <f t="shared" si="39"/>
        <v>564579</v>
      </c>
      <c r="F148" s="12"/>
      <c r="G148" s="12"/>
      <c r="H148" s="12"/>
      <c r="I148" s="12"/>
      <c r="J148" s="11"/>
    </row>
    <row r="149" spans="1:10" s="2" customFormat="1" x14ac:dyDescent="0.25">
      <c r="A149" s="14" t="s">
        <v>357</v>
      </c>
      <c r="B149" s="14" t="s">
        <v>247</v>
      </c>
      <c r="C149" s="15">
        <v>1454910</v>
      </c>
      <c r="D149" s="15">
        <v>1099461</v>
      </c>
      <c r="E149" s="21">
        <f t="shared" si="33"/>
        <v>355449</v>
      </c>
      <c r="F149" s="12"/>
      <c r="G149" s="12"/>
      <c r="H149" s="12"/>
      <c r="I149" s="12"/>
      <c r="J149" s="11"/>
    </row>
    <row r="150" spans="1:10" x14ac:dyDescent="0.25">
      <c r="A150" s="14" t="s">
        <v>367</v>
      </c>
      <c r="B150" s="14" t="s">
        <v>368</v>
      </c>
      <c r="C150" s="15">
        <v>209130</v>
      </c>
      <c r="D150" s="15">
        <v>0</v>
      </c>
      <c r="E150" s="21">
        <f t="shared" si="33"/>
        <v>209130</v>
      </c>
      <c r="F150" s="12"/>
      <c r="G150" s="12"/>
      <c r="H150" s="12"/>
      <c r="I150" s="12"/>
      <c r="J150" s="11"/>
    </row>
    <row r="151" spans="1:10" x14ac:dyDescent="0.25">
      <c r="A151" s="19" t="s">
        <v>337</v>
      </c>
      <c r="B151" s="19" t="s">
        <v>338</v>
      </c>
      <c r="C151" s="21">
        <f t="shared" ref="C151:E151" si="40">C152</f>
        <v>25000</v>
      </c>
      <c r="D151" s="21">
        <f t="shared" si="40"/>
        <v>0</v>
      </c>
      <c r="E151" s="21">
        <f t="shared" si="40"/>
        <v>25000</v>
      </c>
      <c r="F151" s="12"/>
      <c r="G151" s="12"/>
      <c r="H151" s="12"/>
      <c r="I151" s="12"/>
      <c r="J151" s="11"/>
    </row>
    <row r="152" spans="1:10" x14ac:dyDescent="0.25">
      <c r="A152" s="14" t="s">
        <v>339</v>
      </c>
      <c r="B152" s="14" t="s">
        <v>340</v>
      </c>
      <c r="C152" s="15">
        <v>25000</v>
      </c>
      <c r="D152" s="15">
        <v>0</v>
      </c>
      <c r="E152" s="21">
        <f t="shared" si="33"/>
        <v>25000</v>
      </c>
      <c r="F152" s="12"/>
      <c r="G152" s="12"/>
      <c r="H152" s="12"/>
      <c r="I152" s="12"/>
      <c r="J152" s="11"/>
    </row>
    <row r="153" spans="1:10" x14ac:dyDescent="0.25">
      <c r="A153" s="17" t="s">
        <v>341</v>
      </c>
      <c r="B153" s="17" t="s">
        <v>342</v>
      </c>
      <c r="C153" s="18">
        <f t="shared" ref="C153:E154" si="41">C154</f>
        <v>53245446.25</v>
      </c>
      <c r="D153" s="18">
        <f t="shared" si="41"/>
        <v>0</v>
      </c>
      <c r="E153" s="18">
        <f t="shared" si="41"/>
        <v>53245446.25</v>
      </c>
      <c r="F153" s="12"/>
      <c r="G153" s="12"/>
      <c r="H153" s="12"/>
      <c r="I153" s="12"/>
      <c r="J153" s="11"/>
    </row>
    <row r="154" spans="1:10" x14ac:dyDescent="0.25">
      <c r="A154" s="19" t="s">
        <v>343</v>
      </c>
      <c r="B154" s="19" t="s">
        <v>344</v>
      </c>
      <c r="C154" s="21">
        <f t="shared" si="41"/>
        <v>53245446.25</v>
      </c>
      <c r="D154" s="21">
        <f t="shared" si="41"/>
        <v>0</v>
      </c>
      <c r="E154" s="21">
        <f t="shared" si="41"/>
        <v>53245446.25</v>
      </c>
      <c r="F154" s="12"/>
      <c r="G154" s="12"/>
      <c r="H154" s="12"/>
      <c r="I154" s="12"/>
      <c r="J154" s="11"/>
    </row>
    <row r="155" spans="1:10" x14ac:dyDescent="0.25">
      <c r="A155" s="14" t="s">
        <v>345</v>
      </c>
      <c r="B155" s="14" t="s">
        <v>344</v>
      </c>
      <c r="C155" s="15">
        <v>53245446.25</v>
      </c>
      <c r="D155" s="15">
        <v>0</v>
      </c>
      <c r="E155" s="21">
        <f t="shared" si="33"/>
        <v>53245446.25</v>
      </c>
      <c r="F155" s="12"/>
      <c r="G155" s="12"/>
      <c r="H155" s="12"/>
      <c r="I155" s="12"/>
      <c r="J155" s="11"/>
    </row>
    <row r="156" spans="1:10" x14ac:dyDescent="0.25">
      <c r="A156" s="29" t="s">
        <v>248</v>
      </c>
      <c r="B156" s="28"/>
      <c r="C156" s="7">
        <f>C6+C37+C96+C120+C126+C147+C153</f>
        <v>211977818.24000001</v>
      </c>
      <c r="D156" s="7">
        <f>D6+D37+D96+D120+D126+D147+D153</f>
        <v>75865080.899999991</v>
      </c>
      <c r="E156" s="7">
        <f>E6+E37+E96+E120+E126+E147+E153</f>
        <v>136112737.34</v>
      </c>
      <c r="J156" s="11"/>
    </row>
    <row r="162" spans="2:3" ht="15.75" x14ac:dyDescent="0.25">
      <c r="B162" s="24" t="s">
        <v>374</v>
      </c>
      <c r="C162" s="24" t="s">
        <v>375</v>
      </c>
    </row>
    <row r="163" spans="2:3" ht="15.75" x14ac:dyDescent="0.25">
      <c r="B163" s="25" t="s">
        <v>376</v>
      </c>
      <c r="C163" s="25" t="s">
        <v>377</v>
      </c>
    </row>
  </sheetData>
  <mergeCells count="5">
    <mergeCell ref="A1:E1"/>
    <mergeCell ref="A2:E2"/>
    <mergeCell ref="A3:E3"/>
    <mergeCell ref="A4:E4"/>
    <mergeCell ref="A156:B156"/>
  </mergeCells>
  <pageMargins left="0.70866141732283472" right="0.70866141732283472" top="0.74803149606299213" bottom="0.74803149606299213" header="0.31496062992125984" footer="0.31496062992125984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EEPI</vt:lpstr>
      <vt:lpstr>EEPE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Josué Adalberto Deras Escobar</dc:creator>
  <cp:lastModifiedBy>Claudia Marlene Martinez de Meléndez</cp:lastModifiedBy>
  <cp:lastPrinted>2016-10-12T20:50:47Z</cp:lastPrinted>
  <dcterms:created xsi:type="dcterms:W3CDTF">2016-02-18T17:58:41Z</dcterms:created>
  <dcterms:modified xsi:type="dcterms:W3CDTF">2016-10-18T18:03:23Z</dcterms:modified>
</cp:coreProperties>
</file>