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CFE398E-F371-4CF3-A178-E10FF6DB8CA6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Hoja1" sheetId="1" r:id="rId1"/>
    <sheet name="Hoja2" sheetId="2" r:id="rId2"/>
    <sheet name="Hoja3" sheetId="3" r:id="rId3"/>
    <sheet name="2º TRIM" sheetId="4" r:id="rId4"/>
    <sheet name="3º TRIM" sheetId="5" r:id="rId5"/>
    <sheet name="4º TRIM" sheetId="6" r:id="rId6"/>
    <sheet name="Hoja4" sheetId="7" r:id="rId7"/>
  </sheets>
  <externalReferences>
    <externalReference r:id="rId8"/>
  </externalReferences>
  <calcPr calcId="181029"/>
</workbook>
</file>

<file path=xl/calcChain.xml><?xml version="1.0" encoding="utf-8"?>
<calcChain xmlns="http://schemas.openxmlformats.org/spreadsheetml/2006/main">
  <c r="E20" i="7" l="1"/>
  <c r="D20" i="7"/>
  <c r="C20" i="7"/>
  <c r="A1" i="7"/>
  <c r="D13" i="6"/>
  <c r="D34" i="6"/>
  <c r="D35" i="6" s="1"/>
  <c r="D31" i="6"/>
  <c r="D25" i="6"/>
  <c r="D33" i="6"/>
  <c r="D32" i="6"/>
  <c r="C35" i="6"/>
  <c r="C34" i="6"/>
  <c r="C33" i="6"/>
  <c r="C31" i="6"/>
  <c r="C32" i="6"/>
  <c r="C25" i="6"/>
  <c r="C13" i="6"/>
  <c r="E35" i="6"/>
  <c r="E20" i="6"/>
  <c r="D20" i="6"/>
  <c r="C20" i="6"/>
  <c r="A1" i="6"/>
  <c r="D35" i="5"/>
  <c r="E35" i="5" s="1"/>
  <c r="C7" i="5"/>
  <c r="E20" i="5"/>
  <c r="D20" i="5"/>
  <c r="C20" i="5"/>
  <c r="A1" i="5"/>
  <c r="C29" i="4"/>
  <c r="C6" i="4"/>
  <c r="C12" i="4" s="1"/>
  <c r="F27" i="4"/>
  <c r="F28" i="4"/>
  <c r="B12" i="4"/>
  <c r="E19" i="4"/>
  <c r="D19" i="4"/>
  <c r="C19" i="4"/>
  <c r="F17" i="4"/>
  <c r="F19" i="4" s="1"/>
  <c r="F16" i="4"/>
  <c r="F15" i="4"/>
  <c r="F10" i="4"/>
  <c r="F9" i="4"/>
  <c r="F8" i="4"/>
  <c r="A1" i="4"/>
  <c r="F21" i="3"/>
  <c r="E19" i="3"/>
  <c r="D19" i="3"/>
  <c r="C19" i="3"/>
  <c r="F17" i="3"/>
  <c r="F16" i="3"/>
  <c r="F15" i="3"/>
  <c r="F19" i="3" s="1"/>
  <c r="F10" i="3"/>
  <c r="F9" i="3"/>
  <c r="F8" i="3"/>
  <c r="A1" i="3"/>
  <c r="D25" i="1"/>
  <c r="D32" i="1"/>
  <c r="D30" i="1"/>
  <c r="C29" i="1"/>
  <c r="C31" i="1"/>
  <c r="C30" i="1"/>
  <c r="C25" i="1"/>
  <c r="B32" i="1"/>
  <c r="B27" i="1"/>
  <c r="B30" i="1"/>
  <c r="B31" i="1"/>
  <c r="B29" i="1"/>
  <c r="B28" i="1"/>
  <c r="B25" i="1"/>
  <c r="E39" i="2"/>
  <c r="E38" i="2"/>
  <c r="E37" i="2"/>
  <c r="E35" i="2"/>
  <c r="E34" i="2"/>
  <c r="E33" i="2"/>
  <c r="E32" i="2"/>
  <c r="E31" i="2"/>
  <c r="E30" i="2"/>
  <c r="E29" i="2"/>
  <c r="E28" i="2"/>
  <c r="E27" i="2"/>
  <c r="E24" i="2"/>
  <c r="D22" i="2"/>
  <c r="C22" i="2"/>
  <c r="B22" i="2"/>
  <c r="E20" i="2"/>
  <c r="E19" i="2"/>
  <c r="E18" i="2"/>
  <c r="E17" i="2"/>
  <c r="D14" i="2"/>
  <c r="B14" i="2"/>
  <c r="E12" i="2"/>
  <c r="E11" i="2"/>
  <c r="E10" i="2"/>
  <c r="E8" i="2"/>
  <c r="A3" i="2"/>
  <c r="E33" i="1"/>
  <c r="E34" i="1" s="1"/>
  <c r="E22" i="1"/>
  <c r="D20" i="1"/>
  <c r="C20" i="1"/>
  <c r="B20" i="1"/>
  <c r="E18" i="1"/>
  <c r="E17" i="1"/>
  <c r="E16" i="1"/>
  <c r="D13" i="1"/>
  <c r="B13" i="1"/>
  <c r="E11" i="1"/>
  <c r="E10" i="1"/>
  <c r="E9" i="1"/>
  <c r="A2" i="1"/>
  <c r="F6" i="4" l="1"/>
  <c r="E14" i="2"/>
  <c r="E41" i="2" s="1"/>
  <c r="E40" i="2"/>
  <c r="E22" i="2"/>
  <c r="E13" i="1"/>
  <c r="E20" i="1"/>
</calcChain>
</file>

<file path=xl/sharedStrings.xml><?xml version="1.0" encoding="utf-8"?>
<sst xmlns="http://schemas.openxmlformats.org/spreadsheetml/2006/main" count="216" uniqueCount="65">
  <si>
    <t>Concepto</t>
  </si>
  <si>
    <t>Abril</t>
  </si>
  <si>
    <t>Mayo</t>
  </si>
  <si>
    <t>Junio</t>
  </si>
  <si>
    <t>Monto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</si>
  <si>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</si>
  <si>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</si>
  <si>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</si>
  <si>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</si>
  <si>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</si>
  <si>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</si>
  <si>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</si>
  <si>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</si>
  <si>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</si>
  <si>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</si>
  <si>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</si>
  <si>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DETALLE USO DEL FODES LIBRE DISPONIBILIDAD</t>
  </si>
  <si>
    <t>Asignacion</t>
  </si>
  <si>
    <t>Energia  Electrica y alumbrado publico</t>
  </si>
  <si>
    <t>Manejo De Desechos solidos</t>
  </si>
  <si>
    <t>Gastos financieros</t>
  </si>
  <si>
    <t>Cuentas por pagar proveedores</t>
  </si>
  <si>
    <t>Servicios de agua potable</t>
  </si>
  <si>
    <t>Proyectos e inversion social</t>
  </si>
  <si>
    <t>Plan castor</t>
  </si>
  <si>
    <t xml:space="preserve">Plan interno de contingencia </t>
  </si>
  <si>
    <t>combustibles y lubricantes</t>
  </si>
  <si>
    <t>cuentas por pagar de proyectos</t>
  </si>
  <si>
    <t>SUBTOTAL</t>
  </si>
  <si>
    <t>DISPONIBILIDAD AL 30/06/2021</t>
  </si>
  <si>
    <t>CORRESPONDIENTE AL TERCER TRIMESTRE 2021</t>
  </si>
  <si>
    <t>Julio</t>
  </si>
  <si>
    <t>Agosto</t>
  </si>
  <si>
    <t>septiembre</t>
  </si>
  <si>
    <t>Asignacion saldo anterior</t>
  </si>
  <si>
    <t>Impuestos Ministerio de Hacienda</t>
  </si>
  <si>
    <t>Pago de Telefono</t>
  </si>
  <si>
    <t>DISPONIBILIDAD AL 30/09/2021</t>
  </si>
  <si>
    <t>Saldo ant.</t>
  </si>
  <si>
    <t>CORRESPONDIENTE AL PRIMER TRIMESTRE 2022</t>
  </si>
  <si>
    <t>ENERO</t>
  </si>
  <si>
    <t>FEBRERO</t>
  </si>
  <si>
    <t>MARZO</t>
  </si>
  <si>
    <t>DISPONIBILIDAD AL 30/03/2022</t>
  </si>
  <si>
    <t>CORRESPONDIENTE AL SEGUNDO TRIMESTRE 2022</t>
  </si>
  <si>
    <t>ABRIL</t>
  </si>
  <si>
    <t>MAYO</t>
  </si>
  <si>
    <t>JUNIO</t>
  </si>
  <si>
    <t>DISPONIBILIDAD AL 30/06/2022</t>
  </si>
  <si>
    <t>CORRESPONDIENTE AL TERCER TRIMESTRE 2022</t>
  </si>
  <si>
    <t>JULIO</t>
  </si>
  <si>
    <t xml:space="preserve">AGOSTO </t>
  </si>
  <si>
    <t>SEPTIEMBRE</t>
  </si>
  <si>
    <t>otros ingresos</t>
  </si>
  <si>
    <t>Tratamiento de descechos</t>
  </si>
  <si>
    <t>Ministerio de Hacienda Impuestos</t>
  </si>
  <si>
    <t>DISPONIBILIDAD AL 30/09/2022</t>
  </si>
  <si>
    <t>CORRESPONDIENTE AL CUARTO TRIMESTRE 2022</t>
  </si>
  <si>
    <t>OCTUBRE</t>
  </si>
  <si>
    <t>NOVIEMBRE</t>
  </si>
  <si>
    <t>DICIEMBRE</t>
  </si>
  <si>
    <t>AGOSTO</t>
  </si>
  <si>
    <t>DISPONIBILIDAD AL 30/09/2023</t>
  </si>
  <si>
    <t>CORRESPONDIENTE AL TERCER TRIMESTRE 2023</t>
  </si>
  <si>
    <t>Tranferencia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</si>
</sst>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165" fontId="0" fillId="0" borderId="0" xfId="0" applyNumberFormat="1" applyAlignment="1" applyProtection="1">
      <alignment vertical="center"/>
      <protection locked="0"/>
    </xf>
    <xf numFmtId="165" fontId="0" fillId="0" borderId="0" xfId="1" applyNumberFormat="1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2" xfId="1" applyNumberFormat="1" applyFont="1" applyFill="1" applyBorder="1" applyAlignment="1" applyProtection="1">
      <alignment horizontal="center" vertical="center"/>
      <protection locked="0"/>
    </xf>
    <xf numFmtId="165" fontId="5" fillId="2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vertical="center"/>
      <protection locked="0"/>
    </xf>
    <xf numFmtId="165" fontId="0" fillId="0" borderId="5" xfId="1" applyNumberFormat="1" applyFont="1" applyBorder="1" applyAlignment="1" applyProtection="1">
      <alignment vertical="center"/>
      <protection locked="0"/>
    </xf>
    <xf numFmtId="165" fontId="6" fillId="0" borderId="6" xfId="1" applyNumberFormat="1" applyFont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5" xfId="1" applyNumberFormat="1" applyFont="1" applyFill="1" applyBorder="1" applyAlignment="1" applyProtection="1">
      <alignment vertical="center"/>
      <protection locked="0"/>
    </xf>
    <xf numFmtId="165" fontId="6" fillId="3" borderId="6" xfId="1" applyNumberFormat="1" applyFont="1" applyFill="1" applyBorder="1" applyAlignment="1" applyProtection="1">
      <alignment vertical="center"/>
      <protection locked="0"/>
    </xf>
    <xf numFmtId="165" fontId="6" fillId="0" borderId="4" xfId="0" applyNumberFormat="1" applyFont="1" applyBorder="1" applyAlignment="1" applyProtection="1">
      <alignment vertical="center"/>
      <protection locked="0"/>
    </xf>
    <xf numFmtId="165" fontId="0" fillId="0" borderId="6" xfId="1" applyNumberFormat="1" applyFont="1" applyBorder="1" applyAlignment="1" applyProtection="1">
      <alignment vertical="center"/>
      <protection locked="0"/>
    </xf>
    <xf numFmtId="165" fontId="2" fillId="0" borderId="4" xfId="0" applyNumberFormat="1" applyFont="1" applyBorder="1" applyAlignment="1" applyProtection="1">
      <alignment horizontal="right" vertical="center"/>
      <protection locked="0"/>
    </xf>
    <xf numFmtId="165" fontId="0" fillId="0" borderId="4" xfId="0" applyNumberFormat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0" borderId="13" xfId="0" applyNumberFormat="1" applyFont="1" applyBorder="1" applyAlignment="1" applyProtection="1">
      <alignment vertical="center"/>
      <protection locked="0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0" fillId="0" borderId="15" xfId="1" applyNumberFormat="1" applyFont="1" applyBorder="1" applyAlignment="1" applyProtection="1">
      <alignment vertical="center"/>
      <protection locked="0"/>
    </xf>
    <xf numFmtId="165" fontId="0" fillId="0" borderId="2" xfId="1" applyNumberFormat="1" applyFont="1" applyBorder="1" applyAlignment="1" applyProtection="1">
      <alignment vertic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165" fontId="6" fillId="0" borderId="13" xfId="0" applyNumberFormat="1" applyFont="1" applyBorder="1" applyAlignment="1" applyProtection="1">
      <alignment horizontal="center" vertical="center"/>
      <protection locked="0"/>
    </xf>
    <xf numFmtId="165" fontId="6" fillId="0" borderId="14" xfId="1" applyNumberFormat="1" applyFont="1" applyBorder="1" applyAlignment="1" applyProtection="1">
      <alignment vertical="center"/>
      <protection locked="0"/>
    </xf>
    <xf numFmtId="165" fontId="6" fillId="0" borderId="15" xfId="1" applyNumberFormat="1" applyFon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5" fontId="0" fillId="0" borderId="4" xfId="0" applyNumberFormat="1" applyBorder="1" applyAlignment="1" applyProtection="1">
      <alignment horizontal="left" vertical="center"/>
      <protection locked="0"/>
    </xf>
    <xf numFmtId="165" fontId="0" fillId="4" borderId="17" xfId="0" applyNumberFormat="1" applyFill="1" applyBorder="1" applyAlignment="1" applyProtection="1">
      <alignment vertical="center"/>
      <protection locked="0"/>
    </xf>
    <xf numFmtId="165" fontId="0" fillId="4" borderId="18" xfId="0" applyNumberFormat="1" applyFill="1" applyBorder="1" applyAlignment="1" applyProtection="1">
      <alignment vertical="center"/>
      <protection locked="0"/>
    </xf>
    <xf numFmtId="165" fontId="0" fillId="4" borderId="16" xfId="0" applyNumberFormat="1" applyFill="1" applyBorder="1" applyAlignment="1" applyProtection="1">
      <alignment horizontal="right" vertical="center"/>
      <protection locked="0"/>
    </xf>
    <xf numFmtId="164" fontId="6" fillId="0" borderId="3" xfId="1" applyFon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horizontal="left" vertical="center"/>
      <protection locked="0"/>
    </xf>
    <xf numFmtId="165" fontId="0" fillId="0" borderId="20" xfId="1" applyNumberFormat="1" applyFont="1" applyBorder="1" applyAlignment="1" applyProtection="1">
      <alignment vertical="center"/>
      <protection locked="0"/>
    </xf>
    <xf numFmtId="165" fontId="6" fillId="0" borderId="21" xfId="1" applyNumberFormat="1" applyFont="1" applyBorder="1" applyAlignment="1" applyProtection="1">
      <alignment vertical="center"/>
      <protection locked="0"/>
    </xf>
    <xf numFmtId="165" fontId="0" fillId="4" borderId="22" xfId="0" applyNumberFormat="1" applyFill="1" applyBorder="1" applyAlignment="1" applyProtection="1">
      <alignment horizontal="right" vertical="center"/>
      <protection locked="0"/>
    </xf>
    <xf numFmtId="165" fontId="0" fillId="4" borderId="23" xfId="0" applyNumberFormat="1" applyFill="1" applyBorder="1" applyAlignment="1" applyProtection="1">
      <alignment vertical="center"/>
      <protection locked="0"/>
    </xf>
    <xf numFmtId="165" fontId="0" fillId="4" borderId="24" xfId="0" applyNumberFormat="1" applyFill="1" applyBorder="1" applyAlignment="1" applyProtection="1">
      <alignment vertical="center"/>
      <protection locked="0"/>
    </xf>
    <xf numFmtId="165" fontId="2" fillId="0" borderId="5" xfId="0" applyNumberFormat="1" applyFont="1" applyBorder="1" applyAlignment="1" applyProtection="1">
      <alignment vertical="center"/>
      <protection locked="0"/>
    </xf>
    <xf numFmtId="165" fontId="5" fillId="2" borderId="25" xfId="0" applyNumberFormat="1" applyFont="1" applyFill="1" applyBorder="1" applyAlignment="1" applyProtection="1">
      <alignment horizontal="center" vertical="center"/>
      <protection locked="0"/>
    </xf>
    <xf numFmtId="165" fontId="2" fillId="0" borderId="26" xfId="0" applyNumberFormat="1" applyFont="1" applyBorder="1" applyAlignment="1" applyProtection="1">
      <alignment vertical="center"/>
      <protection locked="0"/>
    </xf>
    <xf numFmtId="165" fontId="6" fillId="3" borderId="26" xfId="0" applyNumberFormat="1" applyFont="1" applyFill="1" applyBorder="1" applyAlignment="1" applyProtection="1">
      <alignment horizontal="right" vertical="center"/>
      <protection locked="0"/>
    </xf>
    <xf numFmtId="165" fontId="6" fillId="0" borderId="26" xfId="0" applyNumberFormat="1" applyFont="1" applyBorder="1" applyAlignment="1" applyProtection="1">
      <alignment vertical="center"/>
      <protection locked="0"/>
    </xf>
    <xf numFmtId="165" fontId="2" fillId="0" borderId="26" xfId="0" applyNumberFormat="1" applyFont="1" applyBorder="1" applyAlignment="1" applyProtection="1">
      <alignment horizontal="right" vertical="center"/>
      <protection locked="0"/>
    </xf>
    <xf numFmtId="165" fontId="6" fillId="3" borderId="26" xfId="0" applyNumberFormat="1" applyFont="1" applyFill="1" applyBorder="1" applyAlignment="1" applyProtection="1">
      <alignment vertical="center"/>
      <protection locked="0"/>
    </xf>
    <xf numFmtId="165" fontId="6" fillId="0" borderId="27" xfId="0" applyNumberFormat="1" applyFont="1" applyBorder="1" applyAlignment="1" applyProtection="1">
      <alignment vertical="center"/>
      <protection locked="0"/>
    </xf>
    <xf numFmtId="165" fontId="0" fillId="0" borderId="25" xfId="0" applyNumberFormat="1" applyBorder="1" applyAlignment="1" applyProtection="1">
      <alignment horizontal="left" vertical="center"/>
      <protection locked="0"/>
    </xf>
    <xf numFmtId="165" fontId="0" fillId="0" borderId="26" xfId="0" applyNumberFormat="1" applyBorder="1" applyAlignment="1" applyProtection="1">
      <alignment horizontal="left" vertical="center"/>
      <protection locked="0"/>
    </xf>
    <xf numFmtId="165" fontId="0" fillId="0" borderId="28" xfId="0" applyNumberFormat="1" applyBorder="1" applyAlignment="1" applyProtection="1">
      <alignment horizontal="left" vertical="center"/>
      <protection locked="0"/>
    </xf>
    <xf numFmtId="165" fontId="0" fillId="4" borderId="23" xfId="0" applyNumberFormat="1" applyFill="1" applyBorder="1" applyAlignment="1" applyProtection="1">
      <alignment horizontal="right" vertical="center"/>
      <protection locked="0"/>
    </xf>
    <xf numFmtId="165" fontId="6" fillId="0" borderId="27" xfId="0" applyNumberFormat="1" applyFont="1" applyBorder="1" applyAlignment="1" applyProtection="1">
      <alignment horizontal="center" vertical="center"/>
      <protection locked="0"/>
    </xf>
    <xf numFmtId="165" fontId="0" fillId="0" borderId="0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166" fontId="0" fillId="0" borderId="0" xfId="0" applyNumberFormat="1"/>
    <xf numFmtId="165" fontId="6" fillId="0" borderId="29" xfId="0" applyNumberFormat="1" applyFont="1" applyBorder="1" applyAlignment="1" applyProtection="1">
      <alignment horizontal="center" vertical="center"/>
      <protection locked="0"/>
    </xf>
    <xf numFmtId="165" fontId="6" fillId="0" borderId="30" xfId="1" applyNumberFormat="1" applyFont="1" applyBorder="1" applyAlignment="1" applyProtection="1">
      <alignment vertical="center"/>
      <protection locked="0"/>
    </xf>
    <xf numFmtId="165" fontId="0" fillId="4" borderId="5" xfId="0" applyNumberFormat="1" applyFill="1" applyBorder="1" applyAlignment="1" applyProtection="1">
      <alignment horizontal="right" vertical="center"/>
      <protection locked="0"/>
    </xf>
    <xf numFmtId="165" fontId="0" fillId="4" borderId="5" xfId="0" applyNumberFormat="1" applyFill="1" applyBorder="1" applyAlignment="1" applyProtection="1">
      <alignment vertical="center"/>
      <protection locked="0"/>
    </xf>
    <xf numFmtId="165" fontId="5" fillId="2" borderId="31" xfId="0" applyNumberFormat="1" applyFont="1" applyFill="1" applyBorder="1" applyAlignment="1" applyProtection="1">
      <alignment horizontal="center" vertical="center"/>
      <protection locked="0"/>
    </xf>
    <xf numFmtId="165" fontId="5" fillId="2" borderId="32" xfId="0" applyNumberFormat="1" applyFont="1" applyFill="1" applyBorder="1" applyAlignment="1" applyProtection="1">
      <alignment horizontal="center" vertical="center"/>
      <protection locked="0"/>
    </xf>
    <xf numFmtId="165" fontId="5" fillId="2" borderId="33" xfId="1" applyNumberFormat="1" applyFont="1" applyFill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 applyProtection="1">
      <alignment vertical="center"/>
      <protection locked="0"/>
    </xf>
    <xf numFmtId="165" fontId="6" fillId="0" borderId="5" xfId="1" applyNumberFormat="1" applyFont="1" applyBorder="1" applyAlignment="1" applyProtection="1">
      <alignment vertical="center"/>
      <protection locked="0"/>
    </xf>
    <xf numFmtId="166" fontId="0" fillId="0" borderId="5" xfId="0" applyNumberFormat="1" applyBorder="1"/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7" xfId="0" applyNumberFormat="1" applyBorder="1" applyAlignment="1" applyProtection="1">
      <alignment horizontal="left" vertical="center"/>
      <protection locked="0"/>
    </xf>
    <xf numFmtId="165" fontId="0" fillId="0" borderId="26" xfId="0" applyNumberFormat="1" applyBorder="1" applyAlignment="1" applyProtection="1">
      <alignment horizontal="left" vertical="center"/>
      <protection locked="0"/>
    </xf>
    <xf numFmtId="165" fontId="0" fillId="4" borderId="2" xfId="1" applyNumberFormat="1" applyFont="1" applyFill="1" applyBorder="1" applyAlignment="1" applyProtection="1">
      <alignment vertical="center"/>
      <protection locked="0"/>
    </xf>
    <xf numFmtId="165" fontId="0" fillId="4" borderId="5" xfId="1" applyNumberFormat="1" applyFont="1" applyFill="1" applyBorder="1" applyAlignment="1" applyProtection="1">
      <alignment vertical="center"/>
      <protection locked="0"/>
    </xf>
    <xf numFmtId="165" fontId="0" fillId="4" borderId="20" xfId="1" applyNumberFormat="1" applyFont="1" applyFill="1" applyBorder="1" applyAlignment="1" applyProtection="1">
      <alignment vertical="center"/>
      <protection locked="0"/>
    </xf>
    <xf numFmtId="165" fontId="6" fillId="4" borderId="30" xfId="1" applyNumberFormat="1" applyFont="1" applyFill="1" applyBorder="1" applyAlignment="1" applyProtection="1">
      <alignment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odo%20Javier\HOJA%20FODES%20SAN%20MARTIN\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4">
          <cell r="F4"/>
        </row>
        <row r="5">
          <cell r="F5" t="str">
            <v>SAN SALVADOR</v>
          </cell>
        </row>
        <row r="6">
          <cell r="F6" t="str">
            <v>SAN MARTIN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4"/>
  <sheetViews>
    <sheetView topLeftCell="A33" workbookViewId="0">
      <selection activeCell="A2" sqref="A2:E34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7" width="12.5703125" style="2" customWidth="1"/>
    <col min="8" max="10" width="12.5703125" style="2" bestFit="1" customWidth="1"/>
    <col min="11" max="11" width="11.42578125" style="2"/>
    <col min="12" max="16384" width="11.42578125" style="1"/>
  </cols>
  <sheetData>
    <row r="2" spans="1:11" s="3" customFormat="1" ht="24" customHeight="1" x14ac:dyDescent="0.2">
      <c r="A2" s="72" t="str">
        <f>"MUNICIPIO: " &amp; '[1]Reporte FODES'!F6&amp;" DEPARTAMENTO DE "&amp;'[1]Reporte FODES'!F5</f>
        <v>MUNICIPIO: SAN MARTIN DEPARTAMENTO DE SAN SALVADOR</v>
      </c>
      <c r="B2" s="72"/>
      <c r="C2" s="72"/>
      <c r="D2" s="72"/>
      <c r="E2" s="72"/>
      <c r="F2" s="2"/>
      <c r="G2" s="2"/>
      <c r="H2" s="2"/>
      <c r="I2" s="2"/>
    </row>
    <row r="3" spans="1:11" s="3" customFormat="1" ht="24" customHeight="1" x14ac:dyDescent="0.2">
      <c r="A3" s="73" t="s">
        <v>16</v>
      </c>
      <c r="B3" s="73"/>
      <c r="C3" s="73"/>
      <c r="D3" s="73"/>
      <c r="E3" s="73"/>
      <c r="F3" s="2"/>
      <c r="G3" s="2"/>
      <c r="H3" s="2"/>
      <c r="I3" s="2"/>
    </row>
    <row r="4" spans="1:11" s="3" customFormat="1" ht="24" customHeight="1" x14ac:dyDescent="0.2">
      <c r="A4" s="72" t="s">
        <v>30</v>
      </c>
      <c r="B4" s="72"/>
      <c r="C4" s="72"/>
      <c r="D4" s="72"/>
      <c r="E4" s="72"/>
      <c r="F4" s="2"/>
      <c r="G4" s="2"/>
      <c r="H4" s="2"/>
      <c r="I4" s="2"/>
    </row>
    <row r="5" spans="1:11" ht="6.75" customHeight="1" x14ac:dyDescent="0.25">
      <c r="A5" s="74"/>
      <c r="B5" s="74"/>
      <c r="C5" s="74"/>
      <c r="D5" s="74"/>
      <c r="E5" s="74"/>
    </row>
    <row r="6" spans="1:11" s="8" customFormat="1" ht="18" customHeight="1" x14ac:dyDescent="0.25">
      <c r="A6" s="4" t="s">
        <v>0</v>
      </c>
      <c r="B6" s="5" t="s">
        <v>31</v>
      </c>
      <c r="C6" s="5" t="s">
        <v>32</v>
      </c>
      <c r="D6" s="5" t="s">
        <v>33</v>
      </c>
      <c r="E6" s="6" t="s">
        <v>4</v>
      </c>
      <c r="F6" s="2"/>
      <c r="G6" s="2"/>
      <c r="H6" s="2"/>
      <c r="I6" s="2"/>
      <c r="J6" s="7"/>
      <c r="K6" s="7"/>
    </row>
    <row r="7" spans="1:11" x14ac:dyDescent="0.25">
      <c r="A7" s="1" t="s">
        <v>34</v>
      </c>
      <c r="B7" s="10">
        <v>217846.45</v>
      </c>
      <c r="C7" s="10"/>
      <c r="D7" s="10">
        <v>296751.08</v>
      </c>
      <c r="E7" s="11">
        <v>514597.53</v>
      </c>
    </row>
    <row r="8" spans="1:11" x14ac:dyDescent="0.25">
      <c r="A8" s="9" t="s">
        <v>5</v>
      </c>
      <c r="B8" s="10"/>
      <c r="C8" s="10"/>
      <c r="D8" s="10"/>
      <c r="E8" s="11"/>
    </row>
    <row r="9" spans="1:11" x14ac:dyDescent="0.25">
      <c r="A9" s="9" t="s">
        <v>6</v>
      </c>
      <c r="B9" s="10"/>
      <c r="C9" s="10"/>
      <c r="D9" s="10"/>
      <c r="E9" s="11">
        <f>SUM(B9:D9)</f>
        <v>0</v>
      </c>
    </row>
    <row r="10" spans="1:11" x14ac:dyDescent="0.25">
      <c r="A10" s="9" t="s">
        <v>7</v>
      </c>
      <c r="B10" s="10"/>
      <c r="C10" s="10"/>
      <c r="D10" s="10"/>
      <c r="E10" s="11">
        <f>SUM(B10:D10)</f>
        <v>0</v>
      </c>
    </row>
    <row r="11" spans="1:11" x14ac:dyDescent="0.25">
      <c r="A11" s="9" t="s">
        <v>8</v>
      </c>
      <c r="B11" s="10"/>
      <c r="C11" s="10"/>
      <c r="D11" s="10"/>
      <c r="E11" s="11">
        <f>SUM(B11:D11)</f>
        <v>0</v>
      </c>
    </row>
    <row r="12" spans="1:11" ht="4.5" customHeight="1" x14ac:dyDescent="0.25">
      <c r="A12" s="66"/>
      <c r="B12" s="67"/>
      <c r="C12" s="67"/>
      <c r="D12" s="67"/>
      <c r="E12" s="68"/>
    </row>
    <row r="13" spans="1:11" x14ac:dyDescent="0.25">
      <c r="A13" s="12" t="s">
        <v>9</v>
      </c>
      <c r="B13" s="13">
        <f>SUM(B7:B11)</f>
        <v>217846.45</v>
      </c>
      <c r="C13" s="13"/>
      <c r="D13" s="13">
        <f>SUM(D7:D11)</f>
        <v>296751.08</v>
      </c>
      <c r="E13" s="14">
        <f>SUM(E7:E11)</f>
        <v>514597.53</v>
      </c>
    </row>
    <row r="14" spans="1:11" ht="4.5" customHeight="1" x14ac:dyDescent="0.25">
      <c r="A14" s="66"/>
      <c r="B14" s="67"/>
      <c r="C14" s="67"/>
      <c r="D14" s="67"/>
      <c r="E14" s="68"/>
    </row>
    <row r="15" spans="1:11" x14ac:dyDescent="0.25">
      <c r="A15" s="15" t="s">
        <v>10</v>
      </c>
      <c r="B15" s="10"/>
      <c r="C15" s="10"/>
      <c r="D15" s="10"/>
      <c r="E15" s="16"/>
    </row>
    <row r="16" spans="1:11" x14ac:dyDescent="0.25">
      <c r="A16" s="17" t="s">
        <v>11</v>
      </c>
      <c r="B16" s="10"/>
      <c r="C16" s="10"/>
      <c r="D16" s="10"/>
      <c r="E16" s="11">
        <f>SUM(B16:D16)</f>
        <v>0</v>
      </c>
    </row>
    <row r="17" spans="1:5" x14ac:dyDescent="0.25">
      <c r="A17" s="17" t="s">
        <v>12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13</v>
      </c>
      <c r="B18" s="10"/>
      <c r="C18" s="10"/>
      <c r="D18" s="10"/>
      <c r="E18" s="11">
        <f>SUM(B18:D18)</f>
        <v>0</v>
      </c>
    </row>
    <row r="19" spans="1:5" ht="4.5" customHeight="1" x14ac:dyDescent="0.25">
      <c r="A19" s="66"/>
      <c r="B19" s="67"/>
      <c r="C19" s="67"/>
      <c r="D19" s="67"/>
      <c r="E19" s="68"/>
    </row>
    <row r="20" spans="1:5" x14ac:dyDescent="0.25">
      <c r="A20" s="12"/>
      <c r="B20" s="13">
        <f>SUM(B16:B18)</f>
        <v>0</v>
      </c>
      <c r="C20" s="13">
        <f>SUM(C16:C18)</f>
        <v>0</v>
      </c>
      <c r="D20" s="13">
        <f>SUM(D16:D18)</f>
        <v>0</v>
      </c>
      <c r="E20" s="14">
        <f>SUM(E16:E18)</f>
        <v>0</v>
      </c>
    </row>
    <row r="21" spans="1:5" ht="15" customHeight="1" x14ac:dyDescent="0.25">
      <c r="A21" s="66"/>
      <c r="B21" s="67"/>
      <c r="C21" s="67"/>
      <c r="D21" s="67"/>
      <c r="E21" s="68"/>
    </row>
    <row r="22" spans="1:5" x14ac:dyDescent="0.25">
      <c r="A22" s="19" t="s">
        <v>14</v>
      </c>
      <c r="B22" s="13"/>
      <c r="C22" s="13"/>
      <c r="D22" s="13"/>
      <c r="E22" s="14">
        <f>SUM(B22:D22)</f>
        <v>0</v>
      </c>
    </row>
    <row r="23" spans="1:5" ht="4.5" customHeight="1" thickBot="1" x14ac:dyDescent="0.3">
      <c r="A23" s="69"/>
      <c r="B23" s="70"/>
      <c r="C23" s="70"/>
      <c r="D23" s="70"/>
      <c r="E23" s="71"/>
    </row>
    <row r="24" spans="1:5" ht="15.75" thickBot="1" x14ac:dyDescent="0.3">
      <c r="A24" s="20" t="s">
        <v>15</v>
      </c>
      <c r="B24" s="21"/>
      <c r="C24" s="21"/>
      <c r="D24" s="21"/>
      <c r="E24" s="22"/>
    </row>
    <row r="25" spans="1:5" x14ac:dyDescent="0.25">
      <c r="A25" s="28" t="s">
        <v>18</v>
      </c>
      <c r="B25" s="23">
        <f>1.83+816.4+17269.88+4995.82+5082.4+16638.49+4955</f>
        <v>49759.820000000007</v>
      </c>
      <c r="C25" s="23">
        <f>850.33+1.76+18128.39+5450.07+4668.07</f>
        <v>29098.62</v>
      </c>
      <c r="D25" s="23">
        <f>1.77+854.01+1.75</f>
        <v>857.53</v>
      </c>
      <c r="E25" s="33">
        <v>79715.97</v>
      </c>
    </row>
    <row r="26" spans="1:5" x14ac:dyDescent="0.25">
      <c r="A26" s="29" t="s">
        <v>20</v>
      </c>
      <c r="B26" s="10">
        <v>5.65</v>
      </c>
      <c r="C26" s="10">
        <v>0</v>
      </c>
      <c r="D26" s="10">
        <v>0</v>
      </c>
      <c r="E26" s="24">
        <v>5.65</v>
      </c>
    </row>
    <row r="27" spans="1:5" x14ac:dyDescent="0.25">
      <c r="A27" s="29" t="s">
        <v>21</v>
      </c>
      <c r="B27" s="10">
        <f>1165+255.5+2443.39+20511.28+1650+3592+2437.6+7801.5+36801.51+225</f>
        <v>76882.78</v>
      </c>
      <c r="C27" s="10">
        <v>7173</v>
      </c>
      <c r="D27" s="10">
        <v>13000</v>
      </c>
      <c r="E27" s="24">
        <v>97055.78</v>
      </c>
    </row>
    <row r="28" spans="1:5" x14ac:dyDescent="0.25">
      <c r="A28" s="29" t="s">
        <v>26</v>
      </c>
      <c r="B28" s="10">
        <f>50.35+185.75</f>
        <v>236.1</v>
      </c>
      <c r="C28" s="10">
        <v>0</v>
      </c>
      <c r="D28" s="10">
        <v>0</v>
      </c>
      <c r="E28" s="24">
        <v>236.1</v>
      </c>
    </row>
    <row r="29" spans="1:5" x14ac:dyDescent="0.25">
      <c r="A29" s="29" t="s">
        <v>35</v>
      </c>
      <c r="B29" s="10">
        <f>406.95+223.83</f>
        <v>630.78</v>
      </c>
      <c r="C29" s="10">
        <f>1222.69+25</f>
        <v>1247.69</v>
      </c>
      <c r="D29" s="10">
        <v>0</v>
      </c>
      <c r="E29" s="24">
        <v>1878.48</v>
      </c>
    </row>
    <row r="30" spans="1:5" x14ac:dyDescent="0.25">
      <c r="A30" s="29" t="s">
        <v>36</v>
      </c>
      <c r="B30" s="10">
        <f>15189.09+228.48</f>
        <v>15417.57</v>
      </c>
      <c r="C30" s="10">
        <f>1286.76+228.48</f>
        <v>1515.24</v>
      </c>
      <c r="D30" s="10">
        <f>1290.45+228.48</f>
        <v>1518.93</v>
      </c>
      <c r="E30" s="24">
        <v>18451.740000000002</v>
      </c>
    </row>
    <row r="31" spans="1:5" x14ac:dyDescent="0.25">
      <c r="A31" s="34" t="s">
        <v>22</v>
      </c>
      <c r="B31" s="35">
        <f>545.22+65.6</f>
        <v>610.82000000000005</v>
      </c>
      <c r="C31" s="35">
        <f>591.54+47.56+3</f>
        <v>642.09999999999991</v>
      </c>
      <c r="D31" s="35">
        <v>50.84</v>
      </c>
      <c r="E31" s="36">
        <v>1303.76</v>
      </c>
    </row>
    <row r="32" spans="1:5" x14ac:dyDescent="0.25">
      <c r="A32" s="40" t="s">
        <v>23</v>
      </c>
      <c r="B32" s="10">
        <f>17631.37+1484.5</f>
        <v>19115.87</v>
      </c>
      <c r="C32" s="10">
        <v>0</v>
      </c>
      <c r="D32" s="10">
        <f>56090+47760.45</f>
        <v>103850.45</v>
      </c>
      <c r="E32" s="10">
        <v>122966.32</v>
      </c>
    </row>
    <row r="33" spans="1:5" ht="15.75" thickBot="1" x14ac:dyDescent="0.3">
      <c r="A33" s="37" t="s">
        <v>28</v>
      </c>
      <c r="B33" s="38"/>
      <c r="C33" s="38"/>
      <c r="D33" s="38"/>
      <c r="E33" s="39">
        <f>SUM(E25:E32)</f>
        <v>321613.80000000005</v>
      </c>
    </row>
    <row r="34" spans="1:5" ht="18" customHeight="1" thickBot="1" x14ac:dyDescent="0.3">
      <c r="A34" s="25" t="s">
        <v>37</v>
      </c>
      <c r="B34" s="26"/>
      <c r="C34" s="26"/>
      <c r="D34" s="26"/>
      <c r="E34" s="27">
        <f>+E7-E33</f>
        <v>192983.72999999998</v>
      </c>
    </row>
  </sheetData>
  <mergeCells count="9">
    <mergeCell ref="A19:E19"/>
    <mergeCell ref="A21:E21"/>
    <mergeCell ref="A23:E23"/>
    <mergeCell ref="A2:E2"/>
    <mergeCell ref="A3:E3"/>
    <mergeCell ref="A4:E4"/>
    <mergeCell ref="A5:E5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1"/>
  <sheetViews>
    <sheetView workbookViewId="0">
      <selection activeCell="A6" sqref="A6:E6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8" width="11.42578125" style="2"/>
    <col min="9" max="9" width="12.5703125" style="2" bestFit="1" customWidth="1"/>
    <col min="10" max="10" width="11.42578125" style="2"/>
    <col min="11" max="16384" width="11.42578125" style="1"/>
  </cols>
  <sheetData>
    <row r="2" spans="1:10" s="3" customFormat="1" x14ac:dyDescent="0.2">
      <c r="A2" s="1"/>
      <c r="B2" s="2"/>
      <c r="C2" s="2"/>
      <c r="D2" s="2"/>
      <c r="E2" s="2"/>
      <c r="F2" s="2"/>
      <c r="G2" s="2"/>
      <c r="H2" s="2"/>
    </row>
    <row r="3" spans="1:10" s="3" customFormat="1" ht="24" customHeight="1" x14ac:dyDescent="0.2">
      <c r="A3" s="72" t="str">
        <f>"MUNICIPIO: " &amp; '[1]Reporte FODES'!F6&amp;" DEPARTAMENTO DE "&amp;'[1]Reporte FODES'!F5</f>
        <v>MUNICIPIO: SAN MARTIN DEPARTAMENTO DE SAN SALVADOR</v>
      </c>
      <c r="B3" s="72"/>
      <c r="C3" s="72"/>
      <c r="D3" s="72"/>
      <c r="E3" s="72"/>
      <c r="F3" s="2"/>
      <c r="G3" s="2"/>
      <c r="H3" s="2"/>
    </row>
    <row r="4" spans="1:10" s="3" customFormat="1" ht="24" customHeight="1" x14ac:dyDescent="0.2">
      <c r="A4" s="73" t="s">
        <v>16</v>
      </c>
      <c r="B4" s="73"/>
      <c r="C4" s="73"/>
      <c r="D4" s="73"/>
      <c r="E4" s="73"/>
      <c r="F4" s="2"/>
      <c r="G4" s="2"/>
      <c r="H4" s="2"/>
    </row>
    <row r="5" spans="1:10" s="3" customFormat="1" ht="24" customHeight="1" x14ac:dyDescent="0.2">
      <c r="A5" s="72" t="s">
        <v>30</v>
      </c>
      <c r="B5" s="72"/>
      <c r="C5" s="72"/>
      <c r="D5" s="72"/>
      <c r="E5" s="72"/>
      <c r="F5" s="2"/>
      <c r="G5" s="2"/>
      <c r="H5" s="2"/>
    </row>
    <row r="6" spans="1:10" ht="6.75" customHeight="1" x14ac:dyDescent="0.25">
      <c r="A6" s="74"/>
      <c r="B6" s="74"/>
      <c r="C6" s="74"/>
      <c r="D6" s="74"/>
      <c r="E6" s="74"/>
    </row>
    <row r="7" spans="1:10" s="8" customFormat="1" ht="18" customHeight="1" x14ac:dyDescent="0.25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2"/>
      <c r="G7" s="2"/>
      <c r="H7" s="2"/>
      <c r="I7" s="7"/>
      <c r="J7" s="7"/>
    </row>
    <row r="8" spans="1:10" x14ac:dyDescent="0.25">
      <c r="A8" s="1" t="s">
        <v>17</v>
      </c>
      <c r="B8" s="10"/>
      <c r="C8" s="10">
        <v>1161500.9099999999</v>
      </c>
      <c r="D8" s="10"/>
      <c r="E8" s="11">
        <f>SUM(B8:D8)</f>
        <v>1161500.9099999999</v>
      </c>
    </row>
    <row r="9" spans="1:10" x14ac:dyDescent="0.25">
      <c r="A9" s="9" t="s">
        <v>5</v>
      </c>
      <c r="B9" s="10"/>
      <c r="C9" s="10"/>
      <c r="D9" s="10"/>
      <c r="E9" s="11"/>
    </row>
    <row r="10" spans="1:10" x14ac:dyDescent="0.25">
      <c r="A10" s="9" t="s">
        <v>6</v>
      </c>
      <c r="B10" s="10"/>
      <c r="C10" s="10"/>
      <c r="D10" s="10"/>
      <c r="E10" s="11">
        <f>SUM(B10:D10)</f>
        <v>0</v>
      </c>
    </row>
    <row r="11" spans="1:10" x14ac:dyDescent="0.25">
      <c r="A11" s="9" t="s">
        <v>7</v>
      </c>
      <c r="B11" s="10"/>
      <c r="C11" s="10"/>
      <c r="D11" s="10"/>
      <c r="E11" s="11">
        <f>SUM(B11:D11)</f>
        <v>0</v>
      </c>
    </row>
    <row r="12" spans="1:10" x14ac:dyDescent="0.25">
      <c r="A12" s="9" t="s">
        <v>8</v>
      </c>
      <c r="B12" s="10"/>
      <c r="C12" s="10"/>
      <c r="D12" s="10"/>
      <c r="E12" s="11">
        <f>SUM(B12:D12)</f>
        <v>0</v>
      </c>
    </row>
    <row r="13" spans="1:10" ht="4.5" customHeight="1" x14ac:dyDescent="0.25">
      <c r="A13" s="66"/>
      <c r="B13" s="67"/>
      <c r="C13" s="67"/>
      <c r="D13" s="67"/>
      <c r="E13" s="68"/>
    </row>
    <row r="14" spans="1:10" x14ac:dyDescent="0.25">
      <c r="A14" s="12" t="s">
        <v>9</v>
      </c>
      <c r="B14" s="13">
        <f>SUM(B8:B12)</f>
        <v>0</v>
      </c>
      <c r="C14" s="13"/>
      <c r="D14" s="13">
        <f>SUM(D8:D12)</f>
        <v>0</v>
      </c>
      <c r="E14" s="14">
        <f>SUM(E8:E12)</f>
        <v>1161500.9099999999</v>
      </c>
    </row>
    <row r="15" spans="1:10" ht="4.5" customHeight="1" x14ac:dyDescent="0.25">
      <c r="A15" s="66"/>
      <c r="B15" s="67"/>
      <c r="C15" s="67"/>
      <c r="D15" s="67"/>
      <c r="E15" s="68"/>
    </row>
    <row r="16" spans="1:10" x14ac:dyDescent="0.25">
      <c r="A16" s="15" t="s">
        <v>10</v>
      </c>
      <c r="B16" s="10"/>
      <c r="C16" s="10"/>
      <c r="D16" s="10"/>
      <c r="E16" s="16"/>
    </row>
    <row r="17" spans="1:5" x14ac:dyDescent="0.25">
      <c r="A17" s="17" t="s">
        <v>11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12</v>
      </c>
      <c r="B18" s="10"/>
      <c r="C18" s="10"/>
      <c r="D18" s="10"/>
      <c r="E18" s="11">
        <f>SUM(B18:D18)</f>
        <v>0</v>
      </c>
    </row>
    <row r="19" spans="1:5" x14ac:dyDescent="0.25">
      <c r="A19" s="17" t="s">
        <v>13</v>
      </c>
      <c r="B19" s="10"/>
      <c r="C19" s="10"/>
      <c r="D19" s="10"/>
      <c r="E19" s="11">
        <f>SUM(B19:D19)</f>
        <v>0</v>
      </c>
    </row>
    <row r="20" spans="1:5" x14ac:dyDescent="0.25">
      <c r="A20" s="18"/>
      <c r="B20" s="10"/>
      <c r="C20" s="10"/>
      <c r="D20" s="10"/>
      <c r="E20" s="11">
        <f>SUM(B20:D20)</f>
        <v>0</v>
      </c>
    </row>
    <row r="21" spans="1:5" ht="4.5" customHeight="1" x14ac:dyDescent="0.25">
      <c r="A21" s="66"/>
      <c r="B21" s="67"/>
      <c r="C21" s="67"/>
      <c r="D21" s="67"/>
      <c r="E21" s="68"/>
    </row>
    <row r="22" spans="1:5" x14ac:dyDescent="0.25">
      <c r="A22" s="12"/>
      <c r="B22" s="13">
        <f>SUM(B17:B20)</f>
        <v>0</v>
      </c>
      <c r="C22" s="13">
        <f>SUM(C17:C20)</f>
        <v>0</v>
      </c>
      <c r="D22" s="13">
        <f>SUM(D17:D20)</f>
        <v>0</v>
      </c>
      <c r="E22" s="14">
        <f>SUM(E17:E20)</f>
        <v>0</v>
      </c>
    </row>
    <row r="23" spans="1:5" ht="5.25" customHeight="1" x14ac:dyDescent="0.25">
      <c r="A23" s="66"/>
      <c r="B23" s="67"/>
      <c r="C23" s="67"/>
      <c r="D23" s="67"/>
      <c r="E23" s="68"/>
    </row>
    <row r="24" spans="1:5" x14ac:dyDescent="0.25">
      <c r="A24" s="19" t="s">
        <v>14</v>
      </c>
      <c r="B24" s="13"/>
      <c r="C24" s="13"/>
      <c r="D24" s="13"/>
      <c r="E24" s="14">
        <f>SUM(B24:D24)</f>
        <v>0</v>
      </c>
    </row>
    <row r="25" spans="1:5" ht="4.5" customHeight="1" thickBot="1" x14ac:dyDescent="0.3">
      <c r="A25" s="69"/>
      <c r="B25" s="70"/>
      <c r="C25" s="70"/>
      <c r="D25" s="70"/>
      <c r="E25" s="71"/>
    </row>
    <row r="26" spans="1:5" ht="15.75" thickBot="1" x14ac:dyDescent="0.3">
      <c r="A26" s="20" t="s">
        <v>15</v>
      </c>
      <c r="B26" s="21"/>
      <c r="C26" s="21"/>
      <c r="D26" s="21"/>
      <c r="E26" s="22"/>
    </row>
    <row r="27" spans="1:5" x14ac:dyDescent="0.25">
      <c r="A27" s="28" t="s">
        <v>18</v>
      </c>
      <c r="B27" s="23"/>
      <c r="C27" s="23">
        <v>160233.14000000001</v>
      </c>
      <c r="D27" s="23"/>
      <c r="E27" s="24">
        <f>SUM(B27:D27)</f>
        <v>160233.14000000001</v>
      </c>
    </row>
    <row r="28" spans="1:5" x14ac:dyDescent="0.25">
      <c r="A28" s="29" t="s">
        <v>19</v>
      </c>
      <c r="B28" s="10"/>
      <c r="C28" s="10">
        <v>272807.25</v>
      </c>
      <c r="D28" s="10"/>
      <c r="E28" s="11">
        <f t="shared" ref="E28:E39" si="0">SUM(B28:D28)</f>
        <v>272807.25</v>
      </c>
    </row>
    <row r="29" spans="1:5" x14ac:dyDescent="0.25">
      <c r="A29" s="29" t="s">
        <v>20</v>
      </c>
      <c r="B29" s="10"/>
      <c r="C29" s="10">
        <v>7.06</v>
      </c>
      <c r="D29" s="10"/>
      <c r="E29" s="11">
        <f t="shared" si="0"/>
        <v>7.06</v>
      </c>
    </row>
    <row r="30" spans="1:5" x14ac:dyDescent="0.25">
      <c r="A30" s="29" t="s">
        <v>21</v>
      </c>
      <c r="B30" s="10"/>
      <c r="C30" s="10">
        <v>19995.849999999999</v>
      </c>
      <c r="D30" s="10"/>
      <c r="E30" s="11">
        <f t="shared" si="0"/>
        <v>19995.849999999999</v>
      </c>
    </row>
    <row r="31" spans="1:5" x14ac:dyDescent="0.25">
      <c r="A31" s="29" t="s">
        <v>22</v>
      </c>
      <c r="B31" s="10"/>
      <c r="C31" s="10"/>
      <c r="D31" s="10">
        <v>3505.97</v>
      </c>
      <c r="E31" s="11">
        <f t="shared" si="0"/>
        <v>3505.97</v>
      </c>
    </row>
    <row r="32" spans="1:5" x14ac:dyDescent="0.25">
      <c r="A32" s="28" t="s">
        <v>18</v>
      </c>
      <c r="B32" s="10"/>
      <c r="C32" s="10"/>
      <c r="D32" s="10">
        <v>32670.959999999999</v>
      </c>
      <c r="E32" s="11">
        <f t="shared" si="0"/>
        <v>32670.959999999999</v>
      </c>
    </row>
    <row r="33" spans="1:5" x14ac:dyDescent="0.25">
      <c r="A33" s="29" t="s">
        <v>21</v>
      </c>
      <c r="B33" s="10"/>
      <c r="C33" s="10"/>
      <c r="D33" s="10">
        <v>314428.28999999998</v>
      </c>
      <c r="E33" s="11">
        <f t="shared" si="0"/>
        <v>314428.28999999998</v>
      </c>
    </row>
    <row r="34" spans="1:5" x14ac:dyDescent="0.25">
      <c r="A34" s="29" t="s">
        <v>26</v>
      </c>
      <c r="B34" s="10"/>
      <c r="C34" s="10"/>
      <c r="D34" s="10">
        <v>2320</v>
      </c>
      <c r="E34" s="11">
        <f t="shared" si="0"/>
        <v>2320</v>
      </c>
    </row>
    <row r="35" spans="1:5" ht="15.75" thickBot="1" x14ac:dyDescent="0.3">
      <c r="A35" s="29" t="s">
        <v>22</v>
      </c>
      <c r="B35" s="10"/>
      <c r="C35" s="10"/>
      <c r="D35" s="10">
        <v>821.21</v>
      </c>
      <c r="E35" s="11">
        <f t="shared" si="0"/>
        <v>821.21</v>
      </c>
    </row>
    <row r="36" spans="1:5" ht="15.75" thickBot="1" x14ac:dyDescent="0.3">
      <c r="A36" s="20" t="s">
        <v>23</v>
      </c>
      <c r="B36" s="21"/>
      <c r="C36" s="21"/>
      <c r="D36" s="21"/>
      <c r="E36" s="22"/>
    </row>
    <row r="37" spans="1:5" x14ac:dyDescent="0.25">
      <c r="A37" s="29" t="s">
        <v>24</v>
      </c>
      <c r="B37" s="10"/>
      <c r="C37" s="10"/>
      <c r="D37" s="10">
        <v>17970</v>
      </c>
      <c r="E37" s="11">
        <f t="shared" si="0"/>
        <v>17970</v>
      </c>
    </row>
    <row r="38" spans="1:5" x14ac:dyDescent="0.25">
      <c r="A38" s="29" t="s">
        <v>27</v>
      </c>
      <c r="B38" s="10"/>
      <c r="C38" s="10"/>
      <c r="D38" s="10">
        <v>77548.23</v>
      </c>
      <c r="E38" s="11">
        <f t="shared" si="0"/>
        <v>77548.23</v>
      </c>
    </row>
    <row r="39" spans="1:5" x14ac:dyDescent="0.25">
      <c r="A39" s="29" t="s">
        <v>25</v>
      </c>
      <c r="B39" s="10"/>
      <c r="C39" s="10"/>
      <c r="D39" s="10">
        <v>41346.5</v>
      </c>
      <c r="E39" s="11">
        <f t="shared" si="0"/>
        <v>41346.5</v>
      </c>
    </row>
    <row r="40" spans="1:5" ht="15.75" thickBot="1" x14ac:dyDescent="0.3">
      <c r="A40" s="32" t="s">
        <v>28</v>
      </c>
      <c r="B40" s="30"/>
      <c r="C40" s="30"/>
      <c r="D40" s="30"/>
      <c r="E40" s="31">
        <f>SUM(E26:E39)</f>
        <v>943654.46</v>
      </c>
    </row>
    <row r="41" spans="1:5" ht="18" customHeight="1" thickBot="1" x14ac:dyDescent="0.3">
      <c r="A41" s="25" t="s">
        <v>29</v>
      </c>
      <c r="B41" s="26"/>
      <c r="C41" s="26"/>
      <c r="D41" s="26"/>
      <c r="E41" s="27">
        <f>+E14-E40</f>
        <v>217846.44999999995</v>
      </c>
    </row>
  </sheetData>
  <mergeCells count="9">
    <mergeCell ref="A21:E21"/>
    <mergeCell ref="A23:E23"/>
    <mergeCell ref="A25:E25"/>
    <mergeCell ref="A3:E3"/>
    <mergeCell ref="A4:E4"/>
    <mergeCell ref="A5:E5"/>
    <mergeCell ref="A6:E6"/>
    <mergeCell ref="A13:E13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topLeftCell="A17" workbookViewId="0">
      <selection sqref="A1:F33"/>
    </sheetView>
  </sheetViews>
  <sheetFormatPr baseColWidth="10" defaultRowHeight="15" x14ac:dyDescent="0.25"/>
  <cols>
    <col min="1" max="1" width="29.140625" customWidth="1"/>
    <col min="2" max="2" width="15.28515625" customWidth="1"/>
    <col min="3" max="3" width="20.140625" customWidth="1"/>
    <col min="4" max="4" width="17.42578125" customWidth="1"/>
    <col min="5" max="5" width="17.140625" customWidth="1"/>
    <col min="6" max="6" width="20" customWidth="1"/>
    <col min="8" max="8" width="12.5703125" bestFit="1" customWidth="1"/>
  </cols>
  <sheetData>
    <row r="1" spans="1:8" ht="15.75" x14ac:dyDescent="0.25">
      <c r="A1" s="72" t="str">
        <f>"MUNICIPIO: " &amp; '[1]Reporte FODES'!F5&amp;" DEPARTAMENTO DE "&amp;'[1]Reporte FODES'!F4</f>
        <v xml:space="preserve">MUNICIPIO: SAN SALVADOR DEPARTAMENTO DE </v>
      </c>
      <c r="B1" s="72"/>
      <c r="C1" s="72"/>
      <c r="D1" s="72"/>
      <c r="E1" s="72"/>
      <c r="F1" s="72"/>
    </row>
    <row r="2" spans="1:8" ht="15.75" x14ac:dyDescent="0.25">
      <c r="A2" s="73" t="s">
        <v>16</v>
      </c>
      <c r="B2" s="73"/>
      <c r="C2" s="73"/>
      <c r="D2" s="73"/>
      <c r="E2" s="73"/>
      <c r="F2" s="73"/>
    </row>
    <row r="3" spans="1:8" ht="15.75" x14ac:dyDescent="0.25">
      <c r="A3" s="72" t="s">
        <v>39</v>
      </c>
      <c r="B3" s="72"/>
      <c r="C3" s="72"/>
      <c r="D3" s="72"/>
      <c r="E3" s="72"/>
      <c r="F3" s="72"/>
    </row>
    <row r="4" spans="1:8" x14ac:dyDescent="0.25">
      <c r="A4" s="74"/>
      <c r="B4" s="74"/>
      <c r="C4" s="74"/>
      <c r="D4" s="74"/>
      <c r="E4" s="74"/>
      <c r="F4" s="74"/>
    </row>
    <row r="5" spans="1:8" x14ac:dyDescent="0.25">
      <c r="A5" s="4" t="s">
        <v>0</v>
      </c>
      <c r="B5" s="41" t="s">
        <v>38</v>
      </c>
      <c r="C5" s="5" t="s">
        <v>40</v>
      </c>
      <c r="D5" s="5" t="s">
        <v>41</v>
      </c>
      <c r="E5" s="5" t="s">
        <v>42</v>
      </c>
      <c r="F5" s="6" t="s">
        <v>4</v>
      </c>
    </row>
    <row r="6" spans="1:8" x14ac:dyDescent="0.25">
      <c r="A6" s="1" t="s">
        <v>34</v>
      </c>
      <c r="B6" s="1">
        <v>186166.24</v>
      </c>
      <c r="C6" s="10">
        <v>144015.70000000001</v>
      </c>
      <c r="D6" s="10">
        <v>63444.66</v>
      </c>
      <c r="E6" s="10">
        <v>63444.66</v>
      </c>
      <c r="F6" s="11">
        <v>457071.26</v>
      </c>
      <c r="H6" s="53"/>
    </row>
    <row r="7" spans="1:8" x14ac:dyDescent="0.25">
      <c r="A7" s="9" t="s">
        <v>5</v>
      </c>
      <c r="B7" s="42"/>
      <c r="C7" s="10"/>
      <c r="D7" s="10"/>
      <c r="E7" s="10"/>
      <c r="F7" s="11"/>
    </row>
    <row r="8" spans="1:8" x14ac:dyDescent="0.25">
      <c r="A8" s="9" t="s">
        <v>6</v>
      </c>
      <c r="B8" s="42"/>
      <c r="C8" s="10"/>
      <c r="D8" s="10"/>
      <c r="E8" s="10"/>
      <c r="F8" s="11">
        <f>SUM(C8:E8)</f>
        <v>0</v>
      </c>
      <c r="H8" s="54"/>
    </row>
    <row r="9" spans="1:8" x14ac:dyDescent="0.25">
      <c r="A9" s="9" t="s">
        <v>7</v>
      </c>
      <c r="B9" s="42"/>
      <c r="C9" s="10"/>
      <c r="D9" s="10"/>
      <c r="E9" s="10"/>
      <c r="F9" s="11">
        <f>SUM(C9:E9)</f>
        <v>0</v>
      </c>
    </row>
    <row r="10" spans="1:8" x14ac:dyDescent="0.25">
      <c r="A10" s="9" t="s">
        <v>8</v>
      </c>
      <c r="B10" s="42"/>
      <c r="C10" s="10"/>
      <c r="D10" s="10"/>
      <c r="E10" s="10"/>
      <c r="F10" s="11">
        <f>SUM(C10:E10)</f>
        <v>0</v>
      </c>
      <c r="H10" s="54"/>
    </row>
    <row r="11" spans="1:8" x14ac:dyDescent="0.25">
      <c r="A11" s="66"/>
      <c r="B11" s="67"/>
      <c r="C11" s="67"/>
      <c r="D11" s="67"/>
      <c r="E11" s="67"/>
      <c r="F11" s="68"/>
    </row>
    <row r="12" spans="1:8" x14ac:dyDescent="0.25">
      <c r="A12" s="12" t="s">
        <v>9</v>
      </c>
      <c r="B12" s="43">
        <v>186166.24</v>
      </c>
      <c r="C12" s="13">
        <v>144015.70000000001</v>
      </c>
      <c r="D12" s="13">
        <v>63444.66</v>
      </c>
      <c r="E12" s="13">
        <v>63444.66</v>
      </c>
      <c r="F12" s="14">
        <v>457071.26</v>
      </c>
    </row>
    <row r="13" spans="1:8" x14ac:dyDescent="0.25">
      <c r="A13" s="66"/>
      <c r="B13" s="67"/>
      <c r="C13" s="67"/>
      <c r="D13" s="67"/>
      <c r="E13" s="67"/>
      <c r="F13" s="68"/>
    </row>
    <row r="14" spans="1:8" x14ac:dyDescent="0.25">
      <c r="A14" s="15" t="s">
        <v>10</v>
      </c>
      <c r="B14" s="44"/>
      <c r="C14" s="10"/>
      <c r="D14" s="10"/>
      <c r="E14" s="10"/>
      <c r="F14" s="16"/>
    </row>
    <row r="15" spans="1:8" x14ac:dyDescent="0.25">
      <c r="A15" s="17" t="s">
        <v>11</v>
      </c>
      <c r="B15" s="45"/>
      <c r="C15" s="10"/>
      <c r="D15" s="10"/>
      <c r="E15" s="10"/>
      <c r="F15" s="11">
        <f>SUM(C15:E15)</f>
        <v>0</v>
      </c>
    </row>
    <row r="16" spans="1:8" x14ac:dyDescent="0.25">
      <c r="A16" s="17" t="s">
        <v>12</v>
      </c>
      <c r="B16" s="45"/>
      <c r="C16" s="10"/>
      <c r="D16" s="10"/>
      <c r="E16" s="10"/>
      <c r="F16" s="11">
        <f>SUM(C16:E16)</f>
        <v>0</v>
      </c>
    </row>
    <row r="17" spans="1:6" x14ac:dyDescent="0.25">
      <c r="A17" s="17" t="s">
        <v>13</v>
      </c>
      <c r="B17" s="45"/>
      <c r="C17" s="10"/>
      <c r="D17" s="10"/>
      <c r="E17" s="10"/>
      <c r="F17" s="11">
        <f>SUM(C17:E17)</f>
        <v>0</v>
      </c>
    </row>
    <row r="18" spans="1:6" x14ac:dyDescent="0.25">
      <c r="A18" s="66"/>
      <c r="B18" s="67"/>
      <c r="C18" s="67"/>
      <c r="D18" s="67"/>
      <c r="E18" s="67"/>
      <c r="F18" s="68"/>
    </row>
    <row r="19" spans="1:6" x14ac:dyDescent="0.25">
      <c r="A19" s="12"/>
      <c r="B19" s="43"/>
      <c r="C19" s="13">
        <f>SUM(C15:C17)</f>
        <v>0</v>
      </c>
      <c r="D19" s="13">
        <f>SUM(D15:D17)</f>
        <v>0</v>
      </c>
      <c r="E19" s="13">
        <f>SUM(E15:E17)</f>
        <v>0</v>
      </c>
      <c r="F19" s="14">
        <f>SUM(F15:F17)</f>
        <v>0</v>
      </c>
    </row>
    <row r="20" spans="1:6" x14ac:dyDescent="0.25">
      <c r="A20" s="66"/>
      <c r="B20" s="67"/>
      <c r="C20" s="67"/>
      <c r="D20" s="67"/>
      <c r="E20" s="67"/>
      <c r="F20" s="68"/>
    </row>
    <row r="21" spans="1:6" x14ac:dyDescent="0.25">
      <c r="A21" s="19" t="s">
        <v>14</v>
      </c>
      <c r="B21" s="46"/>
      <c r="C21" s="13"/>
      <c r="D21" s="13"/>
      <c r="E21" s="13"/>
      <c r="F21" s="14">
        <f>SUM(C21:E21)</f>
        <v>0</v>
      </c>
    </row>
    <row r="22" spans="1:6" ht="15.75" thickBot="1" x14ac:dyDescent="0.3">
      <c r="A22" s="69"/>
      <c r="B22" s="70"/>
      <c r="C22" s="70"/>
      <c r="D22" s="70"/>
      <c r="E22" s="70"/>
      <c r="F22" s="71"/>
    </row>
    <row r="23" spans="1:6" ht="15.75" thickBot="1" x14ac:dyDescent="0.3">
      <c r="A23" s="20" t="s">
        <v>15</v>
      </c>
      <c r="B23" s="47"/>
      <c r="C23" s="21"/>
      <c r="D23" s="21"/>
      <c r="E23" s="21"/>
      <c r="F23" s="22"/>
    </row>
    <row r="24" spans="1:6" x14ac:dyDescent="0.25">
      <c r="A24" s="28" t="s">
        <v>18</v>
      </c>
      <c r="B24" s="48"/>
      <c r="C24" s="23">
        <v>28886.18</v>
      </c>
      <c r="D24" s="23">
        <v>42386.17</v>
      </c>
      <c r="E24" s="23">
        <v>29252.28</v>
      </c>
      <c r="F24" s="33">
        <v>100524.63</v>
      </c>
    </row>
    <row r="25" spans="1:6" x14ac:dyDescent="0.25">
      <c r="A25" s="29" t="s">
        <v>20</v>
      </c>
      <c r="B25" s="49"/>
      <c r="C25" s="10">
        <v>0</v>
      </c>
      <c r="D25" s="10">
        <v>0</v>
      </c>
      <c r="E25" s="10"/>
      <c r="F25" s="33">
        <v>0</v>
      </c>
    </row>
    <row r="26" spans="1:6" x14ac:dyDescent="0.25">
      <c r="A26" s="29" t="s">
        <v>21</v>
      </c>
      <c r="B26" s="49"/>
      <c r="C26" s="10">
        <v>23781.53</v>
      </c>
      <c r="D26" s="10">
        <v>54361.409999999996</v>
      </c>
      <c r="E26" s="10"/>
      <c r="F26" s="33">
        <v>78142.94</v>
      </c>
    </row>
    <row r="27" spans="1:6" x14ac:dyDescent="0.25">
      <c r="A27" s="29" t="s">
        <v>26</v>
      </c>
      <c r="B27" s="49"/>
      <c r="C27" s="10">
        <v>0</v>
      </c>
      <c r="D27" s="10">
        <v>0</v>
      </c>
      <c r="E27" s="10"/>
      <c r="F27" s="33">
        <v>0</v>
      </c>
    </row>
    <row r="28" spans="1:6" x14ac:dyDescent="0.25">
      <c r="A28" s="29" t="s">
        <v>35</v>
      </c>
      <c r="B28" s="49"/>
      <c r="C28" s="10">
        <v>12084.76</v>
      </c>
      <c r="D28" s="10">
        <v>200</v>
      </c>
      <c r="E28" s="10"/>
      <c r="F28" s="33">
        <v>12284.76</v>
      </c>
    </row>
    <row r="29" spans="1:6" x14ac:dyDescent="0.25">
      <c r="A29" s="29" t="s">
        <v>36</v>
      </c>
      <c r="B29" s="49"/>
      <c r="C29" s="10">
        <v>248.82999999999998</v>
      </c>
      <c r="D29" s="10">
        <v>5172.67</v>
      </c>
      <c r="E29" s="10">
        <v>4964.26</v>
      </c>
      <c r="F29" s="33">
        <v>10385.76</v>
      </c>
    </row>
    <row r="30" spans="1:6" x14ac:dyDescent="0.25">
      <c r="A30" s="34" t="s">
        <v>22</v>
      </c>
      <c r="B30" s="50"/>
      <c r="C30" s="35">
        <v>459.2</v>
      </c>
      <c r="D30" s="35">
        <v>1606.69</v>
      </c>
      <c r="E30" s="35">
        <v>852.9</v>
      </c>
      <c r="F30" s="33">
        <v>2918.79</v>
      </c>
    </row>
    <row r="31" spans="1:6" x14ac:dyDescent="0.25">
      <c r="A31" s="40" t="s">
        <v>23</v>
      </c>
      <c r="B31" s="40"/>
      <c r="C31" s="10">
        <v>0</v>
      </c>
      <c r="D31" s="10">
        <v>102784.58</v>
      </c>
      <c r="E31" s="10">
        <v>71027.740000000005</v>
      </c>
      <c r="F31" s="33">
        <v>173812.32</v>
      </c>
    </row>
    <row r="32" spans="1:6" ht="15.75" thickBot="1" x14ac:dyDescent="0.3">
      <c r="A32" s="37" t="s">
        <v>28</v>
      </c>
      <c r="B32" s="51"/>
      <c r="C32" s="38"/>
      <c r="D32" s="38"/>
      <c r="E32" s="38"/>
      <c r="F32" s="39">
        <v>378069.20000000007</v>
      </c>
    </row>
    <row r="33" spans="1:7" ht="15.75" thickBot="1" x14ac:dyDescent="0.3">
      <c r="A33" s="25" t="s">
        <v>43</v>
      </c>
      <c r="B33" s="52"/>
      <c r="C33" s="26"/>
      <c r="D33" s="26"/>
      <c r="E33" s="26"/>
      <c r="F33" s="27">
        <v>79002.059999999939</v>
      </c>
    </row>
    <row r="34" spans="1:7" x14ac:dyDescent="0.25">
      <c r="G34" s="54"/>
    </row>
    <row r="35" spans="1:7" x14ac:dyDescent="0.25">
      <c r="G35" s="54"/>
    </row>
  </sheetData>
  <mergeCells count="9">
    <mergeCell ref="A18:F18"/>
    <mergeCell ref="A20:F20"/>
    <mergeCell ref="A22:F22"/>
    <mergeCell ref="A1:F1"/>
    <mergeCell ref="A2:F2"/>
    <mergeCell ref="A3:F3"/>
    <mergeCell ref="A4:F4"/>
    <mergeCell ref="A11:F11"/>
    <mergeCell ref="A13:F13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F29B-3347-4A72-B9F7-5C132D8379F2}">
  <sheetPr>
    <pageSetUpPr fitToPage="1"/>
  </sheetPr>
  <dimension ref="A1:G34"/>
  <sheetViews>
    <sheetView workbookViewId="0">
      <selection activeCell="J12" sqref="J12"/>
    </sheetView>
  </sheetViews>
  <sheetFormatPr baseColWidth="10" defaultRowHeight="15" x14ac:dyDescent="0.25"/>
  <cols>
    <col min="1" max="1" width="18.42578125" customWidth="1"/>
    <col min="2" max="2" width="20.5703125" customWidth="1"/>
    <col min="3" max="3" width="18.140625" customWidth="1"/>
    <col min="4" max="4" width="16.7109375" customWidth="1"/>
    <col min="6" max="6" width="18.28515625" customWidth="1"/>
  </cols>
  <sheetData>
    <row r="1" spans="1:6" ht="15.75" x14ac:dyDescent="0.25">
      <c r="A1" s="72" t="str">
        <f>"MUNICIPIO: " &amp; '[1]Reporte FODES'!F5&amp;" DEPARTAMENTO DE "&amp;'[1]Reporte FODES'!F4</f>
        <v xml:space="preserve">MUNICIPIO: SAN SALVADOR DEPARTAMENTO DE </v>
      </c>
      <c r="B1" s="72"/>
      <c r="C1" s="72"/>
      <c r="D1" s="72"/>
      <c r="E1" s="72"/>
      <c r="F1" s="72"/>
    </row>
    <row r="2" spans="1:6" ht="15.75" x14ac:dyDescent="0.25">
      <c r="A2" s="73" t="s">
        <v>16</v>
      </c>
      <c r="B2" s="73"/>
      <c r="C2" s="73"/>
      <c r="D2" s="73"/>
      <c r="E2" s="73"/>
      <c r="F2" s="73"/>
    </row>
    <row r="3" spans="1:6" ht="15.75" x14ac:dyDescent="0.25">
      <c r="A3" s="72" t="s">
        <v>44</v>
      </c>
      <c r="B3" s="72"/>
      <c r="C3" s="72"/>
      <c r="D3" s="72"/>
      <c r="E3" s="72"/>
      <c r="F3" s="72"/>
    </row>
    <row r="4" spans="1:6" x14ac:dyDescent="0.25">
      <c r="A4" s="74"/>
      <c r="B4" s="74"/>
      <c r="C4" s="74"/>
      <c r="D4" s="74"/>
      <c r="E4" s="74"/>
      <c r="F4" s="74"/>
    </row>
    <row r="5" spans="1:6" ht="15.75" thickBot="1" x14ac:dyDescent="0.3">
      <c r="A5" s="4" t="s">
        <v>0</v>
      </c>
      <c r="B5" s="41" t="s">
        <v>38</v>
      </c>
      <c r="C5" s="5" t="s">
        <v>45</v>
      </c>
      <c r="D5" s="5" t="s">
        <v>46</v>
      </c>
      <c r="E5" s="5" t="s">
        <v>47</v>
      </c>
      <c r="F5" s="6" t="s">
        <v>4</v>
      </c>
    </row>
    <row r="6" spans="1:6" ht="15.75" thickBot="1" x14ac:dyDescent="0.3">
      <c r="A6" s="1" t="s">
        <v>34</v>
      </c>
      <c r="B6" s="27">
        <v>79002.059999999939</v>
      </c>
      <c r="C6">
        <f>63444.66+75575.59</f>
        <v>139020.25</v>
      </c>
      <c r="D6" s="10">
        <v>63444.66</v>
      </c>
      <c r="E6" s="10">
        <v>63444.66</v>
      </c>
      <c r="F6" s="11">
        <f>+B6+C6+D6+E6</f>
        <v>344911.63</v>
      </c>
    </row>
    <row r="7" spans="1:6" x14ac:dyDescent="0.25">
      <c r="A7" s="9" t="s">
        <v>5</v>
      </c>
      <c r="B7" s="42"/>
      <c r="C7" s="10"/>
      <c r="D7" s="10"/>
      <c r="E7" s="10"/>
      <c r="F7" s="11"/>
    </row>
    <row r="8" spans="1:6" x14ac:dyDescent="0.25">
      <c r="A8" s="9" t="s">
        <v>6</v>
      </c>
      <c r="B8" s="42"/>
      <c r="C8" s="10"/>
      <c r="D8" s="10"/>
      <c r="E8" s="10"/>
      <c r="F8" s="11">
        <f>SUM(C8:E8)</f>
        <v>0</v>
      </c>
    </row>
    <row r="9" spans="1:6" x14ac:dyDescent="0.25">
      <c r="A9" s="9" t="s">
        <v>7</v>
      </c>
      <c r="B9" s="42"/>
      <c r="C9" s="10"/>
      <c r="D9" s="10"/>
      <c r="E9" s="10"/>
      <c r="F9" s="11">
        <f>SUM(C9:E9)</f>
        <v>0</v>
      </c>
    </row>
    <row r="10" spans="1:6" x14ac:dyDescent="0.25">
      <c r="A10" s="9" t="s">
        <v>8</v>
      </c>
      <c r="B10" s="42"/>
      <c r="C10" s="10"/>
      <c r="D10" s="10"/>
      <c r="E10" s="10"/>
      <c r="F10" s="11">
        <f>SUM(C10:E10)</f>
        <v>0</v>
      </c>
    </row>
    <row r="11" spans="1:6" x14ac:dyDescent="0.25">
      <c r="A11" s="66"/>
      <c r="B11" s="67"/>
      <c r="C11" s="67"/>
      <c r="D11" s="67"/>
      <c r="E11" s="67"/>
      <c r="F11" s="68"/>
    </row>
    <row r="12" spans="1:6" x14ac:dyDescent="0.25">
      <c r="A12" s="12" t="s">
        <v>9</v>
      </c>
      <c r="B12" s="43">
        <f>+B6</f>
        <v>79002.059999999939</v>
      </c>
      <c r="C12" s="13">
        <f>+C6</f>
        <v>139020.25</v>
      </c>
      <c r="D12" s="13">
        <v>63444.66</v>
      </c>
      <c r="E12" s="13">
        <v>63444.66</v>
      </c>
      <c r="F12" s="14"/>
    </row>
    <row r="13" spans="1:6" x14ac:dyDescent="0.25">
      <c r="A13" s="66"/>
      <c r="B13" s="67"/>
      <c r="C13" s="67"/>
      <c r="D13" s="67"/>
      <c r="E13" s="67"/>
      <c r="F13" s="68"/>
    </row>
    <row r="14" spans="1:6" x14ac:dyDescent="0.25">
      <c r="A14" s="15" t="s">
        <v>10</v>
      </c>
      <c r="B14" s="44"/>
      <c r="C14" s="10"/>
      <c r="D14" s="10"/>
      <c r="E14" s="10"/>
      <c r="F14" s="16"/>
    </row>
    <row r="15" spans="1:6" x14ac:dyDescent="0.25">
      <c r="A15" s="17" t="s">
        <v>11</v>
      </c>
      <c r="B15" s="45"/>
      <c r="C15" s="10"/>
      <c r="D15" s="10"/>
      <c r="E15" s="10"/>
      <c r="F15" s="11">
        <f>SUM(C15:E15)</f>
        <v>0</v>
      </c>
    </row>
    <row r="16" spans="1:6" x14ac:dyDescent="0.25">
      <c r="A16" s="17" t="s">
        <v>12</v>
      </c>
      <c r="B16" s="45"/>
      <c r="C16" s="10"/>
      <c r="D16" s="10"/>
      <c r="E16" s="10"/>
      <c r="F16" s="11">
        <f>SUM(C16:E16)</f>
        <v>0</v>
      </c>
    </row>
    <row r="17" spans="1:6" x14ac:dyDescent="0.25">
      <c r="A17" s="17" t="s">
        <v>13</v>
      </c>
      <c r="B17" s="45"/>
      <c r="C17" s="10"/>
      <c r="D17" s="10"/>
      <c r="E17" s="10"/>
      <c r="F17" s="11">
        <f>SUM(C17:E17)</f>
        <v>0</v>
      </c>
    </row>
    <row r="18" spans="1:6" x14ac:dyDescent="0.25">
      <c r="A18" s="66"/>
      <c r="B18" s="67"/>
      <c r="C18" s="67"/>
      <c r="D18" s="67"/>
      <c r="E18" s="67"/>
      <c r="F18" s="68"/>
    </row>
    <row r="19" spans="1:6" x14ac:dyDescent="0.25">
      <c r="A19" s="12"/>
      <c r="B19" s="43"/>
      <c r="C19" s="13">
        <f>SUM(C15:C17)</f>
        <v>0</v>
      </c>
      <c r="D19" s="13">
        <f>SUM(D15:D17)</f>
        <v>0</v>
      </c>
      <c r="E19" s="13">
        <f>SUM(E15:E17)</f>
        <v>0</v>
      </c>
      <c r="F19" s="14">
        <f>SUM(F15:F17)</f>
        <v>0</v>
      </c>
    </row>
    <row r="20" spans="1:6" x14ac:dyDescent="0.25">
      <c r="A20" s="66"/>
      <c r="B20" s="67"/>
      <c r="C20" s="67"/>
      <c r="D20" s="67"/>
      <c r="E20" s="67"/>
      <c r="F20" s="68"/>
    </row>
    <row r="21" spans="1:6" x14ac:dyDescent="0.25">
      <c r="A21" s="19" t="s">
        <v>14</v>
      </c>
      <c r="B21" s="46"/>
      <c r="C21" s="13">
        <v>600</v>
      </c>
      <c r="D21" s="13"/>
      <c r="E21" s="13">
        <v>1312.5</v>
      </c>
      <c r="F21" s="14">
        <v>1912.5</v>
      </c>
    </row>
    <row r="22" spans="1:6" ht="15.75" thickBot="1" x14ac:dyDescent="0.3">
      <c r="A22" s="69"/>
      <c r="B22" s="70"/>
      <c r="C22" s="70"/>
      <c r="D22" s="70"/>
      <c r="E22" s="70"/>
      <c r="F22" s="71"/>
    </row>
    <row r="23" spans="1:6" ht="15.75" thickBot="1" x14ac:dyDescent="0.3">
      <c r="A23" s="20" t="s">
        <v>15</v>
      </c>
      <c r="B23" s="47"/>
      <c r="C23" s="21"/>
      <c r="D23" s="21"/>
      <c r="E23" s="21"/>
      <c r="F23" s="22"/>
    </row>
    <row r="24" spans="1:6" x14ac:dyDescent="0.25">
      <c r="A24" s="28" t="s">
        <v>18</v>
      </c>
      <c r="B24" s="48"/>
      <c r="C24">
        <v>28859.82</v>
      </c>
      <c r="D24" s="23">
        <v>28061.149999999998</v>
      </c>
      <c r="E24" s="23">
        <v>11690.78</v>
      </c>
      <c r="F24" s="33">
        <v>68611.75</v>
      </c>
    </row>
    <row r="25" spans="1:6" x14ac:dyDescent="0.25">
      <c r="A25" s="75" t="s">
        <v>20</v>
      </c>
      <c r="B25" s="76"/>
      <c r="C25" s="10">
        <v>0</v>
      </c>
      <c r="D25" s="10">
        <v>17.95</v>
      </c>
      <c r="E25" s="10"/>
      <c r="F25" s="33">
        <v>16.95</v>
      </c>
    </row>
    <row r="26" spans="1:6" x14ac:dyDescent="0.25">
      <c r="A26" s="29" t="s">
        <v>21</v>
      </c>
      <c r="B26" s="49"/>
      <c r="C26" s="10">
        <v>2730</v>
      </c>
      <c r="D26" s="10">
        <v>38863.25</v>
      </c>
      <c r="E26" s="10">
        <v>37136.9</v>
      </c>
      <c r="F26" s="33">
        <v>78730.149999999994</v>
      </c>
    </row>
    <row r="27" spans="1:6" x14ac:dyDescent="0.25">
      <c r="A27" s="29" t="s">
        <v>26</v>
      </c>
      <c r="B27" s="49"/>
      <c r="C27" s="10"/>
      <c r="D27" s="10"/>
      <c r="E27" s="10"/>
      <c r="F27" s="33">
        <f t="shared" ref="F27:F28" si="0">+C27+D27+E27</f>
        <v>0</v>
      </c>
    </row>
    <row r="28" spans="1:6" x14ac:dyDescent="0.25">
      <c r="A28" s="29" t="s">
        <v>35</v>
      </c>
      <c r="B28" s="49"/>
      <c r="C28" s="10"/>
      <c r="D28" s="10">
        <v>778.74</v>
      </c>
      <c r="E28" s="10">
        <v>564.71</v>
      </c>
      <c r="F28" s="33">
        <f t="shared" si="0"/>
        <v>1343.45</v>
      </c>
    </row>
    <row r="29" spans="1:6" x14ac:dyDescent="0.25">
      <c r="A29" s="75" t="s">
        <v>36</v>
      </c>
      <c r="B29" s="76"/>
      <c r="C29" s="10">
        <f>1944.18+1233.35+46.93+228.48</f>
        <v>3452.9399999999996</v>
      </c>
      <c r="D29" s="10">
        <v>3908.08</v>
      </c>
      <c r="E29" s="10">
        <v>3470.88</v>
      </c>
      <c r="F29" s="33">
        <v>10831.9</v>
      </c>
    </row>
    <row r="30" spans="1:6" x14ac:dyDescent="0.25">
      <c r="A30" s="34" t="s">
        <v>22</v>
      </c>
      <c r="B30" s="50"/>
      <c r="C30" s="35">
        <v>1035.26</v>
      </c>
      <c r="D30" s="35">
        <v>905.06999999999994</v>
      </c>
      <c r="E30" s="35">
        <v>798.56</v>
      </c>
      <c r="F30" s="33">
        <v>2738.89</v>
      </c>
    </row>
    <row r="31" spans="1:6" x14ac:dyDescent="0.25">
      <c r="A31" s="40" t="s">
        <v>23</v>
      </c>
      <c r="B31" s="40"/>
      <c r="C31" s="10">
        <v>80000</v>
      </c>
      <c r="D31" s="10">
        <v>68045.33</v>
      </c>
      <c r="E31" s="10">
        <v>32035.61</v>
      </c>
      <c r="F31" s="33">
        <v>180080.94</v>
      </c>
    </row>
    <row r="32" spans="1:6" ht="15.75" thickBot="1" x14ac:dyDescent="0.3">
      <c r="A32" s="37" t="s">
        <v>28</v>
      </c>
      <c r="B32" s="51"/>
      <c r="C32" s="38"/>
      <c r="D32" s="38"/>
      <c r="E32" s="38"/>
      <c r="F32" s="39">
        <v>344266.53</v>
      </c>
    </row>
    <row r="33" spans="1:7" ht="15.75" thickBot="1" x14ac:dyDescent="0.3">
      <c r="A33" s="25" t="s">
        <v>48</v>
      </c>
      <c r="B33" s="52"/>
      <c r="C33" s="26"/>
      <c r="D33" s="26"/>
      <c r="E33" s="26"/>
      <c r="F33" s="27">
        <v>644.1</v>
      </c>
    </row>
    <row r="34" spans="1:7" x14ac:dyDescent="0.25">
      <c r="G34" s="54"/>
    </row>
  </sheetData>
  <mergeCells count="11">
    <mergeCell ref="A13:F13"/>
    <mergeCell ref="A1:F1"/>
    <mergeCell ref="A2:F2"/>
    <mergeCell ref="A3:F3"/>
    <mergeCell ref="A4:F4"/>
    <mergeCell ref="A11:F11"/>
    <mergeCell ref="A25:B25"/>
    <mergeCell ref="A29:B29"/>
    <mergeCell ref="A18:F18"/>
    <mergeCell ref="A20:F20"/>
    <mergeCell ref="A22:F22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C3BC-1DE3-4EC3-8F4D-1499A4585A16}">
  <dimension ref="A1:E38"/>
  <sheetViews>
    <sheetView topLeftCell="A7" workbookViewId="0">
      <selection sqref="A1:E35"/>
    </sheetView>
  </sheetViews>
  <sheetFormatPr baseColWidth="10" defaultRowHeight="15" x14ac:dyDescent="0.25"/>
  <cols>
    <col min="1" max="1" width="29.42578125" customWidth="1"/>
    <col min="3" max="3" width="17.140625" customWidth="1"/>
    <col min="4" max="5" width="12.28515625" bestFit="1" customWidth="1"/>
    <col min="7" max="7" width="11.85546875" bestFit="1" customWidth="1"/>
  </cols>
  <sheetData>
    <row r="1" spans="1:5" ht="15.75" x14ac:dyDescent="0.25">
      <c r="A1" s="72" t="str">
        <f>"MUNICIPIO: " &amp; '[1]Reporte FODES'!F5&amp;" DEPARTAMENTO DE "&amp;'[1]Reporte FODES'!F4</f>
        <v xml:space="preserve">MUNICIPIO: SAN SALVADOR DEPARTAMENTO DE </v>
      </c>
      <c r="B1" s="72"/>
      <c r="C1" s="72"/>
      <c r="D1" s="72"/>
      <c r="E1" s="72"/>
    </row>
    <row r="2" spans="1:5" ht="15.75" x14ac:dyDescent="0.25">
      <c r="A2" s="73" t="s">
        <v>16</v>
      </c>
      <c r="B2" s="73"/>
      <c r="C2" s="73"/>
      <c r="D2" s="73"/>
      <c r="E2" s="73"/>
    </row>
    <row r="3" spans="1:5" ht="15.75" x14ac:dyDescent="0.25">
      <c r="A3" s="72" t="s">
        <v>49</v>
      </c>
      <c r="B3" s="72"/>
      <c r="C3" s="72"/>
      <c r="D3" s="72"/>
      <c r="E3" s="72"/>
    </row>
    <row r="4" spans="1:5" x14ac:dyDescent="0.25">
      <c r="A4" s="74"/>
      <c r="B4" s="74"/>
      <c r="C4" s="74"/>
      <c r="D4" s="74"/>
      <c r="E4" s="74"/>
    </row>
    <row r="5" spans="1:5" x14ac:dyDescent="0.25">
      <c r="A5" s="60" t="s">
        <v>0</v>
      </c>
      <c r="B5" s="61" t="s">
        <v>38</v>
      </c>
      <c r="C5" s="62" t="s">
        <v>50</v>
      </c>
      <c r="D5" s="5" t="s">
        <v>51</v>
      </c>
      <c r="E5" s="5" t="s">
        <v>52</v>
      </c>
    </row>
    <row r="6" spans="1:5" x14ac:dyDescent="0.25">
      <c r="A6" s="63" t="s">
        <v>34</v>
      </c>
      <c r="B6" s="64">
        <v>51992.4</v>
      </c>
      <c r="C6" s="65">
        <v>63444.66</v>
      </c>
      <c r="D6" s="10">
        <v>63444.66</v>
      </c>
      <c r="E6" s="10">
        <v>63444.66</v>
      </c>
    </row>
    <row r="7" spans="1:5" x14ac:dyDescent="0.25">
      <c r="A7" s="63" t="s">
        <v>53</v>
      </c>
      <c r="B7" s="64"/>
      <c r="C7" s="65">
        <f>5.3+26121.28+33062.77</f>
        <v>59189.349999999991</v>
      </c>
      <c r="D7" s="10">
        <v>30000</v>
      </c>
      <c r="E7" s="10">
        <v>5000</v>
      </c>
    </row>
    <row r="8" spans="1:5" x14ac:dyDescent="0.25">
      <c r="A8" s="9" t="s">
        <v>5</v>
      </c>
      <c r="B8" s="42"/>
      <c r="C8" s="10"/>
      <c r="D8" s="10"/>
      <c r="E8" s="10"/>
    </row>
    <row r="9" spans="1:5" x14ac:dyDescent="0.25">
      <c r="A9" s="9" t="s">
        <v>6</v>
      </c>
      <c r="B9" s="42"/>
      <c r="C9" s="10"/>
      <c r="D9" s="10"/>
      <c r="E9" s="10"/>
    </row>
    <row r="10" spans="1:5" x14ac:dyDescent="0.25">
      <c r="A10" s="9" t="s">
        <v>7</v>
      </c>
      <c r="B10" s="42"/>
      <c r="C10" s="10"/>
      <c r="D10" s="10"/>
      <c r="E10" s="10"/>
    </row>
    <row r="11" spans="1:5" x14ac:dyDescent="0.25">
      <c r="A11" s="9" t="s">
        <v>8</v>
      </c>
      <c r="B11" s="42"/>
      <c r="C11" s="10"/>
      <c r="D11" s="10"/>
      <c r="E11" s="10"/>
    </row>
    <row r="12" spans="1:5" x14ac:dyDescent="0.25">
      <c r="A12" s="66"/>
      <c r="B12" s="67"/>
      <c r="C12" s="67"/>
      <c r="D12" s="67"/>
      <c r="E12" s="67"/>
    </row>
    <row r="13" spans="1:5" x14ac:dyDescent="0.25">
      <c r="A13" s="12" t="s">
        <v>9</v>
      </c>
      <c r="B13" s="43">
        <v>51992.4</v>
      </c>
      <c r="C13" s="13">
        <v>174626.41</v>
      </c>
      <c r="D13" s="13">
        <v>102103.13</v>
      </c>
      <c r="E13" s="13">
        <v>105024.63</v>
      </c>
    </row>
    <row r="14" spans="1:5" x14ac:dyDescent="0.25">
      <c r="A14" s="66"/>
      <c r="B14" s="67"/>
      <c r="C14" s="67"/>
      <c r="D14" s="67"/>
      <c r="E14" s="67"/>
    </row>
    <row r="15" spans="1:5" x14ac:dyDescent="0.25">
      <c r="A15" s="15" t="s">
        <v>10</v>
      </c>
      <c r="B15" s="44"/>
      <c r="C15" s="10"/>
      <c r="D15" s="10"/>
      <c r="E15" s="10"/>
    </row>
    <row r="16" spans="1:5" x14ac:dyDescent="0.25">
      <c r="A16" s="17" t="s">
        <v>11</v>
      </c>
      <c r="B16" s="45"/>
      <c r="C16" s="10"/>
      <c r="D16" s="10"/>
      <c r="E16" s="10"/>
    </row>
    <row r="17" spans="1:5" x14ac:dyDescent="0.25">
      <c r="A17" s="17" t="s">
        <v>12</v>
      </c>
      <c r="B17" s="45"/>
      <c r="C17" s="10"/>
      <c r="D17" s="10"/>
      <c r="E17" s="10"/>
    </row>
    <row r="18" spans="1:5" x14ac:dyDescent="0.25">
      <c r="A18" s="17" t="s">
        <v>13</v>
      </c>
      <c r="B18" s="45"/>
      <c r="C18" s="10"/>
      <c r="D18" s="10"/>
      <c r="E18" s="10"/>
    </row>
    <row r="19" spans="1:5" x14ac:dyDescent="0.25">
      <c r="A19" s="66"/>
      <c r="B19" s="67"/>
      <c r="C19" s="67"/>
      <c r="D19" s="67"/>
      <c r="E19" s="67"/>
    </row>
    <row r="20" spans="1:5" x14ac:dyDescent="0.25">
      <c r="A20" s="12"/>
      <c r="B20" s="43"/>
      <c r="C20" s="13">
        <f>SUM(C16:C18)</f>
        <v>0</v>
      </c>
      <c r="D20" s="13">
        <f>SUM(D16:D18)</f>
        <v>0</v>
      </c>
      <c r="E20" s="13">
        <f>SUM(E16:E18)</f>
        <v>0</v>
      </c>
    </row>
    <row r="21" spans="1:5" x14ac:dyDescent="0.25">
      <c r="A21" s="66"/>
      <c r="B21" s="67"/>
      <c r="C21" s="67"/>
      <c r="D21" s="67"/>
      <c r="E21" s="67"/>
    </row>
    <row r="22" spans="1:5" x14ac:dyDescent="0.25">
      <c r="A22" s="19" t="s">
        <v>14</v>
      </c>
      <c r="B22" s="46"/>
      <c r="C22" s="13">
        <v>2700</v>
      </c>
      <c r="D22" s="13">
        <v>2314.5</v>
      </c>
      <c r="E22" s="13">
        <v>6300</v>
      </c>
    </row>
    <row r="23" spans="1:5" ht="15.75" thickBot="1" x14ac:dyDescent="0.3">
      <c r="A23" s="69"/>
      <c r="B23" s="70"/>
      <c r="C23" s="70"/>
      <c r="D23" s="70"/>
      <c r="E23" s="70"/>
    </row>
    <row r="24" spans="1:5" ht="15.75" thickBot="1" x14ac:dyDescent="0.3">
      <c r="A24" s="20" t="s">
        <v>15</v>
      </c>
      <c r="B24" s="47"/>
      <c r="C24" s="21"/>
      <c r="D24" s="21"/>
      <c r="E24" s="21"/>
    </row>
    <row r="25" spans="1:5" x14ac:dyDescent="0.25">
      <c r="A25" s="28" t="s">
        <v>18</v>
      </c>
      <c r="B25" s="48"/>
      <c r="C25" s="55">
        <v>27972.550000000003</v>
      </c>
      <c r="D25" s="23">
        <v>28476.38</v>
      </c>
      <c r="E25" s="23">
        <v>27994.030000000002</v>
      </c>
    </row>
    <row r="26" spans="1:5" x14ac:dyDescent="0.25">
      <c r="A26" s="75" t="s">
        <v>20</v>
      </c>
      <c r="B26" s="76"/>
      <c r="C26" s="10">
        <v>0</v>
      </c>
      <c r="D26" s="10">
        <v>5.65</v>
      </c>
      <c r="E26" s="10">
        <v>0</v>
      </c>
    </row>
    <row r="27" spans="1:5" x14ac:dyDescent="0.25">
      <c r="A27" s="29" t="s">
        <v>21</v>
      </c>
      <c r="B27" s="49"/>
      <c r="C27" s="10">
        <v>0</v>
      </c>
      <c r="D27" s="10">
        <v>0</v>
      </c>
      <c r="E27" s="10">
        <v>0</v>
      </c>
    </row>
    <row r="28" spans="1:5" x14ac:dyDescent="0.25">
      <c r="A28" s="29" t="s">
        <v>54</v>
      </c>
      <c r="B28" s="49"/>
      <c r="C28" s="10">
        <v>75368.25</v>
      </c>
      <c r="D28" s="10">
        <v>0</v>
      </c>
      <c r="E28" s="10">
        <v>0</v>
      </c>
    </row>
    <row r="29" spans="1:5" x14ac:dyDescent="0.25">
      <c r="A29" s="29" t="s">
        <v>26</v>
      </c>
      <c r="B29" s="49"/>
      <c r="C29" s="10">
        <v>0</v>
      </c>
      <c r="D29" s="10">
        <v>0</v>
      </c>
      <c r="E29" s="10">
        <v>0</v>
      </c>
    </row>
    <row r="30" spans="1:5" x14ac:dyDescent="0.25">
      <c r="A30" s="29" t="s">
        <v>55</v>
      </c>
      <c r="B30" s="49"/>
      <c r="C30" s="10">
        <v>705.07</v>
      </c>
      <c r="D30" s="10">
        <v>521.25</v>
      </c>
      <c r="E30" s="10">
        <v>300.91000000000003</v>
      </c>
    </row>
    <row r="31" spans="1:5" x14ac:dyDescent="0.25">
      <c r="A31" s="75" t="s">
        <v>36</v>
      </c>
      <c r="B31" s="76"/>
      <c r="C31" s="10">
        <v>3432.0600000000004</v>
      </c>
      <c r="D31" s="10">
        <v>4166.0200000000004</v>
      </c>
      <c r="E31" s="10">
        <v>3596.9100000000003</v>
      </c>
    </row>
    <row r="32" spans="1:5" x14ac:dyDescent="0.25">
      <c r="A32" s="34" t="s">
        <v>22</v>
      </c>
      <c r="B32" s="50"/>
      <c r="C32" s="35">
        <v>790.01</v>
      </c>
      <c r="D32" s="35">
        <v>39.36</v>
      </c>
      <c r="E32" s="35">
        <v>1560.58</v>
      </c>
    </row>
    <row r="33" spans="1:5" x14ac:dyDescent="0.25">
      <c r="A33" s="40" t="s">
        <v>23</v>
      </c>
      <c r="B33" s="40"/>
      <c r="C33" s="10">
        <v>55000</v>
      </c>
      <c r="D33" s="10">
        <v>30000</v>
      </c>
      <c r="E33" s="10">
        <v>40635.979999999996</v>
      </c>
    </row>
    <row r="34" spans="1:5" ht="15.75" thickBot="1" x14ac:dyDescent="0.3">
      <c r="A34" s="37" t="s">
        <v>28</v>
      </c>
      <c r="B34" s="58"/>
      <c r="C34" s="59">
        <v>163267.94</v>
      </c>
      <c r="D34" s="59">
        <v>63208.66</v>
      </c>
      <c r="E34" s="59">
        <v>74088.41</v>
      </c>
    </row>
    <row r="35" spans="1:5" ht="15.75" thickBot="1" x14ac:dyDescent="0.3">
      <c r="A35" s="25" t="s">
        <v>56</v>
      </c>
      <c r="B35" s="56"/>
      <c r="C35" s="57">
        <v>8658.4699999999993</v>
      </c>
      <c r="D35" s="57">
        <f>+D13-D34-D22</f>
        <v>36579.97</v>
      </c>
      <c r="E35" s="57">
        <f>+E13-E34-E22</f>
        <v>24636.22</v>
      </c>
    </row>
    <row r="37" spans="1:5" x14ac:dyDescent="0.25">
      <c r="C37" s="54"/>
      <c r="D37" s="54"/>
    </row>
    <row r="38" spans="1:5" x14ac:dyDescent="0.25">
      <c r="D38" s="54"/>
    </row>
  </sheetData>
  <mergeCells count="11">
    <mergeCell ref="A19:E19"/>
    <mergeCell ref="A21:E21"/>
    <mergeCell ref="A23:E23"/>
    <mergeCell ref="A26:B26"/>
    <mergeCell ref="A31:B31"/>
    <mergeCell ref="A14:E14"/>
    <mergeCell ref="A1:E1"/>
    <mergeCell ref="A2:E2"/>
    <mergeCell ref="A3:E3"/>
    <mergeCell ref="A4:E4"/>
    <mergeCell ref="A12:E1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B63F-6677-448A-8D09-BDEBD30CE999}">
  <dimension ref="A1:E35"/>
  <sheetViews>
    <sheetView topLeftCell="A17" workbookViewId="0">
      <selection sqref="A1:E35"/>
    </sheetView>
  </sheetViews>
  <sheetFormatPr baseColWidth="10" defaultRowHeight="15" x14ac:dyDescent="0.25"/>
  <cols>
    <col min="1" max="1" width="31.28515625" customWidth="1"/>
    <col min="3" max="3" width="18" customWidth="1"/>
    <col min="4" max="4" width="16.85546875" customWidth="1"/>
    <col min="5" max="5" width="16.28515625" customWidth="1"/>
  </cols>
  <sheetData>
    <row r="1" spans="1:5" ht="15.75" x14ac:dyDescent="0.25">
      <c r="A1" s="72" t="str">
        <f>"MUNICIPIO: " &amp; '[1]Reporte FODES'!F5&amp;" DEPARTAMENTO DE "&amp;'[1]Reporte FODES'!F4</f>
        <v xml:space="preserve">MUNICIPIO: SAN SALVADOR DEPARTAMENTO DE </v>
      </c>
      <c r="B1" s="72"/>
      <c r="C1" s="72"/>
      <c r="D1" s="72"/>
      <c r="E1" s="72"/>
    </row>
    <row r="2" spans="1:5" ht="15.75" x14ac:dyDescent="0.25">
      <c r="A2" s="73" t="s">
        <v>16</v>
      </c>
      <c r="B2" s="73"/>
      <c r="C2" s="73"/>
      <c r="D2" s="73"/>
      <c r="E2" s="73"/>
    </row>
    <row r="3" spans="1:5" ht="15.75" x14ac:dyDescent="0.25">
      <c r="A3" s="72" t="s">
        <v>57</v>
      </c>
      <c r="B3" s="72"/>
      <c r="C3" s="72"/>
      <c r="D3" s="72"/>
      <c r="E3" s="72"/>
    </row>
    <row r="4" spans="1:5" x14ac:dyDescent="0.25">
      <c r="A4" s="74"/>
      <c r="B4" s="74"/>
      <c r="C4" s="74"/>
      <c r="D4" s="74"/>
      <c r="E4" s="74"/>
    </row>
    <row r="5" spans="1:5" x14ac:dyDescent="0.25">
      <c r="A5" s="60" t="s">
        <v>0</v>
      </c>
      <c r="B5" s="61" t="s">
        <v>38</v>
      </c>
      <c r="C5" s="62" t="s">
        <v>58</v>
      </c>
      <c r="D5" s="5" t="s">
        <v>59</v>
      </c>
      <c r="E5" s="5" t="s">
        <v>60</v>
      </c>
    </row>
    <row r="6" spans="1:5" x14ac:dyDescent="0.25">
      <c r="A6" s="63" t="s">
        <v>34</v>
      </c>
      <c r="B6" s="64">
        <v>24636.22</v>
      </c>
      <c r="C6" s="65">
        <v>63444.66</v>
      </c>
      <c r="D6" s="10">
        <v>63444.66</v>
      </c>
      <c r="E6" s="10"/>
    </row>
    <row r="7" spans="1:5" x14ac:dyDescent="0.25">
      <c r="A7" s="63" t="s">
        <v>53</v>
      </c>
      <c r="B7" s="64"/>
      <c r="C7" s="65">
        <v>33987.85</v>
      </c>
      <c r="D7" s="10"/>
      <c r="E7" s="10"/>
    </row>
    <row r="8" spans="1:5" x14ac:dyDescent="0.25">
      <c r="A8" s="9" t="s">
        <v>5</v>
      </c>
      <c r="B8" s="42"/>
      <c r="C8" s="10"/>
      <c r="D8" s="10"/>
      <c r="E8" s="10"/>
    </row>
    <row r="9" spans="1:5" x14ac:dyDescent="0.25">
      <c r="A9" s="9" t="s">
        <v>6</v>
      </c>
      <c r="B9" s="42"/>
      <c r="C9" s="10"/>
      <c r="D9" s="10"/>
      <c r="E9" s="10"/>
    </row>
    <row r="10" spans="1:5" x14ac:dyDescent="0.25">
      <c r="A10" s="9" t="s">
        <v>7</v>
      </c>
      <c r="B10" s="42"/>
      <c r="C10" s="10"/>
      <c r="D10" s="10"/>
      <c r="E10" s="10"/>
    </row>
    <row r="11" spans="1:5" x14ac:dyDescent="0.25">
      <c r="A11" s="9" t="s">
        <v>8</v>
      </c>
      <c r="B11" s="42"/>
      <c r="C11" s="10"/>
      <c r="D11" s="10"/>
      <c r="E11" s="10"/>
    </row>
    <row r="12" spans="1:5" x14ac:dyDescent="0.25">
      <c r="A12" s="66"/>
      <c r="B12" s="67"/>
      <c r="C12" s="67"/>
      <c r="D12" s="67"/>
      <c r="E12" s="67"/>
    </row>
    <row r="13" spans="1:5" x14ac:dyDescent="0.25">
      <c r="A13" s="12" t="s">
        <v>9</v>
      </c>
      <c r="B13" s="43">
        <v>24636.22</v>
      </c>
      <c r="C13" s="13">
        <f>+C6+C7+B13</f>
        <v>122068.73000000001</v>
      </c>
      <c r="D13" s="13">
        <f>+D6+C35</f>
        <v>120649.11</v>
      </c>
      <c r="E13" s="13"/>
    </row>
    <row r="14" spans="1:5" x14ac:dyDescent="0.25">
      <c r="A14" s="66"/>
      <c r="B14" s="67"/>
      <c r="C14" s="67"/>
      <c r="D14" s="67"/>
      <c r="E14" s="67"/>
    </row>
    <row r="15" spans="1:5" x14ac:dyDescent="0.25">
      <c r="A15" s="15" t="s">
        <v>10</v>
      </c>
      <c r="B15" s="44"/>
      <c r="C15" s="10"/>
      <c r="D15" s="10"/>
      <c r="E15" s="10"/>
    </row>
    <row r="16" spans="1:5" x14ac:dyDescent="0.25">
      <c r="A16" s="17" t="s">
        <v>11</v>
      </c>
      <c r="B16" s="45"/>
      <c r="C16" s="10"/>
      <c r="D16" s="10"/>
      <c r="E16" s="10"/>
    </row>
    <row r="17" spans="1:5" x14ac:dyDescent="0.25">
      <c r="A17" s="17" t="s">
        <v>12</v>
      </c>
      <c r="B17" s="45"/>
      <c r="C17" s="10"/>
      <c r="D17" s="10"/>
      <c r="E17" s="10"/>
    </row>
    <row r="18" spans="1:5" x14ac:dyDescent="0.25">
      <c r="A18" s="17" t="s">
        <v>13</v>
      </c>
      <c r="B18" s="45"/>
      <c r="C18" s="10"/>
      <c r="D18" s="10"/>
      <c r="E18" s="10"/>
    </row>
    <row r="19" spans="1:5" x14ac:dyDescent="0.25">
      <c r="A19" s="66"/>
      <c r="B19" s="67"/>
      <c r="C19" s="67"/>
      <c r="D19" s="67"/>
      <c r="E19" s="67"/>
    </row>
    <row r="20" spans="1:5" x14ac:dyDescent="0.25">
      <c r="A20" s="12"/>
      <c r="B20" s="43"/>
      <c r="C20" s="13">
        <f>SUM(C16:C18)</f>
        <v>0</v>
      </c>
      <c r="D20" s="13">
        <f>SUM(D16:D18)</f>
        <v>0</v>
      </c>
      <c r="E20" s="13">
        <f>SUM(E16:E18)</f>
        <v>0</v>
      </c>
    </row>
    <row r="21" spans="1:5" x14ac:dyDescent="0.25">
      <c r="A21" s="66"/>
      <c r="B21" s="67"/>
      <c r="C21" s="67"/>
      <c r="D21" s="67"/>
      <c r="E21" s="67"/>
    </row>
    <row r="22" spans="1:5" x14ac:dyDescent="0.25">
      <c r="A22" s="19" t="s">
        <v>14</v>
      </c>
      <c r="B22" s="46"/>
      <c r="C22" s="13"/>
      <c r="D22" s="13">
        <v>3000</v>
      </c>
      <c r="E22" s="13"/>
    </row>
    <row r="23" spans="1:5" ht="15.75" thickBot="1" x14ac:dyDescent="0.3">
      <c r="A23" s="69"/>
      <c r="B23" s="70"/>
      <c r="C23" s="70"/>
      <c r="D23" s="70"/>
      <c r="E23" s="70"/>
    </row>
    <row r="24" spans="1:5" ht="15.75" thickBot="1" x14ac:dyDescent="0.3">
      <c r="A24" s="20" t="s">
        <v>15</v>
      </c>
      <c r="B24" s="47"/>
      <c r="C24" s="21"/>
      <c r="D24" s="21"/>
      <c r="E24" s="21"/>
    </row>
    <row r="25" spans="1:5" x14ac:dyDescent="0.25">
      <c r="A25" s="28" t="s">
        <v>18</v>
      </c>
      <c r="B25" s="48"/>
      <c r="C25" s="55">
        <f>863.62+180.55+5070.57+8024.02+16201.17</f>
        <v>30339.93</v>
      </c>
      <c r="D25" s="23">
        <f>892.24+5738.44+20228.3+5087.46+210.75</f>
        <v>32157.19</v>
      </c>
      <c r="E25" s="23"/>
    </row>
    <row r="26" spans="1:5" x14ac:dyDescent="0.25">
      <c r="A26" s="75" t="s">
        <v>20</v>
      </c>
      <c r="B26" s="76"/>
      <c r="C26" s="10"/>
      <c r="D26" s="10"/>
      <c r="E26" s="10"/>
    </row>
    <row r="27" spans="1:5" x14ac:dyDescent="0.25">
      <c r="A27" s="29" t="s">
        <v>21</v>
      </c>
      <c r="B27" s="49"/>
      <c r="C27" s="10">
        <v>12221.08</v>
      </c>
      <c r="D27" s="10">
        <v>648.69000000000005</v>
      </c>
      <c r="E27" s="10"/>
    </row>
    <row r="28" spans="1:5" x14ac:dyDescent="0.25">
      <c r="A28" s="29" t="s">
        <v>54</v>
      </c>
      <c r="B28" s="49"/>
      <c r="C28" s="10"/>
      <c r="D28" s="10"/>
      <c r="E28" s="10"/>
    </row>
    <row r="29" spans="1:5" x14ac:dyDescent="0.25">
      <c r="A29" s="29" t="s">
        <v>26</v>
      </c>
      <c r="B29" s="49"/>
      <c r="C29" s="10"/>
      <c r="D29" s="10"/>
      <c r="E29" s="10"/>
    </row>
    <row r="30" spans="1:5" x14ac:dyDescent="0.25">
      <c r="A30" s="29" t="s">
        <v>55</v>
      </c>
      <c r="B30" s="49"/>
      <c r="C30" s="10">
        <v>460.66</v>
      </c>
      <c r="D30" s="10">
        <v>315.68</v>
      </c>
      <c r="E30" s="10"/>
    </row>
    <row r="31" spans="1:5" x14ac:dyDescent="0.25">
      <c r="A31" s="75" t="s">
        <v>36</v>
      </c>
      <c r="B31" s="76"/>
      <c r="C31" s="10">
        <f>1209.98+25.87+1944.18+533.12</f>
        <v>3713.1499999999996</v>
      </c>
      <c r="D31" s="10">
        <f>22.19+1944.18+1210.04+47.07</f>
        <v>3223.48</v>
      </c>
      <c r="E31" s="10"/>
    </row>
    <row r="32" spans="1:5" x14ac:dyDescent="0.25">
      <c r="A32" s="34" t="s">
        <v>22</v>
      </c>
      <c r="B32" s="50"/>
      <c r="C32" s="35">
        <f>34.44+900.11</f>
        <v>934.55</v>
      </c>
      <c r="D32" s="35">
        <f>36.08+855.11</f>
        <v>891.19</v>
      </c>
      <c r="E32" s="35"/>
    </row>
    <row r="33" spans="1:5" x14ac:dyDescent="0.25">
      <c r="A33" s="40" t="s">
        <v>23</v>
      </c>
      <c r="B33" s="40"/>
      <c r="C33" s="10">
        <f>194.91+7000+10000</f>
        <v>17194.91</v>
      </c>
      <c r="D33" s="10">
        <f>10000+10000+109.12+5000+20000+10000</f>
        <v>55109.119999999995</v>
      </c>
      <c r="E33" s="10"/>
    </row>
    <row r="34" spans="1:5" ht="15.75" thickBot="1" x14ac:dyDescent="0.3">
      <c r="A34" s="37" t="s">
        <v>28</v>
      </c>
      <c r="B34" s="58"/>
      <c r="C34" s="59">
        <f>SUM(C25:C33)</f>
        <v>64864.280000000013</v>
      </c>
      <c r="D34" s="59">
        <f>SUM(D25:D33)</f>
        <v>92345.35</v>
      </c>
      <c r="E34" s="59"/>
    </row>
    <row r="35" spans="1:5" ht="15.75" thickBot="1" x14ac:dyDescent="0.3">
      <c r="A35" s="25" t="s">
        <v>56</v>
      </c>
      <c r="B35" s="56"/>
      <c r="C35" s="57">
        <f>+C13-C34</f>
        <v>57204.45</v>
      </c>
      <c r="D35" s="57">
        <f>+D13-D34-D22</f>
        <v>25303.759999999995</v>
      </c>
      <c r="E35" s="57">
        <f>+E13-E34-E22</f>
        <v>0</v>
      </c>
    </row>
  </sheetData>
  <mergeCells count="11">
    <mergeCell ref="A14:E14"/>
    <mergeCell ref="A1:E1"/>
    <mergeCell ref="A2:E2"/>
    <mergeCell ref="A3:E3"/>
    <mergeCell ref="A4:E4"/>
    <mergeCell ref="A12:E12"/>
    <mergeCell ref="A19:E19"/>
    <mergeCell ref="A21:E21"/>
    <mergeCell ref="A23:E23"/>
    <mergeCell ref="A26:B26"/>
    <mergeCell ref="A31:B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7BAB-1008-4DFA-8C9A-EA8E6DB1FC5E}">
  <dimension ref="A1:G35"/>
  <sheetViews>
    <sheetView tabSelected="1" topLeftCell="A12" workbookViewId="0">
      <selection activeCell="G27" sqref="G27"/>
    </sheetView>
  </sheetViews>
  <sheetFormatPr baseColWidth="10" defaultRowHeight="15" x14ac:dyDescent="0.25"/>
  <cols>
    <col min="1" max="1" width="27.42578125" customWidth="1"/>
    <col min="3" max="3" width="12.28515625" bestFit="1" customWidth="1"/>
    <col min="4" max="4" width="13.140625" bestFit="1" customWidth="1"/>
    <col min="5" max="5" width="12.5703125" bestFit="1" customWidth="1"/>
  </cols>
  <sheetData>
    <row r="1" spans="1:5" ht="15.75" x14ac:dyDescent="0.25">
      <c r="A1" s="72" t="str">
        <f>"MUNICIPIO: " &amp; '[1]Reporte FODES'!F5&amp;" DEPARTAMENTO DE "&amp;'[1]Reporte FODES'!F4</f>
        <v xml:space="preserve">MUNICIPIO: SAN SALVADOR DEPARTAMENTO DE </v>
      </c>
      <c r="B1" s="72"/>
      <c r="C1" s="72"/>
      <c r="D1" s="72"/>
      <c r="E1" s="72"/>
    </row>
    <row r="2" spans="1:5" ht="15.75" x14ac:dyDescent="0.25">
      <c r="A2" s="73" t="s">
        <v>16</v>
      </c>
      <c r="B2" s="73"/>
      <c r="C2" s="73"/>
      <c r="D2" s="73"/>
      <c r="E2" s="73"/>
    </row>
    <row r="3" spans="1:5" ht="15.75" x14ac:dyDescent="0.25">
      <c r="A3" s="72" t="s">
        <v>63</v>
      </c>
      <c r="B3" s="72"/>
      <c r="C3" s="72"/>
      <c r="D3" s="72"/>
      <c r="E3" s="72"/>
    </row>
    <row r="4" spans="1:5" x14ac:dyDescent="0.25">
      <c r="A4" s="74"/>
      <c r="B4" s="74"/>
      <c r="C4" s="74"/>
      <c r="D4" s="74"/>
      <c r="E4" s="74"/>
    </row>
    <row r="5" spans="1:5" x14ac:dyDescent="0.25">
      <c r="A5" s="60" t="s">
        <v>0</v>
      </c>
      <c r="B5" s="61" t="s">
        <v>38</v>
      </c>
      <c r="C5" s="62" t="s">
        <v>50</v>
      </c>
      <c r="D5" s="5" t="s">
        <v>61</v>
      </c>
      <c r="E5" s="5" t="s">
        <v>52</v>
      </c>
    </row>
    <row r="6" spans="1:5" x14ac:dyDescent="0.25">
      <c r="A6" s="63" t="s">
        <v>34</v>
      </c>
      <c r="B6" s="64">
        <v>1833.36</v>
      </c>
      <c r="C6" s="65">
        <v>65656.240000000005</v>
      </c>
      <c r="D6" s="10">
        <v>65656.240000000005</v>
      </c>
      <c r="E6" s="10">
        <v>65656.240000000005</v>
      </c>
    </row>
    <row r="7" spans="1:5" x14ac:dyDescent="0.25">
      <c r="A7" s="63" t="s">
        <v>53</v>
      </c>
      <c r="B7" s="64"/>
      <c r="C7" s="65"/>
      <c r="D7" s="10">
        <v>20000</v>
      </c>
      <c r="E7" s="10">
        <v>40000</v>
      </c>
    </row>
    <row r="8" spans="1:5" x14ac:dyDescent="0.25">
      <c r="A8" s="9" t="s">
        <v>5</v>
      </c>
      <c r="B8" s="42"/>
      <c r="C8" s="10"/>
      <c r="D8" s="10"/>
      <c r="E8" s="10"/>
    </row>
    <row r="9" spans="1:5" x14ac:dyDescent="0.25">
      <c r="A9" s="9" t="s">
        <v>6</v>
      </c>
      <c r="B9" s="42"/>
      <c r="C9" s="10"/>
      <c r="D9" s="10"/>
      <c r="E9" s="10"/>
    </row>
    <row r="10" spans="1:5" x14ac:dyDescent="0.25">
      <c r="A10" s="9" t="s">
        <v>7</v>
      </c>
      <c r="B10" s="42"/>
      <c r="C10" s="10"/>
      <c r="D10" s="10"/>
      <c r="E10" s="10"/>
    </row>
    <row r="11" spans="1:5" x14ac:dyDescent="0.25">
      <c r="A11" s="9" t="s">
        <v>8</v>
      </c>
      <c r="B11" s="42"/>
      <c r="C11" s="10"/>
      <c r="D11" s="10"/>
      <c r="E11" s="10"/>
    </row>
    <row r="12" spans="1:5" x14ac:dyDescent="0.25">
      <c r="A12" s="66"/>
      <c r="B12" s="67"/>
      <c r="C12" s="67"/>
      <c r="D12" s="67"/>
      <c r="E12" s="67"/>
    </row>
    <row r="13" spans="1:5" x14ac:dyDescent="0.25">
      <c r="A13" s="12" t="s">
        <v>9</v>
      </c>
      <c r="B13" s="43">
        <v>1833.36</v>
      </c>
      <c r="C13" s="13">
        <v>67489.600000000006</v>
      </c>
      <c r="D13" s="13">
        <v>85656.24</v>
      </c>
      <c r="E13" s="13">
        <v>105656.24</v>
      </c>
    </row>
    <row r="14" spans="1:5" x14ac:dyDescent="0.25">
      <c r="A14" s="66"/>
      <c r="B14" s="67"/>
      <c r="C14" s="67"/>
      <c r="D14" s="67"/>
      <c r="E14" s="67"/>
    </row>
    <row r="15" spans="1:5" x14ac:dyDescent="0.25">
      <c r="A15" s="15" t="s">
        <v>10</v>
      </c>
      <c r="B15" s="44"/>
      <c r="C15" s="10"/>
      <c r="D15" s="10"/>
      <c r="E15" s="10"/>
    </row>
    <row r="16" spans="1:5" x14ac:dyDescent="0.25">
      <c r="A16" s="17" t="s">
        <v>11</v>
      </c>
      <c r="B16" s="45"/>
      <c r="C16" s="10"/>
      <c r="D16" s="10"/>
      <c r="E16" s="10"/>
    </row>
    <row r="17" spans="1:5" x14ac:dyDescent="0.25">
      <c r="A17" s="17" t="s">
        <v>12</v>
      </c>
      <c r="B17" s="45"/>
      <c r="C17" s="10"/>
      <c r="D17" s="10"/>
      <c r="E17" s="10"/>
    </row>
    <row r="18" spans="1:5" x14ac:dyDescent="0.25">
      <c r="A18" s="17" t="s">
        <v>13</v>
      </c>
      <c r="B18" s="45"/>
      <c r="C18" s="10"/>
      <c r="D18" s="10"/>
      <c r="E18" s="10"/>
    </row>
    <row r="19" spans="1:5" x14ac:dyDescent="0.25">
      <c r="A19" s="66"/>
      <c r="B19" s="67"/>
      <c r="C19" s="67"/>
      <c r="D19" s="67"/>
      <c r="E19" s="67"/>
    </row>
    <row r="20" spans="1:5" x14ac:dyDescent="0.25">
      <c r="A20" s="12"/>
      <c r="B20" s="43"/>
      <c r="C20" s="13">
        <f>SUM(C16:C18)</f>
        <v>0</v>
      </c>
      <c r="D20" s="13">
        <f>SUM(D16:D18)</f>
        <v>0</v>
      </c>
      <c r="E20" s="13">
        <f>SUM(E16:E18)</f>
        <v>0</v>
      </c>
    </row>
    <row r="21" spans="1:5" x14ac:dyDescent="0.25">
      <c r="A21" s="66"/>
      <c r="B21" s="67"/>
      <c r="C21" s="67"/>
      <c r="D21" s="67"/>
      <c r="E21" s="67"/>
    </row>
    <row r="22" spans="1:5" x14ac:dyDescent="0.25">
      <c r="A22" s="19" t="s">
        <v>14</v>
      </c>
      <c r="B22" s="46"/>
      <c r="C22" s="13"/>
      <c r="D22" s="13"/>
      <c r="E22" s="13"/>
    </row>
    <row r="23" spans="1:5" ht="15.75" thickBot="1" x14ac:dyDescent="0.3">
      <c r="A23" s="69"/>
      <c r="B23" s="70"/>
      <c r="C23" s="70"/>
      <c r="D23" s="70"/>
      <c r="E23" s="70"/>
    </row>
    <row r="24" spans="1:5" ht="15.75" thickBot="1" x14ac:dyDescent="0.3">
      <c r="A24" s="20" t="s">
        <v>15</v>
      </c>
      <c r="B24" s="47"/>
      <c r="C24" s="21"/>
      <c r="D24" s="21"/>
      <c r="E24" s="21"/>
    </row>
    <row r="25" spans="1:5" x14ac:dyDescent="0.25">
      <c r="A25" s="28" t="s">
        <v>18</v>
      </c>
      <c r="B25" s="48"/>
      <c r="C25" s="55">
        <v>32619.53</v>
      </c>
      <c r="D25" s="77">
        <v>5159.1299999999992</v>
      </c>
      <c r="E25" s="77">
        <v>65836.819999999992</v>
      </c>
    </row>
    <row r="26" spans="1:5" x14ac:dyDescent="0.25">
      <c r="A26" s="75" t="s">
        <v>64</v>
      </c>
      <c r="B26" s="76"/>
      <c r="C26" s="10"/>
      <c r="D26" s="78">
        <v>20000</v>
      </c>
      <c r="E26" s="78">
        <v>40000</v>
      </c>
    </row>
    <row r="27" spans="1:5" x14ac:dyDescent="0.25">
      <c r="A27" s="29" t="s">
        <v>21</v>
      </c>
      <c r="B27" s="49"/>
      <c r="C27" s="10"/>
      <c r="D27" s="78"/>
      <c r="E27" s="78">
        <v>16.95</v>
      </c>
    </row>
    <row r="28" spans="1:5" x14ac:dyDescent="0.25">
      <c r="A28" s="29" t="s">
        <v>54</v>
      </c>
      <c r="B28" s="49"/>
      <c r="C28" s="10"/>
      <c r="D28" s="78"/>
      <c r="E28" s="78"/>
    </row>
    <row r="29" spans="1:5" x14ac:dyDescent="0.25">
      <c r="A29" s="29" t="s">
        <v>26</v>
      </c>
      <c r="B29" s="49"/>
      <c r="C29" s="10"/>
      <c r="D29" s="78"/>
      <c r="E29" s="78"/>
    </row>
    <row r="30" spans="1:5" x14ac:dyDescent="0.25">
      <c r="A30" s="29" t="s">
        <v>55</v>
      </c>
      <c r="B30" s="49"/>
      <c r="C30" s="10">
        <v>1309.69</v>
      </c>
      <c r="D30" s="78">
        <v>291.33999999999997</v>
      </c>
      <c r="E30" s="78">
        <v>48.44</v>
      </c>
    </row>
    <row r="31" spans="1:5" x14ac:dyDescent="0.25">
      <c r="A31" s="75" t="s">
        <v>36</v>
      </c>
      <c r="B31" s="76"/>
      <c r="C31" s="10">
        <v>266.56</v>
      </c>
      <c r="D31" s="78"/>
      <c r="E31" s="78">
        <v>1476.54</v>
      </c>
    </row>
    <row r="32" spans="1:5" x14ac:dyDescent="0.25">
      <c r="A32" s="34" t="s">
        <v>22</v>
      </c>
      <c r="B32" s="50"/>
      <c r="C32" s="35"/>
      <c r="D32" s="79">
        <v>1025.48</v>
      </c>
      <c r="E32" s="79">
        <v>996.48</v>
      </c>
    </row>
    <row r="33" spans="1:7" x14ac:dyDescent="0.25">
      <c r="A33" s="40" t="s">
        <v>23</v>
      </c>
      <c r="B33" s="40"/>
      <c r="C33" s="55">
        <v>33142.949999999997</v>
      </c>
      <c r="D33" s="78">
        <v>10000</v>
      </c>
      <c r="E33" s="78">
        <v>30000</v>
      </c>
    </row>
    <row r="34" spans="1:7" ht="15.75" thickBot="1" x14ac:dyDescent="0.3">
      <c r="A34" s="37" t="s">
        <v>28</v>
      </c>
      <c r="B34" s="58"/>
      <c r="C34" s="59">
        <v>67338.73</v>
      </c>
      <c r="D34" s="59">
        <v>36475.949999999997</v>
      </c>
      <c r="E34" s="59">
        <v>138375.22999999998</v>
      </c>
    </row>
    <row r="35" spans="1:7" ht="15.75" thickBot="1" x14ac:dyDescent="0.3">
      <c r="A35" s="25" t="s">
        <v>62</v>
      </c>
      <c r="B35" s="56"/>
      <c r="C35" s="57">
        <v>150.8700000000099</v>
      </c>
      <c r="D35" s="80">
        <v>49331.160000000018</v>
      </c>
      <c r="E35" s="80">
        <v>16612.170000000042</v>
      </c>
      <c r="G35" s="54"/>
    </row>
  </sheetData>
  <mergeCells count="11">
    <mergeCell ref="A19:E19"/>
    <mergeCell ref="A21:E21"/>
    <mergeCell ref="A23:E23"/>
    <mergeCell ref="A26:B26"/>
    <mergeCell ref="A31:B31"/>
    <mergeCell ref="A1:E1"/>
    <mergeCell ref="A2:E2"/>
    <mergeCell ref="A3:E3"/>
    <mergeCell ref="A4:E4"/>
    <mergeCell ref="A12:E12"/>
    <mergeCell ref="A14:E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2º TRIM</vt:lpstr>
      <vt:lpstr>3º TRIM</vt:lpstr>
      <vt:lpstr>4º TRIM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user</cp:lastModifiedBy>
  <cp:lastPrinted>2023-10-23T20:29:12Z</cp:lastPrinted>
  <dcterms:created xsi:type="dcterms:W3CDTF">2021-07-30T19:46:39Z</dcterms:created>
  <dcterms:modified xsi:type="dcterms:W3CDTF">2023-10-23T20:34:32Z</dcterms:modified>
</cp:coreProperties>
</file>