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ra acceso a la Información OCTUBRE 2022\"/>
    </mc:Choice>
  </mc:AlternateContent>
  <bookViews>
    <workbookView xWindow="-120" yWindow="-120" windowWidth="20730" windowHeight="11160"/>
  </bookViews>
  <sheets>
    <sheet name="MOD. AL PRESUP. 2022" sheetId="13" r:id="rId1"/>
    <sheet name="REPROG. PRESUP. ENTRE L.T." sheetId="16" r:id="rId2"/>
    <sheet name="REFORMAS 2022" sheetId="17" r:id="rId3"/>
  </sheets>
  <definedNames>
    <definedName name="_xlnm.Print_Area" localSheetId="0">'MOD. AL PRESUP. 2022'!$A$1:$J$196</definedName>
    <definedName name="_xlnm.Print_Area" localSheetId="2">'REFORMAS 2022'!$A$1:$I$9</definedName>
    <definedName name="_xlnm.Print_Area" localSheetId="1">'REPROG. PRESUP. ENTRE L.T.'!$A$1:$L$12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3" l="1"/>
  <c r="I28" i="13"/>
  <c r="J27" i="13"/>
  <c r="H27" i="13"/>
  <c r="J26" i="13"/>
  <c r="I194" i="13" l="1"/>
  <c r="G194" i="13"/>
  <c r="F194" i="13"/>
  <c r="E194" i="13"/>
  <c r="H193" i="13"/>
  <c r="J193" i="13" s="1"/>
  <c r="H192" i="13"/>
  <c r="J192" i="13" s="1"/>
  <c r="I181" i="13"/>
  <c r="G181" i="13"/>
  <c r="F181" i="13"/>
  <c r="E181" i="13"/>
  <c r="H180" i="13"/>
  <c r="J180" i="13" s="1"/>
  <c r="H179" i="13"/>
  <c r="J179" i="13" s="1"/>
  <c r="J153" i="13"/>
  <c r="H153" i="13"/>
  <c r="J194" i="13" l="1"/>
  <c r="J181" i="13"/>
  <c r="H181" i="13"/>
  <c r="H194" i="13"/>
  <c r="I168" i="13"/>
  <c r="G168" i="13"/>
  <c r="F168" i="13"/>
  <c r="E168" i="13"/>
  <c r="H167" i="13"/>
  <c r="J167" i="13" s="1"/>
  <c r="H166" i="13"/>
  <c r="J166" i="13" s="1"/>
  <c r="J168" i="13" s="1"/>
  <c r="I139" i="13"/>
  <c r="I141" i="13" s="1"/>
  <c r="I155" i="13"/>
  <c r="G155" i="13"/>
  <c r="F155" i="13"/>
  <c r="E155" i="13"/>
  <c r="H154" i="13"/>
  <c r="J154" i="13" s="1"/>
  <c r="H152" i="13"/>
  <c r="I127" i="13"/>
  <c r="H126" i="13"/>
  <c r="J126" i="13" s="1"/>
  <c r="G141" i="13"/>
  <c r="F141" i="13"/>
  <c r="E141" i="13"/>
  <c r="H140" i="13"/>
  <c r="J140" i="13" s="1"/>
  <c r="H139" i="13"/>
  <c r="I110" i="13"/>
  <c r="J112" i="13"/>
  <c r="I108" i="13"/>
  <c r="I114" i="13" s="1"/>
  <c r="H108" i="13"/>
  <c r="H109" i="13"/>
  <c r="J109" i="13" s="1"/>
  <c r="H110" i="13"/>
  <c r="J110" i="13" s="1"/>
  <c r="H111" i="13"/>
  <c r="J111" i="13" s="1"/>
  <c r="H112" i="13"/>
  <c r="I128" i="13"/>
  <c r="G128" i="13"/>
  <c r="F128" i="13"/>
  <c r="E128" i="13"/>
  <c r="H127" i="13"/>
  <c r="H125" i="13"/>
  <c r="J125" i="13" s="1"/>
  <c r="G6" i="17"/>
  <c r="G5" i="17"/>
  <c r="G7" i="17" s="1"/>
  <c r="G2" i="17"/>
  <c r="G3" i="17" s="1"/>
  <c r="F7" i="17"/>
  <c r="E7" i="17"/>
  <c r="D7" i="17"/>
  <c r="F3" i="17"/>
  <c r="E3" i="17"/>
  <c r="D3" i="17"/>
  <c r="G114" i="13"/>
  <c r="F114" i="13"/>
  <c r="E114" i="13"/>
  <c r="H113" i="13"/>
  <c r="J113" i="13" s="1"/>
  <c r="H107" i="13"/>
  <c r="I80" i="13"/>
  <c r="H81" i="13"/>
  <c r="J81" i="13" s="1"/>
  <c r="I96" i="13"/>
  <c r="G96" i="13"/>
  <c r="F96" i="13"/>
  <c r="E96" i="13"/>
  <c r="H95" i="13"/>
  <c r="J95" i="13" s="1"/>
  <c r="H94" i="13"/>
  <c r="I83" i="13"/>
  <c r="G83" i="13"/>
  <c r="F83" i="13"/>
  <c r="E83" i="13"/>
  <c r="H82" i="13"/>
  <c r="J82" i="13" s="1"/>
  <c r="H80" i="13"/>
  <c r="I69" i="13"/>
  <c r="G69" i="13"/>
  <c r="F69" i="13"/>
  <c r="E69" i="13"/>
  <c r="H68" i="13"/>
  <c r="J68" i="13" s="1"/>
  <c r="H67" i="13"/>
  <c r="J67" i="13" s="1"/>
  <c r="I56" i="13"/>
  <c r="G56" i="13"/>
  <c r="F56" i="13"/>
  <c r="E56" i="13"/>
  <c r="H55" i="13"/>
  <c r="J55" i="13" s="1"/>
  <c r="H54" i="13"/>
  <c r="I30" i="13"/>
  <c r="H26" i="13"/>
  <c r="H28" i="13"/>
  <c r="I43" i="13"/>
  <c r="G43" i="13"/>
  <c r="F43" i="13"/>
  <c r="E43" i="13"/>
  <c r="H42" i="13"/>
  <c r="H41" i="13"/>
  <c r="J41" i="13" s="1"/>
  <c r="H10" i="13"/>
  <c r="J10" i="13" s="1"/>
  <c r="H11" i="13"/>
  <c r="J11" i="13" s="1"/>
  <c r="H12" i="13"/>
  <c r="J12" i="13" s="1"/>
  <c r="G30" i="13"/>
  <c r="F30" i="13"/>
  <c r="E30" i="13"/>
  <c r="H29" i="13"/>
  <c r="J29" i="13" s="1"/>
  <c r="H25" i="13"/>
  <c r="H168" i="13" l="1"/>
  <c r="J108" i="13"/>
  <c r="H141" i="13"/>
  <c r="H155" i="13"/>
  <c r="J139" i="13"/>
  <c r="J141" i="13" s="1"/>
  <c r="J152" i="13"/>
  <c r="J155" i="13" s="1"/>
  <c r="H128" i="13"/>
  <c r="J127" i="13"/>
  <c r="J128" i="13" s="1"/>
  <c r="H96" i="13"/>
  <c r="H114" i="13"/>
  <c r="H56" i="13"/>
  <c r="J107" i="13"/>
  <c r="J114" i="13" s="1"/>
  <c r="H83" i="13"/>
  <c r="H30" i="13"/>
  <c r="J94" i="13"/>
  <c r="J96" i="13" s="1"/>
  <c r="J69" i="13"/>
  <c r="J80" i="13"/>
  <c r="J83" i="13" s="1"/>
  <c r="H69" i="13"/>
  <c r="H43" i="13"/>
  <c r="J54" i="13"/>
  <c r="J56" i="13" s="1"/>
  <c r="J42" i="13"/>
  <c r="J43" i="13" s="1"/>
  <c r="J25" i="13"/>
  <c r="J30" i="13" s="1"/>
  <c r="G9" i="16"/>
  <c r="I14" i="13" l="1"/>
  <c r="G14" i="13"/>
  <c r="F14" i="13"/>
  <c r="E14" i="13"/>
  <c r="H13" i="13"/>
  <c r="J13" i="13" s="1"/>
  <c r="H9" i="13"/>
  <c r="H14" i="13" l="1"/>
  <c r="J9" i="13"/>
  <c r="J14" i="13" s="1"/>
  <c r="G10" i="16" l="1"/>
  <c r="H11" i="16" l="1"/>
  <c r="F11" i="16"/>
  <c r="E11" i="16"/>
  <c r="D11" i="16"/>
  <c r="I10" i="16"/>
  <c r="G11" i="16" l="1"/>
  <c r="I9" i="16"/>
  <c r="I11" i="16" s="1"/>
</calcChain>
</file>

<file path=xl/sharedStrings.xml><?xml version="1.0" encoding="utf-8"?>
<sst xmlns="http://schemas.openxmlformats.org/spreadsheetml/2006/main" count="289" uniqueCount="88">
  <si>
    <t>ALCALDIA MUNICIPAL DE SAN MARTIN</t>
  </si>
  <si>
    <t>DEPARTAMENTO DE SAN SALVADOR</t>
  </si>
  <si>
    <t>CODIGO</t>
  </si>
  <si>
    <t>CONCEPTO</t>
  </si>
  <si>
    <t>VALOR PRESUPUESTADO</t>
  </si>
  <si>
    <t>AUMENTO</t>
  </si>
  <si>
    <t>DISMINUCION</t>
  </si>
  <si>
    <t>SALDO PRESUPUESTARIO</t>
  </si>
  <si>
    <t xml:space="preserve">TOTAL </t>
  </si>
  <si>
    <t>LINEA</t>
  </si>
  <si>
    <t>VALOR PRESUPUESTARIO</t>
  </si>
  <si>
    <t>PRESUPUESTO EJECUTADO</t>
  </si>
  <si>
    <t>PRESUPUESTO MODIFICADO</t>
  </si>
  <si>
    <t>PRESUPUESTO DISPONIBLE</t>
  </si>
  <si>
    <t>VIALES</t>
  </si>
  <si>
    <t>No. 01</t>
  </si>
  <si>
    <t>LINEA DE TRABAJO: 10</t>
  </si>
  <si>
    <t>UNIDAD PRESUPUESTARIA: GERENCIA DE SERVICIOS GENERALES</t>
  </si>
  <si>
    <t>EDUCACIÓN Y RECREACIÓN</t>
  </si>
  <si>
    <t>No. 1</t>
  </si>
  <si>
    <t>REFORMA PRESUPUESTARIA MES DE AGOSTO 2022</t>
  </si>
  <si>
    <t>UNIDAD PRESUPUESTARIA: UNIDAD DE DESARROLLO Y TALENTO HUMANO</t>
  </si>
  <si>
    <t>LINEA DE TRABAJO: 48</t>
  </si>
  <si>
    <t>PRODUCTOS TEXTILES Y VESTUARIOS</t>
  </si>
  <si>
    <t>SERVICIOS DE CAPACITACIÓN</t>
  </si>
  <si>
    <t>PRODUCTOS ALIMENTICIOS PARA PERSONAS</t>
  </si>
  <si>
    <t>PRODUCTOS DE PAPEL Y CARTÓN</t>
  </si>
  <si>
    <t>MANTENIMIENTO Y REPARACIÓN DE BIENES MUEBLES</t>
  </si>
  <si>
    <t>No. 2</t>
  </si>
  <si>
    <t>REFORMA PRESUPUESTARIA MES DE SEPTIEMBRE 2022</t>
  </si>
  <si>
    <t>UNIDAD PRESUPUESTARIA: DEPARTAMENTO DE RECOLECCIÓN DE DESECHOS SOLIDOS</t>
  </si>
  <si>
    <t>SERVICIOS DE TELECOMUNICACIONES</t>
  </si>
  <si>
    <t>SERVICIOS GENERALES Y ARRENDAMIENTOS DIVERSOS</t>
  </si>
  <si>
    <t>COMBUSTIBLES Y LUBRICANTES</t>
  </si>
  <si>
    <t>UNIDAD PRESUPUESTARIA: CONCEJO MUNICIPAL</t>
  </si>
  <si>
    <t>LINEA DE TRABAJO: 02</t>
  </si>
  <si>
    <t>DERECHOS</t>
  </si>
  <si>
    <t>SERVICIOS DE CONTABILIDAD Y AUDITORIA</t>
  </si>
  <si>
    <t>Unidades: INVERSIÓN EN PROYECTOS Y TESORERÍA MUNICIPAL</t>
  </si>
  <si>
    <t>Lineas de trabajo: 65 Y 05</t>
  </si>
  <si>
    <t>OBRAS DE INFRAESTRUCTURAS DIVERSAS</t>
  </si>
  <si>
    <t>ESPECIES MUNCIPALES</t>
  </si>
  <si>
    <t>REFORMA PRESUPUESTARIA CORRESPONDIENTE AL MES DE  SEPTIEMBRE 2022</t>
  </si>
  <si>
    <t>No. 3</t>
  </si>
  <si>
    <t>MOBILIARIOS</t>
  </si>
  <si>
    <t>EQUIPOS INFORMATICOS</t>
  </si>
  <si>
    <t>UNIDAD PRESUPUESTARIA: GERENCIA GENERAL</t>
  </si>
  <si>
    <t>UNIDAD PRESUPUESTARIA: GERENCIA DE SERVICIOS (UNIDAD DE MANTTO. VIAL Y MANTTO. DE INST. MPALES).</t>
  </si>
  <si>
    <t>DE VIVIENDA Y OFICINA</t>
  </si>
  <si>
    <t>No. 4</t>
  </si>
  <si>
    <t>No. 5</t>
  </si>
  <si>
    <t>BIENES DE USO Y CONSUMO DIVERSOS</t>
  </si>
  <si>
    <t>PRODUCTOS QUÍMICOS</t>
  </si>
  <si>
    <t>No. 6</t>
  </si>
  <si>
    <t>OBLIGACIONES Y TRANSFERENCIAS GENERALES DEL ESTADO</t>
  </si>
  <si>
    <t>DE EMPRESAS PRIVADAS FINANCIERAS</t>
  </si>
  <si>
    <t>No. 7</t>
  </si>
  <si>
    <t>UNIDAD PRESUPUESTARIA: UNIDAD DE RECOLECCIÓN DE DESECHOS SÓLIDOS</t>
  </si>
  <si>
    <t>MAQUINARIA Y EQUIPOS</t>
  </si>
  <si>
    <t>HERRAMIENTAS Y REPUESTOS PRINCIPALES</t>
  </si>
  <si>
    <t>SERVICIOS DE LIMPIEZA Y FUMIGACIÓN</t>
  </si>
  <si>
    <t>MATERIALES INFORMATICOS</t>
  </si>
  <si>
    <t>SERVICIOS DE AGUA POTABLE</t>
  </si>
  <si>
    <t>No. 8</t>
  </si>
  <si>
    <t>DE ORGANISMOS SIN FINES DE LUCRO</t>
  </si>
  <si>
    <t>A PERSONAS NATURALES</t>
  </si>
  <si>
    <t>ATENCIONES OFICIALES</t>
  </si>
  <si>
    <t>No. 9</t>
  </si>
  <si>
    <t>UNIDAD PRESUPUESTARIA: GERENCIA DE SERVICIOS GENERALES (UNIDAD DE MANTTO. VIAL Y DESARROLLO URBANO)</t>
  </si>
  <si>
    <t>PROYECTOS Y PROGRAMAS DE INVERSIÓN DIVERSAS</t>
  </si>
  <si>
    <t>REFORMA PRESUPUESTARIA MES DE OCTUBRE 2022</t>
  </si>
  <si>
    <t>LINEA DE TRABAJO: 06</t>
  </si>
  <si>
    <t>UNIDAD PRESUPUESTARIA: GERENCIA FINANCIERA (MERCADO MUNICIPAL)</t>
  </si>
  <si>
    <t>IMPRESIONES, PUBLICACIONES Y REPRODUCCIONES</t>
  </si>
  <si>
    <t>LINEA DE TRABAJO: 09</t>
  </si>
  <si>
    <t>UNIDAD PRESUPUESTARIA: GERENCIA DE SERVICIOS GENERALES (RECOLECCIÓN DE DESECHOS SOLIDOS)</t>
  </si>
  <si>
    <t>SERVICIO DE ENERGIA ELÉCTRICA</t>
  </si>
  <si>
    <t>UNIDAD PRESUPUESTARIA: GERENCIA GENERAL (UNIDAD DE TECNOLOGIA E INNOVACIÓN</t>
  </si>
  <si>
    <t>MAQUINARIAS Y EQUIPOS</t>
  </si>
  <si>
    <t>UNIDAD PRESUPUESTARIA: UNIDAD DE COOPERACIÓN</t>
  </si>
  <si>
    <t>LINEA DE TRABAJO: 28</t>
  </si>
  <si>
    <t>No. 10</t>
  </si>
  <si>
    <t>No. 11</t>
  </si>
  <si>
    <t>No. 12</t>
  </si>
  <si>
    <t>No. 13</t>
  </si>
  <si>
    <t>No. 14</t>
  </si>
  <si>
    <t>LLANTAS Y NEUMATICOS</t>
  </si>
  <si>
    <t>MANTENIMIENTO Y REPARACIÓN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</si>
</sst>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9" fillId="0" borderId="6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64" fontId="6" fillId="0" borderId="2" xfId="0" applyNumberFormat="1" applyFont="1" applyBorder="1" applyAlignment="1">
      <alignment vertical="center" shrinkToFit="1"/>
    </xf>
    <xf numFmtId="14" fontId="0" fillId="0" borderId="0" xfId="0" applyNumberFormat="1"/>
    <xf numFmtId="0" fontId="12" fillId="0" borderId="2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2" xfId="0" applyFont="1" applyBorder="1" applyAlignment="1">
      <alignment horizontal="left" shrinkToFit="1"/>
    </xf>
    <xf numFmtId="164" fontId="3" fillId="0" borderId="2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right"/>
    </xf>
    <xf numFmtId="0" fontId="7" fillId="0" borderId="0" xfId="0" applyFont="1" applyFill="1" applyBorder="1"/>
    <xf numFmtId="164" fontId="0" fillId="0" borderId="0" xfId="0" applyNumberFormat="1" applyBorder="1"/>
    <xf numFmtId="164" fontId="3" fillId="0" borderId="4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10" fillId="0" borderId="0" xfId="0" applyFont="1" applyFill="1"/>
    <xf numFmtId="0" fontId="8" fillId="0" borderId="0" xfId="0" applyFont="1" applyFill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4" fillId="2" borderId="4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164" fontId="4" fillId="2" borderId="4" xfId="0" applyNumberFormat="1" applyFont="1" applyFill="1" applyBorder="1" applyAlignment="1">
      <alignment vertical="center" shrinkToFit="1"/>
    </xf>
    <xf numFmtId="0" fontId="7" fillId="3" borderId="11" xfId="0" applyFont="1" applyFill="1" applyBorder="1"/>
    <xf numFmtId="0" fontId="11" fillId="3" borderId="11" xfId="0" applyFont="1" applyFill="1" applyBorder="1"/>
    <xf numFmtId="0" fontId="1" fillId="3" borderId="11" xfId="0" applyFont="1" applyFill="1" applyBorder="1" applyAlignment="1"/>
    <xf numFmtId="0" fontId="7" fillId="3" borderId="3" xfId="0" applyFont="1" applyFill="1" applyBorder="1"/>
    <xf numFmtId="0" fontId="11" fillId="3" borderId="3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11" fillId="3" borderId="0" xfId="0" applyFont="1" applyFill="1" applyBorder="1"/>
    <xf numFmtId="0" fontId="4" fillId="3" borderId="3" xfId="0" applyFont="1" applyFill="1" applyBorder="1"/>
    <xf numFmtId="0" fontId="3" fillId="3" borderId="3" xfId="0" applyFont="1" applyFill="1" applyBorder="1" applyAlignment="1">
      <alignment horizontal="center"/>
    </xf>
    <xf numFmtId="164" fontId="3" fillId="3" borderId="9" xfId="0" applyNumberFormat="1" applyFont="1" applyFill="1" applyBorder="1"/>
    <xf numFmtId="164" fontId="3" fillId="3" borderId="9" xfId="0" applyNumberFormat="1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4" fillId="0" borderId="2" xfId="0" applyFont="1" applyBorder="1" applyAlignment="1">
      <alignment horizontal="left" shrinkToFit="1"/>
    </xf>
    <xf numFmtId="0" fontId="7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94"/>
  <sheetViews>
    <sheetView tabSelected="1" view="pageBreakPreview" topLeftCell="A16" zoomScaleNormal="100" zoomScaleSheetLayoutView="100" workbookViewId="0">
      <selection activeCell="E30" sqref="E30"/>
    </sheetView>
  </sheetViews>
  <sheetFormatPr baseColWidth="10" defaultRowHeight="15" x14ac:dyDescent="0.25"/>
  <cols>
    <col min="1" max="1" width="4.140625" customWidth="1"/>
    <col min="2" max="2" width="6.42578125" customWidth="1"/>
    <col min="3" max="3" width="10.42578125" bestFit="1" customWidth="1"/>
    <col min="4" max="4" width="40.7109375" customWidth="1"/>
    <col min="5" max="5" width="17.140625" customWidth="1"/>
    <col min="6" max="10" width="15.5703125" customWidth="1"/>
  </cols>
  <sheetData>
    <row r="1" spans="3:10" x14ac:dyDescent="0.25">
      <c r="I1" s="32"/>
      <c r="J1" s="33" t="s">
        <v>19</v>
      </c>
    </row>
    <row r="2" spans="3:10" ht="18" x14ac:dyDescent="0.25">
      <c r="C2" s="54" t="s">
        <v>0</v>
      </c>
      <c r="D2" s="54"/>
      <c r="E2" s="54"/>
      <c r="F2" s="54"/>
      <c r="G2" s="54"/>
      <c r="H2" s="54"/>
      <c r="I2" s="54"/>
      <c r="J2" s="54"/>
    </row>
    <row r="3" spans="3:10" ht="15.75" x14ac:dyDescent="0.25">
      <c r="C3" s="55" t="s">
        <v>1</v>
      </c>
      <c r="D3" s="55"/>
      <c r="E3" s="55"/>
      <c r="F3" s="55"/>
      <c r="G3" s="55"/>
      <c r="H3" s="55"/>
      <c r="I3" s="55"/>
      <c r="J3" s="55"/>
    </row>
    <row r="4" spans="3:10" x14ac:dyDescent="0.25">
      <c r="C4" s="56" t="s">
        <v>20</v>
      </c>
      <c r="D4" s="56"/>
      <c r="E4" s="56"/>
      <c r="F4" s="56"/>
      <c r="G4" s="56"/>
      <c r="H4" s="56"/>
      <c r="I4" s="56"/>
      <c r="J4" s="56"/>
    </row>
    <row r="5" spans="3:10" ht="15.75" thickBot="1" x14ac:dyDescent="0.3">
      <c r="C5" s="57"/>
      <c r="D5" s="57"/>
      <c r="E5" s="57"/>
      <c r="F5" s="57"/>
      <c r="G5" s="57"/>
      <c r="H5" s="57"/>
      <c r="I5" s="7"/>
      <c r="J5" s="7"/>
    </row>
    <row r="6" spans="3:10" ht="15.75" thickBot="1" x14ac:dyDescent="0.3">
      <c r="C6" s="34"/>
      <c r="D6" s="53" t="s">
        <v>21</v>
      </c>
      <c r="E6" s="53"/>
      <c r="F6" s="53"/>
      <c r="G6" s="53"/>
      <c r="H6" s="53"/>
      <c r="I6" s="53"/>
      <c r="J6" s="53"/>
    </row>
    <row r="7" spans="3:10" ht="15.75" thickBot="1" x14ac:dyDescent="0.3">
      <c r="C7" s="35"/>
      <c r="D7" s="53" t="s">
        <v>22</v>
      </c>
      <c r="E7" s="53"/>
      <c r="F7" s="53"/>
      <c r="G7" s="53"/>
      <c r="H7" s="53"/>
      <c r="I7" s="53"/>
      <c r="J7" s="53"/>
    </row>
    <row r="8" spans="3:10" ht="26.25" thickBot="1" x14ac:dyDescent="0.3">
      <c r="C8" s="3" t="s">
        <v>2</v>
      </c>
      <c r="D8" s="4" t="s">
        <v>3</v>
      </c>
      <c r="E8" s="8" t="s">
        <v>10</v>
      </c>
      <c r="F8" s="1" t="s">
        <v>5</v>
      </c>
      <c r="G8" s="2" t="s">
        <v>6</v>
      </c>
      <c r="H8" s="5" t="s">
        <v>12</v>
      </c>
      <c r="I8" s="5" t="s">
        <v>11</v>
      </c>
      <c r="J8" s="5" t="s">
        <v>13</v>
      </c>
    </row>
    <row r="9" spans="3:10" x14ac:dyDescent="0.25">
      <c r="C9" s="9">
        <v>54104</v>
      </c>
      <c r="D9" s="10" t="s">
        <v>23</v>
      </c>
      <c r="E9" s="11">
        <v>3250</v>
      </c>
      <c r="F9" s="11">
        <v>0</v>
      </c>
      <c r="G9" s="11">
        <v>2000</v>
      </c>
      <c r="H9" s="11">
        <f t="shared" ref="H9:H13" si="0">E9+F9-G9</f>
        <v>1250</v>
      </c>
      <c r="I9" s="11">
        <v>284.39999999999998</v>
      </c>
      <c r="J9" s="11">
        <f t="shared" ref="J9:J13" si="1">H9-I9</f>
        <v>965.6</v>
      </c>
    </row>
    <row r="10" spans="3:10" x14ac:dyDescent="0.25">
      <c r="C10" s="50">
        <v>54505</v>
      </c>
      <c r="D10" s="51" t="s">
        <v>24</v>
      </c>
      <c r="E10" s="11">
        <v>3500</v>
      </c>
      <c r="F10" s="11">
        <v>0</v>
      </c>
      <c r="G10" s="11">
        <v>2500</v>
      </c>
      <c r="H10" s="11">
        <f t="shared" si="0"/>
        <v>1000</v>
      </c>
      <c r="I10" s="11">
        <v>0</v>
      </c>
      <c r="J10" s="11">
        <f t="shared" si="1"/>
        <v>1000</v>
      </c>
    </row>
    <row r="11" spans="3:10" x14ac:dyDescent="0.25">
      <c r="C11" s="50">
        <v>54101</v>
      </c>
      <c r="D11" s="51" t="s">
        <v>25</v>
      </c>
      <c r="E11" s="11">
        <v>13850</v>
      </c>
      <c r="F11" s="11">
        <v>2000</v>
      </c>
      <c r="G11" s="11">
        <v>0</v>
      </c>
      <c r="H11" s="11">
        <f t="shared" si="0"/>
        <v>15850</v>
      </c>
      <c r="I11" s="11">
        <v>6610.8</v>
      </c>
      <c r="J11" s="11">
        <f t="shared" si="1"/>
        <v>9239.2000000000007</v>
      </c>
    </row>
    <row r="12" spans="3:10" x14ac:dyDescent="0.25">
      <c r="C12" s="50">
        <v>54105</v>
      </c>
      <c r="D12" s="51" t="s">
        <v>26</v>
      </c>
      <c r="E12" s="11">
        <v>3000</v>
      </c>
      <c r="F12" s="11">
        <v>2000</v>
      </c>
      <c r="G12" s="11">
        <v>0</v>
      </c>
      <c r="H12" s="11">
        <f t="shared" si="0"/>
        <v>5000</v>
      </c>
      <c r="I12" s="11">
        <v>3235.43</v>
      </c>
      <c r="J12" s="11">
        <f t="shared" si="1"/>
        <v>1764.5700000000002</v>
      </c>
    </row>
    <row r="13" spans="3:10" ht="15.75" thickBot="1" x14ac:dyDescent="0.3">
      <c r="C13" s="30">
        <v>54301</v>
      </c>
      <c r="D13" s="31" t="s">
        <v>27</v>
      </c>
      <c r="E13" s="11">
        <v>200</v>
      </c>
      <c r="F13" s="11">
        <v>500</v>
      </c>
      <c r="G13" s="11">
        <v>0</v>
      </c>
      <c r="H13" s="11">
        <f t="shared" si="0"/>
        <v>700</v>
      </c>
      <c r="I13" s="11">
        <v>45.4</v>
      </c>
      <c r="J13" s="11">
        <f t="shared" si="1"/>
        <v>654.6</v>
      </c>
    </row>
    <row r="14" spans="3:10" ht="15.75" x14ac:dyDescent="0.25">
      <c r="C14" s="36"/>
      <c r="D14" s="37" t="s">
        <v>8</v>
      </c>
      <c r="E14" s="38">
        <f t="shared" ref="E14:J14" si="2">SUM(E9:E13)</f>
        <v>23800</v>
      </c>
      <c r="F14" s="38">
        <f t="shared" si="2"/>
        <v>4500</v>
      </c>
      <c r="G14" s="38">
        <f t="shared" si="2"/>
        <v>4500</v>
      </c>
      <c r="H14" s="38">
        <f t="shared" si="2"/>
        <v>23800</v>
      </c>
      <c r="I14" s="38">
        <f t="shared" si="2"/>
        <v>10176.029999999999</v>
      </c>
      <c r="J14" s="38">
        <f t="shared" si="2"/>
        <v>13623.970000000001</v>
      </c>
    </row>
    <row r="17" spans="3:10" x14ac:dyDescent="0.25">
      <c r="I17" s="32"/>
      <c r="J17" s="33" t="s">
        <v>28</v>
      </c>
    </row>
    <row r="18" spans="3:10" ht="18" x14ac:dyDescent="0.25">
      <c r="C18" s="54" t="s">
        <v>0</v>
      </c>
      <c r="D18" s="54"/>
      <c r="E18" s="54"/>
      <c r="F18" s="54"/>
      <c r="G18" s="54"/>
      <c r="H18" s="54"/>
      <c r="I18" s="54"/>
      <c r="J18" s="54"/>
    </row>
    <row r="19" spans="3:10" ht="15.75" x14ac:dyDescent="0.25">
      <c r="C19" s="55" t="s">
        <v>1</v>
      </c>
      <c r="D19" s="55"/>
      <c r="E19" s="55"/>
      <c r="F19" s="55"/>
      <c r="G19" s="55"/>
      <c r="H19" s="55"/>
      <c r="I19" s="55"/>
      <c r="J19" s="55"/>
    </row>
    <row r="20" spans="3:10" x14ac:dyDescent="0.25">
      <c r="C20" s="56" t="s">
        <v>29</v>
      </c>
      <c r="D20" s="56"/>
      <c r="E20" s="56"/>
      <c r="F20" s="56"/>
      <c r="G20" s="56"/>
      <c r="H20" s="56"/>
      <c r="I20" s="56"/>
      <c r="J20" s="56"/>
    </row>
    <row r="21" spans="3:10" ht="15.75" thickBot="1" x14ac:dyDescent="0.3">
      <c r="C21" s="57"/>
      <c r="D21" s="57"/>
      <c r="E21" s="57"/>
      <c r="F21" s="57"/>
      <c r="G21" s="57"/>
      <c r="H21" s="57"/>
      <c r="I21" s="7"/>
      <c r="J21" s="7"/>
    </row>
    <row r="22" spans="3:10" ht="15.75" thickBot="1" x14ac:dyDescent="0.3">
      <c r="C22" s="34"/>
      <c r="D22" s="53" t="s">
        <v>30</v>
      </c>
      <c r="E22" s="53"/>
      <c r="F22" s="53"/>
      <c r="G22" s="53"/>
      <c r="H22" s="53"/>
      <c r="I22" s="53"/>
      <c r="J22" s="53"/>
    </row>
    <row r="23" spans="3:10" ht="15.75" thickBot="1" x14ac:dyDescent="0.3">
      <c r="C23" s="35"/>
      <c r="D23" s="53" t="s">
        <v>16</v>
      </c>
      <c r="E23" s="53"/>
      <c r="F23" s="53"/>
      <c r="G23" s="53"/>
      <c r="H23" s="53"/>
      <c r="I23" s="53"/>
      <c r="J23" s="53"/>
    </row>
    <row r="24" spans="3:10" ht="26.25" thickBot="1" x14ac:dyDescent="0.3">
      <c r="C24" s="3" t="s">
        <v>2</v>
      </c>
      <c r="D24" s="4" t="s">
        <v>3</v>
      </c>
      <c r="E24" s="8" t="s">
        <v>10</v>
      </c>
      <c r="F24" s="1" t="s">
        <v>5</v>
      </c>
      <c r="G24" s="2" t="s">
        <v>6</v>
      </c>
      <c r="H24" s="5" t="s">
        <v>12</v>
      </c>
      <c r="I24" s="5" t="s">
        <v>11</v>
      </c>
      <c r="J24" s="5" t="s">
        <v>13</v>
      </c>
    </row>
    <row r="25" spans="3:10" x14ac:dyDescent="0.25">
      <c r="C25" s="9">
        <v>54109</v>
      </c>
      <c r="D25" s="10" t="s">
        <v>86</v>
      </c>
      <c r="E25" s="11">
        <v>30000</v>
      </c>
      <c r="F25" s="11">
        <v>0</v>
      </c>
      <c r="G25" s="11">
        <v>10000</v>
      </c>
      <c r="H25" s="11">
        <f t="shared" ref="H25:H29" si="3">E25+F25-G25</f>
        <v>20000</v>
      </c>
      <c r="I25" s="11">
        <v>7820.88</v>
      </c>
      <c r="J25" s="11">
        <f t="shared" ref="J25:J29" si="4">H25-I25</f>
        <v>12179.119999999999</v>
      </c>
    </row>
    <row r="26" spans="3:10" x14ac:dyDescent="0.25">
      <c r="C26" s="50">
        <v>54203</v>
      </c>
      <c r="D26" s="51" t="s">
        <v>31</v>
      </c>
      <c r="E26" s="11">
        <v>35000</v>
      </c>
      <c r="F26" s="11">
        <v>0</v>
      </c>
      <c r="G26" s="11">
        <v>10000</v>
      </c>
      <c r="H26" s="11">
        <f t="shared" si="3"/>
        <v>25000</v>
      </c>
      <c r="I26" s="11">
        <v>0</v>
      </c>
      <c r="J26" s="11">
        <f>H26-I26-5000</f>
        <v>20000</v>
      </c>
    </row>
    <row r="27" spans="3:10" x14ac:dyDescent="0.25">
      <c r="C27" s="50">
        <v>54302</v>
      </c>
      <c r="D27" s="51" t="s">
        <v>87</v>
      </c>
      <c r="E27" s="11">
        <v>100000</v>
      </c>
      <c r="F27" s="11"/>
      <c r="G27" s="11">
        <v>10000</v>
      </c>
      <c r="H27" s="11">
        <f t="shared" si="3"/>
        <v>90000</v>
      </c>
      <c r="I27" s="11">
        <v>2985.6</v>
      </c>
      <c r="J27" s="11">
        <f>H27-I27-82000</f>
        <v>5014.3999999999942</v>
      </c>
    </row>
    <row r="28" spans="3:10" x14ac:dyDescent="0.25">
      <c r="C28" s="50">
        <v>54399</v>
      </c>
      <c r="D28" s="51" t="s">
        <v>32</v>
      </c>
      <c r="E28" s="11">
        <v>315000</v>
      </c>
      <c r="F28" s="11">
        <v>0</v>
      </c>
      <c r="G28" s="11">
        <v>50000</v>
      </c>
      <c r="H28" s="11">
        <f t="shared" si="3"/>
        <v>265000</v>
      </c>
      <c r="I28" s="11">
        <f>89683.32</f>
        <v>89683.32</v>
      </c>
      <c r="J28" s="11">
        <f>H28-I28-140000</f>
        <v>35316.679999999993</v>
      </c>
    </row>
    <row r="29" spans="3:10" ht="15.75" thickBot="1" x14ac:dyDescent="0.3">
      <c r="C29" s="30">
        <v>54110</v>
      </c>
      <c r="D29" s="31" t="s">
        <v>33</v>
      </c>
      <c r="E29" s="11">
        <v>75000</v>
      </c>
      <c r="F29" s="11">
        <v>80000</v>
      </c>
      <c r="G29" s="11">
        <v>0</v>
      </c>
      <c r="H29" s="11">
        <f t="shared" si="3"/>
        <v>155000</v>
      </c>
      <c r="I29" s="11">
        <v>66777.119999999995</v>
      </c>
      <c r="J29" s="11">
        <f t="shared" si="4"/>
        <v>88222.88</v>
      </c>
    </row>
    <row r="30" spans="3:10" ht="15.75" x14ac:dyDescent="0.25">
      <c r="C30" s="36"/>
      <c r="D30" s="37" t="s">
        <v>8</v>
      </c>
      <c r="E30" s="38">
        <f t="shared" ref="E30:J30" si="5">SUM(E25:E29)</f>
        <v>555000</v>
      </c>
      <c r="F30" s="38">
        <f t="shared" si="5"/>
        <v>80000</v>
      </c>
      <c r="G30" s="38">
        <f t="shared" si="5"/>
        <v>80000</v>
      </c>
      <c r="H30" s="38">
        <f t="shared" si="5"/>
        <v>555000</v>
      </c>
      <c r="I30" s="38">
        <f t="shared" si="5"/>
        <v>167266.91999999998</v>
      </c>
      <c r="J30" s="38">
        <f t="shared" si="5"/>
        <v>160733.07999999999</v>
      </c>
    </row>
    <row r="33" spans="3:10" x14ac:dyDescent="0.25">
      <c r="I33" s="32"/>
      <c r="J33" s="33" t="s">
        <v>43</v>
      </c>
    </row>
    <row r="34" spans="3:10" ht="18" x14ac:dyDescent="0.25">
      <c r="C34" s="54" t="s">
        <v>0</v>
      </c>
      <c r="D34" s="54"/>
      <c r="E34" s="54"/>
      <c r="F34" s="54"/>
      <c r="G34" s="54"/>
      <c r="H34" s="54"/>
      <c r="I34" s="54"/>
      <c r="J34" s="54"/>
    </row>
    <row r="35" spans="3:10" ht="15.75" x14ac:dyDescent="0.25">
      <c r="C35" s="55" t="s">
        <v>1</v>
      </c>
      <c r="D35" s="55"/>
      <c r="E35" s="55"/>
      <c r="F35" s="55"/>
      <c r="G35" s="55"/>
      <c r="H35" s="55"/>
      <c r="I35" s="55"/>
      <c r="J35" s="55"/>
    </row>
    <row r="36" spans="3:10" x14ac:dyDescent="0.25">
      <c r="C36" s="56" t="s">
        <v>29</v>
      </c>
      <c r="D36" s="56"/>
      <c r="E36" s="56"/>
      <c r="F36" s="56"/>
      <c r="G36" s="56"/>
      <c r="H36" s="56"/>
      <c r="I36" s="56"/>
      <c r="J36" s="56"/>
    </row>
    <row r="37" spans="3:10" ht="15.75" thickBot="1" x14ac:dyDescent="0.3">
      <c r="C37" s="57"/>
      <c r="D37" s="57"/>
      <c r="E37" s="57"/>
      <c r="F37" s="57"/>
      <c r="G37" s="57"/>
      <c r="H37" s="57"/>
      <c r="I37" s="7"/>
      <c r="J37" s="7"/>
    </row>
    <row r="38" spans="3:10" ht="15.75" thickBot="1" x14ac:dyDescent="0.3">
      <c r="C38" s="34"/>
      <c r="D38" s="53" t="s">
        <v>34</v>
      </c>
      <c r="E38" s="53"/>
      <c r="F38" s="53"/>
      <c r="G38" s="53"/>
      <c r="H38" s="53"/>
      <c r="I38" s="53"/>
      <c r="J38" s="53"/>
    </row>
    <row r="39" spans="3:10" ht="15.75" thickBot="1" x14ac:dyDescent="0.3">
      <c r="C39" s="35"/>
      <c r="D39" s="53" t="s">
        <v>35</v>
      </c>
      <c r="E39" s="53"/>
      <c r="F39" s="53"/>
      <c r="G39" s="53"/>
      <c r="H39" s="53"/>
      <c r="I39" s="53"/>
      <c r="J39" s="53"/>
    </row>
    <row r="40" spans="3:10" ht="26.25" thickBot="1" x14ac:dyDescent="0.3">
      <c r="C40" s="3" t="s">
        <v>2</v>
      </c>
      <c r="D40" s="4" t="s">
        <v>3</v>
      </c>
      <c r="E40" s="8" t="s">
        <v>10</v>
      </c>
      <c r="F40" s="1" t="s">
        <v>5</v>
      </c>
      <c r="G40" s="2" t="s">
        <v>6</v>
      </c>
      <c r="H40" s="5" t="s">
        <v>12</v>
      </c>
      <c r="I40" s="5" t="s">
        <v>11</v>
      </c>
      <c r="J40" s="5" t="s">
        <v>13</v>
      </c>
    </row>
    <row r="41" spans="3:10" x14ac:dyDescent="0.25">
      <c r="C41" s="9">
        <v>55508</v>
      </c>
      <c r="D41" s="10" t="s">
        <v>36</v>
      </c>
      <c r="E41" s="11">
        <v>25000</v>
      </c>
      <c r="F41" s="11">
        <v>0</v>
      </c>
      <c r="G41" s="11">
        <v>7000</v>
      </c>
      <c r="H41" s="11">
        <f t="shared" ref="H41:H42" si="6">E41+F41-G41</f>
        <v>18000</v>
      </c>
      <c r="I41" s="11">
        <v>443.12</v>
      </c>
      <c r="J41" s="11">
        <f t="shared" ref="J41:J42" si="7">H41-I41</f>
        <v>17556.88</v>
      </c>
    </row>
    <row r="42" spans="3:10" ht="15.75" thickBot="1" x14ac:dyDescent="0.3">
      <c r="C42" s="30">
        <v>54504</v>
      </c>
      <c r="D42" s="31" t="s">
        <v>37</v>
      </c>
      <c r="E42" s="11">
        <v>10000</v>
      </c>
      <c r="F42" s="11">
        <v>7000</v>
      </c>
      <c r="G42" s="11">
        <v>0</v>
      </c>
      <c r="H42" s="11">
        <f t="shared" si="6"/>
        <v>17000</v>
      </c>
      <c r="I42" s="11">
        <v>0</v>
      </c>
      <c r="J42" s="11">
        <f t="shared" si="7"/>
        <v>17000</v>
      </c>
    </row>
    <row r="43" spans="3:10" ht="15.75" x14ac:dyDescent="0.25">
      <c r="C43" s="36"/>
      <c r="D43" s="37" t="s">
        <v>8</v>
      </c>
      <c r="E43" s="38">
        <f t="shared" ref="E43:J43" si="8">SUM(E41:E42)</f>
        <v>35000</v>
      </c>
      <c r="F43" s="38">
        <f t="shared" si="8"/>
        <v>7000</v>
      </c>
      <c r="G43" s="38">
        <f t="shared" si="8"/>
        <v>7000</v>
      </c>
      <c r="H43" s="38">
        <f t="shared" si="8"/>
        <v>35000</v>
      </c>
      <c r="I43" s="38">
        <f t="shared" si="8"/>
        <v>443.12</v>
      </c>
      <c r="J43" s="38">
        <f t="shared" si="8"/>
        <v>34556.880000000005</v>
      </c>
    </row>
    <row r="46" spans="3:10" x14ac:dyDescent="0.25">
      <c r="I46" s="32"/>
      <c r="J46" s="33" t="s">
        <v>49</v>
      </c>
    </row>
    <row r="47" spans="3:10" ht="18" x14ac:dyDescent="0.25">
      <c r="C47" s="54" t="s">
        <v>0</v>
      </c>
      <c r="D47" s="54"/>
      <c r="E47" s="54"/>
      <c r="F47" s="54"/>
      <c r="G47" s="54"/>
      <c r="H47" s="54"/>
      <c r="I47" s="54"/>
      <c r="J47" s="54"/>
    </row>
    <row r="48" spans="3:10" ht="15.75" x14ac:dyDescent="0.25">
      <c r="C48" s="55" t="s">
        <v>1</v>
      </c>
      <c r="D48" s="55"/>
      <c r="E48" s="55"/>
      <c r="F48" s="55"/>
      <c r="G48" s="55"/>
      <c r="H48" s="55"/>
      <c r="I48" s="55"/>
      <c r="J48" s="55"/>
    </row>
    <row r="49" spans="3:10" x14ac:dyDescent="0.25">
      <c r="C49" s="56" t="s">
        <v>29</v>
      </c>
      <c r="D49" s="56"/>
      <c r="E49" s="56"/>
      <c r="F49" s="56"/>
      <c r="G49" s="56"/>
      <c r="H49" s="56"/>
      <c r="I49" s="56"/>
      <c r="J49" s="56"/>
    </row>
    <row r="50" spans="3:10" ht="15.75" thickBot="1" x14ac:dyDescent="0.3">
      <c r="C50" s="57"/>
      <c r="D50" s="57"/>
      <c r="E50" s="57"/>
      <c r="F50" s="57"/>
      <c r="G50" s="57"/>
      <c r="H50" s="57"/>
      <c r="I50" s="7"/>
      <c r="J50" s="7"/>
    </row>
    <row r="51" spans="3:10" ht="15.75" thickBot="1" x14ac:dyDescent="0.3">
      <c r="C51" s="34"/>
      <c r="D51" s="53" t="s">
        <v>46</v>
      </c>
      <c r="E51" s="53"/>
      <c r="F51" s="53"/>
      <c r="G51" s="53"/>
      <c r="H51" s="53"/>
      <c r="I51" s="53"/>
      <c r="J51" s="53"/>
    </row>
    <row r="52" spans="3:10" ht="15.75" thickBot="1" x14ac:dyDescent="0.3">
      <c r="C52" s="35"/>
      <c r="D52" s="53" t="s">
        <v>22</v>
      </c>
      <c r="E52" s="53"/>
      <c r="F52" s="53"/>
      <c r="G52" s="53"/>
      <c r="H52" s="53"/>
      <c r="I52" s="53"/>
      <c r="J52" s="53"/>
    </row>
    <row r="53" spans="3:10" ht="26.25" thickBot="1" x14ac:dyDescent="0.3">
      <c r="C53" s="3" t="s">
        <v>2</v>
      </c>
      <c r="D53" s="4" t="s">
        <v>3</v>
      </c>
      <c r="E53" s="8" t="s">
        <v>10</v>
      </c>
      <c r="F53" s="1" t="s">
        <v>5</v>
      </c>
      <c r="G53" s="2" t="s">
        <v>6</v>
      </c>
      <c r="H53" s="5" t="s">
        <v>12</v>
      </c>
      <c r="I53" s="5" t="s">
        <v>11</v>
      </c>
      <c r="J53" s="5" t="s">
        <v>13</v>
      </c>
    </row>
    <row r="54" spans="3:10" x14ac:dyDescent="0.25">
      <c r="C54" s="9">
        <v>61101</v>
      </c>
      <c r="D54" s="10" t="s">
        <v>44</v>
      </c>
      <c r="E54" s="11">
        <v>300</v>
      </c>
      <c r="F54" s="11">
        <v>300</v>
      </c>
      <c r="G54" s="11">
        <v>0</v>
      </c>
      <c r="H54" s="11">
        <f t="shared" ref="H54:H55" si="9">E54+F54-G54</f>
        <v>600</v>
      </c>
      <c r="I54" s="11">
        <v>0</v>
      </c>
      <c r="J54" s="11">
        <f t="shared" ref="J54:J55" si="10">H54-I54</f>
        <v>600</v>
      </c>
    </row>
    <row r="55" spans="3:10" ht="15.75" thickBot="1" x14ac:dyDescent="0.3">
      <c r="C55" s="30">
        <v>61104</v>
      </c>
      <c r="D55" s="31" t="s">
        <v>45</v>
      </c>
      <c r="E55" s="11">
        <v>1000</v>
      </c>
      <c r="F55" s="11">
        <v>0</v>
      </c>
      <c r="G55" s="11">
        <v>300</v>
      </c>
      <c r="H55" s="11">
        <f t="shared" si="9"/>
        <v>700</v>
      </c>
      <c r="I55" s="11">
        <v>0</v>
      </c>
      <c r="J55" s="11">
        <f t="shared" si="10"/>
        <v>700</v>
      </c>
    </row>
    <row r="56" spans="3:10" ht="15.75" x14ac:dyDescent="0.25">
      <c r="C56" s="36"/>
      <c r="D56" s="37" t="s">
        <v>8</v>
      </c>
      <c r="E56" s="38">
        <f t="shared" ref="E56:J56" si="11">SUM(E54:E55)</f>
        <v>1300</v>
      </c>
      <c r="F56" s="38">
        <f t="shared" si="11"/>
        <v>300</v>
      </c>
      <c r="G56" s="38">
        <f t="shared" si="11"/>
        <v>300</v>
      </c>
      <c r="H56" s="38">
        <f t="shared" si="11"/>
        <v>1300</v>
      </c>
      <c r="I56" s="38">
        <f t="shared" si="11"/>
        <v>0</v>
      </c>
      <c r="J56" s="38">
        <f t="shared" si="11"/>
        <v>1300</v>
      </c>
    </row>
    <row r="59" spans="3:10" x14ac:dyDescent="0.25">
      <c r="I59" s="32"/>
      <c r="J59" s="33" t="s">
        <v>50</v>
      </c>
    </row>
    <row r="60" spans="3:10" ht="18" x14ac:dyDescent="0.25">
      <c r="C60" s="54" t="s">
        <v>0</v>
      </c>
      <c r="D60" s="54"/>
      <c r="E60" s="54"/>
      <c r="F60" s="54"/>
      <c r="G60" s="54"/>
      <c r="H60" s="54"/>
      <c r="I60" s="54"/>
      <c r="J60" s="54"/>
    </row>
    <row r="61" spans="3:10" ht="15.75" x14ac:dyDescent="0.25">
      <c r="C61" s="55" t="s">
        <v>1</v>
      </c>
      <c r="D61" s="55"/>
      <c r="E61" s="55"/>
      <c r="F61" s="55"/>
      <c r="G61" s="55"/>
      <c r="H61" s="55"/>
      <c r="I61" s="55"/>
      <c r="J61" s="55"/>
    </row>
    <row r="62" spans="3:10" x14ac:dyDescent="0.25">
      <c r="C62" s="56" t="s">
        <v>29</v>
      </c>
      <c r="D62" s="56"/>
      <c r="E62" s="56"/>
      <c r="F62" s="56"/>
      <c r="G62" s="56"/>
      <c r="H62" s="56"/>
      <c r="I62" s="56"/>
      <c r="J62" s="56"/>
    </row>
    <row r="63" spans="3:10" ht="15.75" thickBot="1" x14ac:dyDescent="0.3">
      <c r="C63" s="57"/>
      <c r="D63" s="57"/>
      <c r="E63" s="57"/>
      <c r="F63" s="57"/>
      <c r="G63" s="57"/>
      <c r="H63" s="57"/>
      <c r="I63" s="7"/>
      <c r="J63" s="7"/>
    </row>
    <row r="64" spans="3:10" ht="15.75" thickBot="1" x14ac:dyDescent="0.3">
      <c r="C64" s="34"/>
      <c r="D64" s="53" t="s">
        <v>47</v>
      </c>
      <c r="E64" s="53"/>
      <c r="F64" s="53"/>
      <c r="G64" s="53"/>
      <c r="H64" s="53"/>
      <c r="I64" s="53"/>
      <c r="J64" s="53"/>
    </row>
    <row r="65" spans="3:10" ht="15.75" thickBot="1" x14ac:dyDescent="0.3">
      <c r="C65" s="35"/>
      <c r="D65" s="53" t="s">
        <v>16</v>
      </c>
      <c r="E65" s="53"/>
      <c r="F65" s="53"/>
      <c r="G65" s="53"/>
      <c r="H65" s="53"/>
      <c r="I65" s="53"/>
      <c r="J65" s="53"/>
    </row>
    <row r="66" spans="3:10" ht="26.25" thickBot="1" x14ac:dyDescent="0.3">
      <c r="C66" s="3" t="s">
        <v>2</v>
      </c>
      <c r="D66" s="4" t="s">
        <v>3</v>
      </c>
      <c r="E66" s="8" t="s">
        <v>10</v>
      </c>
      <c r="F66" s="1" t="s">
        <v>5</v>
      </c>
      <c r="G66" s="2" t="s">
        <v>6</v>
      </c>
      <c r="H66" s="5" t="s">
        <v>12</v>
      </c>
      <c r="I66" s="5" t="s">
        <v>11</v>
      </c>
      <c r="J66" s="5" t="s">
        <v>13</v>
      </c>
    </row>
    <row r="67" spans="3:10" x14ac:dyDescent="0.25">
      <c r="C67" s="9">
        <v>61601</v>
      </c>
      <c r="D67" s="10" t="s">
        <v>14</v>
      </c>
      <c r="E67" s="11">
        <v>215271.1</v>
      </c>
      <c r="F67" s="11">
        <v>0</v>
      </c>
      <c r="G67" s="11">
        <v>19950</v>
      </c>
      <c r="H67" s="11">
        <f t="shared" ref="H67:H68" si="12">E67+F67-G67</f>
        <v>195321.1</v>
      </c>
      <c r="I67" s="11">
        <v>0</v>
      </c>
      <c r="J67" s="11">
        <f t="shared" ref="J67:J68" si="13">H67-I67</f>
        <v>195321.1</v>
      </c>
    </row>
    <row r="68" spans="3:10" ht="15.75" thickBot="1" x14ac:dyDescent="0.3">
      <c r="C68" s="30">
        <v>61604</v>
      </c>
      <c r="D68" s="31" t="s">
        <v>48</v>
      </c>
      <c r="E68" s="11">
        <v>0</v>
      </c>
      <c r="F68" s="11">
        <v>19950</v>
      </c>
      <c r="G68" s="11">
        <v>0</v>
      </c>
      <c r="H68" s="11">
        <f t="shared" si="12"/>
        <v>19950</v>
      </c>
      <c r="I68" s="11">
        <v>0</v>
      </c>
      <c r="J68" s="11">
        <f t="shared" si="13"/>
        <v>19950</v>
      </c>
    </row>
    <row r="69" spans="3:10" ht="15.75" x14ac:dyDescent="0.25">
      <c r="C69" s="36"/>
      <c r="D69" s="37" t="s">
        <v>8</v>
      </c>
      <c r="E69" s="38">
        <f t="shared" ref="E69:J69" si="14">SUM(E67:E68)</f>
        <v>215271.1</v>
      </c>
      <c r="F69" s="38">
        <f t="shared" si="14"/>
        <v>19950</v>
      </c>
      <c r="G69" s="38">
        <f t="shared" si="14"/>
        <v>19950</v>
      </c>
      <c r="H69" s="38">
        <f t="shared" si="14"/>
        <v>215271.1</v>
      </c>
      <c r="I69" s="38">
        <f t="shared" si="14"/>
        <v>0</v>
      </c>
      <c r="J69" s="38">
        <f t="shared" si="14"/>
        <v>215271.1</v>
      </c>
    </row>
    <row r="72" spans="3:10" x14ac:dyDescent="0.25">
      <c r="I72" s="32"/>
      <c r="J72" s="33" t="s">
        <v>53</v>
      </c>
    </row>
    <row r="73" spans="3:10" ht="18" x14ac:dyDescent="0.25">
      <c r="C73" s="54" t="s">
        <v>0</v>
      </c>
      <c r="D73" s="54"/>
      <c r="E73" s="54"/>
      <c r="F73" s="54"/>
      <c r="G73" s="54"/>
      <c r="H73" s="54"/>
      <c r="I73" s="54"/>
      <c r="J73" s="54"/>
    </row>
    <row r="74" spans="3:10" ht="15.75" x14ac:dyDescent="0.25">
      <c r="C74" s="55" t="s">
        <v>1</v>
      </c>
      <c r="D74" s="55"/>
      <c r="E74" s="55"/>
      <c r="F74" s="55"/>
      <c r="G74" s="55"/>
      <c r="H74" s="55"/>
      <c r="I74" s="55"/>
      <c r="J74" s="55"/>
    </row>
    <row r="75" spans="3:10" x14ac:dyDescent="0.25">
      <c r="C75" s="56" t="s">
        <v>29</v>
      </c>
      <c r="D75" s="56"/>
      <c r="E75" s="56"/>
      <c r="F75" s="56"/>
      <c r="G75" s="56"/>
      <c r="H75" s="56"/>
      <c r="I75" s="56"/>
      <c r="J75" s="56"/>
    </row>
    <row r="76" spans="3:10" ht="15.75" thickBot="1" x14ac:dyDescent="0.3">
      <c r="C76" s="57"/>
      <c r="D76" s="57"/>
      <c r="E76" s="57"/>
      <c r="F76" s="57"/>
      <c r="G76" s="57"/>
      <c r="H76" s="57"/>
      <c r="I76" s="7"/>
      <c r="J76" s="7"/>
    </row>
    <row r="77" spans="3:10" ht="15.75" thickBot="1" x14ac:dyDescent="0.3">
      <c r="C77" s="34"/>
      <c r="D77" s="53" t="s">
        <v>17</v>
      </c>
      <c r="E77" s="53"/>
      <c r="F77" s="53"/>
      <c r="G77" s="53"/>
      <c r="H77" s="53"/>
      <c r="I77" s="53"/>
      <c r="J77" s="53"/>
    </row>
    <row r="78" spans="3:10" ht="15.75" thickBot="1" x14ac:dyDescent="0.3">
      <c r="C78" s="35"/>
      <c r="D78" s="53" t="s">
        <v>16</v>
      </c>
      <c r="E78" s="53"/>
      <c r="F78" s="53"/>
      <c r="G78" s="53"/>
      <c r="H78" s="53"/>
      <c r="I78" s="53"/>
      <c r="J78" s="53"/>
    </row>
    <row r="79" spans="3:10" ht="26.25" thickBot="1" x14ac:dyDescent="0.3">
      <c r="C79" s="3" t="s">
        <v>2</v>
      </c>
      <c r="D79" s="4" t="s">
        <v>3</v>
      </c>
      <c r="E79" s="8" t="s">
        <v>10</v>
      </c>
      <c r="F79" s="1" t="s">
        <v>5</v>
      </c>
      <c r="G79" s="2" t="s">
        <v>6</v>
      </c>
      <c r="H79" s="5" t="s">
        <v>12</v>
      </c>
      <c r="I79" s="5" t="s">
        <v>11</v>
      </c>
      <c r="J79" s="5" t="s">
        <v>13</v>
      </c>
    </row>
    <row r="80" spans="3:10" x14ac:dyDescent="0.25">
      <c r="C80" s="9">
        <v>54104</v>
      </c>
      <c r="D80" s="10" t="s">
        <v>23</v>
      </c>
      <c r="E80" s="11">
        <v>3250</v>
      </c>
      <c r="F80" s="11">
        <v>0</v>
      </c>
      <c r="G80" s="11">
        <v>600</v>
      </c>
      <c r="H80" s="11">
        <f t="shared" ref="H80:H82" si="15">E80+F80-G80</f>
        <v>2650</v>
      </c>
      <c r="I80" s="11">
        <f>284.4+2000</f>
        <v>2284.4</v>
      </c>
      <c r="J80" s="11">
        <f t="shared" ref="J80:J82" si="16">H80-I80</f>
        <v>365.59999999999991</v>
      </c>
    </row>
    <row r="81" spans="3:10" x14ac:dyDescent="0.25">
      <c r="C81" s="50">
        <v>54199</v>
      </c>
      <c r="D81" s="51" t="s">
        <v>51</v>
      </c>
      <c r="E81" s="11">
        <v>2500</v>
      </c>
      <c r="F81" s="11">
        <v>0</v>
      </c>
      <c r="G81" s="11">
        <v>600</v>
      </c>
      <c r="H81" s="11">
        <f t="shared" si="15"/>
        <v>1900</v>
      </c>
      <c r="I81" s="11">
        <v>890.45</v>
      </c>
      <c r="J81" s="11">
        <f t="shared" si="16"/>
        <v>1009.55</v>
      </c>
    </row>
    <row r="82" spans="3:10" ht="15.75" thickBot="1" x14ac:dyDescent="0.3">
      <c r="C82" s="30">
        <v>54107</v>
      </c>
      <c r="D82" s="31" t="s">
        <v>52</v>
      </c>
      <c r="E82" s="11">
        <v>3000</v>
      </c>
      <c r="F82" s="11">
        <v>1200</v>
      </c>
      <c r="G82" s="11">
        <v>0</v>
      </c>
      <c r="H82" s="11">
        <f t="shared" si="15"/>
        <v>4200</v>
      </c>
      <c r="I82" s="11">
        <v>3365.1</v>
      </c>
      <c r="J82" s="11">
        <f t="shared" si="16"/>
        <v>834.90000000000009</v>
      </c>
    </row>
    <row r="83" spans="3:10" ht="15.75" x14ac:dyDescent="0.25">
      <c r="C83" s="36"/>
      <c r="D83" s="37" t="s">
        <v>8</v>
      </c>
      <c r="E83" s="38">
        <f t="shared" ref="E83:J83" si="17">SUM(E80:E82)</f>
        <v>8750</v>
      </c>
      <c r="F83" s="38">
        <f t="shared" si="17"/>
        <v>1200</v>
      </c>
      <c r="G83" s="38">
        <f t="shared" si="17"/>
        <v>1200</v>
      </c>
      <c r="H83" s="38">
        <f t="shared" si="17"/>
        <v>8750</v>
      </c>
      <c r="I83" s="38">
        <f t="shared" si="17"/>
        <v>6539.9500000000007</v>
      </c>
      <c r="J83" s="38">
        <f t="shared" si="17"/>
        <v>2210.0500000000002</v>
      </c>
    </row>
    <row r="86" spans="3:10" x14ac:dyDescent="0.25">
      <c r="I86" s="32"/>
      <c r="J86" s="33" t="s">
        <v>56</v>
      </c>
    </row>
    <row r="87" spans="3:10" ht="18" x14ac:dyDescent="0.25">
      <c r="C87" s="54" t="s">
        <v>0</v>
      </c>
      <c r="D87" s="54"/>
      <c r="E87" s="54"/>
      <c r="F87" s="54"/>
      <c r="G87" s="54"/>
      <c r="H87" s="54"/>
      <c r="I87" s="54"/>
      <c r="J87" s="54"/>
    </row>
    <row r="88" spans="3:10" ht="15.75" x14ac:dyDescent="0.25">
      <c r="C88" s="55" t="s">
        <v>1</v>
      </c>
      <c r="D88" s="55"/>
      <c r="E88" s="55"/>
      <c r="F88" s="55"/>
      <c r="G88" s="55"/>
      <c r="H88" s="55"/>
      <c r="I88" s="55"/>
      <c r="J88" s="55"/>
    </row>
    <row r="89" spans="3:10" x14ac:dyDescent="0.25">
      <c r="C89" s="56" t="s">
        <v>29</v>
      </c>
      <c r="D89" s="56"/>
      <c r="E89" s="56"/>
      <c r="F89" s="56"/>
      <c r="G89" s="56"/>
      <c r="H89" s="56"/>
      <c r="I89" s="56"/>
      <c r="J89" s="56"/>
    </row>
    <row r="90" spans="3:10" ht="15.75" thickBot="1" x14ac:dyDescent="0.3">
      <c r="C90" s="57"/>
      <c r="D90" s="57"/>
      <c r="E90" s="57"/>
      <c r="F90" s="57"/>
      <c r="G90" s="57"/>
      <c r="H90" s="57"/>
      <c r="I90" s="7"/>
      <c r="J90" s="7"/>
    </row>
    <row r="91" spans="3:10" ht="15.75" thickBot="1" x14ac:dyDescent="0.3">
      <c r="C91" s="34"/>
      <c r="D91" s="53" t="s">
        <v>17</v>
      </c>
      <c r="E91" s="53"/>
      <c r="F91" s="53"/>
      <c r="G91" s="53"/>
      <c r="H91" s="53"/>
      <c r="I91" s="53"/>
      <c r="J91" s="53"/>
    </row>
    <row r="92" spans="3:10" ht="15.75" thickBot="1" x14ac:dyDescent="0.3">
      <c r="C92" s="35"/>
      <c r="D92" s="53" t="s">
        <v>16</v>
      </c>
      <c r="E92" s="53"/>
      <c r="F92" s="53"/>
      <c r="G92" s="53"/>
      <c r="H92" s="53"/>
      <c r="I92" s="53"/>
      <c r="J92" s="53"/>
    </row>
    <row r="93" spans="3:10" ht="26.25" thickBot="1" x14ac:dyDescent="0.3">
      <c r="C93" s="3" t="s">
        <v>2</v>
      </c>
      <c r="D93" s="4" t="s">
        <v>3</v>
      </c>
      <c r="E93" s="8" t="s">
        <v>10</v>
      </c>
      <c r="F93" s="1" t="s">
        <v>5</v>
      </c>
      <c r="G93" s="2" t="s">
        <v>6</v>
      </c>
      <c r="H93" s="5" t="s">
        <v>12</v>
      </c>
      <c r="I93" s="5" t="s">
        <v>11</v>
      </c>
      <c r="J93" s="5" t="s">
        <v>13</v>
      </c>
    </row>
    <row r="94" spans="3:10" x14ac:dyDescent="0.25">
      <c r="C94" s="9">
        <v>61601</v>
      </c>
      <c r="D94" s="10" t="s">
        <v>14</v>
      </c>
      <c r="E94" s="11">
        <v>203357.1</v>
      </c>
      <c r="F94" s="11">
        <v>0</v>
      </c>
      <c r="G94" s="11">
        <v>20242.75</v>
      </c>
      <c r="H94" s="11">
        <f t="shared" ref="H94:H95" si="18">E94+F94-G94</f>
        <v>183114.35</v>
      </c>
      <c r="I94" s="11">
        <v>0</v>
      </c>
      <c r="J94" s="11">
        <f t="shared" ref="J94:J95" si="19">H94-I94</f>
        <v>183114.35</v>
      </c>
    </row>
    <row r="95" spans="3:10" ht="15.75" thickBot="1" x14ac:dyDescent="0.3">
      <c r="C95" s="30">
        <v>61603</v>
      </c>
      <c r="D95" s="31" t="s">
        <v>18</v>
      </c>
      <c r="E95" s="11">
        <v>0</v>
      </c>
      <c r="F95" s="11">
        <v>20242.75</v>
      </c>
      <c r="G95" s="11">
        <v>0</v>
      </c>
      <c r="H95" s="11">
        <f t="shared" si="18"/>
        <v>20242.75</v>
      </c>
      <c r="I95" s="11">
        <v>0</v>
      </c>
      <c r="J95" s="11">
        <f t="shared" si="19"/>
        <v>20242.75</v>
      </c>
    </row>
    <row r="96" spans="3:10" ht="15.75" x14ac:dyDescent="0.25">
      <c r="C96" s="36"/>
      <c r="D96" s="37" t="s">
        <v>8</v>
      </c>
      <c r="E96" s="38">
        <f t="shared" ref="E96:J96" si="20">SUM(E94:E95)</f>
        <v>203357.1</v>
      </c>
      <c r="F96" s="38">
        <f t="shared" si="20"/>
        <v>20242.75</v>
      </c>
      <c r="G96" s="38">
        <f t="shared" si="20"/>
        <v>20242.75</v>
      </c>
      <c r="H96" s="38">
        <f t="shared" si="20"/>
        <v>203357.1</v>
      </c>
      <c r="I96" s="38">
        <f t="shared" si="20"/>
        <v>0</v>
      </c>
      <c r="J96" s="38">
        <f t="shared" si="20"/>
        <v>203357.1</v>
      </c>
    </row>
    <row r="99" spans="3:10" x14ac:dyDescent="0.25">
      <c r="I99" s="32"/>
      <c r="J99" s="33" t="s">
        <v>63</v>
      </c>
    </row>
    <row r="100" spans="3:10" ht="18" x14ac:dyDescent="0.25">
      <c r="C100" s="54" t="s">
        <v>0</v>
      </c>
      <c r="D100" s="54"/>
      <c r="E100" s="54"/>
      <c r="F100" s="54"/>
      <c r="G100" s="54"/>
      <c r="H100" s="54"/>
      <c r="I100" s="54"/>
      <c r="J100" s="54"/>
    </row>
    <row r="101" spans="3:10" ht="15.75" x14ac:dyDescent="0.25">
      <c r="C101" s="55" t="s">
        <v>1</v>
      </c>
      <c r="D101" s="55"/>
      <c r="E101" s="55"/>
      <c r="F101" s="55"/>
      <c r="G101" s="55"/>
      <c r="H101" s="55"/>
      <c r="I101" s="55"/>
      <c r="J101" s="55"/>
    </row>
    <row r="102" spans="3:10" x14ac:dyDescent="0.25">
      <c r="C102" s="56" t="s">
        <v>29</v>
      </c>
      <c r="D102" s="56"/>
      <c r="E102" s="56"/>
      <c r="F102" s="56"/>
      <c r="G102" s="56"/>
      <c r="H102" s="56"/>
      <c r="I102" s="56"/>
      <c r="J102" s="56"/>
    </row>
    <row r="103" spans="3:10" ht="15.75" thickBot="1" x14ac:dyDescent="0.3">
      <c r="C103" s="57"/>
      <c r="D103" s="57"/>
      <c r="E103" s="57"/>
      <c r="F103" s="57"/>
      <c r="G103" s="57"/>
      <c r="H103" s="57"/>
      <c r="I103" s="7"/>
      <c r="J103" s="7"/>
    </row>
    <row r="104" spans="3:10" ht="15.75" thickBot="1" x14ac:dyDescent="0.3">
      <c r="C104" s="34"/>
      <c r="D104" s="53" t="s">
        <v>57</v>
      </c>
      <c r="E104" s="53"/>
      <c r="F104" s="53"/>
      <c r="G104" s="53"/>
      <c r="H104" s="53"/>
      <c r="I104" s="53"/>
      <c r="J104" s="53"/>
    </row>
    <row r="105" spans="3:10" ht="15.75" thickBot="1" x14ac:dyDescent="0.3">
      <c r="C105" s="35"/>
      <c r="D105" s="53" t="s">
        <v>16</v>
      </c>
      <c r="E105" s="53"/>
      <c r="F105" s="53"/>
      <c r="G105" s="53"/>
      <c r="H105" s="53"/>
      <c r="I105" s="53"/>
      <c r="J105" s="53"/>
    </row>
    <row r="106" spans="3:10" ht="26.25" thickBot="1" x14ac:dyDescent="0.3">
      <c r="C106" s="3" t="s">
        <v>2</v>
      </c>
      <c r="D106" s="4" t="s">
        <v>3</v>
      </c>
      <c r="E106" s="8" t="s">
        <v>10</v>
      </c>
      <c r="F106" s="1" t="s">
        <v>5</v>
      </c>
      <c r="G106" s="2" t="s">
        <v>6</v>
      </c>
      <c r="H106" s="5" t="s">
        <v>12</v>
      </c>
      <c r="I106" s="5" t="s">
        <v>11</v>
      </c>
      <c r="J106" s="5" t="s">
        <v>13</v>
      </c>
    </row>
    <row r="107" spans="3:10" x14ac:dyDescent="0.25">
      <c r="C107" s="9">
        <v>61102</v>
      </c>
      <c r="D107" s="10" t="s">
        <v>58</v>
      </c>
      <c r="E107" s="11">
        <v>22000</v>
      </c>
      <c r="F107" s="11">
        <v>0</v>
      </c>
      <c r="G107" s="11">
        <v>3500</v>
      </c>
      <c r="H107" s="11">
        <f t="shared" ref="H107:H113" si="21">E107+F107-G107</f>
        <v>18500</v>
      </c>
      <c r="I107" s="11">
        <v>641</v>
      </c>
      <c r="J107" s="11">
        <f t="shared" ref="J107:J113" si="22">H107-I107</f>
        <v>17859</v>
      </c>
    </row>
    <row r="108" spans="3:10" x14ac:dyDescent="0.25">
      <c r="C108" s="50">
        <v>61108</v>
      </c>
      <c r="D108" s="51" t="s">
        <v>59</v>
      </c>
      <c r="E108" s="11">
        <v>40000</v>
      </c>
      <c r="F108" s="11"/>
      <c r="G108" s="11">
        <v>3500</v>
      </c>
      <c r="H108" s="11">
        <f t="shared" si="21"/>
        <v>36500</v>
      </c>
      <c r="I108" s="11">
        <f>5653.37+11115.54</f>
        <v>16768.91</v>
      </c>
      <c r="J108" s="11">
        <f t="shared" si="22"/>
        <v>19731.09</v>
      </c>
    </row>
    <row r="109" spans="3:10" x14ac:dyDescent="0.25">
      <c r="C109" s="50">
        <v>54307</v>
      </c>
      <c r="D109" s="51" t="s">
        <v>60</v>
      </c>
      <c r="E109" s="11">
        <v>10000</v>
      </c>
      <c r="F109" s="11"/>
      <c r="G109" s="11">
        <v>4000</v>
      </c>
      <c r="H109" s="11">
        <f t="shared" si="21"/>
        <v>6000</v>
      </c>
      <c r="I109" s="11">
        <v>2334.1999999999998</v>
      </c>
      <c r="J109" s="11">
        <f t="shared" si="22"/>
        <v>3665.8</v>
      </c>
    </row>
    <row r="110" spans="3:10" x14ac:dyDescent="0.25">
      <c r="C110" s="50">
        <v>54107</v>
      </c>
      <c r="D110" s="51" t="s">
        <v>52</v>
      </c>
      <c r="E110" s="11">
        <v>20000</v>
      </c>
      <c r="F110" s="11"/>
      <c r="G110" s="11">
        <v>4350</v>
      </c>
      <c r="H110" s="11">
        <f t="shared" si="21"/>
        <v>15650</v>
      </c>
      <c r="I110" s="11">
        <f>1489.93+1257.55</f>
        <v>2747.48</v>
      </c>
      <c r="J110" s="11">
        <f t="shared" si="22"/>
        <v>12902.52</v>
      </c>
    </row>
    <row r="111" spans="3:10" x14ac:dyDescent="0.25">
      <c r="C111" s="50">
        <v>54105</v>
      </c>
      <c r="D111" s="51" t="s">
        <v>26</v>
      </c>
      <c r="E111" s="11">
        <v>500</v>
      </c>
      <c r="F111" s="11">
        <v>350</v>
      </c>
      <c r="G111" s="11">
        <v>0</v>
      </c>
      <c r="H111" s="11">
        <f t="shared" si="21"/>
        <v>850</v>
      </c>
      <c r="I111" s="11">
        <v>817.08</v>
      </c>
      <c r="J111" s="11">
        <f t="shared" si="22"/>
        <v>32.919999999999959</v>
      </c>
    </row>
    <row r="112" spans="3:10" x14ac:dyDescent="0.25">
      <c r="C112" s="50">
        <v>54115</v>
      </c>
      <c r="D112" s="51" t="s">
        <v>61</v>
      </c>
      <c r="E112" s="11">
        <v>500</v>
      </c>
      <c r="F112" s="11">
        <v>1000</v>
      </c>
      <c r="G112" s="11">
        <v>0</v>
      </c>
      <c r="H112" s="11">
        <f t="shared" si="21"/>
        <v>1500</v>
      </c>
      <c r="I112" s="11">
        <v>1174</v>
      </c>
      <c r="J112" s="11">
        <f t="shared" si="22"/>
        <v>326</v>
      </c>
    </row>
    <row r="113" spans="3:10" ht="15.75" thickBot="1" x14ac:dyDescent="0.3">
      <c r="C113" s="30">
        <v>54202</v>
      </c>
      <c r="D113" s="31" t="s">
        <v>62</v>
      </c>
      <c r="E113" s="11">
        <v>18200</v>
      </c>
      <c r="F113" s="11">
        <v>14000</v>
      </c>
      <c r="G113" s="11">
        <v>0</v>
      </c>
      <c r="H113" s="11">
        <f t="shared" si="21"/>
        <v>32200</v>
      </c>
      <c r="I113" s="11">
        <v>18935.419999999998</v>
      </c>
      <c r="J113" s="11">
        <f t="shared" si="22"/>
        <v>13264.580000000002</v>
      </c>
    </row>
    <row r="114" spans="3:10" ht="15.75" x14ac:dyDescent="0.25">
      <c r="C114" s="36"/>
      <c r="D114" s="37" t="s">
        <v>8</v>
      </c>
      <c r="E114" s="38">
        <f t="shared" ref="E114:J114" si="23">SUM(E107:E113)</f>
        <v>111200</v>
      </c>
      <c r="F114" s="38">
        <f t="shared" si="23"/>
        <v>15350</v>
      </c>
      <c r="G114" s="38">
        <f t="shared" si="23"/>
        <v>15350</v>
      </c>
      <c r="H114" s="38">
        <f t="shared" si="23"/>
        <v>111200</v>
      </c>
      <c r="I114" s="38">
        <f t="shared" si="23"/>
        <v>43418.09</v>
      </c>
      <c r="J114" s="38">
        <f t="shared" si="23"/>
        <v>67781.91</v>
      </c>
    </row>
    <row r="117" spans="3:10" x14ac:dyDescent="0.25">
      <c r="I117" s="32"/>
      <c r="J117" s="33" t="s">
        <v>67</v>
      </c>
    </row>
    <row r="118" spans="3:10" ht="18" x14ac:dyDescent="0.25">
      <c r="C118" s="54" t="s">
        <v>0</v>
      </c>
      <c r="D118" s="54"/>
      <c r="E118" s="54"/>
      <c r="F118" s="54"/>
      <c r="G118" s="54"/>
      <c r="H118" s="54"/>
      <c r="I118" s="54"/>
      <c r="J118" s="54"/>
    </row>
    <row r="119" spans="3:10" ht="15.75" x14ac:dyDescent="0.25">
      <c r="C119" s="55" t="s">
        <v>1</v>
      </c>
      <c r="D119" s="55"/>
      <c r="E119" s="55"/>
      <c r="F119" s="55"/>
      <c r="G119" s="55"/>
      <c r="H119" s="55"/>
      <c r="I119" s="55"/>
      <c r="J119" s="55"/>
    </row>
    <row r="120" spans="3:10" x14ac:dyDescent="0.25">
      <c r="C120" s="56" t="s">
        <v>29</v>
      </c>
      <c r="D120" s="56"/>
      <c r="E120" s="56"/>
      <c r="F120" s="56"/>
      <c r="G120" s="56"/>
      <c r="H120" s="56"/>
      <c r="I120" s="56"/>
      <c r="J120" s="56"/>
    </row>
    <row r="121" spans="3:10" ht="15.75" thickBot="1" x14ac:dyDescent="0.3">
      <c r="C121" s="57"/>
      <c r="D121" s="57"/>
      <c r="E121" s="57"/>
      <c r="F121" s="57"/>
      <c r="G121" s="57"/>
      <c r="H121" s="57"/>
      <c r="I121" s="7"/>
      <c r="J121" s="7"/>
    </row>
    <row r="122" spans="3:10" ht="15.75" thickBot="1" x14ac:dyDescent="0.3">
      <c r="C122" s="34"/>
      <c r="D122" s="53" t="s">
        <v>34</v>
      </c>
      <c r="E122" s="53"/>
      <c r="F122" s="53"/>
      <c r="G122" s="53"/>
      <c r="H122" s="53"/>
      <c r="I122" s="53"/>
      <c r="J122" s="53"/>
    </row>
    <row r="123" spans="3:10" ht="15.75" thickBot="1" x14ac:dyDescent="0.3">
      <c r="C123" s="35"/>
      <c r="D123" s="53" t="s">
        <v>35</v>
      </c>
      <c r="E123" s="53"/>
      <c r="F123" s="53"/>
      <c r="G123" s="53"/>
      <c r="H123" s="53"/>
      <c r="I123" s="53"/>
      <c r="J123" s="53"/>
    </row>
    <row r="124" spans="3:10" ht="26.25" thickBot="1" x14ac:dyDescent="0.3">
      <c r="C124" s="3" t="s">
        <v>2</v>
      </c>
      <c r="D124" s="4" t="s">
        <v>3</v>
      </c>
      <c r="E124" s="8" t="s">
        <v>10</v>
      </c>
      <c r="F124" s="1" t="s">
        <v>5</v>
      </c>
      <c r="G124" s="2" t="s">
        <v>6</v>
      </c>
      <c r="H124" s="5" t="s">
        <v>12</v>
      </c>
      <c r="I124" s="5" t="s">
        <v>11</v>
      </c>
      <c r="J124" s="5" t="s">
        <v>13</v>
      </c>
    </row>
    <row r="125" spans="3:10" x14ac:dyDescent="0.25">
      <c r="C125" s="9">
        <v>56303</v>
      </c>
      <c r="D125" s="10" t="s">
        <v>64</v>
      </c>
      <c r="E125" s="11">
        <v>60000</v>
      </c>
      <c r="F125" s="11">
        <v>0</v>
      </c>
      <c r="G125" s="11">
        <v>8794.01</v>
      </c>
      <c r="H125" s="11">
        <f t="shared" ref="H125:H127" si="24">E125+F125-G125</f>
        <v>51205.99</v>
      </c>
      <c r="I125" s="11">
        <v>23240.5</v>
      </c>
      <c r="J125" s="11">
        <f t="shared" ref="J125:J127" si="25">H125-I125</f>
        <v>27965.489999999998</v>
      </c>
    </row>
    <row r="126" spans="3:10" x14ac:dyDescent="0.25">
      <c r="C126" s="50">
        <v>56304</v>
      </c>
      <c r="D126" s="51" t="s">
        <v>65</v>
      </c>
      <c r="E126" s="11">
        <v>50000</v>
      </c>
      <c r="F126" s="11">
        <v>0</v>
      </c>
      <c r="G126" s="11">
        <v>8794.01</v>
      </c>
      <c r="H126" s="11">
        <f t="shared" si="24"/>
        <v>41205.99</v>
      </c>
      <c r="I126" s="11">
        <v>6624.4</v>
      </c>
      <c r="J126" s="11">
        <f t="shared" si="25"/>
        <v>34581.589999999997</v>
      </c>
    </row>
    <row r="127" spans="3:10" ht="15.75" thickBot="1" x14ac:dyDescent="0.3">
      <c r="C127" s="30">
        <v>54314</v>
      </c>
      <c r="D127" s="31" t="s">
        <v>66</v>
      </c>
      <c r="E127" s="11">
        <v>167810.25</v>
      </c>
      <c r="F127" s="11">
        <v>17588.02</v>
      </c>
      <c r="G127" s="11">
        <v>0</v>
      </c>
      <c r="H127" s="11">
        <f t="shared" si="24"/>
        <v>185398.27</v>
      </c>
      <c r="I127" s="11">
        <f>10398.27+50000</f>
        <v>60398.270000000004</v>
      </c>
      <c r="J127" s="11">
        <f t="shared" si="25"/>
        <v>124999.99999999999</v>
      </c>
    </row>
    <row r="128" spans="3:10" ht="15.75" x14ac:dyDescent="0.25">
      <c r="C128" s="36"/>
      <c r="D128" s="37" t="s">
        <v>8</v>
      </c>
      <c r="E128" s="38">
        <f t="shared" ref="E128:J128" si="26">SUM(E125:E127)</f>
        <v>277810.25</v>
      </c>
      <c r="F128" s="38">
        <f t="shared" si="26"/>
        <v>17588.02</v>
      </c>
      <c r="G128" s="38">
        <f t="shared" si="26"/>
        <v>17588.02</v>
      </c>
      <c r="H128" s="38">
        <f t="shared" si="26"/>
        <v>277810.25</v>
      </c>
      <c r="I128" s="38">
        <f t="shared" si="26"/>
        <v>90263.170000000013</v>
      </c>
      <c r="J128" s="38">
        <f t="shared" si="26"/>
        <v>187547.08</v>
      </c>
    </row>
    <row r="131" spans="3:10" x14ac:dyDescent="0.25">
      <c r="I131" s="32"/>
      <c r="J131" s="33" t="s">
        <v>81</v>
      </c>
    </row>
    <row r="132" spans="3:10" ht="18" x14ac:dyDescent="0.25">
      <c r="C132" s="54" t="s">
        <v>0</v>
      </c>
      <c r="D132" s="54"/>
      <c r="E132" s="54"/>
      <c r="F132" s="54"/>
      <c r="G132" s="54"/>
      <c r="H132" s="54"/>
      <c r="I132" s="54"/>
      <c r="J132" s="54"/>
    </row>
    <row r="133" spans="3:10" ht="15.75" x14ac:dyDescent="0.25">
      <c r="C133" s="55" t="s">
        <v>1</v>
      </c>
      <c r="D133" s="55"/>
      <c r="E133" s="55"/>
      <c r="F133" s="55"/>
      <c r="G133" s="55"/>
      <c r="H133" s="55"/>
      <c r="I133" s="55"/>
      <c r="J133" s="55"/>
    </row>
    <row r="134" spans="3:10" x14ac:dyDescent="0.25">
      <c r="C134" s="56" t="s">
        <v>29</v>
      </c>
      <c r="D134" s="56"/>
      <c r="E134" s="56"/>
      <c r="F134" s="56"/>
      <c r="G134" s="56"/>
      <c r="H134" s="56"/>
      <c r="I134" s="56"/>
      <c r="J134" s="56"/>
    </row>
    <row r="135" spans="3:10" ht="15.75" thickBot="1" x14ac:dyDescent="0.3">
      <c r="C135" s="57"/>
      <c r="D135" s="57"/>
      <c r="E135" s="57"/>
      <c r="F135" s="57"/>
      <c r="G135" s="57"/>
      <c r="H135" s="57"/>
      <c r="I135" s="7"/>
      <c r="J135" s="7"/>
    </row>
    <row r="136" spans="3:10" ht="15.75" thickBot="1" x14ac:dyDescent="0.3">
      <c r="C136" s="34"/>
      <c r="D136" s="53" t="s">
        <v>68</v>
      </c>
      <c r="E136" s="53"/>
      <c r="F136" s="53"/>
      <c r="G136" s="53"/>
      <c r="H136" s="53"/>
      <c r="I136" s="53"/>
      <c r="J136" s="53"/>
    </row>
    <row r="137" spans="3:10" ht="15.75" thickBot="1" x14ac:dyDescent="0.3">
      <c r="C137" s="35"/>
      <c r="D137" s="53" t="s">
        <v>16</v>
      </c>
      <c r="E137" s="53"/>
      <c r="F137" s="53"/>
      <c r="G137" s="53"/>
      <c r="H137" s="53"/>
      <c r="I137" s="53"/>
      <c r="J137" s="53"/>
    </row>
    <row r="138" spans="3:10" ht="26.25" thickBot="1" x14ac:dyDescent="0.3">
      <c r="C138" s="3" t="s">
        <v>2</v>
      </c>
      <c r="D138" s="4" t="s">
        <v>3</v>
      </c>
      <c r="E138" s="8" t="s">
        <v>10</v>
      </c>
      <c r="F138" s="1" t="s">
        <v>5</v>
      </c>
      <c r="G138" s="2" t="s">
        <v>6</v>
      </c>
      <c r="H138" s="5" t="s">
        <v>12</v>
      </c>
      <c r="I138" s="5" t="s">
        <v>11</v>
      </c>
      <c r="J138" s="5" t="s">
        <v>13</v>
      </c>
    </row>
    <row r="139" spans="3:10" x14ac:dyDescent="0.25">
      <c r="C139" s="9">
        <v>61601</v>
      </c>
      <c r="D139" s="10" t="s">
        <v>14</v>
      </c>
      <c r="E139" s="11">
        <v>215271.1</v>
      </c>
      <c r="F139" s="11">
        <v>0</v>
      </c>
      <c r="G139" s="11">
        <v>60000</v>
      </c>
      <c r="H139" s="11">
        <f t="shared" ref="H139:H140" si="27">E139+F139-G139</f>
        <v>155271.1</v>
      </c>
      <c r="I139" s="11">
        <f>12754.2+19950</f>
        <v>32704.2</v>
      </c>
      <c r="J139" s="11">
        <f t="shared" ref="J139:J140" si="28">H139-I139</f>
        <v>122566.90000000001</v>
      </c>
    </row>
    <row r="140" spans="3:10" ht="15.75" thickBot="1" x14ac:dyDescent="0.3">
      <c r="C140" s="30">
        <v>61599</v>
      </c>
      <c r="D140" s="31" t="s">
        <v>69</v>
      </c>
      <c r="E140" s="11">
        <v>0</v>
      </c>
      <c r="F140" s="11">
        <v>60000</v>
      </c>
      <c r="G140" s="11">
        <v>0</v>
      </c>
      <c r="H140" s="11">
        <f t="shared" si="27"/>
        <v>60000</v>
      </c>
      <c r="I140" s="11">
        <v>0</v>
      </c>
      <c r="J140" s="11">
        <f t="shared" si="28"/>
        <v>60000</v>
      </c>
    </row>
    <row r="141" spans="3:10" ht="15.75" x14ac:dyDescent="0.25">
      <c r="C141" s="36"/>
      <c r="D141" s="37" t="s">
        <v>8</v>
      </c>
      <c r="E141" s="38">
        <f t="shared" ref="E141:J141" si="29">SUM(E139:E140)</f>
        <v>215271.1</v>
      </c>
      <c r="F141" s="38">
        <f t="shared" si="29"/>
        <v>60000</v>
      </c>
      <c r="G141" s="38">
        <f t="shared" si="29"/>
        <v>60000</v>
      </c>
      <c r="H141" s="38">
        <f t="shared" si="29"/>
        <v>215271.1</v>
      </c>
      <c r="I141" s="38">
        <f t="shared" si="29"/>
        <v>32704.2</v>
      </c>
      <c r="J141" s="38">
        <f t="shared" si="29"/>
        <v>182566.90000000002</v>
      </c>
    </row>
    <row r="144" spans="3:10" x14ac:dyDescent="0.25">
      <c r="I144" s="32"/>
      <c r="J144" s="33" t="s">
        <v>82</v>
      </c>
    </row>
    <row r="145" spans="3:10" ht="18" x14ac:dyDescent="0.25">
      <c r="C145" s="54" t="s">
        <v>0</v>
      </c>
      <c r="D145" s="54"/>
      <c r="E145" s="54"/>
      <c r="F145" s="54"/>
      <c r="G145" s="54"/>
      <c r="H145" s="54"/>
      <c r="I145" s="54"/>
      <c r="J145" s="54"/>
    </row>
    <row r="146" spans="3:10" ht="15.75" x14ac:dyDescent="0.25">
      <c r="C146" s="55" t="s">
        <v>1</v>
      </c>
      <c r="D146" s="55"/>
      <c r="E146" s="55"/>
      <c r="F146" s="55"/>
      <c r="G146" s="55"/>
      <c r="H146" s="55"/>
      <c r="I146" s="55"/>
      <c r="J146" s="55"/>
    </row>
    <row r="147" spans="3:10" x14ac:dyDescent="0.25">
      <c r="C147" s="56" t="s">
        <v>70</v>
      </c>
      <c r="D147" s="56"/>
      <c r="E147" s="56"/>
      <c r="F147" s="56"/>
      <c r="G147" s="56"/>
      <c r="H147" s="56"/>
      <c r="I147" s="56"/>
      <c r="J147" s="56"/>
    </row>
    <row r="148" spans="3:10" ht="15.75" thickBot="1" x14ac:dyDescent="0.3">
      <c r="C148" s="57"/>
      <c r="D148" s="57"/>
      <c r="E148" s="57"/>
      <c r="F148" s="57"/>
      <c r="G148" s="57"/>
      <c r="H148" s="57"/>
      <c r="I148" s="7"/>
      <c r="J148" s="7"/>
    </row>
    <row r="149" spans="3:10" ht="15.75" thickBot="1" x14ac:dyDescent="0.3">
      <c r="C149" s="34"/>
      <c r="D149" s="53" t="s">
        <v>72</v>
      </c>
      <c r="E149" s="53"/>
      <c r="F149" s="53"/>
      <c r="G149" s="53"/>
      <c r="H149" s="53"/>
      <c r="I149" s="53"/>
      <c r="J149" s="53"/>
    </row>
    <row r="150" spans="3:10" ht="15.75" thickBot="1" x14ac:dyDescent="0.3">
      <c r="C150" s="35"/>
      <c r="D150" s="53" t="s">
        <v>71</v>
      </c>
      <c r="E150" s="53"/>
      <c r="F150" s="53"/>
      <c r="G150" s="53"/>
      <c r="H150" s="53"/>
      <c r="I150" s="53"/>
      <c r="J150" s="53"/>
    </row>
    <row r="151" spans="3:10" ht="26.25" thickBot="1" x14ac:dyDescent="0.3">
      <c r="C151" s="3" t="s">
        <v>2</v>
      </c>
      <c r="D151" s="4" t="s">
        <v>3</v>
      </c>
      <c r="E151" s="8" t="s">
        <v>10</v>
      </c>
      <c r="F151" s="1" t="s">
        <v>5</v>
      </c>
      <c r="G151" s="2" t="s">
        <v>6</v>
      </c>
      <c r="H151" s="5" t="s">
        <v>12</v>
      </c>
      <c r="I151" s="5" t="s">
        <v>11</v>
      </c>
      <c r="J151" s="5" t="s">
        <v>13</v>
      </c>
    </row>
    <row r="152" spans="3:10" x14ac:dyDescent="0.25">
      <c r="C152" s="9">
        <v>54110</v>
      </c>
      <c r="D152" s="10" t="s">
        <v>33</v>
      </c>
      <c r="E152" s="11">
        <v>1000</v>
      </c>
      <c r="F152" s="11">
        <v>0</v>
      </c>
      <c r="G152" s="11">
        <v>700</v>
      </c>
      <c r="H152" s="11">
        <f t="shared" ref="H152:H154" si="30">E152+F152-G152</f>
        <v>300</v>
      </c>
      <c r="I152" s="11">
        <v>0</v>
      </c>
      <c r="J152" s="11">
        <f t="shared" ref="J152:J154" si="31">H152-I152</f>
        <v>300</v>
      </c>
    </row>
    <row r="153" spans="3:10" x14ac:dyDescent="0.25">
      <c r="C153" s="50">
        <v>54115</v>
      </c>
      <c r="D153" s="51" t="s">
        <v>61</v>
      </c>
      <c r="E153" s="11">
        <v>300</v>
      </c>
      <c r="F153" s="11">
        <v>200</v>
      </c>
      <c r="G153" s="11">
        <v>0</v>
      </c>
      <c r="H153" s="11">
        <f t="shared" si="30"/>
        <v>500</v>
      </c>
      <c r="I153" s="11">
        <v>483.68</v>
      </c>
      <c r="J153" s="11">
        <f t="shared" si="31"/>
        <v>16.319999999999993</v>
      </c>
    </row>
    <row r="154" spans="3:10" ht="15.75" thickBot="1" x14ac:dyDescent="0.3">
      <c r="C154" s="30">
        <v>54313</v>
      </c>
      <c r="D154" s="31" t="s">
        <v>73</v>
      </c>
      <c r="E154" s="11">
        <v>1000</v>
      </c>
      <c r="F154" s="11">
        <v>500</v>
      </c>
      <c r="G154" s="11">
        <v>0</v>
      </c>
      <c r="H154" s="11">
        <f t="shared" si="30"/>
        <v>1500</v>
      </c>
      <c r="I154" s="11">
        <v>0</v>
      </c>
      <c r="J154" s="11">
        <f t="shared" si="31"/>
        <v>1500</v>
      </c>
    </row>
    <row r="155" spans="3:10" ht="15.75" x14ac:dyDescent="0.25">
      <c r="C155" s="36"/>
      <c r="D155" s="37" t="s">
        <v>8</v>
      </c>
      <c r="E155" s="38">
        <f t="shared" ref="E155:J155" si="32">SUM(E152:E154)</f>
        <v>2300</v>
      </c>
      <c r="F155" s="38">
        <f t="shared" si="32"/>
        <v>700</v>
      </c>
      <c r="G155" s="38">
        <f t="shared" si="32"/>
        <v>700</v>
      </c>
      <c r="H155" s="38">
        <f t="shared" si="32"/>
        <v>2300</v>
      </c>
      <c r="I155" s="38">
        <f t="shared" si="32"/>
        <v>483.68</v>
      </c>
      <c r="J155" s="38">
        <f t="shared" si="32"/>
        <v>1816.32</v>
      </c>
    </row>
    <row r="158" spans="3:10" x14ac:dyDescent="0.25">
      <c r="I158" s="32"/>
      <c r="J158" s="33" t="s">
        <v>83</v>
      </c>
    </row>
    <row r="159" spans="3:10" ht="18" x14ac:dyDescent="0.25">
      <c r="C159" s="54" t="s">
        <v>0</v>
      </c>
      <c r="D159" s="54"/>
      <c r="E159" s="54"/>
      <c r="F159" s="54"/>
      <c r="G159" s="54"/>
      <c r="H159" s="54"/>
      <c r="I159" s="54"/>
      <c r="J159" s="54"/>
    </row>
    <row r="160" spans="3:10" ht="15.75" x14ac:dyDescent="0.25">
      <c r="C160" s="55" t="s">
        <v>1</v>
      </c>
      <c r="D160" s="55"/>
      <c r="E160" s="55"/>
      <c r="F160" s="55"/>
      <c r="G160" s="55"/>
      <c r="H160" s="55"/>
      <c r="I160" s="55"/>
      <c r="J160" s="55"/>
    </row>
    <row r="161" spans="3:10" x14ac:dyDescent="0.25">
      <c r="C161" s="56" t="s">
        <v>70</v>
      </c>
      <c r="D161" s="56"/>
      <c r="E161" s="56"/>
      <c r="F161" s="56"/>
      <c r="G161" s="56"/>
      <c r="H161" s="56"/>
      <c r="I161" s="56"/>
      <c r="J161" s="56"/>
    </row>
    <row r="162" spans="3:10" ht="15.75" thickBot="1" x14ac:dyDescent="0.3">
      <c r="C162" s="57"/>
      <c r="D162" s="57"/>
      <c r="E162" s="57"/>
      <c r="F162" s="57"/>
      <c r="G162" s="57"/>
      <c r="H162" s="57"/>
      <c r="I162" s="7"/>
      <c r="J162" s="7"/>
    </row>
    <row r="163" spans="3:10" ht="15.75" thickBot="1" x14ac:dyDescent="0.3">
      <c r="C163" s="34"/>
      <c r="D163" s="53" t="s">
        <v>75</v>
      </c>
      <c r="E163" s="53"/>
      <c r="F163" s="53"/>
      <c r="G163" s="53"/>
      <c r="H163" s="53"/>
      <c r="I163" s="53"/>
      <c r="J163" s="53"/>
    </row>
    <row r="164" spans="3:10" ht="15.75" thickBot="1" x14ac:dyDescent="0.3">
      <c r="C164" s="35"/>
      <c r="D164" s="53" t="s">
        <v>74</v>
      </c>
      <c r="E164" s="53"/>
      <c r="F164" s="53"/>
      <c r="G164" s="53"/>
      <c r="H164" s="53"/>
      <c r="I164" s="53"/>
      <c r="J164" s="53"/>
    </row>
    <row r="165" spans="3:10" ht="26.25" thickBot="1" x14ac:dyDescent="0.3">
      <c r="C165" s="3" t="s">
        <v>2</v>
      </c>
      <c r="D165" s="4" t="s">
        <v>3</v>
      </c>
      <c r="E165" s="8" t="s">
        <v>10</v>
      </c>
      <c r="F165" s="1" t="s">
        <v>5</v>
      </c>
      <c r="G165" s="2" t="s">
        <v>6</v>
      </c>
      <c r="H165" s="5" t="s">
        <v>12</v>
      </c>
      <c r="I165" s="5" t="s">
        <v>11</v>
      </c>
      <c r="J165" s="5" t="s">
        <v>13</v>
      </c>
    </row>
    <row r="166" spans="3:10" x14ac:dyDescent="0.25">
      <c r="C166" s="9">
        <v>61699</v>
      </c>
      <c r="D166" s="10" t="s">
        <v>40</v>
      </c>
      <c r="E166" s="11">
        <v>1220846.82</v>
      </c>
      <c r="F166" s="11">
        <v>0</v>
      </c>
      <c r="G166" s="11">
        <v>20000</v>
      </c>
      <c r="H166" s="11">
        <f t="shared" ref="H166:H167" si="33">E166+F166-G166</f>
        <v>1200846.82</v>
      </c>
      <c r="I166" s="11">
        <v>200863.68</v>
      </c>
      <c r="J166" s="11">
        <f t="shared" ref="J166:J167" si="34">H166-I166</f>
        <v>999983.14000000013</v>
      </c>
    </row>
    <row r="167" spans="3:10" ht="15.75" thickBot="1" x14ac:dyDescent="0.3">
      <c r="C167" s="30">
        <v>54201</v>
      </c>
      <c r="D167" s="31" t="s">
        <v>76</v>
      </c>
      <c r="E167" s="11">
        <v>50000</v>
      </c>
      <c r="F167" s="11">
        <v>20000</v>
      </c>
      <c r="G167" s="11">
        <v>0</v>
      </c>
      <c r="H167" s="11">
        <f t="shared" si="33"/>
        <v>70000</v>
      </c>
      <c r="I167" s="11">
        <v>45159.13</v>
      </c>
      <c r="J167" s="11">
        <f t="shared" si="34"/>
        <v>24840.870000000003</v>
      </c>
    </row>
    <row r="168" spans="3:10" ht="15.75" x14ac:dyDescent="0.25">
      <c r="C168" s="36"/>
      <c r="D168" s="37" t="s">
        <v>8</v>
      </c>
      <c r="E168" s="38">
        <f t="shared" ref="E168:J168" si="35">SUM(E166:E167)</f>
        <v>1270846.82</v>
      </c>
      <c r="F168" s="38">
        <f t="shared" si="35"/>
        <v>20000</v>
      </c>
      <c r="G168" s="38">
        <f t="shared" si="35"/>
        <v>20000</v>
      </c>
      <c r="H168" s="38">
        <f t="shared" si="35"/>
        <v>1270846.82</v>
      </c>
      <c r="I168" s="38">
        <f t="shared" si="35"/>
        <v>246022.81</v>
      </c>
      <c r="J168" s="38">
        <f t="shared" si="35"/>
        <v>1024824.0100000001</v>
      </c>
    </row>
    <row r="171" spans="3:10" x14ac:dyDescent="0.25">
      <c r="I171" s="32"/>
      <c r="J171" s="33" t="s">
        <v>84</v>
      </c>
    </row>
    <row r="172" spans="3:10" ht="18" x14ac:dyDescent="0.25">
      <c r="C172" s="54" t="s">
        <v>0</v>
      </c>
      <c r="D172" s="54"/>
      <c r="E172" s="54"/>
      <c r="F172" s="54"/>
      <c r="G172" s="54"/>
      <c r="H172" s="54"/>
      <c r="I172" s="54"/>
      <c r="J172" s="54"/>
    </row>
    <row r="173" spans="3:10" ht="15.75" x14ac:dyDescent="0.25">
      <c r="C173" s="55" t="s">
        <v>1</v>
      </c>
      <c r="D173" s="55"/>
      <c r="E173" s="55"/>
      <c r="F173" s="55"/>
      <c r="G173" s="55"/>
      <c r="H173" s="55"/>
      <c r="I173" s="55"/>
      <c r="J173" s="55"/>
    </row>
    <row r="174" spans="3:10" x14ac:dyDescent="0.25">
      <c r="C174" s="56" t="s">
        <v>70</v>
      </c>
      <c r="D174" s="56"/>
      <c r="E174" s="56"/>
      <c r="F174" s="56"/>
      <c r="G174" s="56"/>
      <c r="H174" s="56"/>
      <c r="I174" s="56"/>
      <c r="J174" s="56"/>
    </row>
    <row r="175" spans="3:10" ht="15.75" thickBot="1" x14ac:dyDescent="0.3">
      <c r="C175" s="57"/>
      <c r="D175" s="57"/>
      <c r="E175" s="57"/>
      <c r="F175" s="57"/>
      <c r="G175" s="57"/>
      <c r="H175" s="57"/>
      <c r="I175" s="7"/>
      <c r="J175" s="7"/>
    </row>
    <row r="176" spans="3:10" ht="15.75" thickBot="1" x14ac:dyDescent="0.3">
      <c r="C176" s="34"/>
      <c r="D176" s="53" t="s">
        <v>77</v>
      </c>
      <c r="E176" s="53"/>
      <c r="F176" s="53"/>
      <c r="G176" s="53"/>
      <c r="H176" s="53"/>
      <c r="I176" s="53"/>
      <c r="J176" s="53"/>
    </row>
    <row r="177" spans="3:10" ht="15.75" thickBot="1" x14ac:dyDescent="0.3">
      <c r="C177" s="35"/>
      <c r="D177" s="53" t="s">
        <v>22</v>
      </c>
      <c r="E177" s="53"/>
      <c r="F177" s="53"/>
      <c r="G177" s="53"/>
      <c r="H177" s="53"/>
      <c r="I177" s="53"/>
      <c r="J177" s="53"/>
    </row>
    <row r="178" spans="3:10" ht="26.25" thickBot="1" x14ac:dyDescent="0.3">
      <c r="C178" s="3" t="s">
        <v>2</v>
      </c>
      <c r="D178" s="4" t="s">
        <v>3</v>
      </c>
      <c r="E178" s="8" t="s">
        <v>10</v>
      </c>
      <c r="F178" s="1" t="s">
        <v>5</v>
      </c>
      <c r="G178" s="2" t="s">
        <v>6</v>
      </c>
      <c r="H178" s="5" t="s">
        <v>12</v>
      </c>
      <c r="I178" s="5" t="s">
        <v>11</v>
      </c>
      <c r="J178" s="5" t="s">
        <v>13</v>
      </c>
    </row>
    <row r="179" spans="3:10" x14ac:dyDescent="0.25">
      <c r="C179" s="9">
        <v>61102</v>
      </c>
      <c r="D179" s="10" t="s">
        <v>78</v>
      </c>
      <c r="E179" s="11">
        <v>375</v>
      </c>
      <c r="F179" s="11">
        <v>1500</v>
      </c>
      <c r="G179" s="11">
        <v>0</v>
      </c>
      <c r="H179" s="11">
        <f t="shared" ref="H179:H180" si="36">E179+F179-G179</f>
        <v>1875</v>
      </c>
      <c r="I179" s="11"/>
      <c r="J179" s="11">
        <f t="shared" ref="J179:J180" si="37">H179-I179</f>
        <v>1875</v>
      </c>
    </row>
    <row r="180" spans="3:10" ht="15.75" thickBot="1" x14ac:dyDescent="0.3">
      <c r="C180" s="30">
        <v>61104</v>
      </c>
      <c r="D180" s="31" t="s">
        <v>45</v>
      </c>
      <c r="E180" s="11">
        <v>10000</v>
      </c>
      <c r="F180" s="11">
        <v>0</v>
      </c>
      <c r="G180" s="11">
        <v>1500</v>
      </c>
      <c r="H180" s="11">
        <f t="shared" si="36"/>
        <v>8500</v>
      </c>
      <c r="I180" s="11">
        <v>4707.1000000000004</v>
      </c>
      <c r="J180" s="11">
        <f t="shared" si="37"/>
        <v>3792.8999999999996</v>
      </c>
    </row>
    <row r="181" spans="3:10" ht="15.75" x14ac:dyDescent="0.25">
      <c r="C181" s="36"/>
      <c r="D181" s="37" t="s">
        <v>8</v>
      </c>
      <c r="E181" s="38">
        <f t="shared" ref="E181:J181" si="38">SUM(E179:E180)</f>
        <v>10375</v>
      </c>
      <c r="F181" s="38">
        <f t="shared" si="38"/>
        <v>1500</v>
      </c>
      <c r="G181" s="38">
        <f t="shared" si="38"/>
        <v>1500</v>
      </c>
      <c r="H181" s="38">
        <f t="shared" si="38"/>
        <v>10375</v>
      </c>
      <c r="I181" s="38">
        <f t="shared" si="38"/>
        <v>4707.1000000000004</v>
      </c>
      <c r="J181" s="38">
        <f t="shared" si="38"/>
        <v>5667.9</v>
      </c>
    </row>
    <row r="184" spans="3:10" x14ac:dyDescent="0.25">
      <c r="I184" s="32"/>
      <c r="J184" s="33" t="s">
        <v>85</v>
      </c>
    </row>
    <row r="185" spans="3:10" ht="18" x14ac:dyDescent="0.25">
      <c r="C185" s="54" t="s">
        <v>0</v>
      </c>
      <c r="D185" s="54"/>
      <c r="E185" s="54"/>
      <c r="F185" s="54"/>
      <c r="G185" s="54"/>
      <c r="H185" s="54"/>
      <c r="I185" s="54"/>
      <c r="J185" s="54"/>
    </row>
    <row r="186" spans="3:10" ht="15.75" x14ac:dyDescent="0.25">
      <c r="C186" s="55" t="s">
        <v>1</v>
      </c>
      <c r="D186" s="55"/>
      <c r="E186" s="55"/>
      <c r="F186" s="55"/>
      <c r="G186" s="55"/>
      <c r="H186" s="55"/>
      <c r="I186" s="55"/>
      <c r="J186" s="55"/>
    </row>
    <row r="187" spans="3:10" x14ac:dyDescent="0.25">
      <c r="C187" s="56" t="s">
        <v>70</v>
      </c>
      <c r="D187" s="56"/>
      <c r="E187" s="56"/>
      <c r="F187" s="56"/>
      <c r="G187" s="56"/>
      <c r="H187" s="56"/>
      <c r="I187" s="56"/>
      <c r="J187" s="56"/>
    </row>
    <row r="188" spans="3:10" ht="15.75" thickBot="1" x14ac:dyDescent="0.3">
      <c r="C188" s="57"/>
      <c r="D188" s="57"/>
      <c r="E188" s="57"/>
      <c r="F188" s="57"/>
      <c r="G188" s="57"/>
      <c r="H188" s="57"/>
      <c r="I188" s="7"/>
      <c r="J188" s="7"/>
    </row>
    <row r="189" spans="3:10" ht="15.75" thickBot="1" x14ac:dyDescent="0.3">
      <c r="C189" s="34"/>
      <c r="D189" s="53" t="s">
        <v>79</v>
      </c>
      <c r="E189" s="53"/>
      <c r="F189" s="53"/>
      <c r="G189" s="53"/>
      <c r="H189" s="53"/>
      <c r="I189" s="53"/>
      <c r="J189" s="53"/>
    </row>
    <row r="190" spans="3:10" ht="15.75" thickBot="1" x14ac:dyDescent="0.3">
      <c r="C190" s="35"/>
      <c r="D190" s="53" t="s">
        <v>80</v>
      </c>
      <c r="E190" s="53"/>
      <c r="F190" s="53"/>
      <c r="G190" s="53"/>
      <c r="H190" s="53"/>
      <c r="I190" s="53"/>
      <c r="J190" s="53"/>
    </row>
    <row r="191" spans="3:10" ht="26.25" thickBot="1" x14ac:dyDescent="0.3">
      <c r="C191" s="3" t="s">
        <v>2</v>
      </c>
      <c r="D191" s="4" t="s">
        <v>3</v>
      </c>
      <c r="E191" s="8" t="s">
        <v>10</v>
      </c>
      <c r="F191" s="1" t="s">
        <v>5</v>
      </c>
      <c r="G191" s="2" t="s">
        <v>6</v>
      </c>
      <c r="H191" s="5" t="s">
        <v>12</v>
      </c>
      <c r="I191" s="5" t="s">
        <v>11</v>
      </c>
      <c r="J191" s="5" t="s">
        <v>13</v>
      </c>
    </row>
    <row r="192" spans="3:10" x14ac:dyDescent="0.25">
      <c r="C192" s="9">
        <v>61699</v>
      </c>
      <c r="D192" s="10" t="s">
        <v>40</v>
      </c>
      <c r="E192" s="11">
        <v>1200846.82</v>
      </c>
      <c r="F192" s="11">
        <v>0</v>
      </c>
      <c r="G192" s="11">
        <v>10000</v>
      </c>
      <c r="H192" s="11">
        <f t="shared" ref="H192:H193" si="39">E192+F192-G192</f>
        <v>1190846.82</v>
      </c>
      <c r="I192" s="11">
        <v>200863.68</v>
      </c>
      <c r="J192" s="11">
        <f t="shared" ref="J192:J193" si="40">H192-I192</f>
        <v>989983.14000000013</v>
      </c>
    </row>
    <row r="193" spans="3:10" ht="15.75" thickBot="1" x14ac:dyDescent="0.3">
      <c r="C193" s="30">
        <v>56303</v>
      </c>
      <c r="D193" s="31" t="s">
        <v>64</v>
      </c>
      <c r="E193" s="11">
        <v>0</v>
      </c>
      <c r="F193" s="11">
        <v>10000</v>
      </c>
      <c r="G193" s="11">
        <v>0</v>
      </c>
      <c r="H193" s="11">
        <f t="shared" si="39"/>
        <v>10000</v>
      </c>
      <c r="I193" s="11">
        <v>0</v>
      </c>
      <c r="J193" s="11">
        <f t="shared" si="40"/>
        <v>10000</v>
      </c>
    </row>
    <row r="194" spans="3:10" ht="15.75" x14ac:dyDescent="0.25">
      <c r="C194" s="36"/>
      <c r="D194" s="37" t="s">
        <v>8</v>
      </c>
      <c r="E194" s="38">
        <f t="shared" ref="E194:J194" si="41">SUM(E192:E193)</f>
        <v>1200846.82</v>
      </c>
      <c r="F194" s="38">
        <f t="shared" si="41"/>
        <v>10000</v>
      </c>
      <c r="G194" s="38">
        <f t="shared" si="41"/>
        <v>10000</v>
      </c>
      <c r="H194" s="38">
        <f t="shared" si="41"/>
        <v>1200846.82</v>
      </c>
      <c r="I194" s="38">
        <f t="shared" si="41"/>
        <v>200863.68</v>
      </c>
      <c r="J194" s="38">
        <f t="shared" si="41"/>
        <v>999983.14000000013</v>
      </c>
    </row>
  </sheetData>
  <mergeCells count="84">
    <mergeCell ref="D22:J22"/>
    <mergeCell ref="D23:J23"/>
    <mergeCell ref="D7:J7"/>
    <mergeCell ref="C18:J18"/>
    <mergeCell ref="C19:J19"/>
    <mergeCell ref="C20:J20"/>
    <mergeCell ref="C21:H21"/>
    <mergeCell ref="C2:J2"/>
    <mergeCell ref="C3:J3"/>
    <mergeCell ref="C4:J4"/>
    <mergeCell ref="C5:H5"/>
    <mergeCell ref="D6:J6"/>
    <mergeCell ref="C34:J34"/>
    <mergeCell ref="C35:J35"/>
    <mergeCell ref="C36:J36"/>
    <mergeCell ref="C37:H37"/>
    <mergeCell ref="D38:J38"/>
    <mergeCell ref="D39:J39"/>
    <mergeCell ref="C47:J47"/>
    <mergeCell ref="C48:J48"/>
    <mergeCell ref="C49:J49"/>
    <mergeCell ref="C50:H50"/>
    <mergeCell ref="D51:J51"/>
    <mergeCell ref="D52:J52"/>
    <mergeCell ref="C60:J60"/>
    <mergeCell ref="C61:J61"/>
    <mergeCell ref="C62:J62"/>
    <mergeCell ref="C63:H63"/>
    <mergeCell ref="D64:J64"/>
    <mergeCell ref="D65:J65"/>
    <mergeCell ref="C73:J73"/>
    <mergeCell ref="C74:J74"/>
    <mergeCell ref="C75:J75"/>
    <mergeCell ref="C76:H76"/>
    <mergeCell ref="D77:J77"/>
    <mergeCell ref="D78:J78"/>
    <mergeCell ref="C87:J87"/>
    <mergeCell ref="C88:J88"/>
    <mergeCell ref="C89:J89"/>
    <mergeCell ref="C90:H90"/>
    <mergeCell ref="D91:J91"/>
    <mergeCell ref="D92:J92"/>
    <mergeCell ref="C100:J100"/>
    <mergeCell ref="C101:J101"/>
    <mergeCell ref="C102:J102"/>
    <mergeCell ref="C103:H103"/>
    <mergeCell ref="D104:J104"/>
    <mergeCell ref="D105:J105"/>
    <mergeCell ref="C118:J118"/>
    <mergeCell ref="C119:J119"/>
    <mergeCell ref="C120:J120"/>
    <mergeCell ref="C121:H121"/>
    <mergeCell ref="D122:J122"/>
    <mergeCell ref="D123:J123"/>
    <mergeCell ref="C132:J132"/>
    <mergeCell ref="C133:J133"/>
    <mergeCell ref="C134:J134"/>
    <mergeCell ref="C135:H135"/>
    <mergeCell ref="D136:J136"/>
    <mergeCell ref="D137:J137"/>
    <mergeCell ref="C145:J145"/>
    <mergeCell ref="C146:J146"/>
    <mergeCell ref="C147:J147"/>
    <mergeCell ref="C148:H148"/>
    <mergeCell ref="D149:J149"/>
    <mergeCell ref="D150:J150"/>
    <mergeCell ref="C159:J159"/>
    <mergeCell ref="C160:J160"/>
    <mergeCell ref="C161:J161"/>
    <mergeCell ref="C162:H162"/>
    <mergeCell ref="D163:J163"/>
    <mergeCell ref="D164:J164"/>
    <mergeCell ref="C172:J172"/>
    <mergeCell ref="C173:J173"/>
    <mergeCell ref="C174:J174"/>
    <mergeCell ref="C175:H175"/>
    <mergeCell ref="D176:J176"/>
    <mergeCell ref="D189:J189"/>
    <mergeCell ref="D190:J190"/>
    <mergeCell ref="D177:J177"/>
    <mergeCell ref="C185:J185"/>
    <mergeCell ref="C186:J186"/>
    <mergeCell ref="C187:J187"/>
    <mergeCell ref="C188:H188"/>
  </mergeCells>
  <pageMargins left="0.43307086614173229" right="0.39370078740157483" top="1.1811023622047245" bottom="0.35433070866141736" header="0.19685039370078741" footer="0.15748031496062992"/>
  <pageSetup scale="70" orientation="landscape" r:id="rId1"/>
  <rowBreaks count="13" manualBreakCount="13">
    <brk id="16" max="9" man="1"/>
    <brk id="32" max="9" man="1"/>
    <brk id="45" max="9" man="1"/>
    <brk id="58" max="9" man="1"/>
    <brk id="71" max="9" man="1"/>
    <brk id="85" max="9" man="1"/>
    <brk id="98" max="9" man="1"/>
    <brk id="116" max="9" man="1"/>
    <brk id="130" max="9" man="1"/>
    <brk id="143" max="9" man="1"/>
    <brk id="157" max="9" man="1"/>
    <brk id="170" max="9" man="1"/>
    <brk id="18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view="pageBreakPreview" zoomScale="86" zoomScaleNormal="90" zoomScaleSheetLayoutView="86" workbookViewId="0">
      <selection activeCell="F19" sqref="F19"/>
    </sheetView>
  </sheetViews>
  <sheetFormatPr baseColWidth="10" defaultRowHeight="15" x14ac:dyDescent="0.25"/>
  <cols>
    <col min="1" max="1" width="7" customWidth="1"/>
    <col min="2" max="2" width="12.7109375" customWidth="1"/>
    <col min="3" max="3" width="41.5703125" customWidth="1"/>
    <col min="4" max="4" width="25.7109375" customWidth="1"/>
    <col min="5" max="6" width="23.42578125" customWidth="1"/>
    <col min="7" max="7" width="26.85546875" customWidth="1"/>
    <col min="8" max="8" width="18.5703125" customWidth="1"/>
    <col min="9" max="9" width="18.42578125" customWidth="1"/>
  </cols>
  <sheetData>
    <row r="1" spans="1:9" ht="15.75" x14ac:dyDescent="0.25">
      <c r="I1" s="29" t="s">
        <v>15</v>
      </c>
    </row>
    <row r="2" spans="1:9" ht="18" x14ac:dyDescent="0.25">
      <c r="A2" s="6"/>
      <c r="B2" s="58" t="s">
        <v>0</v>
      </c>
      <c r="C2" s="58"/>
      <c r="D2" s="58"/>
      <c r="E2" s="58"/>
      <c r="F2" s="58"/>
      <c r="G2" s="58"/>
    </row>
    <row r="3" spans="1:9" ht="15.75" x14ac:dyDescent="0.25">
      <c r="A3" s="6"/>
      <c r="B3" s="59" t="s">
        <v>1</v>
      </c>
      <c r="C3" s="59"/>
      <c r="D3" s="59"/>
      <c r="E3" s="59"/>
      <c r="F3" s="59"/>
      <c r="G3" s="59"/>
    </row>
    <row r="4" spans="1:9" ht="15.75" x14ac:dyDescent="0.25">
      <c r="A4" s="18"/>
      <c r="B4" s="59" t="s">
        <v>42</v>
      </c>
      <c r="C4" s="59"/>
      <c r="D4" s="59"/>
      <c r="E4" s="59"/>
      <c r="F4" s="59"/>
      <c r="G4" s="59"/>
    </row>
    <row r="5" spans="1:9" ht="18.75" thickBot="1" x14ac:dyDescent="0.3">
      <c r="A5" s="18"/>
      <c r="B5" s="28"/>
      <c r="C5" s="28"/>
      <c r="D5" s="28"/>
      <c r="E5" s="28"/>
      <c r="F5" s="28"/>
      <c r="G5" s="28"/>
    </row>
    <row r="6" spans="1:9" ht="18" x14ac:dyDescent="0.25">
      <c r="A6" s="39"/>
      <c r="B6" s="40"/>
      <c r="C6" s="41" t="s">
        <v>38</v>
      </c>
      <c r="D6" s="40"/>
      <c r="E6" s="40"/>
      <c r="F6" s="40"/>
      <c r="G6" s="40"/>
      <c r="H6" s="40"/>
      <c r="I6" s="40"/>
    </row>
    <row r="7" spans="1:9" ht="18.75" thickBot="1" x14ac:dyDescent="0.3">
      <c r="A7" s="42"/>
      <c r="B7" s="43"/>
      <c r="C7" s="44" t="s">
        <v>39</v>
      </c>
      <c r="D7" s="45"/>
      <c r="E7" s="45"/>
      <c r="F7" s="45"/>
      <c r="G7" s="45"/>
      <c r="H7" s="45"/>
      <c r="I7" s="45"/>
    </row>
    <row r="8" spans="1:9" ht="54.75" thickBot="1" x14ac:dyDescent="0.3">
      <c r="A8" s="21" t="s">
        <v>9</v>
      </c>
      <c r="B8" s="22" t="s">
        <v>2</v>
      </c>
      <c r="C8" s="22" t="s">
        <v>3</v>
      </c>
      <c r="D8" s="22" t="s">
        <v>4</v>
      </c>
      <c r="E8" s="23" t="s">
        <v>5</v>
      </c>
      <c r="F8" s="24" t="s">
        <v>6</v>
      </c>
      <c r="G8" s="25" t="s">
        <v>7</v>
      </c>
      <c r="H8" s="5" t="s">
        <v>11</v>
      </c>
      <c r="I8" s="5" t="s">
        <v>13</v>
      </c>
    </row>
    <row r="9" spans="1:9" ht="15.75" x14ac:dyDescent="0.25">
      <c r="A9" s="13">
        <v>65</v>
      </c>
      <c r="B9" s="14">
        <v>61699</v>
      </c>
      <c r="C9" s="15" t="s">
        <v>40</v>
      </c>
      <c r="D9" s="16">
        <v>1165587.8899999999</v>
      </c>
      <c r="E9" s="16">
        <v>0</v>
      </c>
      <c r="F9" s="16">
        <v>6000</v>
      </c>
      <c r="G9" s="20">
        <f>D9+E9-F9</f>
        <v>1159587.8899999999</v>
      </c>
      <c r="H9" s="11">
        <v>19604.75</v>
      </c>
      <c r="I9" s="11">
        <f t="shared" ref="I9" si="0">G9-H9</f>
        <v>1139983.1399999999</v>
      </c>
    </row>
    <row r="10" spans="1:9" ht="15.75" x14ac:dyDescent="0.25">
      <c r="A10" s="26">
        <v>5</v>
      </c>
      <c r="B10" s="14">
        <v>54121</v>
      </c>
      <c r="C10" s="52" t="s">
        <v>41</v>
      </c>
      <c r="D10" s="27">
        <v>21700</v>
      </c>
      <c r="E10" s="27">
        <v>6000</v>
      </c>
      <c r="F10" s="27">
        <v>0</v>
      </c>
      <c r="G10" s="16">
        <f t="shared" ref="G10" si="1">D10+E10-F10</f>
        <v>27700</v>
      </c>
      <c r="H10" s="11">
        <v>11754</v>
      </c>
      <c r="I10" s="11">
        <f t="shared" ref="I10" si="2">G10-H10</f>
        <v>15946</v>
      </c>
    </row>
    <row r="11" spans="1:9" ht="16.5" thickBot="1" x14ac:dyDescent="0.3">
      <c r="A11" s="46"/>
      <c r="B11" s="46"/>
      <c r="C11" s="47" t="s">
        <v>8</v>
      </c>
      <c r="D11" s="48">
        <f t="shared" ref="D11:I11" si="3">SUM(D9:D10)</f>
        <v>1187287.8899999999</v>
      </c>
      <c r="E11" s="48">
        <f t="shared" si="3"/>
        <v>6000</v>
      </c>
      <c r="F11" s="48">
        <f t="shared" si="3"/>
        <v>6000</v>
      </c>
      <c r="G11" s="49">
        <f t="shared" si="3"/>
        <v>1187287.8899999999</v>
      </c>
      <c r="H11" s="49">
        <f t="shared" si="3"/>
        <v>31358.75</v>
      </c>
      <c r="I11" s="49">
        <f t="shared" si="3"/>
        <v>1155929.1399999999</v>
      </c>
    </row>
    <row r="12" spans="1:9" x14ac:dyDescent="0.25">
      <c r="A12" s="6"/>
      <c r="B12" s="6"/>
      <c r="C12" s="6"/>
      <c r="D12" s="6"/>
      <c r="E12" s="6"/>
      <c r="F12" s="6"/>
      <c r="G12" s="6"/>
    </row>
    <row r="13" spans="1:9" x14ac:dyDescent="0.25">
      <c r="B13" s="6"/>
      <c r="C13" s="6"/>
      <c r="D13" s="6"/>
      <c r="E13" s="6"/>
      <c r="F13" s="6"/>
      <c r="G13" s="6"/>
    </row>
    <row r="14" spans="1:9" x14ac:dyDescent="0.25">
      <c r="A14" s="6"/>
      <c r="B14" s="6"/>
      <c r="C14" s="19"/>
      <c r="D14" s="6"/>
      <c r="E14" s="6"/>
      <c r="F14" s="6"/>
      <c r="G14" s="6"/>
    </row>
    <row r="15" spans="1:9" x14ac:dyDescent="0.25">
      <c r="A15" s="6"/>
      <c r="B15" s="6"/>
      <c r="C15" s="19"/>
      <c r="D15" s="6"/>
      <c r="E15" s="6"/>
      <c r="F15" s="6"/>
      <c r="G15" s="6"/>
    </row>
    <row r="16" spans="1:9" x14ac:dyDescent="0.25">
      <c r="A16" s="6"/>
      <c r="B16" s="6"/>
      <c r="C16" s="19"/>
      <c r="D16" s="6"/>
      <c r="E16" s="6"/>
      <c r="F16" s="6"/>
      <c r="G16" s="6"/>
    </row>
    <row r="17" spans="1:8" x14ac:dyDescent="0.25">
      <c r="A17" s="6"/>
      <c r="B17" s="6"/>
      <c r="C17" s="19"/>
      <c r="D17" s="6"/>
      <c r="E17" s="6"/>
      <c r="F17" s="6"/>
      <c r="G17" s="6"/>
    </row>
    <row r="18" spans="1:8" x14ac:dyDescent="0.25">
      <c r="A18" s="6"/>
      <c r="B18" s="6"/>
      <c r="C18" s="19"/>
      <c r="D18" s="6"/>
      <c r="E18" s="6"/>
      <c r="F18" s="6"/>
      <c r="G18" s="6"/>
    </row>
    <row r="19" spans="1:8" x14ac:dyDescent="0.25">
      <c r="A19" s="6"/>
      <c r="B19" s="6"/>
      <c r="C19" s="19"/>
      <c r="D19" s="6"/>
      <c r="E19" s="6"/>
      <c r="F19" s="6"/>
      <c r="G19" s="6"/>
    </row>
    <row r="20" spans="1:8" x14ac:dyDescent="0.25">
      <c r="A20" s="6"/>
      <c r="B20" s="6"/>
      <c r="C20" s="19"/>
      <c r="D20" s="6"/>
      <c r="E20" s="6"/>
      <c r="F20" s="6"/>
      <c r="G20" s="6"/>
    </row>
    <row r="21" spans="1:8" ht="15.75" x14ac:dyDescent="0.25">
      <c r="A21" s="6"/>
      <c r="B21" s="6"/>
      <c r="C21" s="6"/>
      <c r="D21" s="6"/>
      <c r="E21" s="60"/>
      <c r="F21" s="60"/>
      <c r="G21" s="6"/>
      <c r="H21" s="17"/>
    </row>
    <row r="22" spans="1:8" x14ac:dyDescent="0.25">
      <c r="A22" s="6"/>
      <c r="B22" s="6"/>
      <c r="C22" s="6"/>
      <c r="D22" s="6"/>
      <c r="E22" s="60"/>
      <c r="F22" s="60"/>
      <c r="G22" s="6"/>
      <c r="H22" s="12"/>
    </row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5">
    <mergeCell ref="B2:G2"/>
    <mergeCell ref="B3:G3"/>
    <mergeCell ref="B4:G4"/>
    <mergeCell ref="E21:F21"/>
    <mergeCell ref="E22:F22"/>
  </mergeCells>
  <pageMargins left="1.0236220472440944" right="0.23622047244094491" top="0.6692913385826772" bottom="0.74803149606299213" header="0.31496062992125984" footer="0.31496062992125984"/>
  <pageSetup scale="6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86" zoomScaleNormal="100" zoomScaleSheetLayoutView="86" workbookViewId="0">
      <selection activeCell="J14" sqref="J14"/>
    </sheetView>
  </sheetViews>
  <sheetFormatPr baseColWidth="10" defaultRowHeight="15" x14ac:dyDescent="0.25"/>
  <cols>
    <col min="1" max="1" width="7.42578125" bestFit="1" customWidth="1"/>
    <col min="2" max="2" width="12.42578125" bestFit="1" customWidth="1"/>
    <col min="3" max="3" width="69.85546875" customWidth="1"/>
    <col min="4" max="4" width="26.28515625" bestFit="1" customWidth="1"/>
    <col min="5" max="5" width="18.140625" bestFit="1" customWidth="1"/>
    <col min="6" max="6" width="19.5703125" bestFit="1" customWidth="1"/>
    <col min="7" max="7" width="22.140625" customWidth="1"/>
  </cols>
  <sheetData>
    <row r="1" spans="1:7" ht="54.75" thickBot="1" x14ac:dyDescent="0.3">
      <c r="A1" s="21" t="s">
        <v>9</v>
      </c>
      <c r="B1" s="22" t="s">
        <v>2</v>
      </c>
      <c r="C1" s="22" t="s">
        <v>3</v>
      </c>
      <c r="D1" s="22" t="s">
        <v>4</v>
      </c>
      <c r="E1" s="23" t="s">
        <v>5</v>
      </c>
      <c r="F1" s="24" t="s">
        <v>6</v>
      </c>
      <c r="G1" s="5" t="s">
        <v>13</v>
      </c>
    </row>
    <row r="2" spans="1:7" ht="15.75" x14ac:dyDescent="0.25">
      <c r="A2" s="13">
        <v>9</v>
      </c>
      <c r="B2" s="14">
        <v>16207</v>
      </c>
      <c r="C2" s="52" t="s">
        <v>54</v>
      </c>
      <c r="D2" s="16">
        <v>0</v>
      </c>
      <c r="E2" s="16">
        <v>1466637.48</v>
      </c>
      <c r="F2" s="16">
        <v>0</v>
      </c>
      <c r="G2" s="11">
        <f>D2+E2-F2</f>
        <v>1466637.48</v>
      </c>
    </row>
    <row r="3" spans="1:7" ht="16.5" thickBot="1" x14ac:dyDescent="0.3">
      <c r="A3" s="46"/>
      <c r="B3" s="46"/>
      <c r="C3" s="47" t="s">
        <v>8</v>
      </c>
      <c r="D3" s="48">
        <f>SUM(D2:D2)</f>
        <v>0</v>
      </c>
      <c r="E3" s="48">
        <f>SUM(E2:E2)</f>
        <v>1466637.48</v>
      </c>
      <c r="F3" s="48">
        <f>SUM(F2:F2)</f>
        <v>0</v>
      </c>
      <c r="G3" s="49">
        <f>SUM(G2:G2)</f>
        <v>1466637.48</v>
      </c>
    </row>
    <row r="4" spans="1:7" ht="54.75" thickBot="1" x14ac:dyDescent="0.3">
      <c r="A4" s="21" t="s">
        <v>9</v>
      </c>
      <c r="B4" s="22" t="s">
        <v>2</v>
      </c>
      <c r="C4" s="22" t="s">
        <v>3</v>
      </c>
      <c r="D4" s="22" t="s">
        <v>4</v>
      </c>
      <c r="E4" s="23" t="s">
        <v>5</v>
      </c>
      <c r="F4" s="24" t="s">
        <v>6</v>
      </c>
      <c r="G4" s="5" t="s">
        <v>13</v>
      </c>
    </row>
    <row r="5" spans="1:7" ht="15.75" x14ac:dyDescent="0.25">
      <c r="A5" s="13">
        <v>66</v>
      </c>
      <c r="B5" s="14">
        <v>55308</v>
      </c>
      <c r="C5" s="52" t="s">
        <v>55</v>
      </c>
      <c r="D5" s="16">
        <v>0</v>
      </c>
      <c r="E5" s="16">
        <v>494637.48</v>
      </c>
      <c r="F5" s="16">
        <v>0</v>
      </c>
      <c r="G5" s="11">
        <f>D5+E5+-F5</f>
        <v>494637.48</v>
      </c>
    </row>
    <row r="6" spans="1:7" ht="15.75" x14ac:dyDescent="0.25">
      <c r="A6" s="26">
        <v>66</v>
      </c>
      <c r="B6" s="14">
        <v>71308</v>
      </c>
      <c r="C6" s="52" t="s">
        <v>55</v>
      </c>
      <c r="D6" s="27">
        <v>0</v>
      </c>
      <c r="E6" s="27">
        <v>972000</v>
      </c>
      <c r="F6" s="27">
        <v>0</v>
      </c>
      <c r="G6" s="11">
        <f>D6+E6-F6</f>
        <v>972000</v>
      </c>
    </row>
    <row r="7" spans="1:7" ht="16.5" thickBot="1" x14ac:dyDescent="0.3">
      <c r="A7" s="46"/>
      <c r="B7" s="46"/>
      <c r="C7" s="47" t="s">
        <v>8</v>
      </c>
      <c r="D7" s="48">
        <f t="shared" ref="D7" si="0">SUM(D5:D6)</f>
        <v>0</v>
      </c>
      <c r="E7" s="48">
        <f t="shared" ref="E7" si="1">SUM(E5:E6)</f>
        <v>1466637.48</v>
      </c>
      <c r="F7" s="48">
        <f t="shared" ref="F7" si="2">SUM(F5:F6)</f>
        <v>0</v>
      </c>
      <c r="G7" s="49">
        <f t="shared" ref="G7" si="3">SUM(G5:G6)</f>
        <v>1466637.48</v>
      </c>
    </row>
  </sheetData>
  <pageMargins left="0.7" right="0.7" top="0.75" bottom="0.75" header="0.3" footer="0.3"/>
  <pageSetup paperSize="9" scale="47" orientation="portrait" r:id="rId1"/>
  <colBreaks count="1" manualBreakCount="1">
    <brk id="7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MOD. AL PRESUP. 2022</vt:lpstr>
      <vt:lpstr>REPROG. PRESUP. ENTRE L.T.</vt:lpstr>
      <vt:lpstr>REFORMAS 2022</vt:lpstr>
      <vt:lpstr>'MOD. AL PRESUP. 2022'!Área_de_impresión</vt:lpstr>
      <vt:lpstr>'REFORMAS 2022'!Área_de_impresión</vt:lpstr>
      <vt:lpstr>'REPROG. PRESUP. ENTRE L.T.'!Área_de_impresión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CONTABILIDAD-3</cp:lastModifiedBy>
  <cp:lastPrinted>2018-07-10T16:00:12Z</cp:lastPrinted>
  <dcterms:created xsi:type="dcterms:W3CDTF">2011-10-05T16:17:49Z</dcterms:created>
  <dcterms:modified xsi:type="dcterms:W3CDTF">2022-11-01T20:35:46Z</dcterms:modified>
</cp:coreProperties>
</file>