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Solicitudes de  Informacion 2021\UAIP-004-2021\"/>
    </mc:Choice>
  </mc:AlternateContent>
  <bookViews>
    <workbookView xWindow="0" yWindow="0" windowWidth="28800" windowHeight="12435" tabRatio="839" activeTab="2"/>
  </bookViews>
  <sheets>
    <sheet name="2018 POR MUERTE Y POR DOMICILIO" sheetId="10" r:id="rId1"/>
    <sheet name="2019 POR MUERTE Y POR DOMICILIO" sheetId="12" r:id="rId2"/>
    <sheet name="2020 POR MUERTE Y POR DOMICILIO" sheetId="1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X15" i="14" l="1"/>
  <c r="BX14" i="14"/>
  <c r="BX13" i="14"/>
  <c r="BX12" i="14"/>
  <c r="BX11" i="14"/>
  <c r="BX10" i="14"/>
  <c r="BX9" i="14"/>
  <c r="BX8" i="14"/>
  <c r="BX7" i="14"/>
  <c r="BX6" i="14"/>
  <c r="BX5" i="14"/>
  <c r="BX4" i="14"/>
  <c r="BS15" i="14"/>
  <c r="BS14" i="14"/>
  <c r="BS13" i="14"/>
  <c r="BS12" i="14"/>
  <c r="BS11" i="14"/>
  <c r="BS10" i="14"/>
  <c r="BS9" i="14"/>
  <c r="BS8" i="14"/>
  <c r="BS7" i="14"/>
  <c r="BS6" i="14"/>
  <c r="BS5" i="14"/>
  <c r="BS4" i="14"/>
  <c r="BM15" i="14"/>
  <c r="BM14" i="14"/>
  <c r="BM13" i="14"/>
  <c r="BM12" i="14"/>
  <c r="BM11" i="14"/>
  <c r="BM10" i="14"/>
  <c r="BM9" i="14"/>
  <c r="BM8" i="14"/>
  <c r="BM7" i="14"/>
  <c r="BM6" i="14"/>
  <c r="BM5" i="14"/>
  <c r="BM4" i="14"/>
  <c r="BG15" i="14"/>
  <c r="BG14" i="14"/>
  <c r="BG13" i="14"/>
  <c r="BG12" i="14"/>
  <c r="BG11" i="14"/>
  <c r="BG10" i="14"/>
  <c r="BG9" i="14"/>
  <c r="BG8" i="14"/>
  <c r="BG7" i="14"/>
  <c r="BG6" i="14"/>
  <c r="BG5" i="14"/>
  <c r="BG4" i="14"/>
  <c r="BA15" i="14"/>
  <c r="BA14" i="14"/>
  <c r="BA13" i="14"/>
  <c r="BA12" i="14"/>
  <c r="BA11" i="14"/>
  <c r="BA10" i="14"/>
  <c r="BA9" i="14"/>
  <c r="BA8" i="14"/>
  <c r="BA7" i="14"/>
  <c r="BA6" i="14"/>
  <c r="BA5" i="14"/>
  <c r="BA4" i="14"/>
  <c r="AU7" i="14"/>
  <c r="AU15" i="14"/>
  <c r="AU14" i="14"/>
  <c r="AU13" i="14"/>
  <c r="AU12" i="14"/>
  <c r="AU11" i="14"/>
  <c r="AU10" i="14"/>
  <c r="AU9" i="14"/>
  <c r="AU8" i="14"/>
  <c r="AU6" i="14"/>
  <c r="AU5" i="14"/>
  <c r="AU4" i="14"/>
  <c r="AO15" i="14"/>
  <c r="AO14" i="14"/>
  <c r="AO13" i="14"/>
  <c r="AO12" i="14"/>
  <c r="AO11" i="14"/>
  <c r="AO10" i="14"/>
  <c r="AO9" i="14"/>
  <c r="AO8" i="14"/>
  <c r="AO7" i="14"/>
  <c r="AO6" i="14"/>
  <c r="AO5" i="14"/>
  <c r="AO4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C15" i="14"/>
  <c r="AC14" i="14"/>
  <c r="AC13" i="14"/>
  <c r="AC12" i="14"/>
  <c r="AC11" i="14"/>
  <c r="AC10" i="14"/>
  <c r="AC9" i="14"/>
  <c r="AC8" i="14"/>
  <c r="AC7" i="14"/>
  <c r="AC6" i="14"/>
  <c r="AC5" i="14"/>
  <c r="AC4" i="14"/>
  <c r="W15" i="14"/>
  <c r="W14" i="14"/>
  <c r="W13" i="14"/>
  <c r="W12" i="14"/>
  <c r="W11" i="14"/>
  <c r="W10" i="14"/>
  <c r="W9" i="14"/>
  <c r="W8" i="14"/>
  <c r="W7" i="14"/>
  <c r="W6" i="14"/>
  <c r="W5" i="14"/>
  <c r="W4" i="14"/>
  <c r="Q15" i="14"/>
  <c r="Q14" i="14"/>
  <c r="Q13" i="14"/>
  <c r="Q12" i="14"/>
  <c r="Q11" i="14"/>
  <c r="Q10" i="14"/>
  <c r="Q9" i="14"/>
  <c r="Q8" i="14"/>
  <c r="Q7" i="14"/>
  <c r="Q6" i="14"/>
  <c r="Q5" i="14"/>
  <c r="Q4" i="14"/>
  <c r="L15" i="14"/>
  <c r="L14" i="14"/>
  <c r="L13" i="14"/>
  <c r="L12" i="14"/>
  <c r="L11" i="14"/>
  <c r="L10" i="14"/>
  <c r="L9" i="14"/>
  <c r="L8" i="14"/>
  <c r="L7" i="14"/>
  <c r="L6" i="14"/>
  <c r="L5" i="14"/>
  <c r="L4" i="14"/>
  <c r="BY16" i="12" l="1"/>
  <c r="BY15" i="12"/>
  <c r="BY14" i="12"/>
  <c r="BY13" i="12"/>
  <c r="BY12" i="12"/>
  <c r="BY11" i="12"/>
  <c r="BY10" i="12"/>
  <c r="BY9" i="12"/>
  <c r="BY8" i="12"/>
  <c r="BY7" i="12"/>
  <c r="BY6" i="12"/>
  <c r="BY5" i="12"/>
  <c r="BT5" i="12"/>
  <c r="BT16" i="12"/>
  <c r="BT15" i="12"/>
  <c r="BT14" i="12"/>
  <c r="BT13" i="12"/>
  <c r="BT12" i="12"/>
  <c r="BT11" i="12"/>
  <c r="BT10" i="12"/>
  <c r="BT9" i="12"/>
  <c r="BT8" i="12"/>
  <c r="BT7" i="12"/>
  <c r="BT6" i="12"/>
  <c r="BN5" i="12"/>
  <c r="BN16" i="12"/>
  <c r="BN15" i="12"/>
  <c r="BN14" i="12"/>
  <c r="BN13" i="12"/>
  <c r="BN12" i="12"/>
  <c r="BN11" i="12"/>
  <c r="BN10" i="12"/>
  <c r="BN9" i="12"/>
  <c r="BN8" i="12"/>
  <c r="BN7" i="12"/>
  <c r="BN6" i="12"/>
  <c r="BH5" i="12"/>
  <c r="BH16" i="12"/>
  <c r="BH15" i="12"/>
  <c r="BH14" i="12"/>
  <c r="BH13" i="12"/>
  <c r="BH12" i="12"/>
  <c r="BH11" i="12"/>
  <c r="BH10" i="12"/>
  <c r="BH9" i="12"/>
  <c r="BH8" i="12"/>
  <c r="BH7" i="12"/>
  <c r="BH6" i="12"/>
  <c r="BB16" i="12"/>
  <c r="BB15" i="12"/>
  <c r="BB14" i="12"/>
  <c r="BB13" i="12"/>
  <c r="BB12" i="12"/>
  <c r="BB11" i="12"/>
  <c r="BB10" i="12"/>
  <c r="BB9" i="12"/>
  <c r="BB8" i="12"/>
  <c r="BB7" i="12"/>
  <c r="BB6" i="12"/>
  <c r="BB5" i="12"/>
  <c r="AV5" i="12"/>
  <c r="AV16" i="12"/>
  <c r="AV15" i="12"/>
  <c r="AV14" i="12"/>
  <c r="AV13" i="12"/>
  <c r="AV12" i="12"/>
  <c r="AV11" i="12"/>
  <c r="AV10" i="12"/>
  <c r="AV9" i="12"/>
  <c r="AV8" i="12"/>
  <c r="AV7" i="12"/>
  <c r="AV6" i="12"/>
  <c r="AP16" i="12"/>
  <c r="AP15" i="12"/>
  <c r="AP14" i="12"/>
  <c r="AP13" i="12"/>
  <c r="AP12" i="12"/>
  <c r="AP11" i="12"/>
  <c r="AP10" i="12"/>
  <c r="AP9" i="12"/>
  <c r="AP8" i="12"/>
  <c r="AP7" i="12"/>
  <c r="AP6" i="12"/>
  <c r="AP5" i="12"/>
  <c r="AJ16" i="12"/>
  <c r="AJ15" i="12"/>
  <c r="AJ14" i="12"/>
  <c r="AJ13" i="12"/>
  <c r="AJ12" i="12"/>
  <c r="AJ11" i="12"/>
  <c r="AJ10" i="12"/>
  <c r="AJ9" i="12"/>
  <c r="AJ8" i="12"/>
  <c r="AJ7" i="12"/>
  <c r="AJ6" i="12"/>
  <c r="AJ5" i="12"/>
  <c r="AD16" i="12"/>
  <c r="AD15" i="12"/>
  <c r="AD14" i="12"/>
  <c r="AD13" i="12"/>
  <c r="AD12" i="12"/>
  <c r="AD11" i="12"/>
  <c r="AD10" i="12"/>
  <c r="AD9" i="12"/>
  <c r="AD8" i="12"/>
  <c r="AD7" i="12"/>
  <c r="AD6" i="12"/>
  <c r="AD5" i="12"/>
  <c r="X16" i="12"/>
  <c r="X15" i="12"/>
  <c r="X14" i="12"/>
  <c r="X13" i="12"/>
  <c r="X12" i="12"/>
  <c r="X11" i="12"/>
  <c r="X10" i="12"/>
  <c r="X9" i="12"/>
  <c r="X8" i="12"/>
  <c r="X7" i="12"/>
  <c r="X6" i="12"/>
  <c r="X5" i="12"/>
  <c r="R16" i="12"/>
  <c r="R15" i="12"/>
  <c r="R14" i="12"/>
  <c r="R13" i="12"/>
  <c r="R12" i="12"/>
  <c r="R11" i="12"/>
  <c r="R10" i="12"/>
  <c r="R9" i="12"/>
  <c r="R8" i="12"/>
  <c r="R7" i="12"/>
  <c r="R6" i="12"/>
  <c r="R5" i="12"/>
  <c r="L16" i="12" l="1"/>
  <c r="L15" i="12"/>
  <c r="L14" i="12"/>
  <c r="L13" i="12"/>
  <c r="L12" i="12"/>
  <c r="L11" i="12"/>
  <c r="L10" i="12"/>
  <c r="L9" i="12"/>
  <c r="L8" i="12"/>
  <c r="L7" i="12"/>
  <c r="L6" i="12"/>
  <c r="L5" i="12"/>
  <c r="BX15" i="10" l="1"/>
  <c r="BX14" i="10"/>
  <c r="BX13" i="10"/>
  <c r="BX12" i="10"/>
  <c r="BX11" i="10"/>
  <c r="BX10" i="10"/>
  <c r="BX9" i="10"/>
  <c r="BX8" i="10"/>
  <c r="BX7" i="10"/>
  <c r="BX6" i="10"/>
  <c r="BX5" i="10"/>
  <c r="BX4" i="10"/>
  <c r="BS4" i="10"/>
  <c r="BS15" i="10"/>
  <c r="BS14" i="10"/>
  <c r="BS13" i="10"/>
  <c r="BS12" i="10"/>
  <c r="BS11" i="10"/>
  <c r="BS10" i="10"/>
  <c r="BS9" i="10"/>
  <c r="BS8" i="10"/>
  <c r="BS7" i="10"/>
  <c r="BS6" i="10"/>
  <c r="BS5" i="10"/>
  <c r="BM15" i="10"/>
  <c r="BM14" i="10"/>
  <c r="BM13" i="10"/>
  <c r="BM12" i="10"/>
  <c r="BM11" i="10"/>
  <c r="BM10" i="10"/>
  <c r="BM9" i="10"/>
  <c r="BM8" i="10"/>
  <c r="BM7" i="10"/>
  <c r="BM6" i="10"/>
  <c r="BM5" i="10"/>
  <c r="BM4" i="10"/>
  <c r="BG4" i="10"/>
  <c r="BG15" i="10"/>
  <c r="BG14" i="10"/>
  <c r="BG13" i="10"/>
  <c r="BG12" i="10"/>
  <c r="BG11" i="10"/>
  <c r="BG10" i="10"/>
  <c r="BG9" i="10"/>
  <c r="BG8" i="10"/>
  <c r="BG7" i="10"/>
  <c r="BG6" i="10"/>
  <c r="BG5" i="10"/>
  <c r="BB15" i="10"/>
  <c r="BB14" i="10"/>
  <c r="BB13" i="10"/>
  <c r="BB12" i="10"/>
  <c r="BB11" i="10"/>
  <c r="BB10" i="10"/>
  <c r="BB9" i="10"/>
  <c r="BB8" i="10"/>
  <c r="BB7" i="10"/>
  <c r="BB6" i="10"/>
  <c r="BB5" i="10"/>
  <c r="BB4" i="10"/>
  <c r="AV15" i="10"/>
  <c r="AV14" i="10"/>
  <c r="AV13" i="10"/>
  <c r="AV12" i="10"/>
  <c r="AV11" i="10"/>
  <c r="AV10" i="10"/>
  <c r="AV9" i="10"/>
  <c r="AV8" i="10"/>
  <c r="AV7" i="10"/>
  <c r="AV6" i="10"/>
  <c r="AV5" i="10"/>
  <c r="AV4" i="10"/>
  <c r="AP4" i="10"/>
  <c r="AP15" i="10"/>
  <c r="AP14" i="10"/>
  <c r="AP13" i="10"/>
  <c r="AP12" i="10"/>
  <c r="AP11" i="10"/>
  <c r="AP10" i="10"/>
  <c r="AP9" i="10"/>
  <c r="AP8" i="10"/>
  <c r="AP7" i="10"/>
  <c r="AP6" i="10"/>
  <c r="AP5" i="10"/>
  <c r="AJ15" i="10"/>
  <c r="AJ14" i="10"/>
  <c r="AJ13" i="10"/>
  <c r="AJ12" i="10"/>
  <c r="AJ11" i="10"/>
  <c r="AJ10" i="10"/>
  <c r="AJ9" i="10"/>
  <c r="AJ8" i="10"/>
  <c r="AJ7" i="10"/>
  <c r="AJ6" i="10"/>
  <c r="AJ5" i="10"/>
  <c r="AJ4" i="10"/>
  <c r="AD15" i="10"/>
  <c r="AD14" i="10"/>
  <c r="AD13" i="10"/>
  <c r="AD12" i="10"/>
  <c r="AD11" i="10"/>
  <c r="AD10" i="10"/>
  <c r="AD9" i="10"/>
  <c r="AD8" i="10"/>
  <c r="AD7" i="10"/>
  <c r="AD6" i="10"/>
  <c r="AD5" i="10"/>
  <c r="AD4" i="10"/>
  <c r="X15" i="10"/>
  <c r="R15" i="10"/>
  <c r="L15" i="10"/>
  <c r="L14" i="10"/>
  <c r="X8" i="10"/>
  <c r="X7" i="10"/>
  <c r="X14" i="10"/>
  <c r="X13" i="10"/>
  <c r="X12" i="10"/>
  <c r="X11" i="10"/>
  <c r="X10" i="10"/>
  <c r="X9" i="10"/>
  <c r="X6" i="10"/>
  <c r="R6" i="10"/>
  <c r="X5" i="10"/>
  <c r="R5" i="10"/>
  <c r="X4" i="10"/>
  <c r="R4" i="10"/>
  <c r="R14" i="10"/>
  <c r="R13" i="10"/>
  <c r="L13" i="10"/>
  <c r="R12" i="10"/>
  <c r="L12" i="10"/>
  <c r="R11" i="10"/>
  <c r="L11" i="10"/>
  <c r="R10" i="10"/>
  <c r="L10" i="10"/>
  <c r="R9" i="10"/>
  <c r="L9" i="10"/>
  <c r="R8" i="10"/>
  <c r="R7" i="10"/>
  <c r="L7" i="10"/>
  <c r="L8" i="10"/>
  <c r="L6" i="10"/>
  <c r="L5" i="10"/>
  <c r="L4" i="10"/>
</calcChain>
</file>

<file path=xl/sharedStrings.xml><?xml version="1.0" encoding="utf-8"?>
<sst xmlns="http://schemas.openxmlformats.org/spreadsheetml/2006/main" count="1216" uniqueCount="324">
  <si>
    <t>ENERO</t>
  </si>
  <si>
    <t>FECHA DE INSCRIPCION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</si>
  <si>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</si>
  <si>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</si>
  <si>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</si>
  <si>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</si>
  <si>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</si>
  <si>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</si>
  <si>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</si>
  <si>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</si>
  <si>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</si>
  <si>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</si>
  <si>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</si>
  <si>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03/01/208</t>
  </si>
  <si>
    <t>26/02/201/8</t>
  </si>
  <si>
    <t>23/03/0218</t>
  </si>
  <si>
    <t>16/06/22020</t>
  </si>
  <si>
    <t>14/08/20020</t>
  </si>
  <si>
    <t>CAUSA DE MUERTE</t>
  </si>
  <si>
    <t>CAUSA DESCONOCIDA</t>
  </si>
  <si>
    <t>INTOXICACIÓN ALCOHÓLICA</t>
  </si>
  <si>
    <t>INFARTO AGUDO AL MIOCARDIO</t>
  </si>
  <si>
    <t>ALCOHOLISMO CRÓNICO</t>
  </si>
  <si>
    <t>INFARTO AGUDO DEL MIOCARDIO</t>
  </si>
  <si>
    <t>PARO CARDIORESPIRATORIO</t>
  </si>
  <si>
    <t>DIABETES MELLITUS TIPO DESCOMPENSADA ASOCIADA A COMPLICACIONES AGUDAS.</t>
  </si>
  <si>
    <t>NEUMONÍA BILATERAL, INFECCIÓN DE VÍAS URINARIAS, SANGRAMIENTO DE TUBO DIGESTIVO SUPERIOR MÁS FRACTURA DE CADERA DERECHA.</t>
  </si>
  <si>
    <t>TRAUMATISMO CRANEOENCEFÁLICO POR PROYECTIL DISPARADO POR ARMA DE FUEGO</t>
  </si>
  <si>
    <t>TRAUMATISMO HEPÁTICO POR PROYECTIL DISPARADO POR ARMA DE FUEGO</t>
  </si>
  <si>
    <t>INSUFICIENCIA RENAL CRÓNICA, PIÉ DIABETICO, NEUMONÍA</t>
  </si>
  <si>
    <t>TRAUMATISMO CRANEOENCEFÁLICO MODERADO Y TRAUMA CERRADO DE ABDOMEN, CON LESION HEPATICA  G III, DE TIPO CONTUSO OCASIONADO EN HECHO DE TRANSITO</t>
  </si>
  <si>
    <t>PARO CARDIORESPIRATORIO, FRACTURA DE CADERA.</t>
  </si>
  <si>
    <t>NEUMONÍA</t>
  </si>
  <si>
    <t>TRAUMA CRANEOENCEFÁLICO SEVERO</t>
  </si>
  <si>
    <t>BRONCONEUMONÍA BILATERAL SEVERA, FIBROSIS PULMONAR SEVERA,ARTROSIS SEVERA DE AMBAS RODILLAS. DESNUTRICIÓN CRÓNICA SECUNDARIA, ACCIDENTE CEREBROVASCULAR.</t>
  </si>
  <si>
    <t>CÁNCER DE MAMA MÁS METÁSTASIS ÓSEAS</t>
  </si>
  <si>
    <t>CÁNCER DE COLON</t>
  </si>
  <si>
    <t>SÉPSIS, ULCERAS POR DECÚBITO INFECTADA.</t>
  </si>
  <si>
    <t>ENFERMEDAD PULMONAR OBSTRUCTIVA CRÓNICA, NEUMONÍA, SHOCK SÉPTICO</t>
  </si>
  <si>
    <t>LINFOMA, INFECCIÓN GENERALIZADA (SEPSIS)</t>
  </si>
  <si>
    <t>CÁNCER DE CÉRVIX, SHOQUE SÉPTICO</t>
  </si>
  <si>
    <t>PARO CARDIORESPIRATORIO, Y SENECTUD</t>
  </si>
  <si>
    <t>INSUFICIENCIA RESPIRATORIA AGUDA, NEUMONÍA ASPIRATIVA, ALCOHOLISMO AGUDO</t>
  </si>
  <si>
    <t>CÁNCER GÁSTRICO DE PILORO.</t>
  </si>
  <si>
    <t>INDETERMINADA</t>
  </si>
  <si>
    <t>PARO CARDIORESPIRATORIO, TROMBOEMBOLISMO, SX DE INTESTINO IRRITABLE  ENFERMEDAD ACIDO PÉPTICA, SANGRAMIENTO DE TUBO DIGESTIVO.</t>
  </si>
  <si>
    <t>FIBROSIS PULMONAR</t>
  </si>
  <si>
    <t>ASFIXIA POR SUMERSIÓN</t>
  </si>
  <si>
    <t>TRAUMATISMO CRANEOENCEFÁLICO Y TORÁCICO, POR PROYECTILES DISPARADOS POR ARMA DE FUEGO.</t>
  </si>
  <si>
    <t>PARO CARDIORESPIRATORIO SHOCK SÉPTICO, NEUMONÍA ADQUIRIDA DE LA COMUNIDAD, ALCOHOLISMO CRÓNICO.</t>
  </si>
  <si>
    <t>INFARTO ANTERIOR EXTENSO, BRADICARDIA SINUSAL</t>
  </si>
  <si>
    <t>SHOCK SÉPTICO, INFECCIÓN SITIO QUIRURGICO, LINFOMA NO HODGKIN</t>
  </si>
  <si>
    <t>HERIDAS PERFORANTES DE TORAX PRODUCIDAS POR PROYECTILES DISPARADOS POR ARMA DE FUEGO</t>
  </si>
  <si>
    <t>INSUFICIENCIA RESPIRATORIA AGUDA, NEUMONÍA DE LA COMUNICAD, SHOCK SÉPTICA.</t>
  </si>
  <si>
    <t>PARO CARDIORESPIRATORIO, INSUFICIENCIA CARDÍACA CONGESTIVA, HIPERTENSIÓN ARTERIAL, DIABETES MELLITUS TIPO 2.</t>
  </si>
  <si>
    <t>PARO CARDIORESPIRATORIO, INTOXICACIÓN ALCOHÓLICA, ALCOHOLISMO CRÓNICO.</t>
  </si>
  <si>
    <t>PARO CARDIORESPIRATORIO, EVENTO CEREBROVASCULAR HEMORRÁGICO</t>
  </si>
  <si>
    <t>PARO CARDIORESPIRATORIO, ACCIDENTE CEREBROVASCULAR HEMORRÁGICO, HIPERTENSIÓN CRÓNICA, ALCOHOLISMO CRÓNICO</t>
  </si>
  <si>
    <t>BRONCOESPASMO SEVERO, NEUMONÍA ASPIRATIVA, OBSTRUCCIÓN INTESTINAL, SEPSIS ABDOMINAL.</t>
  </si>
  <si>
    <t>INTOXICACIÓN ALCOHÓLICA MAS DELIRIUM TREMENS.</t>
  </si>
  <si>
    <t>PARO CARDIORESPIRATORIO, EVENTO CEREBROVASCULAR HEMORRÁGICO, HIPERTENSIÓN ARTERIAL.</t>
  </si>
  <si>
    <t>INSUFICIENCIA CARDÍACA, CRISIS HIPERTENSIÓN ARTERIAL, CÁNCER PULMONAR, EVENTO CEREBROVASCULAR.</t>
  </si>
  <si>
    <t>SHOCK SÉPTICO, INSUFICIENCIA CARDÍACA CRÓNICA, ENFERMEDAD PULMONAR OBSTRUCTIVA CRÓNICA.</t>
  </si>
  <si>
    <t>SANGRADO DE TUBO DIGESTIVO SUPERIOR, SECUNDARIO A ALCOHOLISMO CRÓNICO.</t>
  </si>
  <si>
    <t>SÉPSIS ABDOMINAL, CARCINOMA ABDOMINAL.</t>
  </si>
  <si>
    <t>INSUFICIENCIA RENAL CRÓNICA, ERITRODERMIA, NEUMONÍA, ENCEFALOPATÍA URÉMICA.</t>
  </si>
  <si>
    <t>TRAUMA CRANEOENCEFÁLICO SEVERO PRODUCIDO POR OBJETO CONTUNDENTE.</t>
  </si>
  <si>
    <t>ASFIXIA MECANICA POR AHORCAMIENTO.</t>
  </si>
  <si>
    <t>PARO CARDIORESPIRATORIO, INSUFICIENCIA CARDÍACA, HIPERTENSIÓN ARTERIAL, ENFERMEDAD RENAL CRÓNICA.</t>
  </si>
  <si>
    <t>MÚLTIPLES HERIDAS PROFUNDAS EN CRÁNEO, CUELLO, Y MIEMBROS SUPERIORES OCASIONADAS POR ARMA CORTOCONTUNDENTE.</t>
  </si>
  <si>
    <t>INSUFICIENCIA RESPIRATORIA, DERRAME PLEURAL, INSUFICIENCIA CARDÍACA CASE IV, CÁNCER DE OVARIO.</t>
  </si>
  <si>
    <t>PARO CARDIORESPIRATORIO, EDEMA AGUDO DE PULMÓN CIRROSIS HEPÁTICA.</t>
  </si>
  <si>
    <t>CÁNCER DE CÉRVIX, DERRAME PLEURAL IZQUIERDO METASTÁSICO.</t>
  </si>
  <si>
    <t>INTOXICACIÓN ALCOHÓLICA MÁS ALCOHOLISMO CRÓNICO.</t>
  </si>
  <si>
    <t>ASFIXIA MECÁNICA POR AHORCADURA.</t>
  </si>
  <si>
    <t>INSUFICIENCIA RESPIRATORIA, INSUFICIENCIA RENAL, CARCINOMATOSIS.</t>
  </si>
  <si>
    <t>CÁNCER DE MAMA.</t>
  </si>
  <si>
    <t>INFARTO AGUDO AL MIOCARDIO Y FALLA MÚLTIPLE DE ORGANOS.</t>
  </si>
  <si>
    <t>PARO CARDÍACO, FIBRILACIÓN AURICULAR, INSUFICIENCIA CARDÍACA, SANGRAMIENTO DE TUBO DIGESTIVO.</t>
  </si>
  <si>
    <t>TRAUMATISMO CRANEOENCEFÁLICO SEVERO SECUNDARIO A HECHO DE TRÁNSITO.</t>
  </si>
  <si>
    <t>PARO CARDIORESPIRATORIO, OBSTRUCCIÓN VÍA AEREA, CÁNCER LARINGEO.</t>
  </si>
  <si>
    <t>CÁNCER PULMONAR</t>
  </si>
  <si>
    <t>ENFERMEDAD RENAL CRÓNICA, DIABETES MELLITUS TIPO 2.</t>
  </si>
  <si>
    <t>HEMORRAGIA DIGESTIVA, CARCINOMATOSIS ABDOMINAL</t>
  </si>
  <si>
    <t>ASFIXIA POR AHORCADURA INCOMPLETA</t>
  </si>
  <si>
    <t>HERIDAS PENETRANTES DE CRÁNEO Y CUELLO PRODUCIDAS POR OBJETO CONTUNDENTE</t>
  </si>
  <si>
    <t>TRAUMATISMO CRANEOENCEFÁLICO SEVERO OCASIONADO CON PROYECTIL DISPARADO POR ARMA DE FUEGO</t>
  </si>
  <si>
    <t>SHOQUE SÉPTICO NEUMONÍA SEVERA, HEMORRAGIA INTRAPARENQUIMATOSA.</t>
  </si>
  <si>
    <t>CÁNCER DE ENDOMETRÍO.</t>
  </si>
  <si>
    <t>POLITRAUMATISMO EN HECHO DE TRANSITO</t>
  </si>
  <si>
    <t>BRONCONEUMONÍA</t>
  </si>
  <si>
    <t>ESTADO DE CHOQUE, CETEOACIDOSIS, DIABETICA</t>
  </si>
  <si>
    <t>MUERTE SÚBITA</t>
  </si>
  <si>
    <t>PARO CARDIORESPIRATORIO SECUNDARIO A COMPLICACIONES DE INSUFICIENCIA CARDÍACA CONGESTIVA.</t>
  </si>
  <si>
    <t>COAGULOPATÍA, CHOQUE HEMORRÁGICO.</t>
  </si>
  <si>
    <t>EVENTO CEREBROVASCULAR, HIPERTENSIÓN ARTERIAL CRÓNICA, NEUMONÍA, PARO CARDIORESPIRATORIO.</t>
  </si>
  <si>
    <t>DIABETES MELLITUS, ENFERMEDAD RENAL CRÓNICA, FALLA MULTISISTEMÁTICA, PARO CARDIORESPIRATORIO.</t>
  </si>
  <si>
    <t>DIABETES MELLITUS TIPO 2, SHOCK AGUDO, INSUFICIENCIA RESPIRATORIA, PARO CARDIORESPIRATORIO.</t>
  </si>
  <si>
    <t>TRAUMA CRANEOENCEFALICO SEVERO PRODUCIDO POR PROYECTILES DISPARADOS POR ARMA DE FUEGO</t>
  </si>
  <si>
    <t>ESCARA INFECTADA, INFECCIÓN, VÍAS URINARIAS, SHOCK SÉPTICO.</t>
  </si>
  <si>
    <t>PARO CARDIORESPIRATORIO, ENCEFALOPATÍA, NEUMONÍA, INMUNOCOMPROMETIDO</t>
  </si>
  <si>
    <t>OTROS</t>
  </si>
  <si>
    <t>NEUMONIA</t>
  </si>
  <si>
    <t>HERIDO POR ARMA</t>
  </si>
  <si>
    <t>INSUFICIENCIA RENAL</t>
  </si>
  <si>
    <t>PARO CARDIORRESPIRATORIO</t>
  </si>
  <si>
    <t>SEPTICEMIA</t>
  </si>
  <si>
    <t xml:space="preserve">NEUMONIA </t>
  </si>
  <si>
    <t>INSUFICIENCIA RESPIRATORIA</t>
  </si>
  <si>
    <t>PARO CARDIORRESPIRATORIA</t>
  </si>
  <si>
    <t>SEPTICEMIA (SEPTICO)</t>
  </si>
  <si>
    <t>FALLA MULTISISTEMATICA</t>
  </si>
  <si>
    <t>SHOCK CARDIOGENICO</t>
  </si>
  <si>
    <t>ACCIDENTE CEREBRO VASCULAR</t>
  </si>
  <si>
    <t>SHOCK HIPOVOLEMICO</t>
  </si>
  <si>
    <t>HERIDO POR ARMA BLANCA O FUEGO</t>
  </si>
  <si>
    <t>OTRO</t>
  </si>
  <si>
    <t>MES</t>
  </si>
  <si>
    <t>POR SEMANA</t>
  </si>
  <si>
    <t>COVID19</t>
  </si>
  <si>
    <t>POR CAUSA DE MUERTE</t>
  </si>
  <si>
    <t>POR DOMICILIO</t>
  </si>
  <si>
    <t>HOSPITAL PUBLICO</t>
  </si>
  <si>
    <t>HOSPITAL PRIVADO</t>
  </si>
  <si>
    <t>DOMICILIO (CASA DE HABITACIÓN)</t>
  </si>
  <si>
    <t xml:space="preserve">INSUFICIENCIA MITRAL SEVERA, PERICARDITIS, INSUFICIENCIA CARDIACA CONGESTIVA IV  </t>
  </si>
  <si>
    <t xml:space="preserve">TRAUMATISMO CORTO CONTUNDENTE EN CUELLO POSTERIOR POR ARMA BLANCA </t>
  </si>
  <si>
    <t>PARO CARDIORESPIRATORIO A CAUSA DE CIRROSIS HEPÁTICA</t>
  </si>
  <si>
    <t>FALLO MÚLTIPLE DE ORGANOS, CIRROSIS HEPÁTICA</t>
  </si>
  <si>
    <t>PARO CARDIO RESPIRATORIO</t>
  </si>
  <si>
    <t>PARO CARDIORESPIRATORIO A CAUSA DE CANCER HEPÁTICO</t>
  </si>
  <si>
    <t>INFARTO AGUDO DEL MIOCARDIO, MUERTE SÚBITA, INSUFICIENCIA CARDIACA CONGESTIVA CLASE III</t>
  </si>
  <si>
    <t>POLITRAUMATISMO TIPO CONTUSO OCURRIDO EN HECHO DE TRÁNSITO.</t>
  </si>
  <si>
    <t>HERIDA DE TÓRAX Y ABDOMEN PRODUCIDA POR PROYECTILES DISPARADOS POR ARMA DE FUEGO</t>
  </si>
  <si>
    <t>POLITRAUMATISMO Y TRAUMA CERRADO DE TORAX OCASIONADO EN HECHO DE TRÁNSITO.</t>
  </si>
  <si>
    <t>DIABETES MELLITUS TIPO 2 SECUELAS DE EVENTO CEREBROVASCULAR Y ENFERMEDAD RENAL TERMINAL</t>
  </si>
  <si>
    <t>PARO CARDIORESPIRATORIO SECUNDARIO A SECUELAS DE NEUROLÓGICAS POR EVENTO CEREBROVASCULAR ISQUÉMICO FIBRILACIÓN AURICULAR Y ENFERMEDAD PULMONAR OBSTRUCTIVA CRÓNICA</t>
  </si>
  <si>
    <t>PARO CARDIO RESPIRATORIO A CAUSA DE COLEDOCOLITIASIS</t>
  </si>
  <si>
    <t>POLITRAUMATISMO DE TIPO CONTUSO POR HECHO DE TRANSITO</t>
  </si>
  <si>
    <t>SEPSIS ABDOMINAL</t>
  </si>
  <si>
    <t>SHOCK HIPOVOLÉMICO, TUMOR ABDOMINAL, TRANBOSIS ARTERIAL AGUDA</t>
  </si>
  <si>
    <t>PREMATUREZ DE 30 SEMANAS P 07.3, ENDOCARDITIS BACTERIANA 1.33</t>
  </si>
  <si>
    <t>SHOCK SÉPTICO, ULCERA VENAS INFECTADAS</t>
  </si>
  <si>
    <t>PARO CARDIORESPIRATORIO, ANEMIA, RECTORRAGIA, SINDROME DE INMUNO DEFICIENCIA ADQUIRIDA</t>
  </si>
  <si>
    <t>EVENTO CEREBROVASCULAR ISQUEMICO, DIABETES MELLITUS, HIPERTENSION ARTERIAL</t>
  </si>
  <si>
    <t>DIABETES MELLITUS TIPO II, SANGRADO DE TUBO DIGESTIVO SUPERIOR</t>
  </si>
  <si>
    <t>CANCER PULMONAR</t>
  </si>
  <si>
    <t>NEUMONIA DARRAME PLEURAL</t>
  </si>
  <si>
    <t xml:space="preserve">PARO CARDIORESPIRATORIO, EPILEPSIA, SINDROME CONVULSIVO, ACCIDENTE CEREBROVASCULAR, </t>
  </si>
  <si>
    <t>SOBRE CARGA VASCULAR, HIPERKALEMIA, ENFERMEDAD RENAL CRÓNICA GRADO IV</t>
  </si>
  <si>
    <t>HEMORRAGIA DIGESTIVA, DIABETES MELLITUS</t>
  </si>
  <si>
    <t>ASFIXIA POR INMERSION EN AGUA SALADA</t>
  </si>
  <si>
    <t>NEUMONIA GRAVE</t>
  </si>
  <si>
    <t>TRAUMA VERTEBRO VASCULAR PRODUCIDO POR PROYECTIL DISPARADO POR ARMA DE FUEGO</t>
  </si>
  <si>
    <t xml:space="preserve">INTOXICACION ALCOHOLICA, </t>
  </si>
  <si>
    <t xml:space="preserve">TRAUMA VERTEBRO MEDULAR SEVERO PRODUCIDO POR PRECIPITACION </t>
  </si>
  <si>
    <t xml:space="preserve">ENFERMEDAD PULMONAR OBSTRUTIVA CRONICA + INFECCION PULMONAR SOBRE AGREGADA + DEMENCIA SENIL </t>
  </si>
  <si>
    <t>PARO CARDIORESPIRATORIO POR FALLA MULTIORGANICA COMO COMPLICACION DE NEUMONIA BASAL BILATERAL</t>
  </si>
  <si>
    <t>PARO CARDIRESPITARORIO A DE CANCER DE OVARIO CON METÁSTASIS A HIGADO Y BAZO</t>
  </si>
  <si>
    <t>HERIDA PENETRANTE Y PERFORANTE DE TORAX PRODUCIDO POR PROYECTIL, DISPARADO POR ARMA DE FUEGO</t>
  </si>
  <si>
    <t>TRAUMATISMO CRANEOENCEFALICO Y FACIAL DE TIPO CONTUSO</t>
  </si>
  <si>
    <t>NEUMONIA SEVERA, SECUELAS DE EVENTO CEREBROVASCULAR (ECV) ENFERMEDAD PULMONAR OBSTRUIDA CRONICA</t>
  </si>
  <si>
    <t>INSUFICIENCIA HEPATICA, CANCER GASTRICO</t>
  </si>
  <si>
    <t>SEPTICEMIA, NEUROTROPENIA FEBRIL, LINFOMA CUTANEO</t>
  </si>
  <si>
    <t>SHOCK SEPTICO, CIRROSIS HEPATICA, SINDROME HEPATORENAL, UROSEPSIS</t>
  </si>
  <si>
    <t>PARO CARDIORESPIRATORIO GLIOBLASTOMAS</t>
  </si>
  <si>
    <t>SHOCK SEPTICO, ABSESO VULVAR, FISTULA PERIANAL, DIABETES MELLITUS TIPO 2 HIPOGLUCEMIA</t>
  </si>
  <si>
    <t>EVENTO CEREBRO VASCULAR HEMORRAGICO, PARO CARDIRESPIRATORIO</t>
  </si>
  <si>
    <t xml:space="preserve">PARO CARDIORESPIRATORIO SHOCK CARDIOGENICO, FALLA DE BOMBA, INSUFICIENCIA CARDIACA CLASE 4 </t>
  </si>
  <si>
    <t xml:space="preserve">HIPERTENSION ARTERIAL, EVENTO CEREBRO VASCULAR HEMORRAGICO </t>
  </si>
  <si>
    <t>NEUMONIA MASA, CUELLO</t>
  </si>
  <si>
    <t>ESTRANGULACION</t>
  </si>
  <si>
    <t>HIPERTENSION ARTERIAL, EVENTO CEREBROVASCULAR HEMORRAGICO, HEMORRAGIA SUBARACNOIDEA</t>
  </si>
  <si>
    <t>PARO CARDIORRESPIRATORIO CAUSA DE COMPLICACIONES DE DIABETES ( SEPSIS POR INFECCION)</t>
  </si>
  <si>
    <t>INSUFICIENCIA CARDIACA, ISQUEMIA CARDIACA</t>
  </si>
  <si>
    <t>TRAUMA CRANEOENCEFALICO SEVERO PRODUCIDO EN HECHO DE TRANSITO</t>
  </si>
  <si>
    <t xml:space="preserve">TUMOR CEREBRAL, </t>
  </si>
  <si>
    <t>SHOCK HIPOVOLEMICO, FALLA MULTIORGANICA, CANCER DE COLON</t>
  </si>
  <si>
    <t xml:space="preserve">INFARTO AGUDO AL MIOCARDIO ( SENIL) </t>
  </si>
  <si>
    <t xml:space="preserve">ESTADO DE SHOCK SEPTICO, PIE DIABETICO G IV, DIABETES MELLITUS TIPO 2 </t>
  </si>
  <si>
    <t xml:space="preserve">PARO CARDIORESPIRATORIO, EVENTO CEREBRO VASCULAR, ISQUEMICO, FIBRILACION AURICULAR, RESPUESTA NORMAL, INSUFICIENCIA CARDIACA CONGESTIVA CLASE FUNCIONAL 3 </t>
  </si>
  <si>
    <t>CHOQUE CARDIOGENICO</t>
  </si>
  <si>
    <t>SECUELA DE EVENTO CEREBROVASCULAR ANTIGUO, EVENTO CEREBRO VASCULAR AGUDA</t>
  </si>
  <si>
    <t>SEPSIS ABDOMINAL, SHOCK SEPTICO, PARO CARDIORESPIRATORIO</t>
  </si>
  <si>
    <t>INSUFICIENCIA CARDIACA POSTERIOR A INSUFICENCIA RENAL CRONICA</t>
  </si>
  <si>
    <t xml:space="preserve">CANCER DE CERVIX, METASTASICO </t>
  </si>
  <si>
    <t>CIRROSIS HEPATICA, SANGRAMIENTO DE TUBO DIGESTIVO, ESTADO DE CHOQUE</t>
  </si>
  <si>
    <t>TRAUMA CRANEOENCEFALICO SEVERO EN HECHO DE TRANSITO HEMATOMA SUBDURAL</t>
  </si>
  <si>
    <t>INSUFICIENCIA RENAL CRONICA, CELULITIS MIEMBROS INFERIORES, SEPSIS, CHOQUE SEPTICO</t>
  </si>
  <si>
    <t>PARO CARDIORRESPIRATORIO SECUNDARIO A SU ESTADO DE SENILIDAD</t>
  </si>
  <si>
    <t>TRAUMA CRANEO CERRADO, CHOQUE NEUROGENICO, PARO CARDIO RESPIRATORIO</t>
  </si>
  <si>
    <t>CHOQUE SEPTICO, UREMIA TETRALOGIA DE FALLOT</t>
  </si>
  <si>
    <t xml:space="preserve">PARO CARDIRESPIRATORIO POR FALLA MULTIORGANICA COMO COMPILACION DE NEUMONIA BASAL BILATERAL </t>
  </si>
  <si>
    <t>CANCER DE ESTOMAGO</t>
  </si>
  <si>
    <t>PARO CARDIORESPIRATORIO, SHOCK SEPTICO, ULCERA POR DECUBITO GRADO IV</t>
  </si>
  <si>
    <t>HIPERTENSION ARTERIAL CRONICA, INFECCION PULMONAR AGUDA, INSUFICIENCIA RENAL CRONICA</t>
  </si>
  <si>
    <t>PARO CARDIORESPIRATORIO, A CAUSA DE ENFERMEDAD CEREBROVASCULAR DE LARGA EVOLUCION</t>
  </si>
  <si>
    <t>MUERTE NATURAL</t>
  </si>
  <si>
    <t>CAUSA DESCONCIDA</t>
  </si>
  <si>
    <t>TRAUMATISMO CRANEOENCEFALICO SEVERO DE TIPO CONTUSO PRODUCIDO EN HECHO DE TRANSITO</t>
  </si>
  <si>
    <t>CAUSA INDETERMINADA</t>
  </si>
  <si>
    <t xml:space="preserve">SHOCK SEPTICO, NEUMONIA DIABETES MILLITUS 2 </t>
  </si>
  <si>
    <t>ABSTINENCIA ALCOHOLICA, NEUMONIA ASPIRATIVA</t>
  </si>
  <si>
    <t>TROMBOEMBOLISMO PULMONAR, ISQUEMIA MESENTERICA, FIBRILACION AURICULAR, HIPERTENSION ARTERIAL</t>
  </si>
  <si>
    <t>ENFERMEDAD RENAL CRONICA, ULCERA SECRUS, POR DECUBITO, SHOCK SEPTICO, PAROCARDIORESPIRATORIO</t>
  </si>
  <si>
    <t>SHOCK SEPTICO, LESION G V DE ILION, TRAUMA CERRADO DE ABDOMEN</t>
  </si>
  <si>
    <t>TRAUMATISMO CRANEOENCEFALICO, SEVERO, Y HERIDAD MULTIPLES PERFORANTES DE TORAX OCASIONADOS POR PROYECTILES DISPARADOS POR ARMA DE FUEGO</t>
  </si>
  <si>
    <t>PARO CARDIORESPIRATORIO, MAS CANCER LINFOMA DE HODGKIN</t>
  </si>
  <si>
    <t xml:space="preserve">NEUMONIA, FIBROSIS PULMONAR, </t>
  </si>
  <si>
    <t>NEUMONIA, HIPERKALEMIA ENFERMEDAD RENAL CRONICA</t>
  </si>
  <si>
    <t xml:space="preserve">EDEMA CEREBRAL/ </t>
  </si>
  <si>
    <t>PARO RESPIRATORIO A CAUSA DE COMPLICACIONES DE CÁNCER DE PRÓSTATA</t>
  </si>
  <si>
    <t>PARO CARDIORESPIRATORIO CON ANTECEDENTES DE HIPERTENSIÓN ARTERIAL, DIABETES MELLITUS</t>
  </si>
  <si>
    <t>CARCINOMA BRONCOGÉNICO DE PULMÓN</t>
  </si>
  <si>
    <t xml:space="preserve">CAUSA DESCONOCIDA </t>
  </si>
  <si>
    <t>SANGRADO DE TUBO DIGESTIVO SUPERIOR, ETILISMO CRÓNICO, CIRROSIS HEPÁTICO</t>
  </si>
  <si>
    <t>SHOCK SEPTICO, NEUMONIA GRAVE, PARALIS CEREBRAL INFANTIL</t>
  </si>
  <si>
    <t>INSUFICIENCIA RESPIRATORIA, NEUMONIA ATIPICA, SIDA</t>
  </si>
  <si>
    <t>ESTADO DE SHOCK SÉPTICO, DIABETES MELLITUS, ENFERMEDAD RENAL CRÓNICA AGUDIZADA, UROSEPSIS</t>
  </si>
  <si>
    <t>PARO CARDIORESPIRATOTIO, SHOCK SÉPTICO, ULCERAS POR DECÚBITO, NEUMONIA</t>
  </si>
  <si>
    <t>CÁNCER TERMINAL DE CÉRVIX, DIABETES MELLITUS 2</t>
  </si>
  <si>
    <t>POLITRAUMATISMO DE TIPO CONTUSO POR PRECIPITACIÓN DE APROXIMADAMENTE 8 METROS DE ALTURA</t>
  </si>
  <si>
    <t>ESTADO DE SHOCK DISTRIBUTIVO</t>
  </si>
  <si>
    <t>ENFERMEDAD RENAL CRÓNICA EV. ABDOMEN OBSTRUCTIVO POR BRIDAS</t>
  </si>
  <si>
    <t xml:space="preserve">NEUMONIA ASPIRATIVA, EVENTO CEREBROVASCULAR HEMORRÁGICO                                   </t>
  </si>
  <si>
    <t>NEUMONIA BILATERAL</t>
  </si>
  <si>
    <t>BRONQUIATOSIS, POR ENFERMEDAD PULMONAR OBSTRUCTIVA CRÓNICA LO CUAL OCASIONÓ INSUFICIENCIA CARDIACA RESPIRATORIA CON INFARTO AL MIOCARDIO TERMINAL</t>
  </si>
  <si>
    <t>INTOXICACIÓN CON FOSFAMINA</t>
  </si>
  <si>
    <t>CÁNCER INVASIVO DE ESTÓMAGO</t>
  </si>
  <si>
    <t xml:space="preserve">SHOCK DISTRIBUTIVO, ULCERAS POR DECÚBITO DIABETES MELLITUS </t>
  </si>
  <si>
    <t>CIRROSIS HEPÁTICA</t>
  </si>
  <si>
    <t>EDEMA PULMONAR</t>
  </si>
  <si>
    <t>EDEMA AGUDO DE PULMÓN</t>
  </si>
  <si>
    <t>SANGRADO DE TUBO DIGESTIVO SUPERIOR, ENFERMEDAD RENAL CRÓNICA ETAPA 5, UROSEPSIS, ESTADO DE CHOQUE SÉPTICO/HIPOVOLÉMICO</t>
  </si>
  <si>
    <t>DIABETES MELLITUS II, INSUFICIENCIA RENAL CRÓNICA</t>
  </si>
  <si>
    <t>INSUFICIENCIA RENAL, CRÓNICA, CRISIS HIPERTENSIVA, HEMORRAGIA CEREBRAL</t>
  </si>
  <si>
    <t>DIABETES MELLITUS TIPO 2, ENFERMEDAD RENAL CRÓNICA, CIRROSIS HEPÁTICA, HEMORRAGIA DE TUBO DIGESTICO SUPERIOR ACTIVO</t>
  </si>
  <si>
    <t>CETOACIDOSIS DIABÉTICA, SHOCK SÉPTICO</t>
  </si>
  <si>
    <t>HERIDA PENETRANTE DE CUELLO POR ARMA BLANCA</t>
  </si>
  <si>
    <t>INFARTO AGUDO MIOCARDIO, INSUFICIENCIA CARDIACA, INSUFICIENCIA RENAL CRÓNICA</t>
  </si>
  <si>
    <t>COMPLICACIONES MEDICAS POST. QUIRÚRGICAS + INFARTO AGUDO MASIVO AL MIOCARDIO</t>
  </si>
  <si>
    <t>CIRROSIS HEPÁTICA CHAILD C, HIPOALBUMINEMIA</t>
  </si>
  <si>
    <t>INFARTO AGUDO AL MIOCARDIO, ESTADO CRITICO</t>
  </si>
  <si>
    <t>TRAUMA CRÁNEO ENCEFÁLICO SEVERO, PRODUCIDO POR ARMA CORTO CONTUNDENTE</t>
  </si>
  <si>
    <t>PARO CARDIORESPIRATORIO SECUNDARIO A SU ESTADO DE SENILIDAD</t>
  </si>
  <si>
    <t>DIABETES MELLITUS TIPO2 EN HIPERGLICEMIA, CHOQUE SÉPTICO, UROSEPSIS</t>
  </si>
  <si>
    <t>SHOCK SÉPTICO, PERITONITIS ASOCIADA A CATETER IZQUIERDO, SANGRADO DE TUBO DIGESTIVO SUPERIOR, ENFERMEDAD RENAL CRÓNICA</t>
  </si>
  <si>
    <t>SOSPECHA COVID- 19, ENFERMEDAD PULMONAR CRÓNICA</t>
  </si>
  <si>
    <t>SDM DISTRES RESPIRATORIO, SOSPECHA COVID-19</t>
  </si>
  <si>
    <t>SHOCK SÉPTICO, NEUMONIA GRAVE</t>
  </si>
  <si>
    <t>INFARTO AGUDO AL MIOCARDIO, COVID-19</t>
  </si>
  <si>
    <t>CAUSA DESCONODIDA</t>
  </si>
  <si>
    <t>INSUFICIENCIA RESPIRATORIA, NEUMONÍA AGUDA, COVID-19 VIRUS NO ESPECIFICADO</t>
  </si>
  <si>
    <t>INSUFICIENCIA RESPIRATORIA AGUDA, NEUMONÍA, CODID-19</t>
  </si>
  <si>
    <t>NEUMONÍA ATÍPICA GRAVE, COVID-19 SEVERO</t>
  </si>
  <si>
    <t>SOSPECHA COVID- 19 VIRUS NO IDENTIFICADO</t>
  </si>
  <si>
    <t>SÍNDROME DE DISTRES RESPIRATORIO, TROMBOSIS SENO CORONARIO, TROMBOEMBOLISMO PULMONAR</t>
  </si>
  <si>
    <t>PARO CARDIO-RESPIRATORIO, HIPERTENSIÓN ARTERIAL, PARKINSON</t>
  </si>
  <si>
    <t>ESTADO SHOCK SÉPTICO, DESCOMPENSACIÓN VASCULITIS, DIABETES MELLITUS, NEUMONIA GRAVE</t>
  </si>
  <si>
    <t>SOSPECHA DE COVID-19, SÍNDROME URÉMICO, HIPERKALEMÍA, ANEMÍA SEVERA</t>
  </si>
  <si>
    <t>SOSPECHA COVID- 19, VIRUS NO IDENTIFICADO, NEUMONIA DISTRES RESPIRATORIO</t>
  </si>
  <si>
    <t xml:space="preserve">NEUMONIA GRAVE POR COVID-19 </t>
  </si>
  <si>
    <t>COVID-19</t>
  </si>
  <si>
    <t>SOPECHA DE COVID-19</t>
  </si>
  <si>
    <t>NEUMONIA POR SOSPECHA DE COVID-19</t>
  </si>
  <si>
    <t>DIABETES MELLITUS, CANCER DE COLON</t>
  </si>
  <si>
    <t>SOSPECHA DE COVID-19, NEUMONIA GRAVE</t>
  </si>
  <si>
    <t xml:space="preserve">PARO CARDIORESPIRATORIO, PROVOCADO POR CIRROSIS HEPATICA TERMINAL, ALCOHOLISMO CRONICO </t>
  </si>
  <si>
    <t>BRONCONEUMONIA BILATERAL DE ORIGEN BACTERIANO</t>
  </si>
  <si>
    <t>DESCONOCIDA</t>
  </si>
  <si>
    <t>NEUMONIA A SOSPECHA A COVID, SINDROME DE DISTRES RESPIRATORIO AGUDO GRAVE</t>
  </si>
  <si>
    <t>INFARTO AGUDO MIOCARDIO, CARDIOPATIA</t>
  </si>
  <si>
    <t>INSUFICIENCIA CARDIACA, EDEMA AGUDO PULMONAR</t>
  </si>
  <si>
    <t>INSUFICIENCIA RESPIRATORIA, NEUMONIA, COVID-19, VIRUS NO IDENTIFICADO</t>
  </si>
  <si>
    <t>TRAUMATISMO DE TORAX, OCASIONADO POR PROYECTIL DISPARADO POR ARMA DE FUEGO</t>
  </si>
  <si>
    <t>HERIDAS POR ARMA DE FUEGO PRODUCIDAS EN TORAX Y ABDOMEN</t>
  </si>
  <si>
    <t>NEUMONIA SOSPECHA DE COVID-19, DIABETES MELLITUS</t>
  </si>
  <si>
    <t>LEUCEMIA LINFOCITICA AGUDA</t>
  </si>
  <si>
    <t>ASFIXIA POR SUMERSION EN AGUA SALADA</t>
  </si>
  <si>
    <t xml:space="preserve">INFARTO AGUDO DEL MIOCARDIO, </t>
  </si>
  <si>
    <t>NEUMONIA SEVERA</t>
  </si>
  <si>
    <t>INTOXICACION ALCOHOLICA, CIRROSIS HEPATICA CHILB</t>
  </si>
  <si>
    <t>COVID-19, DISTRES RESPIRATORIA</t>
  </si>
  <si>
    <t>HIPERTENSION ARTERIAL, ANEMIA MODERADA, CIRROSIS HEPATICA</t>
  </si>
  <si>
    <t xml:space="preserve">TRAUMA CRANEOENCEFALICO POR ARMA DE FUEGO </t>
  </si>
  <si>
    <t>SOSPECHA DE NEUMONIA GRAVE POR COVID-19</t>
  </si>
  <si>
    <t>INSUFICIENCIA CARDIACA, DESEQUILIBRIO HIDROELECTROLITICO</t>
  </si>
  <si>
    <t>NEUMONIA POR COVID-19, FALLA MULTIORGANICA CHOQUE SEPTICO REFRACTORIO</t>
  </si>
  <si>
    <t>COVID-19 SEVERO, NEUMONIA ATIPICA GRAVE</t>
  </si>
  <si>
    <t>NEUMONIA GRAVE ASOCIADA CLINICA Y EPIDEMIOLOGICAMENTE A COVID-19</t>
  </si>
  <si>
    <t>ALCOHOLISMO CRONICO</t>
  </si>
  <si>
    <t>PARO CARDIORESPIRATORIO, MAS DESNUTRICION SEVERA, GASTROPATIA CRONICA</t>
  </si>
  <si>
    <t>ADENOCARCINOMA DE PULMON</t>
  </si>
  <si>
    <t>U07.2- SOSPECHA COVID-19, VIRUS NO IDENTIFICADO</t>
  </si>
  <si>
    <t>DIABETES MELLITUS, NEUMONIA GRAVE COVID-19, INFECCION DE VIAS URINARIAS, SEPSIS</t>
  </si>
  <si>
    <t>TRAUMA CRANEOENCEFALICO SEVERO DE TIPO CONTUSO</t>
  </si>
  <si>
    <t>DIABETES MELLITUS, INFARTO AGUDO AL MIOCARDIO</t>
  </si>
  <si>
    <t>INSUFICIENCIA RESPIRATORIA AGUDA COVID-19(+)</t>
  </si>
  <si>
    <t>PARO CARDIORESPIRATORIO SECUNDARIO A COMPLICACIONES DE ENFERMEDAD DE ALZHEIMER</t>
  </si>
  <si>
    <t>INFARTO AGUDO AL MIOCARDIO, EVENTO CEREBROVASCULAR, CRISIS HIPERTENSIVA, HIPERTENSION ARTERIAL</t>
  </si>
  <si>
    <t>COVID-19 VIRUS NO IDENTIFICADO, INFARTO AGUDO DE PULMON, COLANGITIS</t>
  </si>
  <si>
    <t xml:space="preserve">PARO CARDIORESPIRATORIO SECUNDARIO A SU ENFERMEDAD DE BASE DIABETES MELLITUS DESCOMPENSADA E INSUFICIENCIA RENAL AGUDIZADA </t>
  </si>
  <si>
    <t xml:space="preserve">LINFOMA NASAL, NEUMONIA NOSOCOMIAL, SEPSIS SEVERA </t>
  </si>
  <si>
    <t>DIABETES MELLITUS 2, HIPERTENSION ARTERIAL CRONICA PARO CARDIORESPIRATORIO</t>
  </si>
  <si>
    <t xml:space="preserve">COVID-19, COR-ANEMICO, SINDROME MIELO PROLIFERATIVO, CIRROSIS HEPATICA, SANGRADO DE TUBO DIGESTIVO SUPERIOR ACTIVO </t>
  </si>
  <si>
    <t>POSIBLE COVID-19</t>
  </si>
  <si>
    <t>SOSPECHA DE COVID-19, VIRUS NO IDENTIFICADO, INSUFICIENCIA RENAL AGUDA NO ESPECIFICADA, OTRAS FORMAS DE CHOQUE</t>
  </si>
  <si>
    <t>INTOXICACION ALCOHOLICA</t>
  </si>
  <si>
    <t>U07, 2- SOSPECHA COVID-19, VIRUS NO IDENTIFICADO, A41.9 SEPSIS, NO ESPECIFICADA</t>
  </si>
  <si>
    <t>INFECCION POR COVID-19(+), NEUMONIA GRAVE</t>
  </si>
  <si>
    <t>TERCERA EDAD</t>
  </si>
  <si>
    <t>ADULTO</t>
  </si>
  <si>
    <t>NIÑEZ</t>
  </si>
  <si>
    <t>POR AÑO</t>
  </si>
  <si>
    <t>NO PROCESADA</t>
  </si>
  <si>
    <t>POR EDAD</t>
  </si>
  <si>
    <t>POR GENERO</t>
  </si>
  <si>
    <t>MASCULINO</t>
  </si>
  <si>
    <t>FEMENINO</t>
  </si>
  <si>
    <t>ADOLESCENCIA</t>
  </si>
  <si>
    <t>NIÑEZ: menor de 12 años</t>
  </si>
  <si>
    <t>ADOLESCENCIA: 12 a 18 años</t>
  </si>
  <si>
    <t>ADULTO: 18 a 60 años</t>
  </si>
  <si>
    <t>TERCERA EDAD: mayores de 60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</si>
</sst>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Segoe U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Segoe UI"/>
      <family val="2"/>
    </font>
  </fonts>
  <fills count="2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4" xfId="0" applyBorder="1" applyAlignment="1">
      <alignment horizontal="left"/>
    </xf>
    <xf numFmtId="0" fontId="0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0" fillId="0" borderId="5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0" fillId="0" borderId="3" xfId="0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14" fontId="0" fillId="0" borderId="7" xfId="0" applyNumberFormat="1" applyFont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14" fontId="4" fillId="16" borderId="4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Fill="1"/>
    <xf numFmtId="0" fontId="1" fillId="16" borderId="2" xfId="0" applyFont="1" applyFill="1" applyBorder="1" applyAlignment="1">
      <alignment horizontal="center" vertical="center" wrapText="1"/>
    </xf>
    <xf numFmtId="0" fontId="4" fillId="16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14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10" fillId="0" borderId="0" xfId="0" applyFont="1" applyFill="1"/>
    <xf numFmtId="0" fontId="0" fillId="0" borderId="5" xfId="0" applyFill="1" applyBorder="1" applyAlignment="1">
      <alignment horizontal="left" vertical="center" wrapText="1"/>
    </xf>
    <xf numFmtId="14" fontId="0" fillId="0" borderId="5" xfId="0" applyNumberForma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wrapText="1"/>
    </xf>
    <xf numFmtId="0" fontId="11" fillId="0" borderId="0" xfId="0" applyFont="1" applyFill="1" applyAlignment="1">
      <alignment horizontal="center" vertical="center"/>
    </xf>
    <xf numFmtId="0" fontId="0" fillId="0" borderId="6" xfId="0" applyFill="1" applyBorder="1" applyAlignment="1">
      <alignment horizontal="left" vertical="center" wrapText="1"/>
    </xf>
    <xf numFmtId="14" fontId="0" fillId="0" borderId="6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14" fontId="0" fillId="0" borderId="0" xfId="0" applyNumberForma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14" fontId="4" fillId="10" borderId="4" xfId="0" applyNumberFormat="1" applyFont="1" applyFill="1" applyBorder="1" applyAlignment="1">
      <alignment horizontal="center" vertical="center" wrapText="1"/>
    </xf>
    <xf numFmtId="14" fontId="4" fillId="11" borderId="4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13" borderId="4" xfId="0" applyNumberFormat="1" applyFont="1" applyFill="1" applyBorder="1" applyAlignment="1">
      <alignment horizontal="center" vertical="center" wrapText="1"/>
    </xf>
    <xf numFmtId="14" fontId="4" fillId="12" borderId="4" xfId="0" applyNumberFormat="1" applyFont="1" applyFill="1" applyBorder="1" applyAlignment="1">
      <alignment horizontal="center" vertical="center" wrapText="1"/>
    </xf>
    <xf numFmtId="14" fontId="4" fillId="17" borderId="4" xfId="0" applyNumberFormat="1" applyFont="1" applyFill="1" applyBorder="1" applyAlignment="1">
      <alignment horizontal="center" vertical="center" wrapText="1"/>
    </xf>
    <xf numFmtId="14" fontId="4" fillId="15" borderId="4" xfId="0" applyNumberFormat="1" applyFont="1" applyFill="1" applyBorder="1" applyAlignment="1">
      <alignment horizontal="center" vertical="center" wrapText="1"/>
    </xf>
    <xf numFmtId="14" fontId="4" fillId="8" borderId="4" xfId="0" applyNumberFormat="1" applyFont="1" applyFill="1" applyBorder="1" applyAlignment="1">
      <alignment horizontal="center" vertical="center" wrapText="1"/>
    </xf>
    <xf numFmtId="14" fontId="4" fillId="9" borderId="4" xfId="0" applyNumberFormat="1" applyFont="1" applyFill="1" applyBorder="1" applyAlignment="1">
      <alignment horizontal="center" vertical="center" wrapText="1"/>
    </xf>
    <xf numFmtId="14" fontId="4" fillId="21" borderId="4" xfId="0" applyNumberFormat="1" applyFont="1" applyFill="1" applyBorder="1" applyAlignment="1">
      <alignment horizontal="center" vertical="center" wrapText="1"/>
    </xf>
    <xf numFmtId="14" fontId="4" fillId="24" borderId="4" xfId="0" applyNumberFormat="1" applyFont="1" applyFill="1" applyBorder="1" applyAlignment="1">
      <alignment horizontal="center" vertical="center" wrapText="1"/>
    </xf>
    <xf numFmtId="14" fontId="4" fillId="6" borderId="4" xfId="0" applyNumberFormat="1" applyFont="1" applyFill="1" applyBorder="1" applyAlignment="1">
      <alignment horizontal="center" vertical="center" wrapText="1"/>
    </xf>
    <xf numFmtId="14" fontId="4" fillId="22" borderId="4" xfId="0" applyNumberFormat="1" applyFont="1" applyFill="1" applyBorder="1" applyAlignment="1">
      <alignment horizontal="center" vertical="center" wrapText="1"/>
    </xf>
    <xf numFmtId="0" fontId="0" fillId="9" borderId="0" xfId="0" applyFill="1" applyAlignment="1">
      <alignment horizontal="left"/>
    </xf>
    <xf numFmtId="0" fontId="0" fillId="9" borderId="0" xfId="0" applyFill="1"/>
    <xf numFmtId="0" fontId="0" fillId="9" borderId="0" xfId="0" applyFill="1" applyAlignment="1">
      <alignment horizontal="left" vertical="center"/>
    </xf>
    <xf numFmtId="0" fontId="0" fillId="9" borderId="0" xfId="0" applyFill="1" applyAlignment="1">
      <alignment horizontal="center" vertical="center"/>
    </xf>
    <xf numFmtId="14" fontId="4" fillId="23" borderId="4" xfId="0" applyNumberFormat="1" applyFont="1" applyFill="1" applyBorder="1" applyAlignment="1">
      <alignment horizontal="center" vertical="center" wrapText="1"/>
    </xf>
    <xf numFmtId="14" fontId="4" fillId="20" borderId="4" xfId="0" applyNumberFormat="1" applyFont="1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14" fontId="4" fillId="16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4" fillId="0" borderId="6" xfId="0" applyFont="1" applyFill="1" applyBorder="1" applyAlignment="1">
      <alignment horizontal="left" vertical="center" wrapText="1"/>
    </xf>
    <xf numFmtId="14" fontId="4" fillId="22" borderId="4" xfId="0" applyNumberFormat="1" applyFont="1" applyFill="1" applyBorder="1" applyAlignment="1">
      <alignment horizontal="left" vertical="center" wrapText="1"/>
    </xf>
    <xf numFmtId="14" fontId="4" fillId="3" borderId="4" xfId="0" applyNumberFormat="1" applyFont="1" applyFill="1" applyBorder="1" applyAlignment="1">
      <alignment horizontal="left" vertical="center" wrapText="1"/>
    </xf>
    <xf numFmtId="14" fontId="4" fillId="2" borderId="4" xfId="0" applyNumberFormat="1" applyFont="1" applyFill="1" applyBorder="1" applyAlignment="1">
      <alignment horizontal="left" vertical="center" wrapText="1"/>
    </xf>
    <xf numFmtId="14" fontId="4" fillId="10" borderId="4" xfId="0" applyNumberFormat="1" applyFont="1" applyFill="1" applyBorder="1" applyAlignment="1">
      <alignment horizontal="left" vertical="center" wrapText="1"/>
    </xf>
    <xf numFmtId="14" fontId="4" fillId="11" borderId="4" xfId="0" applyNumberFormat="1" applyFont="1" applyFill="1" applyBorder="1" applyAlignment="1">
      <alignment horizontal="left" vertical="center" wrapText="1"/>
    </xf>
    <xf numFmtId="14" fontId="4" fillId="14" borderId="4" xfId="0" applyNumberFormat="1" applyFont="1" applyFill="1" applyBorder="1" applyAlignment="1">
      <alignment horizontal="left" vertical="center" wrapText="1"/>
    </xf>
    <xf numFmtId="14" fontId="4" fillId="17" borderId="4" xfId="0" applyNumberFormat="1" applyFont="1" applyFill="1" applyBorder="1" applyAlignment="1">
      <alignment horizontal="left" vertical="center" wrapText="1"/>
    </xf>
    <xf numFmtId="14" fontId="4" fillId="17" borderId="2" xfId="0" applyNumberFormat="1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 wrapText="1"/>
    </xf>
    <xf numFmtId="14" fontId="0" fillId="9" borderId="4" xfId="0" applyNumberFormat="1" applyFont="1" applyFill="1" applyBorder="1" applyAlignment="1">
      <alignment horizontal="left" vertical="center" wrapText="1"/>
    </xf>
    <xf numFmtId="0" fontId="0" fillId="9" borderId="0" xfId="0" applyFill="1" applyAlignment="1">
      <alignment wrapText="1"/>
    </xf>
    <xf numFmtId="0" fontId="0" fillId="9" borderId="5" xfId="0" applyFont="1" applyFill="1" applyBorder="1" applyAlignment="1">
      <alignment horizontal="left" vertical="center" wrapText="1"/>
    </xf>
    <xf numFmtId="14" fontId="0" fillId="9" borderId="7" xfId="0" applyNumberFormat="1" applyFont="1" applyFill="1" applyBorder="1" applyAlignment="1">
      <alignment horizontal="left" vertical="center" wrapText="1"/>
    </xf>
    <xf numFmtId="14" fontId="4" fillId="13" borderId="4" xfId="0" applyNumberFormat="1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/>
    </xf>
    <xf numFmtId="0" fontId="4" fillId="9" borderId="4" xfId="0" applyFont="1" applyFill="1" applyBorder="1" applyAlignment="1">
      <alignment horizontal="left" vertical="center"/>
    </xf>
    <xf numFmtId="14" fontId="0" fillId="9" borderId="3" xfId="0" applyNumberFormat="1" applyFont="1" applyFill="1" applyBorder="1" applyAlignment="1">
      <alignment horizontal="left" vertical="center" wrapText="1"/>
    </xf>
    <xf numFmtId="14" fontId="0" fillId="3" borderId="3" xfId="0" applyNumberFormat="1" applyFont="1" applyFill="1" applyBorder="1" applyAlignment="1">
      <alignment horizontal="left" vertical="center" wrapText="1"/>
    </xf>
    <xf numFmtId="0" fontId="4" fillId="10" borderId="4" xfId="0" applyFont="1" applyFill="1" applyBorder="1" applyAlignment="1">
      <alignment horizontal="left" vertical="center" wrapText="1"/>
    </xf>
    <xf numFmtId="14" fontId="4" fillId="6" borderId="4" xfId="0" applyNumberFormat="1" applyFont="1" applyFill="1" applyBorder="1" applyAlignment="1">
      <alignment horizontal="left" vertical="center" wrapText="1"/>
    </xf>
    <xf numFmtId="14" fontId="4" fillId="21" borderId="4" xfId="0" applyNumberFormat="1" applyFont="1" applyFill="1" applyBorder="1" applyAlignment="1">
      <alignment horizontal="left" vertical="center" wrapText="1"/>
    </xf>
    <xf numFmtId="14" fontId="4" fillId="16" borderId="4" xfId="0" applyNumberFormat="1" applyFont="1" applyFill="1" applyBorder="1" applyAlignment="1">
      <alignment horizontal="left" vertical="center" wrapText="1"/>
    </xf>
    <xf numFmtId="14" fontId="4" fillId="18" borderId="4" xfId="0" applyNumberFormat="1" applyFont="1" applyFill="1" applyBorder="1" applyAlignment="1">
      <alignment horizontal="left" vertical="center" wrapText="1"/>
    </xf>
    <xf numFmtId="14" fontId="4" fillId="19" borderId="4" xfId="0" applyNumberFormat="1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14" fontId="4" fillId="7" borderId="4" xfId="0" applyNumberFormat="1" applyFont="1" applyFill="1" applyBorder="1" applyAlignment="1">
      <alignment horizontal="left" vertical="center" wrapText="1"/>
    </xf>
    <xf numFmtId="0" fontId="0" fillId="9" borderId="7" xfId="0" applyFont="1" applyFill="1" applyBorder="1" applyAlignment="1">
      <alignment horizontal="left" vertical="center" wrapText="1"/>
    </xf>
    <xf numFmtId="14" fontId="4" fillId="9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3" fillId="0" borderId="4" xfId="0" applyFont="1" applyFill="1" applyBorder="1" applyAlignment="1"/>
    <xf numFmtId="0" fontId="3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/>
    <xf numFmtId="0" fontId="2" fillId="0" borderId="0" xfId="0" applyFont="1" applyFill="1"/>
    <xf numFmtId="0" fontId="15" fillId="0" borderId="0" xfId="0" applyFont="1" applyFill="1"/>
    <xf numFmtId="0" fontId="2" fillId="0" borderId="0" xfId="0" applyFont="1"/>
    <xf numFmtId="0" fontId="11" fillId="0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14" fontId="16" fillId="3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Fill="1"/>
    <xf numFmtId="0" fontId="14" fillId="0" borderId="0" xfId="0" applyFont="1" applyFill="1"/>
    <xf numFmtId="0" fontId="6" fillId="0" borderId="0" xfId="0" applyFont="1"/>
    <xf numFmtId="14" fontId="16" fillId="2" borderId="4" xfId="0" applyNumberFormat="1" applyFont="1" applyFill="1" applyBorder="1" applyAlignment="1">
      <alignment horizontal="center" vertical="center" wrapText="1"/>
    </xf>
    <xf numFmtId="14" fontId="16" fillId="17" borderId="4" xfId="0" applyNumberFormat="1" applyFont="1" applyFill="1" applyBorder="1" applyAlignment="1">
      <alignment horizontal="center" vertical="center" wrapText="1"/>
    </xf>
    <xf numFmtId="14" fontId="16" fillId="11" borderId="4" xfId="0" applyNumberFormat="1" applyFont="1" applyFill="1" applyBorder="1" applyAlignment="1">
      <alignment horizontal="center" vertical="center" wrapText="1"/>
    </xf>
    <xf numFmtId="14" fontId="16" fillId="21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6" fillId="9" borderId="0" xfId="0" applyFont="1" applyFill="1" applyAlignment="1">
      <alignment horizontal="left" vertical="center" wrapText="1"/>
    </xf>
    <xf numFmtId="14" fontId="6" fillId="9" borderId="0" xfId="0" applyNumberFormat="1" applyFont="1" applyFill="1" applyAlignment="1">
      <alignment horizontal="center" vertical="center"/>
    </xf>
    <xf numFmtId="0" fontId="10" fillId="0" borderId="4" xfId="0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FF6699"/>
      <color rgb="FFFF99FF"/>
      <color rgb="FF66FFFF"/>
      <color rgb="FFCCCC00"/>
      <color rgb="FFFF7C80"/>
      <color rgb="FFCCFF66"/>
      <color rgb="FF66CCFF"/>
      <color rgb="FF0099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CD161"/>
  <sheetViews>
    <sheetView zoomScale="85" zoomScaleNormal="85" workbookViewId="0">
      <selection activeCell="J26" sqref="J26:Q29"/>
    </sheetView>
  </sheetViews>
  <sheetFormatPr baseColWidth="10" defaultColWidth="10.7109375" defaultRowHeight="15.75" x14ac:dyDescent="0.25"/>
  <cols>
    <col min="1" max="1" width="5.42578125" style="24" customWidth="1"/>
    <col min="2" max="2" width="52.85546875" style="24" hidden="1" customWidth="1"/>
    <col min="3" max="3" width="11.7109375" style="24" hidden="1" customWidth="1"/>
    <col min="4" max="4" width="24" style="35" hidden="1" customWidth="1"/>
    <col min="5" max="5" width="14.85546875" style="31" customWidth="1"/>
    <col min="6" max="6" width="13.42578125" style="31" customWidth="1"/>
    <col min="7" max="11" width="3.7109375" style="4" customWidth="1"/>
    <col min="12" max="12" width="6.28515625" style="4" bestFit="1" customWidth="1"/>
    <col min="13" max="17" width="3.7109375" style="4" customWidth="1"/>
    <col min="18" max="18" width="6.28515625" style="4" bestFit="1" customWidth="1"/>
    <col min="19" max="23" width="3.7109375" style="4" customWidth="1"/>
    <col min="24" max="24" width="6.28515625" style="4" bestFit="1" customWidth="1"/>
    <col min="25" max="29" width="3.7109375" style="4" customWidth="1"/>
    <col min="30" max="30" width="6.28515625" style="4" bestFit="1" customWidth="1"/>
    <col min="31" max="35" width="3.7109375" style="4" customWidth="1"/>
    <col min="36" max="36" width="6.28515625" style="4" bestFit="1" customWidth="1"/>
    <col min="37" max="41" width="3.7109375" style="4" customWidth="1"/>
    <col min="42" max="42" width="6.28515625" style="43" bestFit="1" customWidth="1"/>
    <col min="43" max="47" width="3.7109375" style="4" customWidth="1"/>
    <col min="48" max="48" width="6.28515625" style="4" bestFit="1" customWidth="1"/>
    <col min="49" max="53" width="3.7109375" style="4" customWidth="1"/>
    <col min="54" max="54" width="6.28515625" style="4" bestFit="1" customWidth="1"/>
    <col min="55" max="58" width="3.7109375" style="4" customWidth="1"/>
    <col min="59" max="59" width="6.28515625" style="4" bestFit="1" customWidth="1"/>
    <col min="60" max="64" width="3.7109375" style="4" customWidth="1"/>
    <col min="65" max="65" width="6.28515625" style="4" bestFit="1" customWidth="1"/>
    <col min="66" max="70" width="3.7109375" style="4" customWidth="1"/>
    <col min="71" max="71" width="6.28515625" style="4" bestFit="1" customWidth="1"/>
    <col min="72" max="75" width="3.7109375" style="4" customWidth="1"/>
    <col min="76" max="76" width="6.28515625" style="4" bestFit="1" customWidth="1"/>
    <col min="77" max="82" width="10.7109375" style="4"/>
    <col min="83" max="16384" width="10.7109375" style="3"/>
  </cols>
  <sheetData>
    <row r="2" spans="1:82" customFormat="1" ht="25.5" x14ac:dyDescent="0.25">
      <c r="B2" s="7" t="s">
        <v>18</v>
      </c>
      <c r="C2" s="25" t="s">
        <v>1</v>
      </c>
      <c r="D2" s="21"/>
      <c r="E2" s="130">
        <v>2018</v>
      </c>
      <c r="F2" s="130"/>
      <c r="G2" s="134" t="s">
        <v>120</v>
      </c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32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</row>
    <row r="3" spans="1:82" customFormat="1" ht="36.75" customHeight="1" x14ac:dyDescent="0.3">
      <c r="B3" s="8" t="s">
        <v>19</v>
      </c>
      <c r="C3" s="20">
        <v>43103</v>
      </c>
      <c r="D3" s="21" t="s">
        <v>101</v>
      </c>
      <c r="E3" s="135" t="s">
        <v>118</v>
      </c>
      <c r="F3" s="135"/>
      <c r="G3" s="133" t="s">
        <v>0</v>
      </c>
      <c r="H3" s="133"/>
      <c r="I3" s="133"/>
      <c r="J3" s="133"/>
      <c r="K3" s="133"/>
      <c r="L3" s="103" t="s">
        <v>117</v>
      </c>
      <c r="M3" s="133" t="s">
        <v>2</v>
      </c>
      <c r="N3" s="133"/>
      <c r="O3" s="133"/>
      <c r="P3" s="133"/>
      <c r="Q3" s="133"/>
      <c r="R3" s="103" t="s">
        <v>117</v>
      </c>
      <c r="S3" s="133" t="s">
        <v>3</v>
      </c>
      <c r="T3" s="133"/>
      <c r="U3" s="133"/>
      <c r="V3" s="133"/>
      <c r="W3" s="133"/>
      <c r="X3" s="103" t="s">
        <v>117</v>
      </c>
      <c r="Y3" s="133" t="s">
        <v>4</v>
      </c>
      <c r="Z3" s="133"/>
      <c r="AA3" s="133"/>
      <c r="AB3" s="133"/>
      <c r="AC3" s="133"/>
      <c r="AD3" s="103" t="s">
        <v>117</v>
      </c>
      <c r="AE3" s="133" t="s">
        <v>5</v>
      </c>
      <c r="AF3" s="133"/>
      <c r="AG3" s="133"/>
      <c r="AH3" s="133"/>
      <c r="AI3" s="133"/>
      <c r="AJ3" s="103" t="s">
        <v>117</v>
      </c>
      <c r="AK3" s="133" t="s">
        <v>6</v>
      </c>
      <c r="AL3" s="133"/>
      <c r="AM3" s="133"/>
      <c r="AN3" s="133"/>
      <c r="AO3" s="133"/>
      <c r="AP3" s="104" t="s">
        <v>117</v>
      </c>
      <c r="AQ3" s="133" t="s">
        <v>7</v>
      </c>
      <c r="AR3" s="133"/>
      <c r="AS3" s="133"/>
      <c r="AT3" s="133"/>
      <c r="AU3" s="133"/>
      <c r="AV3" s="105" t="s">
        <v>117</v>
      </c>
      <c r="AW3" s="133" t="s">
        <v>8</v>
      </c>
      <c r="AX3" s="133"/>
      <c r="AY3" s="133"/>
      <c r="AZ3" s="133"/>
      <c r="BA3" s="133"/>
      <c r="BB3" s="105" t="s">
        <v>117</v>
      </c>
      <c r="BC3" s="133" t="s">
        <v>9</v>
      </c>
      <c r="BD3" s="133"/>
      <c r="BE3" s="133"/>
      <c r="BF3" s="133"/>
      <c r="BG3" s="105" t="s">
        <v>117</v>
      </c>
      <c r="BH3" s="133" t="s">
        <v>10</v>
      </c>
      <c r="BI3" s="133"/>
      <c r="BJ3" s="133"/>
      <c r="BK3" s="133"/>
      <c r="BL3" s="133"/>
      <c r="BM3" s="105" t="s">
        <v>117</v>
      </c>
      <c r="BN3" s="133" t="s">
        <v>11</v>
      </c>
      <c r="BO3" s="133"/>
      <c r="BP3" s="133"/>
      <c r="BQ3" s="133"/>
      <c r="BR3" s="133"/>
      <c r="BS3" s="105" t="s">
        <v>117</v>
      </c>
      <c r="BT3" s="133" t="s">
        <v>12</v>
      </c>
      <c r="BU3" s="133"/>
      <c r="BV3" s="133"/>
      <c r="BW3" s="133"/>
      <c r="BX3" s="105" t="s">
        <v>117</v>
      </c>
      <c r="BY3" s="22"/>
      <c r="BZ3" s="22"/>
      <c r="CA3" s="22"/>
    </row>
    <row r="4" spans="1:82" ht="30" customHeight="1" x14ac:dyDescent="0.25">
      <c r="A4"/>
      <c r="B4" s="8" t="s">
        <v>25</v>
      </c>
      <c r="C4" s="20">
        <v>43103</v>
      </c>
      <c r="D4" s="21" t="s">
        <v>101</v>
      </c>
      <c r="E4" s="131" t="s">
        <v>116</v>
      </c>
      <c r="F4" s="132"/>
      <c r="G4" s="106">
        <v>3</v>
      </c>
      <c r="H4" s="106">
        <v>3</v>
      </c>
      <c r="I4" s="106">
        <v>1</v>
      </c>
      <c r="J4" s="102">
        <v>2</v>
      </c>
      <c r="K4" s="102">
        <v>1</v>
      </c>
      <c r="L4" s="102">
        <f>COUNTIF(D3:D15,"OTROS")</f>
        <v>10</v>
      </c>
      <c r="M4" s="102">
        <v>0</v>
      </c>
      <c r="N4" s="102">
        <v>3</v>
      </c>
      <c r="O4" s="102">
        <v>0</v>
      </c>
      <c r="P4" s="102">
        <v>0</v>
      </c>
      <c r="Q4" s="102">
        <v>1</v>
      </c>
      <c r="R4" s="102">
        <f>COUNTIF(D17:D22,"OTROS")</f>
        <v>4</v>
      </c>
      <c r="S4" s="102"/>
      <c r="T4" s="102">
        <v>2</v>
      </c>
      <c r="U4" s="102">
        <v>2</v>
      </c>
      <c r="V4" s="102">
        <v>1</v>
      </c>
      <c r="W4" s="102">
        <v>0</v>
      </c>
      <c r="X4" s="102">
        <f>COUNTIF(D24:D34,"OTROS")</f>
        <v>5</v>
      </c>
      <c r="Y4" s="102">
        <v>4</v>
      </c>
      <c r="Z4" s="102">
        <v>3</v>
      </c>
      <c r="AA4" s="102">
        <v>5</v>
      </c>
      <c r="AB4" s="102">
        <v>2</v>
      </c>
      <c r="AC4" s="102">
        <v>1</v>
      </c>
      <c r="AD4" s="102">
        <f>COUNTIF(D36:D58,"OTROS")</f>
        <v>15</v>
      </c>
      <c r="AE4" s="102"/>
      <c r="AF4" s="102">
        <v>1</v>
      </c>
      <c r="AG4" s="102">
        <v>2</v>
      </c>
      <c r="AH4" s="102"/>
      <c r="AI4" s="102"/>
      <c r="AJ4" s="102">
        <f>COUNTIF(D60:D68,"OTROS")</f>
        <v>3</v>
      </c>
      <c r="AK4" s="102">
        <v>1</v>
      </c>
      <c r="AL4" s="102">
        <v>1</v>
      </c>
      <c r="AM4" s="102">
        <v>3</v>
      </c>
      <c r="AN4" s="102">
        <v>1</v>
      </c>
      <c r="AO4" s="102">
        <v>1</v>
      </c>
      <c r="AP4" s="102">
        <f>COUNTIF(D70:D82,"OTROS")</f>
        <v>7</v>
      </c>
      <c r="AQ4" s="102">
        <v>4</v>
      </c>
      <c r="AR4" s="102">
        <v>2</v>
      </c>
      <c r="AS4" s="102">
        <v>2</v>
      </c>
      <c r="AT4" s="102">
        <v>0</v>
      </c>
      <c r="AU4" s="102">
        <v>5</v>
      </c>
      <c r="AV4" s="102">
        <f>COUNTIF(D84:D102,"OTROS")</f>
        <v>13</v>
      </c>
      <c r="AW4" s="102">
        <v>1</v>
      </c>
      <c r="AX4" s="102">
        <v>3</v>
      </c>
      <c r="AY4" s="102">
        <v>1</v>
      </c>
      <c r="AZ4" s="102">
        <v>2</v>
      </c>
      <c r="BA4" s="102">
        <v>1</v>
      </c>
      <c r="BB4" s="102">
        <f>COUNTIF(D104:D115,"OTROS")</f>
        <v>8</v>
      </c>
      <c r="BC4" s="102">
        <v>3</v>
      </c>
      <c r="BD4" s="102">
        <v>1</v>
      </c>
      <c r="BE4" s="102">
        <v>1</v>
      </c>
      <c r="BF4" s="102">
        <v>1</v>
      </c>
      <c r="BG4" s="102">
        <f>COUNTIF(D117:D123,"OTROS")</f>
        <v>6</v>
      </c>
      <c r="BH4" s="102">
        <v>0</v>
      </c>
      <c r="BI4" s="102"/>
      <c r="BJ4" s="102">
        <v>3</v>
      </c>
      <c r="BK4" s="102">
        <v>4</v>
      </c>
      <c r="BL4" s="102">
        <v>2</v>
      </c>
      <c r="BM4" s="102">
        <f>COUNTIF(D125:D135,"OTROS")</f>
        <v>9</v>
      </c>
      <c r="BN4" s="102">
        <v>0</v>
      </c>
      <c r="BO4" s="102">
        <v>1</v>
      </c>
      <c r="BP4" s="102">
        <v>1</v>
      </c>
      <c r="BQ4" s="102">
        <v>0</v>
      </c>
      <c r="BR4" s="102">
        <v>3</v>
      </c>
      <c r="BS4" s="102">
        <f>COUNTIF(D137:D145,"OTROS")</f>
        <v>5</v>
      </c>
      <c r="BT4" s="102">
        <v>0</v>
      </c>
      <c r="BU4" s="102">
        <v>1</v>
      </c>
      <c r="BV4" s="102">
        <v>1</v>
      </c>
      <c r="BW4" s="102">
        <v>0</v>
      </c>
      <c r="BX4" s="102">
        <f>COUNTIF(D147:D152,"OTROS")</f>
        <v>2</v>
      </c>
      <c r="BY4" s="23"/>
      <c r="BZ4" s="3"/>
      <c r="CA4" s="3"/>
      <c r="CB4" s="3"/>
      <c r="CC4" s="3"/>
      <c r="CD4" s="3"/>
    </row>
    <row r="5" spans="1:82" ht="30" customHeight="1" x14ac:dyDescent="0.25">
      <c r="A5"/>
      <c r="B5" s="5" t="s">
        <v>19</v>
      </c>
      <c r="C5" s="26" t="s">
        <v>13</v>
      </c>
      <c r="D5" s="21" t="s">
        <v>101</v>
      </c>
      <c r="E5" s="130" t="s">
        <v>107</v>
      </c>
      <c r="F5" s="130"/>
      <c r="G5" s="106">
        <v>1</v>
      </c>
      <c r="H5" s="106"/>
      <c r="I5" s="106"/>
      <c r="J5" s="106"/>
      <c r="K5" s="102"/>
      <c r="L5" s="102">
        <f>COUNTIF(D3:D15,"NEUMONIA")</f>
        <v>1</v>
      </c>
      <c r="M5" s="102"/>
      <c r="N5" s="102"/>
      <c r="O5" s="102"/>
      <c r="P5" s="102"/>
      <c r="Q5" s="102"/>
      <c r="R5" s="102">
        <f>COUNTIF(D17:D22,"NEUMONIA")</f>
        <v>0</v>
      </c>
      <c r="S5" s="102">
        <v>2</v>
      </c>
      <c r="T5" s="102">
        <v>1</v>
      </c>
      <c r="U5" s="102"/>
      <c r="V5" s="102"/>
      <c r="W5" s="102"/>
      <c r="X5" s="102">
        <f>COUNTIF(D24:D34,"NEUMONIA")</f>
        <v>2</v>
      </c>
      <c r="Y5" s="102">
        <v>2</v>
      </c>
      <c r="Z5" s="102"/>
      <c r="AA5" s="102"/>
      <c r="AB5" s="102"/>
      <c r="AC5" s="102"/>
      <c r="AD5" s="102">
        <f>COUNTIF(D36:D58,"NEUMONIA")</f>
        <v>2</v>
      </c>
      <c r="AE5" s="102"/>
      <c r="AF5" s="102"/>
      <c r="AG5" s="102"/>
      <c r="AH5" s="102"/>
      <c r="AI5" s="102">
        <v>1</v>
      </c>
      <c r="AJ5" s="102">
        <f>COUNTIF(D60:D68,"NEUMONIA")</f>
        <v>1</v>
      </c>
      <c r="AK5" s="102"/>
      <c r="AL5" s="102">
        <v>1</v>
      </c>
      <c r="AM5" s="102"/>
      <c r="AN5" s="102"/>
      <c r="AO5" s="102"/>
      <c r="AP5" s="102">
        <f>COUNTIF(D70:D82,"NEUMONIA")</f>
        <v>1</v>
      </c>
      <c r="AQ5" s="102"/>
      <c r="AR5" s="102"/>
      <c r="AS5" s="102"/>
      <c r="AT5" s="102"/>
      <c r="AU5" s="102"/>
      <c r="AV5" s="102">
        <f>COUNTIF(D84:D102,"NEUMONIA")</f>
        <v>0</v>
      </c>
      <c r="AW5" s="102"/>
      <c r="AX5" s="102"/>
      <c r="AY5" s="102"/>
      <c r="AZ5" s="102"/>
      <c r="BA5" s="102"/>
      <c r="BB5" s="102">
        <f>COUNTIF(D104:D115,"NEUMONIA")</f>
        <v>0</v>
      </c>
      <c r="BC5" s="102"/>
      <c r="BD5" s="102"/>
      <c r="BE5" s="102"/>
      <c r="BF5" s="102"/>
      <c r="BG5" s="102">
        <f>COUNTIF(D117:D123,"NEUMONIA")</f>
        <v>0</v>
      </c>
      <c r="BH5" s="102"/>
      <c r="BI5" s="102"/>
      <c r="BJ5" s="102"/>
      <c r="BK5" s="102"/>
      <c r="BL5" s="102"/>
      <c r="BM5" s="102">
        <f>COUNTIF(D125:D135,"NEUMONIA")</f>
        <v>0</v>
      </c>
      <c r="BN5" s="102"/>
      <c r="BO5" s="102">
        <v>1</v>
      </c>
      <c r="BP5" s="102"/>
      <c r="BQ5" s="102"/>
      <c r="BR5" s="102">
        <v>1</v>
      </c>
      <c r="BS5" s="102">
        <f>COUNTIF(D137:D145,"NEUMONIA")</f>
        <v>2</v>
      </c>
      <c r="BT5" s="102"/>
      <c r="BU5" s="102"/>
      <c r="BV5" s="102"/>
      <c r="BW5" s="102"/>
      <c r="BX5" s="102">
        <f>COUNTIF(D147:D152,"NEUMONIA")</f>
        <v>0</v>
      </c>
      <c r="BY5" s="23"/>
      <c r="BZ5" s="3"/>
      <c r="CA5" s="3"/>
      <c r="CB5" s="3"/>
      <c r="CC5" s="3"/>
      <c r="CD5" s="3"/>
    </row>
    <row r="6" spans="1:82" ht="30" customHeight="1" x14ac:dyDescent="0.25">
      <c r="A6"/>
      <c r="B6" s="8" t="s">
        <v>26</v>
      </c>
      <c r="C6" s="20">
        <v>43104</v>
      </c>
      <c r="D6" s="21" t="s">
        <v>102</v>
      </c>
      <c r="E6" s="130" t="s">
        <v>108</v>
      </c>
      <c r="F6" s="130"/>
      <c r="G6" s="106"/>
      <c r="H6" s="106"/>
      <c r="I6" s="106"/>
      <c r="J6" s="106"/>
      <c r="K6" s="102"/>
      <c r="L6" s="102">
        <f>COUNTIF(D3:D15,"INSUFICIENCIA RESPIRATORIA")</f>
        <v>0</v>
      </c>
      <c r="M6" s="102"/>
      <c r="N6" s="102"/>
      <c r="O6" s="102"/>
      <c r="P6" s="102"/>
      <c r="Q6" s="102"/>
      <c r="R6" s="102">
        <f>COUNTIF(D17:D22,"INSUFICIENCIA RESPIRATORIA")</f>
        <v>0</v>
      </c>
      <c r="S6" s="102"/>
      <c r="T6" s="102"/>
      <c r="U6" s="102"/>
      <c r="V6" s="102"/>
      <c r="W6" s="102"/>
      <c r="X6" s="102">
        <f>COUNTIF(D24:D34,"INSUFICIENCIA RESPIRATORIA")</f>
        <v>0</v>
      </c>
      <c r="Y6" s="102"/>
      <c r="Z6" s="102"/>
      <c r="AA6" s="102"/>
      <c r="AB6" s="102"/>
      <c r="AC6" s="102"/>
      <c r="AD6" s="102">
        <f>COUNTIF(D36:D58,"INSUFICIENCIA RESPIRATORIA")</f>
        <v>0</v>
      </c>
      <c r="AE6" s="102"/>
      <c r="AF6" s="102"/>
      <c r="AG6" s="102"/>
      <c r="AH6" s="102"/>
      <c r="AI6" s="102"/>
      <c r="AJ6" s="102">
        <f>COUNTIF(D60:D68,"INSUFICIENCIA RESPIRATORIA")</f>
        <v>0</v>
      </c>
      <c r="AK6" s="102"/>
      <c r="AL6" s="102"/>
      <c r="AM6" s="102"/>
      <c r="AN6" s="102"/>
      <c r="AO6" s="102"/>
      <c r="AP6" s="102">
        <f>COUNTIF(D70:D82,"INSUFICIENCIA RESPIRATORIA")</f>
        <v>0</v>
      </c>
      <c r="AQ6" s="102"/>
      <c r="AR6" s="102"/>
      <c r="AS6" s="102">
        <v>1</v>
      </c>
      <c r="AT6" s="102"/>
      <c r="AU6" s="102"/>
      <c r="AV6" s="102">
        <f>COUNTIF(D84:D102,"INSUFICIENCIA RESPIRATORIA")</f>
        <v>1</v>
      </c>
      <c r="AW6" s="102"/>
      <c r="AX6" s="102"/>
      <c r="AY6" s="102">
        <v>1</v>
      </c>
      <c r="AZ6" s="102"/>
      <c r="BA6" s="102"/>
      <c r="BB6" s="102">
        <f>COUNTIF(D104:D115,"INSUFICIENCIA RESPIRATORIA")</f>
        <v>1</v>
      </c>
      <c r="BC6" s="102"/>
      <c r="BD6" s="102"/>
      <c r="BE6" s="102"/>
      <c r="BF6" s="102"/>
      <c r="BG6" s="102">
        <f>COUNTIF(D117:D123,"INSUFICIENCIA RESPIRATORIA")</f>
        <v>0</v>
      </c>
      <c r="BH6" s="102"/>
      <c r="BI6" s="102"/>
      <c r="BJ6" s="102"/>
      <c r="BK6" s="102"/>
      <c r="BL6" s="102"/>
      <c r="BM6" s="102">
        <f>COUNTIF(D125:D135,"INSUFICIENCIA RESPIRATORIA")</f>
        <v>0</v>
      </c>
      <c r="BN6" s="102"/>
      <c r="BO6" s="102"/>
      <c r="BP6" s="102"/>
      <c r="BQ6" s="102"/>
      <c r="BR6" s="102"/>
      <c r="BS6" s="102">
        <f>COUNTIF(D137:D145,"INSUFICIENCIA RESPIRATORIA")</f>
        <v>0</v>
      </c>
      <c r="BT6" s="102"/>
      <c r="BU6" s="102"/>
      <c r="BV6" s="102"/>
      <c r="BW6" s="102"/>
      <c r="BX6" s="102">
        <f>COUNTIF(D147:D152,"INSUFICIENCIA RESPIRATORIA")</f>
        <v>0</v>
      </c>
      <c r="BY6" s="23"/>
      <c r="BZ6" s="3"/>
      <c r="CA6" s="3"/>
      <c r="CB6" s="3"/>
      <c r="CC6" s="3"/>
      <c r="CD6" s="3"/>
    </row>
    <row r="7" spans="1:82" ht="30" customHeight="1" x14ac:dyDescent="0.25">
      <c r="A7"/>
      <c r="B7" s="5" t="s">
        <v>19</v>
      </c>
      <c r="C7" s="20">
        <v>43108</v>
      </c>
      <c r="D7" s="21" t="s">
        <v>101</v>
      </c>
      <c r="E7" s="130" t="s">
        <v>109</v>
      </c>
      <c r="F7" s="130"/>
      <c r="G7" s="107"/>
      <c r="H7" s="107"/>
      <c r="I7" s="107"/>
      <c r="J7" s="107"/>
      <c r="K7" s="102"/>
      <c r="L7" s="102">
        <f>COUNTIF(D3:D15,"PARO CARDIORRESPIRATORIO")</f>
        <v>0</v>
      </c>
      <c r="M7" s="102"/>
      <c r="N7" s="102"/>
      <c r="O7" s="102"/>
      <c r="P7" s="102"/>
      <c r="Q7" s="102">
        <v>1</v>
      </c>
      <c r="R7" s="102">
        <f>COUNTIF(D17:D22,"PARO CARDIORRESPIRATORIO")</f>
        <v>1</v>
      </c>
      <c r="S7" s="102"/>
      <c r="T7" s="102"/>
      <c r="U7" s="102"/>
      <c r="V7" s="102"/>
      <c r="W7" s="102"/>
      <c r="X7" s="102">
        <f>COUNTIF(D24:D34,"PARO CARDIORRESPIRATORIO")</f>
        <v>0</v>
      </c>
      <c r="Y7" s="102">
        <v>2</v>
      </c>
      <c r="Z7" s="102"/>
      <c r="AA7" s="102">
        <v>1</v>
      </c>
      <c r="AB7" s="102"/>
      <c r="AC7" s="102"/>
      <c r="AD7" s="102">
        <f>COUNTIF(D36:D58,"PARO CARDIORRESPIRATORIO")</f>
        <v>3</v>
      </c>
      <c r="AE7" s="102"/>
      <c r="AF7" s="102">
        <v>1</v>
      </c>
      <c r="AG7" s="102"/>
      <c r="AH7" s="102"/>
      <c r="AI7" s="102">
        <v>2</v>
      </c>
      <c r="AJ7" s="102">
        <f>COUNTIF(D60:D68,"PARO CARDIORRESPIRATORIO")</f>
        <v>3</v>
      </c>
      <c r="AK7" s="102">
        <v>1</v>
      </c>
      <c r="AL7" s="102">
        <v>1</v>
      </c>
      <c r="AM7" s="102">
        <v>1</v>
      </c>
      <c r="AN7" s="102"/>
      <c r="AO7" s="102"/>
      <c r="AP7" s="102">
        <f>COUNTIF(D70:D82,"PARO CARDIORRESPIRATORIO")</f>
        <v>3</v>
      </c>
      <c r="AQ7" s="102"/>
      <c r="AR7" s="102"/>
      <c r="AS7" s="102">
        <v>2</v>
      </c>
      <c r="AT7" s="102"/>
      <c r="AU7" s="102"/>
      <c r="AV7" s="102">
        <f>COUNTIF(D84:D102,"PARO CARDIORRESPIRATORIO")</f>
        <v>2</v>
      </c>
      <c r="AW7" s="102"/>
      <c r="AX7" s="102"/>
      <c r="AY7" s="102"/>
      <c r="AZ7" s="102"/>
      <c r="BA7" s="102">
        <v>1</v>
      </c>
      <c r="BB7" s="102">
        <f>COUNTIF(D104:D115,"PARO CARDIORRESPIRATORIO")</f>
        <v>1</v>
      </c>
      <c r="BC7" s="102"/>
      <c r="BD7" s="102"/>
      <c r="BE7" s="102">
        <v>1</v>
      </c>
      <c r="BF7" s="102"/>
      <c r="BG7" s="102">
        <f>COUNTIF(D117:D123,"PARO CARDIORRESPIRATORIO")</f>
        <v>1</v>
      </c>
      <c r="BH7" s="102"/>
      <c r="BI7" s="102"/>
      <c r="BJ7" s="102"/>
      <c r="BK7" s="102"/>
      <c r="BL7" s="102"/>
      <c r="BM7" s="102">
        <f>COUNTIF(D125:D135,"PARO CARDIORRESPIRATORIO")</f>
        <v>0</v>
      </c>
      <c r="BN7" s="102"/>
      <c r="BO7" s="102"/>
      <c r="BP7" s="102">
        <v>1</v>
      </c>
      <c r="BQ7" s="102"/>
      <c r="BR7" s="102"/>
      <c r="BS7" s="102">
        <f>COUNTIF(D137:D145,"PARO CARDIORRESPIRATORIO")</f>
        <v>1</v>
      </c>
      <c r="BT7" s="102"/>
      <c r="BU7" s="102"/>
      <c r="BV7" s="102">
        <v>1</v>
      </c>
      <c r="BW7" s="102"/>
      <c r="BX7" s="102">
        <f>COUNTIF(D147:D152,"PARO CARDIORRESPIRATORIO")</f>
        <v>1</v>
      </c>
      <c r="BY7" s="23"/>
      <c r="BZ7" s="3"/>
      <c r="CA7" s="3"/>
      <c r="CB7" s="3"/>
      <c r="CC7" s="3"/>
      <c r="CD7" s="3"/>
    </row>
    <row r="8" spans="1:82" ht="30" customHeight="1" x14ac:dyDescent="0.25">
      <c r="A8"/>
      <c r="B8" s="8" t="s">
        <v>19</v>
      </c>
      <c r="C8" s="20">
        <v>43109</v>
      </c>
      <c r="D8" s="21" t="s">
        <v>101</v>
      </c>
      <c r="E8" s="130" t="s">
        <v>110</v>
      </c>
      <c r="F8" s="130"/>
      <c r="G8" s="108"/>
      <c r="H8" s="108"/>
      <c r="I8" s="108"/>
      <c r="J8" s="108"/>
      <c r="K8" s="102"/>
      <c r="L8" s="102">
        <f>COUNTIF(D3:D15,"SEPTICEMIA")</f>
        <v>0</v>
      </c>
      <c r="M8" s="102"/>
      <c r="N8" s="102"/>
      <c r="O8" s="102"/>
      <c r="P8" s="102"/>
      <c r="Q8" s="102"/>
      <c r="R8" s="102">
        <f>COUNTIF(D17:D22,"SEPTICEMIA")</f>
        <v>0</v>
      </c>
      <c r="S8" s="102"/>
      <c r="T8" s="102"/>
      <c r="U8" s="102"/>
      <c r="V8" s="102">
        <v>1</v>
      </c>
      <c r="W8" s="102"/>
      <c r="X8" s="102">
        <f>COUNTIF(J17:J22,"SEPTICEMIA")</f>
        <v>0</v>
      </c>
      <c r="Y8" s="102">
        <v>2</v>
      </c>
      <c r="Z8" s="102"/>
      <c r="AA8" s="102"/>
      <c r="AB8" s="102"/>
      <c r="AC8" s="102"/>
      <c r="AD8" s="102">
        <f>COUNTIF(D36:D58,"SEPTICEMIA")</f>
        <v>2</v>
      </c>
      <c r="AE8" s="102"/>
      <c r="AF8" s="102"/>
      <c r="AG8" s="102"/>
      <c r="AH8" s="102">
        <v>1</v>
      </c>
      <c r="AI8" s="102"/>
      <c r="AJ8" s="102">
        <f>COUNTIF(D60:D68,"SEPTICEMIA")</f>
        <v>1</v>
      </c>
      <c r="AK8" s="102"/>
      <c r="AL8" s="102"/>
      <c r="AM8" s="102"/>
      <c r="AN8" s="102">
        <v>1</v>
      </c>
      <c r="AO8" s="102">
        <v>1</v>
      </c>
      <c r="AP8" s="102">
        <f>COUNTIF(D70:D82,"SEPTICEMIA")</f>
        <v>2</v>
      </c>
      <c r="AQ8" s="102"/>
      <c r="AR8" s="102"/>
      <c r="AS8" s="102"/>
      <c r="AT8" s="102"/>
      <c r="AU8" s="102"/>
      <c r="AV8" s="102">
        <f>COUNTIF(D84:D102,"SEPTICEMIA")</f>
        <v>0</v>
      </c>
      <c r="AW8" s="102"/>
      <c r="AX8" s="102"/>
      <c r="AY8" s="102"/>
      <c r="AZ8" s="102"/>
      <c r="BA8" s="102"/>
      <c r="BB8" s="102">
        <f>COUNTIF(D104:D115,"SEPTICEMIA")</f>
        <v>0</v>
      </c>
      <c r="BC8" s="102"/>
      <c r="BD8" s="102"/>
      <c r="BE8" s="102"/>
      <c r="BF8" s="102"/>
      <c r="BG8" s="102">
        <f>COUNTIF(D117:D123,"SEPTICEMIA")</f>
        <v>0</v>
      </c>
      <c r="BH8" s="102"/>
      <c r="BI8" s="102"/>
      <c r="BJ8" s="102"/>
      <c r="BK8" s="102"/>
      <c r="BL8" s="102"/>
      <c r="BM8" s="102">
        <f>COUNTIF(D125:D135,"SEPTICEMIA")</f>
        <v>0</v>
      </c>
      <c r="BN8" s="102"/>
      <c r="BO8" s="102"/>
      <c r="BP8" s="102"/>
      <c r="BQ8" s="102"/>
      <c r="BR8" s="102"/>
      <c r="BS8" s="102">
        <f>COUNTIF(D137:D145,"SEPTICEMIA")</f>
        <v>0</v>
      </c>
      <c r="BT8" s="102"/>
      <c r="BU8" s="102">
        <v>1</v>
      </c>
      <c r="BV8" s="102"/>
      <c r="BW8" s="102"/>
      <c r="BX8" s="102">
        <f>COUNTIF(D147:D152,"SEPTICEMIA")</f>
        <v>1</v>
      </c>
      <c r="BY8" s="23"/>
      <c r="BZ8" s="3"/>
      <c r="CA8" s="3"/>
      <c r="CB8" s="3"/>
      <c r="CC8" s="3"/>
      <c r="CD8" s="3"/>
    </row>
    <row r="9" spans="1:82" ht="30" customHeight="1" x14ac:dyDescent="0.25">
      <c r="A9"/>
      <c r="B9" s="8" t="s">
        <v>19</v>
      </c>
      <c r="C9" s="20">
        <v>43111</v>
      </c>
      <c r="D9" s="21" t="s">
        <v>101</v>
      </c>
      <c r="E9" s="130" t="s">
        <v>111</v>
      </c>
      <c r="F9" s="130"/>
      <c r="G9" s="107"/>
      <c r="H9" s="107"/>
      <c r="I9" s="107"/>
      <c r="J9" s="107"/>
      <c r="K9" s="102"/>
      <c r="L9" s="102">
        <f>COUNTIF(D3:D15,"FALLA MULTISISTEMATICA")</f>
        <v>0</v>
      </c>
      <c r="M9" s="102"/>
      <c r="N9" s="102"/>
      <c r="O9" s="102"/>
      <c r="P9" s="102"/>
      <c r="Q9" s="102"/>
      <c r="R9" s="102">
        <f>COUNTIF(D17:D22,"FALLA MULTISISTEMATICA")</f>
        <v>0</v>
      </c>
      <c r="S9" s="102"/>
      <c r="T9" s="102"/>
      <c r="U9" s="102"/>
      <c r="V9" s="102"/>
      <c r="W9" s="102"/>
      <c r="X9" s="102">
        <f>COUNTIF(J17:J22,"FALLA MULTISISTEMATICA")</f>
        <v>0</v>
      </c>
      <c r="Y9" s="102"/>
      <c r="Z9" s="102"/>
      <c r="AA9" s="102"/>
      <c r="AB9" s="102"/>
      <c r="AC9" s="102"/>
      <c r="AD9" s="102">
        <f>COUNTIF(D36:D58,"FALLA MULTISISTEMATICA")</f>
        <v>0</v>
      </c>
      <c r="AE9" s="102"/>
      <c r="AF9" s="102"/>
      <c r="AG9" s="102"/>
      <c r="AH9" s="102"/>
      <c r="AI9" s="102"/>
      <c r="AJ9" s="102">
        <f>COUNTIF(D60:D68,"FALLA MULTISISTEMATICA")</f>
        <v>0</v>
      </c>
      <c r="AK9" s="102"/>
      <c r="AL9" s="102"/>
      <c r="AM9" s="102"/>
      <c r="AN9" s="102"/>
      <c r="AO9" s="102"/>
      <c r="AP9" s="102">
        <f>COUNTIF(D70:D82,"FALLA MULTISISTEMATICA")</f>
        <v>0</v>
      </c>
      <c r="AQ9" s="102"/>
      <c r="AR9" s="102"/>
      <c r="AS9" s="102"/>
      <c r="AT9" s="102"/>
      <c r="AU9" s="102"/>
      <c r="AV9" s="102">
        <f>COUNTIF(D84:D102,"FALLA MULTISISTEMATICA")</f>
        <v>0</v>
      </c>
      <c r="AW9" s="102"/>
      <c r="AX9" s="102"/>
      <c r="AY9" s="102"/>
      <c r="AZ9" s="102">
        <v>1</v>
      </c>
      <c r="BA9" s="102"/>
      <c r="BB9" s="102">
        <f>COUNTIF(D104:D115,"FALLA MULTISISTEMATICA")</f>
        <v>1</v>
      </c>
      <c r="BC9" s="102"/>
      <c r="BD9" s="102"/>
      <c r="BE9" s="102"/>
      <c r="BF9" s="102"/>
      <c r="BG9" s="102">
        <f>COUNTIF(D117:D123,"FALLA MULTISISTEMATICA")</f>
        <v>0</v>
      </c>
      <c r="BH9" s="102"/>
      <c r="BI9" s="102"/>
      <c r="BJ9" s="102"/>
      <c r="BK9" s="102"/>
      <c r="BL9" s="102"/>
      <c r="BM9" s="102">
        <f>COUNTIF(D125:D135,"FALLA MULTISISTEMATICA")</f>
        <v>0</v>
      </c>
      <c r="BN9" s="102"/>
      <c r="BO9" s="102"/>
      <c r="BP9" s="102"/>
      <c r="BQ9" s="102"/>
      <c r="BR9" s="102"/>
      <c r="BS9" s="102">
        <f>COUNTIF(D137:D145,"FALLA MULTISISTEMATICA")</f>
        <v>0</v>
      </c>
      <c r="BT9" s="102"/>
      <c r="BU9" s="102"/>
      <c r="BV9" s="102"/>
      <c r="BW9" s="102"/>
      <c r="BX9" s="102">
        <f>COUNTIF(D147:D152,"FALLA MULTISISTEMATICA")</f>
        <v>0</v>
      </c>
      <c r="BY9" s="23"/>
      <c r="BZ9" s="3"/>
      <c r="CA9" s="3"/>
      <c r="CB9" s="3"/>
      <c r="CC9" s="3"/>
      <c r="CD9" s="3"/>
    </row>
    <row r="10" spans="1:82" ht="30" customHeight="1" x14ac:dyDescent="0.25">
      <c r="A10"/>
      <c r="B10" s="8" t="s">
        <v>19</v>
      </c>
      <c r="C10" s="20">
        <v>43118</v>
      </c>
      <c r="D10" s="21" t="s">
        <v>101</v>
      </c>
      <c r="E10" s="130" t="s">
        <v>112</v>
      </c>
      <c r="F10" s="130"/>
      <c r="G10" s="108"/>
      <c r="H10" s="108"/>
      <c r="I10" s="108"/>
      <c r="J10" s="108"/>
      <c r="K10" s="102"/>
      <c r="L10" s="102">
        <f>COUNTIF(D3:D15,"SHOCK CARDIOGENICO")</f>
        <v>0</v>
      </c>
      <c r="M10" s="102"/>
      <c r="N10" s="102"/>
      <c r="O10" s="102"/>
      <c r="P10" s="102"/>
      <c r="Q10" s="102"/>
      <c r="R10" s="102">
        <f>COUNTIF(D17:D22,"SHOCK CARDIOGENICO")</f>
        <v>0</v>
      </c>
      <c r="S10" s="102"/>
      <c r="T10" s="102"/>
      <c r="U10" s="102"/>
      <c r="V10" s="102"/>
      <c r="W10" s="102"/>
      <c r="X10" s="102">
        <f>COUNTIF(J17:J22,"SHOCK CARDIOGENICO")</f>
        <v>0</v>
      </c>
      <c r="Y10" s="102"/>
      <c r="Z10" s="102"/>
      <c r="AA10" s="102"/>
      <c r="AB10" s="102"/>
      <c r="AC10" s="102"/>
      <c r="AD10" s="102">
        <f>COUNTIF(D36:D58,"SHOCK CARDIOGENICO")</f>
        <v>0</v>
      </c>
      <c r="AE10" s="102"/>
      <c r="AF10" s="102"/>
      <c r="AG10" s="102"/>
      <c r="AH10" s="102"/>
      <c r="AI10" s="102"/>
      <c r="AJ10" s="102">
        <f>COUNTIF(D60:D68,"SHOCK CARDIOGENICO")</f>
        <v>0</v>
      </c>
      <c r="AK10" s="102"/>
      <c r="AL10" s="102"/>
      <c r="AM10" s="102"/>
      <c r="AN10" s="102"/>
      <c r="AO10" s="102"/>
      <c r="AP10" s="102">
        <f>COUNTIF(D70:D82,"SHOCK CARDIOGENICO")</f>
        <v>0</v>
      </c>
      <c r="AQ10" s="102"/>
      <c r="AR10" s="102"/>
      <c r="AS10" s="102"/>
      <c r="AT10" s="102"/>
      <c r="AU10" s="102"/>
      <c r="AV10" s="102">
        <f>COUNTIF(D84:D102,"SHOCK CARDIOGENICO")</f>
        <v>0</v>
      </c>
      <c r="AW10" s="102"/>
      <c r="AX10" s="102"/>
      <c r="AY10" s="102"/>
      <c r="AZ10" s="102"/>
      <c r="BA10" s="102"/>
      <c r="BB10" s="102">
        <f>COUNTIF(D104:D115,"SHOCK CARDIOGENICO")</f>
        <v>0</v>
      </c>
      <c r="BC10" s="102"/>
      <c r="BD10" s="102"/>
      <c r="BE10" s="102"/>
      <c r="BF10" s="102"/>
      <c r="BG10" s="102">
        <f>COUNTIF(D117:D123,"SHOCK CARDIOGENICO")</f>
        <v>0</v>
      </c>
      <c r="BH10" s="102"/>
      <c r="BI10" s="102"/>
      <c r="BJ10" s="102"/>
      <c r="BK10" s="102"/>
      <c r="BL10" s="102"/>
      <c r="BM10" s="102">
        <f>COUNTIF(D125:D135,"SHOCK CARDIOGENICO")</f>
        <v>0</v>
      </c>
      <c r="BN10" s="102"/>
      <c r="BO10" s="102"/>
      <c r="BP10" s="102"/>
      <c r="BQ10" s="102"/>
      <c r="BR10" s="102"/>
      <c r="BS10" s="102">
        <f>COUNTIF(D137:D145,"SHOCK CARDIOGENICO")</f>
        <v>0</v>
      </c>
      <c r="BT10" s="102"/>
      <c r="BU10" s="102"/>
      <c r="BV10" s="102"/>
      <c r="BW10" s="102"/>
      <c r="BX10" s="102">
        <f>COUNTIF(D147:D152,"SHOCK CARDIOGENICO")</f>
        <v>0</v>
      </c>
      <c r="BY10" s="23"/>
      <c r="BZ10" s="3"/>
      <c r="CA10" s="3"/>
      <c r="CB10" s="3"/>
      <c r="CC10" s="3"/>
      <c r="CD10" s="3"/>
    </row>
    <row r="11" spans="1:82" ht="30" customHeight="1" x14ac:dyDescent="0.25">
      <c r="A11"/>
      <c r="B11" s="8" t="s">
        <v>27</v>
      </c>
      <c r="C11" s="20">
        <v>43118</v>
      </c>
      <c r="D11" s="21" t="s">
        <v>103</v>
      </c>
      <c r="E11" s="130" t="s">
        <v>113</v>
      </c>
      <c r="F11" s="130"/>
      <c r="G11" s="108"/>
      <c r="H11" s="108"/>
      <c r="I11" s="108"/>
      <c r="J11" s="108"/>
      <c r="K11" s="102"/>
      <c r="L11" s="102">
        <f>COUNTIF(D3:D15,"ACCIDENTE CEREBRO VASCULAR")</f>
        <v>0</v>
      </c>
      <c r="M11" s="102"/>
      <c r="N11" s="102"/>
      <c r="O11" s="102"/>
      <c r="P11" s="102"/>
      <c r="Q11" s="102"/>
      <c r="R11" s="102">
        <f>COUNTIF(D17:D22,"ACCIDENTE CEREBRO VASCULAR")</f>
        <v>0</v>
      </c>
      <c r="S11" s="102"/>
      <c r="T11" s="102"/>
      <c r="U11" s="102"/>
      <c r="V11" s="102"/>
      <c r="W11" s="102"/>
      <c r="X11" s="102">
        <f>COUNTIF(J17:J22,"ACCIDENTE CEREBRO VASCULAR")</f>
        <v>0</v>
      </c>
      <c r="Y11" s="102"/>
      <c r="Z11" s="102"/>
      <c r="AA11" s="102"/>
      <c r="AB11" s="102"/>
      <c r="AC11" s="102"/>
      <c r="AD11" s="102">
        <f>COUNTIF(D36:D58,"ACCIDENTE CEREBRO VASCULAR")</f>
        <v>0</v>
      </c>
      <c r="AE11" s="102"/>
      <c r="AF11" s="102"/>
      <c r="AG11" s="102"/>
      <c r="AH11" s="102"/>
      <c r="AI11" s="102"/>
      <c r="AJ11" s="102">
        <f>COUNTIF(D60:D68,"ACCIDENTE CEREBRO VASCULAR")</f>
        <v>0</v>
      </c>
      <c r="AK11" s="102"/>
      <c r="AL11" s="102"/>
      <c r="AM11" s="102"/>
      <c r="AN11" s="102"/>
      <c r="AO11" s="102"/>
      <c r="AP11" s="102">
        <f>COUNTIF(D70:D82,"ACCIDENTE CEREBRO VASCULAR")</f>
        <v>0</v>
      </c>
      <c r="AQ11" s="102"/>
      <c r="AR11" s="102"/>
      <c r="AS11" s="102"/>
      <c r="AT11" s="102"/>
      <c r="AU11" s="102"/>
      <c r="AV11" s="102">
        <f>COUNTIF(D84:D102,"ACCIDENTE CEREBRO VASCULAR")</f>
        <v>0</v>
      </c>
      <c r="AW11" s="102"/>
      <c r="AX11" s="102"/>
      <c r="AY11" s="102"/>
      <c r="AZ11" s="102"/>
      <c r="BA11" s="102"/>
      <c r="BB11" s="102">
        <f>COUNTIF(D104:D115,"ACCIDENTE CEREBRO VASCULAR")</f>
        <v>0</v>
      </c>
      <c r="BC11" s="102"/>
      <c r="BD11" s="102"/>
      <c r="BE11" s="102"/>
      <c r="BF11" s="102"/>
      <c r="BG11" s="102">
        <f>COUNTIF(D117:D123,"ACCIDENTE CEREBRO VASCULAR")</f>
        <v>0</v>
      </c>
      <c r="BH11" s="102"/>
      <c r="BI11" s="102"/>
      <c r="BJ11" s="102"/>
      <c r="BK11" s="102"/>
      <c r="BL11" s="102"/>
      <c r="BM11" s="102">
        <f>COUNTIF(D125:D135,"ACCIDENTE CEREBRO VASCULAR")</f>
        <v>0</v>
      </c>
      <c r="BN11" s="102"/>
      <c r="BO11" s="102"/>
      <c r="BP11" s="102"/>
      <c r="BQ11" s="102"/>
      <c r="BR11" s="102"/>
      <c r="BS11" s="102">
        <f>COUNTIF(D137:D145,"ACCIDENTE CEREBRO VASCULAR")</f>
        <v>0</v>
      </c>
      <c r="BT11" s="102"/>
      <c r="BU11" s="102"/>
      <c r="BV11" s="102"/>
      <c r="BW11" s="102"/>
      <c r="BX11" s="102">
        <f>COUNTIF(D147:D152,"ACCIDENTE CEREBRO VASCULAR")</f>
        <v>0</v>
      </c>
      <c r="BY11" s="23"/>
      <c r="BZ11" s="3"/>
      <c r="CA11" s="3"/>
      <c r="CB11" s="3"/>
      <c r="CC11" s="3"/>
      <c r="CD11" s="3"/>
    </row>
    <row r="12" spans="1:82" ht="30" customHeight="1" x14ac:dyDescent="0.25">
      <c r="A12"/>
      <c r="B12" s="8" t="s">
        <v>28</v>
      </c>
      <c r="C12" s="20">
        <v>43118</v>
      </c>
      <c r="D12" s="21" t="s">
        <v>103</v>
      </c>
      <c r="E12" s="130" t="s">
        <v>104</v>
      </c>
      <c r="F12" s="130"/>
      <c r="G12" s="108"/>
      <c r="H12" s="108"/>
      <c r="I12" s="108"/>
      <c r="J12" s="108"/>
      <c r="K12" s="102"/>
      <c r="L12" s="102">
        <f>COUNTIF(D3:D15,"INSUFICIENCIA RENAL")</f>
        <v>0</v>
      </c>
      <c r="M12" s="102"/>
      <c r="N12" s="102">
        <v>1</v>
      </c>
      <c r="O12" s="102"/>
      <c r="P12" s="102"/>
      <c r="Q12" s="102"/>
      <c r="R12" s="102">
        <f>COUNTIF(D17:D22,"INSUFICIENCIA RENAL")</f>
        <v>1</v>
      </c>
      <c r="S12" s="102"/>
      <c r="T12" s="102"/>
      <c r="U12" s="102">
        <v>1</v>
      </c>
      <c r="V12" s="102"/>
      <c r="W12" s="102"/>
      <c r="X12" s="102">
        <f>COUNTIF(J17:J22,"INSUFICIENCIA RENAL")</f>
        <v>0</v>
      </c>
      <c r="Y12" s="102"/>
      <c r="Z12" s="102"/>
      <c r="AA12" s="102"/>
      <c r="AB12" s="102"/>
      <c r="AC12" s="102"/>
      <c r="AD12" s="102">
        <f>COUNTIF(D36:D58,"INSUFICIENCIA RENAL")</f>
        <v>0</v>
      </c>
      <c r="AE12" s="102"/>
      <c r="AF12" s="102"/>
      <c r="AG12" s="102"/>
      <c r="AH12" s="102"/>
      <c r="AI12" s="102"/>
      <c r="AJ12" s="102">
        <f>COUNTIF(D60:D68,"INSUFICIENCIA RENAL")</f>
        <v>0</v>
      </c>
      <c r="AK12" s="102"/>
      <c r="AL12" s="102"/>
      <c r="AM12" s="102"/>
      <c r="AN12" s="102"/>
      <c r="AO12" s="102"/>
      <c r="AP12" s="102">
        <f>COUNTIF(D70:D82,"INSUFICIENCIA RENAL")</f>
        <v>0</v>
      </c>
      <c r="AQ12" s="102"/>
      <c r="AR12" s="102">
        <v>1</v>
      </c>
      <c r="AS12" s="102"/>
      <c r="AT12" s="102"/>
      <c r="AU12" s="102"/>
      <c r="AV12" s="102">
        <f>COUNTIF(D84:D102,"INSUFICIENCIA RENAL")</f>
        <v>1</v>
      </c>
      <c r="AW12" s="102"/>
      <c r="AX12" s="102"/>
      <c r="AY12" s="102"/>
      <c r="AZ12" s="102"/>
      <c r="BA12" s="102">
        <v>1</v>
      </c>
      <c r="BB12" s="102">
        <f>COUNTIF(D104:D115,"INSUFICIENCIA RENAL")</f>
        <v>1</v>
      </c>
      <c r="BC12" s="102"/>
      <c r="BD12" s="102"/>
      <c r="BE12" s="102"/>
      <c r="BF12" s="102"/>
      <c r="BG12" s="102">
        <f>COUNTIF(D117:D123,"INSUFICIENCIA RENAL")</f>
        <v>0</v>
      </c>
      <c r="BH12" s="102"/>
      <c r="BI12" s="102"/>
      <c r="BJ12" s="102"/>
      <c r="BK12" s="102"/>
      <c r="BL12" s="102"/>
      <c r="BM12" s="102">
        <f>COUNTIF(D125:D135,"INSUFICIENCIA RENAL")</f>
        <v>0</v>
      </c>
      <c r="BN12" s="102"/>
      <c r="BO12" s="102"/>
      <c r="BP12" s="102"/>
      <c r="BQ12" s="102"/>
      <c r="BR12" s="102">
        <v>1</v>
      </c>
      <c r="BS12" s="102">
        <f>COUNTIF(D137:D145,"INSUFICIENCIA RENAL")</f>
        <v>1</v>
      </c>
      <c r="BT12" s="102"/>
      <c r="BU12" s="102"/>
      <c r="BV12" s="102"/>
      <c r="BW12" s="102"/>
      <c r="BX12" s="102">
        <f>COUNTIF(D147:D152,"INSUFICIENCIA RENAL")</f>
        <v>0</v>
      </c>
      <c r="BY12" s="23"/>
      <c r="BZ12" s="3"/>
      <c r="CA12" s="3"/>
      <c r="CB12" s="3"/>
      <c r="CC12" s="3"/>
      <c r="CD12" s="3"/>
    </row>
    <row r="13" spans="1:82" ht="30" customHeight="1" x14ac:dyDescent="0.25">
      <c r="A13"/>
      <c r="B13" s="5" t="s">
        <v>19</v>
      </c>
      <c r="C13" s="20">
        <v>43122</v>
      </c>
      <c r="D13" s="21" t="s">
        <v>101</v>
      </c>
      <c r="E13" s="130" t="s">
        <v>114</v>
      </c>
      <c r="F13" s="130"/>
      <c r="G13" s="108"/>
      <c r="H13" s="108"/>
      <c r="I13" s="108"/>
      <c r="J13" s="108"/>
      <c r="K13" s="102"/>
      <c r="L13" s="102">
        <f>COUNTIF(D3:D15,"SHOCK HIPOVOLEMICO")</f>
        <v>0</v>
      </c>
      <c r="M13" s="102"/>
      <c r="N13" s="102"/>
      <c r="O13" s="102"/>
      <c r="P13" s="102"/>
      <c r="Q13" s="102"/>
      <c r="R13" s="102">
        <f>COUNTIF(D17:D22,"SHOCK HIPOVOLEMICO")</f>
        <v>0</v>
      </c>
      <c r="S13" s="102"/>
      <c r="T13" s="102"/>
      <c r="U13" s="102"/>
      <c r="V13" s="102"/>
      <c r="W13" s="102"/>
      <c r="X13" s="102">
        <f>COUNTIF(J17:J22,"SHOCK HIPOVOLEMICO")</f>
        <v>0</v>
      </c>
      <c r="Y13" s="102"/>
      <c r="Z13" s="102"/>
      <c r="AA13" s="102"/>
      <c r="AB13" s="102"/>
      <c r="AC13" s="102"/>
      <c r="AD13" s="102">
        <f>COUNTIF(D36:D58,"SHOCK HIPOVOLEMICO")</f>
        <v>0</v>
      </c>
      <c r="AE13" s="102"/>
      <c r="AF13" s="102"/>
      <c r="AG13" s="102"/>
      <c r="AH13" s="102"/>
      <c r="AI13" s="102"/>
      <c r="AJ13" s="102">
        <f>COUNTIF(D60:D68,"SHOCK HIPOVOLEMICO")</f>
        <v>0</v>
      </c>
      <c r="AK13" s="102"/>
      <c r="AL13" s="102"/>
      <c r="AM13" s="102"/>
      <c r="AN13" s="102"/>
      <c r="AO13" s="102"/>
      <c r="AP13" s="102">
        <f>COUNTIF(D70:D82,"SHOCK HIPOVOLEMICO")</f>
        <v>0</v>
      </c>
      <c r="AQ13" s="102"/>
      <c r="AR13" s="102"/>
      <c r="AS13" s="102"/>
      <c r="AT13" s="102"/>
      <c r="AU13" s="102"/>
      <c r="AV13" s="102">
        <f>COUNTIF(D84:D102,"SHOCK HIPOVOLEMICO")</f>
        <v>0</v>
      </c>
      <c r="AW13" s="102"/>
      <c r="AX13" s="102"/>
      <c r="AY13" s="102"/>
      <c r="AZ13" s="102"/>
      <c r="BA13" s="102"/>
      <c r="BB13" s="102">
        <f>COUNTIF(D104:D115,"SHOCK HIPOVOLEMICO")</f>
        <v>0</v>
      </c>
      <c r="BC13" s="102"/>
      <c r="BD13" s="102"/>
      <c r="BE13" s="102"/>
      <c r="BF13" s="102"/>
      <c r="BG13" s="102">
        <f>COUNTIF(D117:D123,"SHOCK HIPOVOLEMICO")</f>
        <v>0</v>
      </c>
      <c r="BH13" s="102"/>
      <c r="BI13" s="102"/>
      <c r="BJ13" s="102"/>
      <c r="BK13" s="102"/>
      <c r="BL13" s="102"/>
      <c r="BM13" s="102">
        <f>COUNTIF(D125:D135,"SHOCK HIPOVOLEMICO")</f>
        <v>0</v>
      </c>
      <c r="BN13" s="102"/>
      <c r="BO13" s="102"/>
      <c r="BP13" s="102"/>
      <c r="BQ13" s="102"/>
      <c r="BR13" s="102"/>
      <c r="BS13" s="102">
        <f>COUNTIF(D137:D145,"SHOCK HIPOVOLEMICO")</f>
        <v>0</v>
      </c>
      <c r="BT13" s="102"/>
      <c r="BU13" s="102"/>
      <c r="BV13" s="102"/>
      <c r="BW13" s="102"/>
      <c r="BX13" s="102">
        <f>COUNTIF(D147:D152,"SHOCK HIPOVOLEMICO")</f>
        <v>0</v>
      </c>
      <c r="BY13" s="23"/>
      <c r="BZ13" s="3"/>
      <c r="CA13" s="3"/>
      <c r="CB13" s="3"/>
      <c r="CC13" s="3"/>
      <c r="CD13" s="3"/>
    </row>
    <row r="14" spans="1:82" ht="30" customHeight="1" x14ac:dyDescent="0.25">
      <c r="A14"/>
      <c r="B14" s="8" t="s">
        <v>19</v>
      </c>
      <c r="C14" s="20">
        <v>43123</v>
      </c>
      <c r="D14" s="21" t="s">
        <v>101</v>
      </c>
      <c r="E14" s="130" t="s">
        <v>115</v>
      </c>
      <c r="F14" s="130"/>
      <c r="G14" s="108"/>
      <c r="H14" s="108"/>
      <c r="I14" s="108">
        <v>2</v>
      </c>
      <c r="J14" s="108"/>
      <c r="K14" s="102"/>
      <c r="L14" s="102">
        <f>COUNTIF(D3:D15,"HERIDO POR ARMA")</f>
        <v>2</v>
      </c>
      <c r="M14" s="102"/>
      <c r="N14" s="102"/>
      <c r="O14" s="102"/>
      <c r="P14" s="102"/>
      <c r="Q14" s="102"/>
      <c r="R14" s="102">
        <f>COUNTIF(D17:D22,"HERIDO POR ARMA")</f>
        <v>0</v>
      </c>
      <c r="S14" s="102"/>
      <c r="T14" s="102"/>
      <c r="U14" s="102"/>
      <c r="V14" s="102"/>
      <c r="W14" s="102"/>
      <c r="X14" s="102">
        <f>COUNTIF(J17:J22,"HERIDO POR ARMA")</f>
        <v>0</v>
      </c>
      <c r="Y14" s="102"/>
      <c r="Z14" s="102"/>
      <c r="AA14" s="102"/>
      <c r="AB14" s="102">
        <v>1</v>
      </c>
      <c r="AC14" s="102"/>
      <c r="AD14" s="102">
        <f>COUNTIF(D36:D58,"HERIDO POR ARMA")</f>
        <v>1</v>
      </c>
      <c r="AE14" s="102"/>
      <c r="AF14" s="102"/>
      <c r="AG14" s="102"/>
      <c r="AH14" s="102">
        <v>1</v>
      </c>
      <c r="AI14" s="102"/>
      <c r="AJ14" s="102">
        <f>COUNTIF(D60:D68,"HERIDO POR ARMA")</f>
        <v>1</v>
      </c>
      <c r="AK14" s="102"/>
      <c r="AL14" s="102"/>
      <c r="AM14" s="102"/>
      <c r="AN14" s="102"/>
      <c r="AO14" s="102"/>
      <c r="AP14" s="102">
        <f>COUNTIF(D70:D82,"HERIDO POR ARMA")</f>
        <v>0</v>
      </c>
      <c r="AQ14" s="102"/>
      <c r="AR14" s="102">
        <v>1</v>
      </c>
      <c r="AS14" s="102">
        <v>1</v>
      </c>
      <c r="AT14" s="102"/>
      <c r="AU14" s="102"/>
      <c r="AV14" s="102">
        <f>COUNTIF(D84:D102,"HERIDO POR ARMA")</f>
        <v>2</v>
      </c>
      <c r="AW14" s="102"/>
      <c r="AX14" s="102"/>
      <c r="AY14" s="102"/>
      <c r="AZ14" s="102"/>
      <c r="BA14" s="102"/>
      <c r="BB14" s="102">
        <f>COUNTIF(D104:D115,"HERIDO POR ARMA")</f>
        <v>0</v>
      </c>
      <c r="BC14" s="102"/>
      <c r="BD14" s="102"/>
      <c r="BE14" s="102"/>
      <c r="BF14" s="102"/>
      <c r="BG14" s="102">
        <f>COUNTIF(D117:D123,"HERIDO POR ARMA")</f>
        <v>0</v>
      </c>
      <c r="BH14" s="102"/>
      <c r="BI14" s="102">
        <v>1</v>
      </c>
      <c r="BJ14" s="102">
        <v>1</v>
      </c>
      <c r="BK14" s="102"/>
      <c r="BL14" s="102"/>
      <c r="BM14" s="102">
        <f>COUNTIF(D125:D135,"HERIDO POR ARMA")</f>
        <v>2</v>
      </c>
      <c r="BN14" s="102"/>
      <c r="BO14" s="102"/>
      <c r="BP14" s="102"/>
      <c r="BQ14" s="102"/>
      <c r="BR14" s="102"/>
      <c r="BS14" s="102">
        <f>COUNTIF(D137:D145,"HERIDO POR ARMA")</f>
        <v>0</v>
      </c>
      <c r="BT14" s="102">
        <v>2</v>
      </c>
      <c r="BU14" s="102"/>
      <c r="BV14" s="102"/>
      <c r="BW14" s="102"/>
      <c r="BX14" s="102">
        <f>COUNTIF(D147:D152,"HERIDO POR ARMA")</f>
        <v>2</v>
      </c>
      <c r="BY14" s="23"/>
      <c r="BZ14" s="3"/>
      <c r="CA14" s="3"/>
      <c r="CB14" s="3"/>
      <c r="CC14" s="3"/>
      <c r="CD14" s="3"/>
    </row>
    <row r="15" spans="1:82" ht="30" customHeight="1" x14ac:dyDescent="0.25">
      <c r="A15"/>
      <c r="B15" s="8" t="s">
        <v>19</v>
      </c>
      <c r="C15" s="20">
        <v>43129</v>
      </c>
      <c r="D15" s="21" t="s">
        <v>101</v>
      </c>
      <c r="E15" s="130" t="s">
        <v>119</v>
      </c>
      <c r="F15" s="130"/>
      <c r="G15" s="102"/>
      <c r="H15" s="102"/>
      <c r="I15" s="102"/>
      <c r="J15" s="102"/>
      <c r="K15" s="102"/>
      <c r="L15" s="102">
        <f>COUNTIF(D3:D15,"COVID19")</f>
        <v>0</v>
      </c>
      <c r="M15" s="102"/>
      <c r="N15" s="102"/>
      <c r="O15" s="102"/>
      <c r="P15" s="102"/>
      <c r="Q15" s="102"/>
      <c r="R15" s="102">
        <f>COUNTIF(D24:D34,"COVID19")</f>
        <v>0</v>
      </c>
      <c r="S15" s="102"/>
      <c r="T15" s="102"/>
      <c r="U15" s="102"/>
      <c r="V15" s="102"/>
      <c r="W15" s="102"/>
      <c r="X15" s="102">
        <f>COUNTIF(D24:D34,"COVID19")</f>
        <v>0</v>
      </c>
      <c r="Y15" s="102"/>
      <c r="Z15" s="102"/>
      <c r="AA15" s="102"/>
      <c r="AB15" s="102"/>
      <c r="AC15" s="102"/>
      <c r="AD15" s="102">
        <f>COUNTIF(D36:D58,"COVID19")</f>
        <v>0</v>
      </c>
      <c r="AE15" s="102"/>
      <c r="AF15" s="102"/>
      <c r="AG15" s="102"/>
      <c r="AH15" s="102"/>
      <c r="AI15" s="102"/>
      <c r="AJ15" s="102">
        <f>COUNTIF(D60:D68,"COVID19")</f>
        <v>0</v>
      </c>
      <c r="AK15" s="102"/>
      <c r="AL15" s="102"/>
      <c r="AM15" s="102"/>
      <c r="AN15" s="102"/>
      <c r="AO15" s="102"/>
      <c r="AP15" s="102">
        <f>COUNTIF(D70:D82,"COVID19")</f>
        <v>0</v>
      </c>
      <c r="AQ15" s="102"/>
      <c r="AR15" s="102"/>
      <c r="AS15" s="102"/>
      <c r="AT15" s="102"/>
      <c r="AU15" s="102"/>
      <c r="AV15" s="102">
        <f>COUNTIF(D84:D102,"COVID19")</f>
        <v>0</v>
      </c>
      <c r="AW15" s="102"/>
      <c r="AX15" s="102"/>
      <c r="AY15" s="102"/>
      <c r="AZ15" s="102"/>
      <c r="BA15" s="102"/>
      <c r="BB15" s="102">
        <f>COUNTIF(D104:D115,"COVID19")</f>
        <v>0</v>
      </c>
      <c r="BC15" s="102"/>
      <c r="BD15" s="102"/>
      <c r="BE15" s="102"/>
      <c r="BF15" s="102"/>
      <c r="BG15" s="102">
        <f>COUNTIF(D117:D123,"COVID19")</f>
        <v>0</v>
      </c>
      <c r="BH15" s="102"/>
      <c r="BI15" s="102"/>
      <c r="BJ15" s="102"/>
      <c r="BK15" s="102"/>
      <c r="BL15" s="102"/>
      <c r="BM15" s="102">
        <f>COUNTIF(D125:D135,"COVID19")</f>
        <v>0</v>
      </c>
      <c r="BN15" s="102"/>
      <c r="BO15" s="102"/>
      <c r="BP15" s="102"/>
      <c r="BQ15" s="102"/>
      <c r="BR15" s="102"/>
      <c r="BS15" s="102">
        <f>COUNTIF(D137:D145,"COVID19")</f>
        <v>0</v>
      </c>
      <c r="BT15" s="102"/>
      <c r="BU15" s="102"/>
      <c r="BV15" s="102"/>
      <c r="BW15" s="102"/>
      <c r="BX15" s="102">
        <f>COUNTIF(D147:D152,"COVID19")</f>
        <v>0</v>
      </c>
      <c r="BY15" s="23"/>
      <c r="BZ15" s="3"/>
      <c r="CA15" s="3"/>
      <c r="CB15" s="3"/>
      <c r="CC15" s="3"/>
      <c r="CD15" s="3"/>
    </row>
    <row r="16" spans="1:82" ht="26.25" customHeight="1" x14ac:dyDescent="0.25">
      <c r="B16" s="33"/>
      <c r="C16" s="34"/>
      <c r="E16" s="36"/>
      <c r="F16" s="36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3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</row>
    <row r="17" spans="2:79" ht="28.5" customHeight="1" x14ac:dyDescent="0.25">
      <c r="B17" s="16" t="s">
        <v>19</v>
      </c>
      <c r="C17" s="19">
        <v>43136</v>
      </c>
      <c r="D17" s="35" t="s">
        <v>101</v>
      </c>
      <c r="E17" s="36"/>
      <c r="F17" s="36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3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</row>
    <row r="18" spans="2:79" ht="35.25" customHeight="1" x14ac:dyDescent="0.25">
      <c r="B18" s="16" t="s">
        <v>29</v>
      </c>
      <c r="C18" s="19">
        <v>43137</v>
      </c>
      <c r="D18" s="35" t="s">
        <v>104</v>
      </c>
      <c r="E18" s="130">
        <v>2018</v>
      </c>
      <c r="F18" s="130"/>
      <c r="G18" s="134" t="s">
        <v>121</v>
      </c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32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7"/>
      <c r="BZ18" s="27"/>
      <c r="CA18" s="27"/>
    </row>
    <row r="19" spans="2:79" ht="37.5" customHeight="1" x14ac:dyDescent="0.3">
      <c r="B19" s="16" t="s">
        <v>22</v>
      </c>
      <c r="C19" s="19">
        <v>43140</v>
      </c>
      <c r="D19" s="35" t="s">
        <v>101</v>
      </c>
      <c r="E19" s="135" t="s">
        <v>118</v>
      </c>
      <c r="F19" s="135"/>
      <c r="G19" s="133" t="s">
        <v>0</v>
      </c>
      <c r="H19" s="133"/>
      <c r="I19" s="133"/>
      <c r="J19" s="133"/>
      <c r="K19" s="133"/>
      <c r="L19" s="103" t="s">
        <v>117</v>
      </c>
      <c r="M19" s="133" t="s">
        <v>2</v>
      </c>
      <c r="N19" s="133"/>
      <c r="O19" s="133"/>
      <c r="P19" s="133"/>
      <c r="Q19" s="133"/>
      <c r="R19" s="103" t="s">
        <v>117</v>
      </c>
      <c r="S19" s="133" t="s">
        <v>3</v>
      </c>
      <c r="T19" s="133"/>
      <c r="U19" s="133"/>
      <c r="V19" s="133"/>
      <c r="W19" s="133"/>
      <c r="X19" s="103" t="s">
        <v>117</v>
      </c>
      <c r="Y19" s="133" t="s">
        <v>4</v>
      </c>
      <c r="Z19" s="133"/>
      <c r="AA19" s="133"/>
      <c r="AB19" s="133"/>
      <c r="AC19" s="133"/>
      <c r="AD19" s="103" t="s">
        <v>117</v>
      </c>
      <c r="AE19" s="133" t="s">
        <v>5</v>
      </c>
      <c r="AF19" s="133"/>
      <c r="AG19" s="133"/>
      <c r="AH19" s="133"/>
      <c r="AI19" s="133"/>
      <c r="AJ19" s="103" t="s">
        <v>117</v>
      </c>
      <c r="AK19" s="133" t="s">
        <v>6</v>
      </c>
      <c r="AL19" s="133"/>
      <c r="AM19" s="133"/>
      <c r="AN19" s="133"/>
      <c r="AO19" s="133"/>
      <c r="AP19" s="104" t="s">
        <v>117</v>
      </c>
      <c r="AQ19" s="133" t="s">
        <v>7</v>
      </c>
      <c r="AR19" s="133"/>
      <c r="AS19" s="133"/>
      <c r="AT19" s="133"/>
      <c r="AU19" s="133"/>
      <c r="AV19" s="105" t="s">
        <v>117</v>
      </c>
      <c r="AW19" s="133" t="s">
        <v>8</v>
      </c>
      <c r="AX19" s="133"/>
      <c r="AY19" s="133"/>
      <c r="AZ19" s="133"/>
      <c r="BA19" s="133"/>
      <c r="BB19" s="105" t="s">
        <v>117</v>
      </c>
      <c r="BC19" s="133" t="s">
        <v>9</v>
      </c>
      <c r="BD19" s="133"/>
      <c r="BE19" s="133"/>
      <c r="BF19" s="133"/>
      <c r="BG19" s="105" t="s">
        <v>117</v>
      </c>
      <c r="BH19" s="133" t="s">
        <v>10</v>
      </c>
      <c r="BI19" s="133"/>
      <c r="BJ19" s="133"/>
      <c r="BK19" s="133"/>
      <c r="BL19" s="133"/>
      <c r="BM19" s="105" t="s">
        <v>117</v>
      </c>
      <c r="BN19" s="133" t="s">
        <v>11</v>
      </c>
      <c r="BO19" s="133"/>
      <c r="BP19" s="133"/>
      <c r="BQ19" s="133"/>
      <c r="BR19" s="133"/>
      <c r="BS19" s="105" t="s">
        <v>117</v>
      </c>
      <c r="BT19" s="133" t="s">
        <v>12</v>
      </c>
      <c r="BU19" s="133"/>
      <c r="BV19" s="133"/>
      <c r="BW19" s="133"/>
      <c r="BX19" s="105" t="s">
        <v>117</v>
      </c>
      <c r="BY19" s="27"/>
      <c r="BZ19" s="27"/>
      <c r="CA19" s="27"/>
    </row>
    <row r="20" spans="2:79" ht="30" customHeight="1" x14ac:dyDescent="0.25">
      <c r="B20" s="16" t="s">
        <v>19</v>
      </c>
      <c r="C20" s="19">
        <v>43140</v>
      </c>
      <c r="D20" s="35" t="s">
        <v>101</v>
      </c>
      <c r="E20" s="130" t="s">
        <v>124</v>
      </c>
      <c r="F20" s="130"/>
      <c r="G20" s="106">
        <v>3</v>
      </c>
      <c r="H20" s="106">
        <v>3</v>
      </c>
      <c r="I20" s="106">
        <v>2</v>
      </c>
      <c r="J20" s="102">
        <v>3</v>
      </c>
      <c r="K20" s="102">
        <v>0</v>
      </c>
      <c r="L20" s="102">
        <v>11</v>
      </c>
      <c r="M20" s="102">
        <v>0</v>
      </c>
      <c r="N20" s="102">
        <v>3</v>
      </c>
      <c r="O20" s="102"/>
      <c r="P20" s="102">
        <v>0</v>
      </c>
      <c r="Q20" s="102"/>
      <c r="R20" s="102">
        <v>3</v>
      </c>
      <c r="S20" s="102">
        <v>1</v>
      </c>
      <c r="T20" s="102">
        <v>2</v>
      </c>
      <c r="U20" s="102">
        <v>2</v>
      </c>
      <c r="V20" s="102"/>
      <c r="W20" s="102">
        <v>0</v>
      </c>
      <c r="X20" s="102">
        <v>5</v>
      </c>
      <c r="Y20" s="102">
        <v>4</v>
      </c>
      <c r="Z20" s="102">
        <v>3</v>
      </c>
      <c r="AA20" s="102">
        <v>3</v>
      </c>
      <c r="AB20" s="102">
        <v>3</v>
      </c>
      <c r="AC20" s="102">
        <v>1</v>
      </c>
      <c r="AD20" s="102">
        <v>14</v>
      </c>
      <c r="AE20" s="102">
        <v>1</v>
      </c>
      <c r="AF20" s="102">
        <v>1</v>
      </c>
      <c r="AG20" s="102">
        <v>1</v>
      </c>
      <c r="AH20" s="102"/>
      <c r="AI20" s="102">
        <v>0</v>
      </c>
      <c r="AJ20" s="102">
        <v>3</v>
      </c>
      <c r="AK20" s="102">
        <v>0</v>
      </c>
      <c r="AL20" s="102">
        <v>1</v>
      </c>
      <c r="AM20" s="102">
        <v>2</v>
      </c>
      <c r="AN20" s="102">
        <v>1</v>
      </c>
      <c r="AO20" s="102">
        <v>1</v>
      </c>
      <c r="AP20" s="102">
        <v>5</v>
      </c>
      <c r="AQ20" s="102">
        <v>3</v>
      </c>
      <c r="AR20" s="102">
        <v>2</v>
      </c>
      <c r="AS20" s="102">
        <v>2</v>
      </c>
      <c r="AT20" s="102">
        <v>0</v>
      </c>
      <c r="AU20" s="102">
        <v>3</v>
      </c>
      <c r="AV20" s="102">
        <v>10</v>
      </c>
      <c r="AW20" s="102">
        <v>1</v>
      </c>
      <c r="AX20" s="102">
        <v>3</v>
      </c>
      <c r="AY20" s="102"/>
      <c r="AZ20" s="102">
        <v>1</v>
      </c>
      <c r="BA20" s="102">
        <v>2</v>
      </c>
      <c r="BB20" s="102">
        <v>7</v>
      </c>
      <c r="BC20" s="102">
        <v>2</v>
      </c>
      <c r="BD20" s="102">
        <v>1</v>
      </c>
      <c r="BE20" s="102">
        <v>2</v>
      </c>
      <c r="BF20" s="102">
        <v>1</v>
      </c>
      <c r="BG20" s="102">
        <v>6</v>
      </c>
      <c r="BH20" s="102">
        <v>1</v>
      </c>
      <c r="BI20" s="102">
        <v>4</v>
      </c>
      <c r="BJ20" s="102">
        <v>2</v>
      </c>
      <c r="BK20" s="102">
        <v>1</v>
      </c>
      <c r="BL20" s="102">
        <v>0</v>
      </c>
      <c r="BM20" s="102">
        <v>8</v>
      </c>
      <c r="BN20" s="102">
        <v>0</v>
      </c>
      <c r="BO20" s="102"/>
      <c r="BP20" s="102"/>
      <c r="BQ20" s="102">
        <v>3</v>
      </c>
      <c r="BR20" s="102">
        <v>0</v>
      </c>
      <c r="BS20" s="102">
        <v>3</v>
      </c>
      <c r="BT20" s="102">
        <v>1</v>
      </c>
      <c r="BU20" s="102">
        <v>1</v>
      </c>
      <c r="BV20" s="102">
        <v>1</v>
      </c>
      <c r="BW20" s="102">
        <v>0</v>
      </c>
      <c r="BX20" s="102">
        <v>3</v>
      </c>
      <c r="BY20" s="27"/>
      <c r="BZ20" s="27"/>
      <c r="CA20" s="27"/>
    </row>
    <row r="21" spans="2:79" ht="30" customHeight="1" x14ac:dyDescent="0.25">
      <c r="B21" s="16" t="s">
        <v>30</v>
      </c>
      <c r="C21" s="19">
        <v>41696</v>
      </c>
      <c r="D21" s="35" t="s">
        <v>101</v>
      </c>
      <c r="E21" s="131" t="s">
        <v>122</v>
      </c>
      <c r="F21" s="132"/>
      <c r="G21" s="106">
        <v>1</v>
      </c>
      <c r="H21" s="106"/>
      <c r="I21" s="106">
        <v>1</v>
      </c>
      <c r="J21" s="106"/>
      <c r="K21" s="102"/>
      <c r="L21" s="102">
        <v>2</v>
      </c>
      <c r="M21" s="102"/>
      <c r="N21" s="102"/>
      <c r="O21" s="102"/>
      <c r="P21" s="102"/>
      <c r="Q21" s="102">
        <v>2</v>
      </c>
      <c r="R21" s="102">
        <v>2</v>
      </c>
      <c r="S21" s="102"/>
      <c r="T21" s="102">
        <v>1</v>
      </c>
      <c r="U21" s="102">
        <v>1</v>
      </c>
      <c r="V21" s="102">
        <v>1</v>
      </c>
      <c r="W21" s="102"/>
      <c r="X21" s="102">
        <v>3</v>
      </c>
      <c r="Y21" s="102">
        <v>3</v>
      </c>
      <c r="Z21" s="102"/>
      <c r="AA21" s="102"/>
      <c r="AB21" s="102"/>
      <c r="AC21" s="102"/>
      <c r="AD21" s="102">
        <v>3</v>
      </c>
      <c r="AE21" s="102">
        <v>1</v>
      </c>
      <c r="AF21" s="102">
        <v>1</v>
      </c>
      <c r="AG21" s="102">
        <v>1</v>
      </c>
      <c r="AH21" s="102">
        <v>3</v>
      </c>
      <c r="AI21" s="102"/>
      <c r="AJ21" s="102">
        <v>6</v>
      </c>
      <c r="AK21" s="102">
        <v>2</v>
      </c>
      <c r="AL21" s="102">
        <v>2</v>
      </c>
      <c r="AM21" s="102">
        <v>2</v>
      </c>
      <c r="AN21" s="102">
        <v>1</v>
      </c>
      <c r="AO21" s="102">
        <v>1</v>
      </c>
      <c r="AP21" s="102">
        <v>0</v>
      </c>
      <c r="AQ21" s="102"/>
      <c r="AR21" s="102">
        <v>3</v>
      </c>
      <c r="AS21" s="102">
        <v>2</v>
      </c>
      <c r="AT21" s="102"/>
      <c r="AU21" s="102">
        <v>1</v>
      </c>
      <c r="AV21" s="102">
        <v>6</v>
      </c>
      <c r="AW21" s="102"/>
      <c r="AX21" s="102"/>
      <c r="AY21" s="102"/>
      <c r="AZ21" s="102">
        <v>2</v>
      </c>
      <c r="BA21" s="102">
        <v>1</v>
      </c>
      <c r="BB21" s="102">
        <v>3</v>
      </c>
      <c r="BC21" s="102"/>
      <c r="BD21" s="102"/>
      <c r="BE21" s="102"/>
      <c r="BF21" s="102"/>
      <c r="BG21" s="102">
        <v>0</v>
      </c>
      <c r="BH21" s="102"/>
      <c r="BI21" s="102"/>
      <c r="BJ21" s="102"/>
      <c r="BK21" s="102"/>
      <c r="BL21" s="102"/>
      <c r="BM21" s="102">
        <v>0</v>
      </c>
      <c r="BN21" s="102"/>
      <c r="BO21" s="102">
        <v>1</v>
      </c>
      <c r="BP21" s="102">
        <v>1</v>
      </c>
      <c r="BQ21" s="102">
        <v>2</v>
      </c>
      <c r="BR21" s="102"/>
      <c r="BS21" s="102">
        <v>4</v>
      </c>
      <c r="BT21" s="102">
        <v>1</v>
      </c>
      <c r="BU21" s="102"/>
      <c r="BV21" s="102">
        <v>1</v>
      </c>
      <c r="BW21" s="102"/>
      <c r="BX21" s="102">
        <v>2</v>
      </c>
      <c r="BY21" s="27"/>
      <c r="BZ21" s="27"/>
      <c r="CA21" s="27"/>
    </row>
    <row r="22" spans="2:79" ht="30" customHeight="1" x14ac:dyDescent="0.25">
      <c r="B22" s="16" t="s">
        <v>31</v>
      </c>
      <c r="C22" s="18" t="s">
        <v>14</v>
      </c>
      <c r="D22" s="35" t="s">
        <v>105</v>
      </c>
      <c r="E22" s="131" t="s">
        <v>123</v>
      </c>
      <c r="F22" s="132"/>
      <c r="G22" s="106"/>
      <c r="H22" s="106"/>
      <c r="I22" s="106"/>
      <c r="J22" s="106"/>
      <c r="K22" s="102"/>
      <c r="L22" s="102">
        <v>0</v>
      </c>
      <c r="M22" s="102"/>
      <c r="N22" s="102"/>
      <c r="O22" s="102">
        <v>1</v>
      </c>
      <c r="P22" s="102"/>
      <c r="Q22" s="102"/>
      <c r="R22" s="102">
        <v>1</v>
      </c>
      <c r="S22" s="102">
        <v>1</v>
      </c>
      <c r="T22" s="102"/>
      <c r="U22" s="102"/>
      <c r="V22" s="102">
        <v>1</v>
      </c>
      <c r="W22" s="102"/>
      <c r="X22" s="102">
        <v>2</v>
      </c>
      <c r="Y22" s="102">
        <v>3</v>
      </c>
      <c r="Z22" s="102"/>
      <c r="AA22" s="102">
        <v>2</v>
      </c>
      <c r="AB22" s="102"/>
      <c r="AC22" s="102"/>
      <c r="AD22" s="102">
        <v>5</v>
      </c>
      <c r="AE22" s="102"/>
      <c r="AF22" s="102"/>
      <c r="AG22" s="102"/>
      <c r="AH22" s="102"/>
      <c r="AI22" s="102"/>
      <c r="AJ22" s="102">
        <v>0</v>
      </c>
      <c r="AK22" s="102"/>
      <c r="AL22" s="102"/>
      <c r="AM22" s="102"/>
      <c r="AN22" s="102"/>
      <c r="AO22" s="102"/>
      <c r="AP22" s="102">
        <v>0</v>
      </c>
      <c r="AQ22" s="102"/>
      <c r="AR22" s="102"/>
      <c r="AS22" s="102">
        <v>1</v>
      </c>
      <c r="AT22" s="102"/>
      <c r="AU22" s="102"/>
      <c r="AV22" s="102">
        <v>1</v>
      </c>
      <c r="AW22" s="102"/>
      <c r="AX22" s="102"/>
      <c r="AY22" s="102">
        <v>2</v>
      </c>
      <c r="AZ22" s="102"/>
      <c r="BA22" s="102"/>
      <c r="BB22" s="102">
        <v>2</v>
      </c>
      <c r="BC22" s="102">
        <v>1</v>
      </c>
      <c r="BD22" s="102"/>
      <c r="BE22" s="102"/>
      <c r="BF22" s="102"/>
      <c r="BG22" s="102">
        <v>1</v>
      </c>
      <c r="BH22" s="102"/>
      <c r="BI22" s="102"/>
      <c r="BJ22" s="102">
        <v>2</v>
      </c>
      <c r="BK22" s="102"/>
      <c r="BL22" s="102"/>
      <c r="BM22" s="102">
        <v>2</v>
      </c>
      <c r="BN22" s="102"/>
      <c r="BO22" s="102">
        <v>1</v>
      </c>
      <c r="BP22" s="102"/>
      <c r="BQ22" s="102"/>
      <c r="BR22" s="102"/>
      <c r="BS22" s="102">
        <v>1</v>
      </c>
      <c r="BT22" s="102"/>
      <c r="BU22" s="102">
        <v>1</v>
      </c>
      <c r="BV22" s="102"/>
      <c r="BW22" s="102"/>
      <c r="BX22" s="102">
        <v>1</v>
      </c>
      <c r="BY22" s="27"/>
      <c r="BZ22" s="27"/>
      <c r="CA22" s="27"/>
    </row>
    <row r="23" spans="2:79" ht="30" customHeight="1" x14ac:dyDescent="0.25">
      <c r="B23" s="33"/>
      <c r="C23" s="34"/>
      <c r="E23" s="130" t="s">
        <v>101</v>
      </c>
      <c r="F23" s="130"/>
      <c r="G23" s="106"/>
      <c r="H23" s="106"/>
      <c r="I23" s="106"/>
      <c r="J23" s="106"/>
      <c r="K23" s="102"/>
      <c r="L23" s="102">
        <v>0</v>
      </c>
      <c r="M23" s="102"/>
      <c r="N23" s="102"/>
      <c r="O23" s="102"/>
      <c r="P23" s="102"/>
      <c r="Q23" s="102"/>
      <c r="R23" s="102">
        <v>0</v>
      </c>
      <c r="S23" s="102"/>
      <c r="T23" s="102"/>
      <c r="U23" s="102"/>
      <c r="V23" s="102"/>
      <c r="W23" s="102"/>
      <c r="X23" s="102">
        <v>0</v>
      </c>
      <c r="Y23" s="102"/>
      <c r="Z23" s="102"/>
      <c r="AA23" s="102"/>
      <c r="AB23" s="102"/>
      <c r="AC23" s="102">
        <v>1</v>
      </c>
      <c r="AD23" s="102">
        <v>1</v>
      </c>
      <c r="AE23" s="102"/>
      <c r="AF23" s="102"/>
      <c r="AG23" s="102"/>
      <c r="AH23" s="102"/>
      <c r="AI23" s="102"/>
      <c r="AJ23" s="102">
        <v>0</v>
      </c>
      <c r="AK23" s="102"/>
      <c r="AL23" s="102"/>
      <c r="AM23" s="102"/>
      <c r="AN23" s="102"/>
      <c r="AO23" s="102"/>
      <c r="AP23" s="102">
        <v>0</v>
      </c>
      <c r="AQ23" s="102">
        <v>1</v>
      </c>
      <c r="AR23" s="102"/>
      <c r="AS23" s="102"/>
      <c r="AT23" s="102"/>
      <c r="AU23" s="102">
        <v>1</v>
      </c>
      <c r="AV23" s="102">
        <v>2</v>
      </c>
      <c r="AW23" s="102"/>
      <c r="AX23" s="102"/>
      <c r="AY23" s="102"/>
      <c r="AZ23" s="102"/>
      <c r="BA23" s="102"/>
      <c r="BB23" s="102">
        <v>0</v>
      </c>
      <c r="BC23" s="102"/>
      <c r="BD23" s="102"/>
      <c r="BE23" s="102"/>
      <c r="BF23" s="102"/>
      <c r="BG23" s="102">
        <v>0</v>
      </c>
      <c r="BH23" s="102"/>
      <c r="BI23" s="102"/>
      <c r="BJ23" s="102"/>
      <c r="BK23" s="102">
        <v>1</v>
      </c>
      <c r="BL23" s="102"/>
      <c r="BM23" s="102">
        <v>1</v>
      </c>
      <c r="BN23" s="102"/>
      <c r="BO23" s="102"/>
      <c r="BP23" s="102">
        <v>1</v>
      </c>
      <c r="BQ23" s="102"/>
      <c r="BR23" s="102"/>
      <c r="BS23" s="102">
        <v>1</v>
      </c>
      <c r="BT23" s="102"/>
      <c r="BU23" s="102"/>
      <c r="BV23" s="102"/>
      <c r="BW23" s="102"/>
      <c r="BX23" s="102">
        <v>0</v>
      </c>
      <c r="BY23" s="27"/>
      <c r="BZ23" s="27"/>
      <c r="CA23" s="27"/>
    </row>
    <row r="24" spans="2:79" ht="50.1" customHeight="1" x14ac:dyDescent="0.25">
      <c r="B24" s="16" t="s">
        <v>32</v>
      </c>
      <c r="C24" s="19">
        <v>43160</v>
      </c>
      <c r="D24" s="35" t="s">
        <v>102</v>
      </c>
      <c r="E24" s="36"/>
      <c r="F24" s="3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3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</row>
    <row r="25" spans="2:79" ht="50.1" customHeight="1" x14ac:dyDescent="0.25">
      <c r="B25" s="16"/>
      <c r="C25" s="19"/>
      <c r="E25" s="136" t="s">
        <v>315</v>
      </c>
      <c r="F25" s="136"/>
      <c r="G25" s="138" t="s">
        <v>313</v>
      </c>
      <c r="H25" s="139"/>
      <c r="I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3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</row>
    <row r="26" spans="2:79" ht="30" customHeight="1" x14ac:dyDescent="0.25">
      <c r="B26" s="16" t="s">
        <v>33</v>
      </c>
      <c r="C26" s="19">
        <v>43165</v>
      </c>
      <c r="D26" s="35" t="s">
        <v>101</v>
      </c>
      <c r="E26" s="137" t="s">
        <v>312</v>
      </c>
      <c r="F26" s="137"/>
      <c r="G26" s="137">
        <v>1</v>
      </c>
      <c r="H26" s="137"/>
      <c r="I26" s="27"/>
      <c r="J26" s="129" t="s">
        <v>320</v>
      </c>
      <c r="K26" s="129"/>
      <c r="L26" s="129"/>
      <c r="M26" s="129"/>
      <c r="N26" s="129"/>
      <c r="O26" s="129"/>
      <c r="P26" s="129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3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</row>
    <row r="27" spans="2:79" ht="30" customHeight="1" x14ac:dyDescent="0.25">
      <c r="B27" s="16" t="s">
        <v>34</v>
      </c>
      <c r="C27" s="19">
        <v>43165</v>
      </c>
      <c r="D27" s="35" t="s">
        <v>102</v>
      </c>
      <c r="E27" s="137" t="s">
        <v>319</v>
      </c>
      <c r="F27" s="137"/>
      <c r="G27" s="137">
        <v>0</v>
      </c>
      <c r="H27" s="137"/>
      <c r="I27" s="27"/>
      <c r="J27" s="129" t="s">
        <v>321</v>
      </c>
      <c r="K27" s="129"/>
      <c r="L27" s="129"/>
      <c r="M27" s="129"/>
      <c r="N27" s="129"/>
      <c r="O27" s="129"/>
      <c r="P27" s="129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3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</row>
    <row r="28" spans="2:79" ht="30" customHeight="1" x14ac:dyDescent="0.25">
      <c r="B28" s="16" t="s">
        <v>19</v>
      </c>
      <c r="C28" s="19">
        <v>43165</v>
      </c>
      <c r="D28" s="35" t="s">
        <v>101</v>
      </c>
      <c r="E28" s="137" t="s">
        <v>311</v>
      </c>
      <c r="F28" s="137"/>
      <c r="G28" s="137">
        <v>41</v>
      </c>
      <c r="H28" s="137"/>
      <c r="I28" s="27"/>
      <c r="J28" s="129" t="s">
        <v>322</v>
      </c>
      <c r="K28" s="129"/>
      <c r="L28" s="129"/>
      <c r="M28" s="129"/>
      <c r="N28" s="129"/>
      <c r="O28" s="129"/>
      <c r="P28" s="129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3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</row>
    <row r="29" spans="2:79" ht="30" customHeight="1" x14ac:dyDescent="0.25">
      <c r="B29" s="16" t="s">
        <v>35</v>
      </c>
      <c r="C29" s="19">
        <v>43171</v>
      </c>
      <c r="D29" s="35" t="s">
        <v>101</v>
      </c>
      <c r="E29" s="137" t="s">
        <v>310</v>
      </c>
      <c r="F29" s="137"/>
      <c r="G29" s="137">
        <v>96</v>
      </c>
      <c r="H29" s="137"/>
      <c r="I29" s="27"/>
      <c r="J29" s="129" t="s">
        <v>323</v>
      </c>
      <c r="K29" s="129"/>
      <c r="L29" s="129"/>
      <c r="M29" s="129"/>
      <c r="N29" s="129"/>
      <c r="O29" s="129"/>
      <c r="P29" s="129"/>
      <c r="Q29" s="129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3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</row>
    <row r="30" spans="2:79" ht="30" customHeight="1" x14ac:dyDescent="0.25">
      <c r="B30" s="16"/>
      <c r="C30" s="19"/>
      <c r="E30" s="128"/>
      <c r="F30" s="128"/>
      <c r="G30" s="128"/>
      <c r="H30" s="128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3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</row>
    <row r="31" spans="2:79" ht="50.1" customHeight="1" x14ac:dyDescent="0.25">
      <c r="B31" s="16"/>
      <c r="C31" s="19"/>
      <c r="E31" s="130" t="s">
        <v>316</v>
      </c>
      <c r="F31" s="130"/>
      <c r="G31" s="130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3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</row>
    <row r="32" spans="2:79" ht="30" customHeight="1" x14ac:dyDescent="0.25">
      <c r="B32" s="16" t="s">
        <v>19</v>
      </c>
      <c r="C32" s="19">
        <v>43173</v>
      </c>
      <c r="D32" s="35" t="s">
        <v>101</v>
      </c>
      <c r="E32" s="136" t="s">
        <v>317</v>
      </c>
      <c r="F32" s="140">
        <v>69</v>
      </c>
      <c r="G32" s="141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3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</row>
    <row r="33" spans="2:79" ht="20.25" customHeight="1" x14ac:dyDescent="0.25">
      <c r="B33" s="16" t="s">
        <v>36</v>
      </c>
      <c r="C33" s="19">
        <v>43178</v>
      </c>
      <c r="D33" s="35" t="s">
        <v>101</v>
      </c>
      <c r="E33" s="136"/>
      <c r="F33" s="142"/>
      <c r="G33" s="143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3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</row>
    <row r="34" spans="2:79" ht="30" customHeight="1" x14ac:dyDescent="0.25">
      <c r="B34" s="16" t="s">
        <v>37</v>
      </c>
      <c r="C34" s="18" t="s">
        <v>15</v>
      </c>
      <c r="D34" s="35" t="s">
        <v>106</v>
      </c>
      <c r="E34" s="136" t="s">
        <v>318</v>
      </c>
      <c r="F34" s="136">
        <v>69</v>
      </c>
      <c r="G34" s="136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3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</row>
    <row r="35" spans="2:79" ht="18" customHeight="1" x14ac:dyDescent="0.25">
      <c r="B35" s="38"/>
      <c r="C35" s="39"/>
      <c r="E35" s="136"/>
      <c r="F35" s="136"/>
      <c r="G35" s="136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3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</row>
    <row r="36" spans="2:79" ht="50.1" customHeight="1" x14ac:dyDescent="0.25">
      <c r="B36" s="16" t="s">
        <v>38</v>
      </c>
      <c r="C36" s="19">
        <v>43193</v>
      </c>
      <c r="D36" s="35" t="s">
        <v>102</v>
      </c>
      <c r="E36" s="36"/>
      <c r="F36" s="36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3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</row>
    <row r="37" spans="2:79" ht="50.1" customHeight="1" x14ac:dyDescent="0.25">
      <c r="B37" s="16" t="s">
        <v>39</v>
      </c>
      <c r="C37" s="19">
        <v>43193</v>
      </c>
      <c r="D37" s="35" t="s">
        <v>106</v>
      </c>
      <c r="E37" s="36"/>
      <c r="F37" s="36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3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</row>
    <row r="38" spans="2:79" ht="50.1" customHeight="1" x14ac:dyDescent="0.25">
      <c r="B38" s="16" t="s">
        <v>40</v>
      </c>
      <c r="C38" s="19">
        <v>43193</v>
      </c>
      <c r="D38" s="35" t="s">
        <v>106</v>
      </c>
      <c r="E38" s="36"/>
      <c r="F38" s="36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3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</row>
    <row r="39" spans="2:79" ht="50.1" customHeight="1" x14ac:dyDescent="0.25">
      <c r="B39" s="16" t="s">
        <v>20</v>
      </c>
      <c r="C39" s="19">
        <v>43193</v>
      </c>
      <c r="D39" s="35" t="s">
        <v>101</v>
      </c>
      <c r="E39" s="36"/>
      <c r="F39" s="36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3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</row>
    <row r="40" spans="2:79" ht="50.1" customHeight="1" x14ac:dyDescent="0.25">
      <c r="B40" s="16" t="s">
        <v>41</v>
      </c>
      <c r="C40" s="19">
        <v>43193</v>
      </c>
      <c r="D40" s="35" t="s">
        <v>105</v>
      </c>
      <c r="E40" s="36"/>
      <c r="F40" s="36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3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</row>
    <row r="41" spans="2:79" ht="50.1" customHeight="1" x14ac:dyDescent="0.25">
      <c r="B41" s="16" t="s">
        <v>42</v>
      </c>
      <c r="C41" s="19">
        <v>43194</v>
      </c>
      <c r="D41" s="35" t="s">
        <v>102</v>
      </c>
      <c r="E41" s="36"/>
      <c r="F41" s="36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3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</row>
    <row r="42" spans="2:79" ht="50.1" customHeight="1" x14ac:dyDescent="0.25">
      <c r="B42" s="16" t="s">
        <v>43</v>
      </c>
      <c r="C42" s="19">
        <v>43195</v>
      </c>
      <c r="D42" s="35" t="s">
        <v>101</v>
      </c>
      <c r="E42" s="36"/>
      <c r="F42" s="36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3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</row>
    <row r="43" spans="2:79" ht="50.1" customHeight="1" x14ac:dyDescent="0.25">
      <c r="B43" s="16" t="s">
        <v>44</v>
      </c>
      <c r="C43" s="19">
        <v>43195</v>
      </c>
      <c r="D43" s="35" t="s">
        <v>101</v>
      </c>
      <c r="E43" s="36"/>
      <c r="F43" s="36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3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</row>
    <row r="44" spans="2:79" ht="50.1" customHeight="1" x14ac:dyDescent="0.25">
      <c r="B44" s="16" t="s">
        <v>24</v>
      </c>
      <c r="C44" s="19">
        <v>43195</v>
      </c>
      <c r="D44" s="35" t="s">
        <v>105</v>
      </c>
      <c r="E44" s="36"/>
      <c r="F44" s="36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3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</row>
    <row r="45" spans="2:79" ht="50.1" customHeight="1" x14ac:dyDescent="0.25">
      <c r="B45" s="16" t="s">
        <v>19</v>
      </c>
      <c r="C45" s="19">
        <v>43196</v>
      </c>
      <c r="D45" s="35" t="s">
        <v>101</v>
      </c>
      <c r="E45" s="36"/>
      <c r="F45" s="36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3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</row>
    <row r="46" spans="2:79" ht="50.1" customHeight="1" x14ac:dyDescent="0.25">
      <c r="B46" s="16" t="s">
        <v>19</v>
      </c>
      <c r="C46" s="19">
        <v>43201</v>
      </c>
      <c r="D46" s="35" t="s">
        <v>101</v>
      </c>
      <c r="E46" s="36"/>
      <c r="F46" s="36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3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</row>
    <row r="47" spans="2:79" ht="50.1" customHeight="1" x14ac:dyDescent="0.25">
      <c r="B47" s="16" t="s">
        <v>19</v>
      </c>
      <c r="C47" s="19">
        <v>43202</v>
      </c>
      <c r="D47" s="35" t="s">
        <v>101</v>
      </c>
      <c r="E47" s="36"/>
      <c r="F47" s="36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3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</row>
    <row r="48" spans="2:79" ht="50.1" customHeight="1" x14ac:dyDescent="0.25">
      <c r="B48" s="16" t="s">
        <v>19</v>
      </c>
      <c r="C48" s="19">
        <v>43202</v>
      </c>
      <c r="D48" s="35" t="s">
        <v>101</v>
      </c>
      <c r="E48" s="36"/>
      <c r="F48" s="36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3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</row>
    <row r="49" spans="2:79" ht="45" x14ac:dyDescent="0.25">
      <c r="B49" s="16" t="s">
        <v>45</v>
      </c>
      <c r="C49" s="19">
        <v>43207</v>
      </c>
      <c r="D49" s="35" t="s">
        <v>105</v>
      </c>
      <c r="E49" s="36"/>
      <c r="F49" s="36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3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</row>
    <row r="50" spans="2:79" ht="50.1" customHeight="1" x14ac:dyDescent="0.25">
      <c r="B50" s="16" t="s">
        <v>19</v>
      </c>
      <c r="C50" s="19">
        <v>43207</v>
      </c>
      <c r="D50" s="35" t="s">
        <v>101</v>
      </c>
      <c r="E50" s="36"/>
      <c r="F50" s="36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3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</row>
    <row r="51" spans="2:79" ht="50.1" customHeight="1" x14ac:dyDescent="0.25">
      <c r="B51" s="16" t="s">
        <v>19</v>
      </c>
      <c r="C51" s="19">
        <v>43208</v>
      </c>
      <c r="D51" s="35" t="s">
        <v>101</v>
      </c>
      <c r="E51" s="36"/>
      <c r="F51" s="36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3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</row>
    <row r="52" spans="2:79" ht="50.1" customHeight="1" x14ac:dyDescent="0.25">
      <c r="B52" s="16" t="s">
        <v>46</v>
      </c>
      <c r="C52" s="19">
        <v>43210</v>
      </c>
      <c r="D52" s="35" t="s">
        <v>101</v>
      </c>
      <c r="E52" s="36"/>
      <c r="F52" s="36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3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</row>
    <row r="53" spans="2:79" ht="50.1" customHeight="1" x14ac:dyDescent="0.25">
      <c r="B53" s="16" t="s">
        <v>47</v>
      </c>
      <c r="C53" s="19">
        <v>43210</v>
      </c>
      <c r="D53" s="35" t="s">
        <v>101</v>
      </c>
      <c r="E53" s="36"/>
      <c r="F53" s="36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3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</row>
    <row r="54" spans="2:79" ht="50.1" customHeight="1" x14ac:dyDescent="0.25">
      <c r="B54" s="16" t="s">
        <v>19</v>
      </c>
      <c r="C54" s="19">
        <v>43210</v>
      </c>
      <c r="D54" s="35" t="s">
        <v>101</v>
      </c>
      <c r="E54" s="36"/>
      <c r="F54" s="36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3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</row>
    <row r="55" spans="2:79" ht="50.1" customHeight="1" x14ac:dyDescent="0.25">
      <c r="B55" s="16" t="s">
        <v>19</v>
      </c>
      <c r="C55" s="19">
        <v>43215</v>
      </c>
      <c r="D55" s="35" t="s">
        <v>101</v>
      </c>
      <c r="E55" s="36"/>
      <c r="F55" s="36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3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</row>
    <row r="56" spans="2:79" ht="50.1" customHeight="1" x14ac:dyDescent="0.25">
      <c r="B56" s="16" t="s">
        <v>19</v>
      </c>
      <c r="C56" s="19">
        <v>43215</v>
      </c>
      <c r="D56" s="35" t="s">
        <v>101</v>
      </c>
      <c r="E56" s="36"/>
      <c r="F56" s="36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3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</row>
    <row r="57" spans="2:79" ht="50.1" customHeight="1" x14ac:dyDescent="0.25">
      <c r="B57" s="16" t="s">
        <v>48</v>
      </c>
      <c r="C57" s="19">
        <v>43217</v>
      </c>
      <c r="D57" s="35" t="s">
        <v>103</v>
      </c>
      <c r="E57" s="36"/>
      <c r="F57" s="36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3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</row>
    <row r="58" spans="2:79" ht="50.1" customHeight="1" x14ac:dyDescent="0.25">
      <c r="B58" s="16" t="s">
        <v>23</v>
      </c>
      <c r="C58" s="19">
        <v>43220</v>
      </c>
      <c r="D58" s="35" t="s">
        <v>101</v>
      </c>
      <c r="E58" s="36"/>
      <c r="F58" s="36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3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</row>
    <row r="59" spans="2:79" ht="50.1" customHeight="1" x14ac:dyDescent="0.25">
      <c r="B59" s="33"/>
      <c r="C59" s="34"/>
      <c r="E59" s="36"/>
      <c r="F59" s="36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3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</row>
    <row r="60" spans="2:79" ht="50.1" customHeight="1" x14ac:dyDescent="0.25">
      <c r="B60" s="16" t="s">
        <v>49</v>
      </c>
      <c r="C60" s="19">
        <v>43231</v>
      </c>
      <c r="D60" s="35" t="s">
        <v>105</v>
      </c>
      <c r="E60" s="36"/>
      <c r="F60" s="36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3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</row>
    <row r="61" spans="2:79" ht="50.1" customHeight="1" x14ac:dyDescent="0.25">
      <c r="B61" s="16" t="s">
        <v>19</v>
      </c>
      <c r="C61" s="19">
        <v>43231</v>
      </c>
      <c r="D61" s="35" t="s">
        <v>101</v>
      </c>
      <c r="E61" s="36"/>
      <c r="F61" s="36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3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</row>
    <row r="62" spans="2:79" ht="50.1" customHeight="1" x14ac:dyDescent="0.25">
      <c r="B62" s="16" t="s">
        <v>50</v>
      </c>
      <c r="C62" s="19">
        <v>43237</v>
      </c>
      <c r="D62" s="35" t="s">
        <v>101</v>
      </c>
      <c r="E62" s="36"/>
      <c r="F62" s="36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3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</row>
    <row r="63" spans="2:79" ht="50.1" customHeight="1" x14ac:dyDescent="0.25">
      <c r="B63" s="16" t="s">
        <v>19</v>
      </c>
      <c r="C63" s="19">
        <v>43238</v>
      </c>
      <c r="D63" s="35" t="s">
        <v>101</v>
      </c>
      <c r="E63" s="36"/>
      <c r="F63" s="36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3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</row>
    <row r="64" spans="2:79" ht="50.1" customHeight="1" x14ac:dyDescent="0.25">
      <c r="B64" s="16" t="s">
        <v>51</v>
      </c>
      <c r="C64" s="19">
        <v>43241</v>
      </c>
      <c r="D64" s="35" t="s">
        <v>106</v>
      </c>
      <c r="E64" s="36"/>
      <c r="F64" s="36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3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</row>
    <row r="65" spans="2:79" ht="50.1" customHeight="1" x14ac:dyDescent="0.25">
      <c r="B65" s="16" t="s">
        <v>52</v>
      </c>
      <c r="C65" s="19">
        <v>43245</v>
      </c>
      <c r="D65" s="35" t="s">
        <v>103</v>
      </c>
      <c r="E65" s="36"/>
      <c r="F65" s="36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3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</row>
    <row r="66" spans="2:79" ht="50.1" customHeight="1" x14ac:dyDescent="0.25">
      <c r="B66" s="16" t="s">
        <v>53</v>
      </c>
      <c r="C66" s="19">
        <v>43249</v>
      </c>
      <c r="D66" s="35" t="s">
        <v>102</v>
      </c>
      <c r="E66" s="36"/>
      <c r="F66" s="36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3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</row>
    <row r="67" spans="2:79" ht="50.1" customHeight="1" x14ac:dyDescent="0.25">
      <c r="B67" s="16" t="s">
        <v>54</v>
      </c>
      <c r="C67" s="19">
        <v>43249</v>
      </c>
      <c r="D67" s="35" t="s">
        <v>105</v>
      </c>
      <c r="E67" s="36"/>
      <c r="F67" s="36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3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</row>
    <row r="68" spans="2:79" ht="50.1" customHeight="1" x14ac:dyDescent="0.25">
      <c r="B68" s="16" t="s">
        <v>55</v>
      </c>
      <c r="C68" s="19">
        <v>43250</v>
      </c>
      <c r="D68" s="35" t="s">
        <v>105</v>
      </c>
      <c r="E68" s="36"/>
      <c r="F68" s="36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3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</row>
    <row r="69" spans="2:79" ht="50.1" customHeight="1" x14ac:dyDescent="0.25">
      <c r="B69" s="33"/>
      <c r="C69" s="34"/>
      <c r="E69" s="36"/>
      <c r="F69" s="36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3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</row>
    <row r="70" spans="2:79" ht="50.1" customHeight="1" x14ac:dyDescent="0.25">
      <c r="B70" s="16" t="s">
        <v>21</v>
      </c>
      <c r="C70" s="19">
        <v>43252</v>
      </c>
      <c r="D70" s="35" t="s">
        <v>101</v>
      </c>
      <c r="E70" s="36"/>
      <c r="F70" s="36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3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</row>
    <row r="71" spans="2:79" ht="50.1" customHeight="1" x14ac:dyDescent="0.25">
      <c r="B71" s="16" t="s">
        <v>56</v>
      </c>
      <c r="C71" s="19">
        <v>43252</v>
      </c>
      <c r="D71" s="35" t="s">
        <v>105</v>
      </c>
      <c r="E71" s="36"/>
      <c r="F71" s="36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3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</row>
    <row r="72" spans="2:79" ht="50.1" customHeight="1" x14ac:dyDescent="0.25">
      <c r="B72" s="16" t="s">
        <v>19</v>
      </c>
      <c r="C72" s="19">
        <v>43255</v>
      </c>
      <c r="D72" s="35" t="s">
        <v>101</v>
      </c>
      <c r="E72" s="36"/>
      <c r="F72" s="36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3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</row>
    <row r="73" spans="2:79" ht="50.1" customHeight="1" x14ac:dyDescent="0.25">
      <c r="B73" s="16" t="s">
        <v>57</v>
      </c>
      <c r="C73" s="19">
        <v>43255</v>
      </c>
      <c r="D73" s="35" t="s">
        <v>105</v>
      </c>
      <c r="E73" s="36"/>
      <c r="F73" s="36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3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</row>
    <row r="74" spans="2:79" ht="50.1" customHeight="1" x14ac:dyDescent="0.25">
      <c r="B74" s="16" t="s">
        <v>58</v>
      </c>
      <c r="C74" s="19">
        <v>43255</v>
      </c>
      <c r="D74" s="35" t="s">
        <v>102</v>
      </c>
      <c r="E74" s="36"/>
      <c r="F74" s="36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3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</row>
    <row r="75" spans="2:79" ht="50.1" customHeight="1" x14ac:dyDescent="0.25">
      <c r="B75" s="16" t="s">
        <v>19</v>
      </c>
      <c r="C75" s="19">
        <v>43262</v>
      </c>
      <c r="D75" s="35" t="s">
        <v>101</v>
      </c>
      <c r="E75" s="36"/>
      <c r="F75" s="36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3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</row>
    <row r="76" spans="2:79" ht="50.1" customHeight="1" x14ac:dyDescent="0.25">
      <c r="B76" s="16" t="s">
        <v>59</v>
      </c>
      <c r="C76" s="19">
        <v>43262</v>
      </c>
      <c r="D76" s="35" t="s">
        <v>101</v>
      </c>
      <c r="E76" s="36"/>
      <c r="F76" s="36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3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</row>
    <row r="77" spans="2:79" ht="50.1" customHeight="1" x14ac:dyDescent="0.25">
      <c r="B77" s="16" t="s">
        <v>60</v>
      </c>
      <c r="C77" s="19">
        <v>43264</v>
      </c>
      <c r="D77" s="35" t="s">
        <v>105</v>
      </c>
      <c r="E77" s="36"/>
      <c r="F77" s="36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3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</row>
    <row r="78" spans="2:79" ht="50.1" customHeight="1" x14ac:dyDescent="0.25">
      <c r="B78" s="16" t="s">
        <v>61</v>
      </c>
      <c r="C78" s="19">
        <v>43264</v>
      </c>
      <c r="D78" s="35" t="s">
        <v>101</v>
      </c>
      <c r="E78" s="36"/>
      <c r="F78" s="36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3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</row>
    <row r="79" spans="2:79" ht="50.1" customHeight="1" x14ac:dyDescent="0.25">
      <c r="B79" s="16" t="s">
        <v>19</v>
      </c>
      <c r="C79" s="19">
        <v>43270</v>
      </c>
      <c r="D79" s="35" t="s">
        <v>101</v>
      </c>
      <c r="E79" s="36"/>
      <c r="F79" s="36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3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</row>
    <row r="80" spans="2:79" ht="50.1" customHeight="1" x14ac:dyDescent="0.25">
      <c r="B80" s="16" t="s">
        <v>62</v>
      </c>
      <c r="C80" s="19">
        <v>43270</v>
      </c>
      <c r="D80" s="35" t="s">
        <v>106</v>
      </c>
      <c r="E80" s="36"/>
      <c r="F80" s="36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3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</row>
    <row r="81" spans="2:79" ht="50.1" customHeight="1" x14ac:dyDescent="0.25">
      <c r="B81" s="16" t="s">
        <v>63</v>
      </c>
      <c r="C81" s="19">
        <v>43278</v>
      </c>
      <c r="D81" s="35" t="s">
        <v>101</v>
      </c>
      <c r="E81" s="36"/>
      <c r="F81" s="36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3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</row>
    <row r="82" spans="2:79" ht="50.1" customHeight="1" x14ac:dyDescent="0.25">
      <c r="B82" s="16" t="s">
        <v>64</v>
      </c>
      <c r="C82" s="19">
        <v>43278</v>
      </c>
      <c r="D82" s="35" t="s">
        <v>106</v>
      </c>
      <c r="E82" s="36"/>
      <c r="F82" s="36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3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</row>
    <row r="83" spans="2:79" ht="50.1" customHeight="1" x14ac:dyDescent="0.25">
      <c r="B83" s="28"/>
      <c r="C83" s="29"/>
      <c r="D83" s="30"/>
      <c r="E83" s="36"/>
      <c r="F83" s="36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3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</row>
    <row r="84" spans="2:79" ht="50.1" customHeight="1" x14ac:dyDescent="0.25">
      <c r="B84" s="16" t="s">
        <v>19</v>
      </c>
      <c r="C84" s="19">
        <v>43284</v>
      </c>
      <c r="D84" s="35" t="s">
        <v>101</v>
      </c>
      <c r="E84" s="36"/>
      <c r="F84" s="36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3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</row>
    <row r="85" spans="2:79" ht="50.1" customHeight="1" x14ac:dyDescent="0.25">
      <c r="B85" s="17" t="s">
        <v>19</v>
      </c>
      <c r="C85" s="19">
        <v>43286</v>
      </c>
      <c r="D85" s="35" t="s">
        <v>101</v>
      </c>
      <c r="E85" s="36"/>
      <c r="F85" s="36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3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</row>
    <row r="86" spans="2:79" ht="50.1" customHeight="1" x14ac:dyDescent="0.25">
      <c r="B86" s="16" t="s">
        <v>19</v>
      </c>
      <c r="C86" s="19">
        <v>43286</v>
      </c>
      <c r="D86" s="35" t="s">
        <v>101</v>
      </c>
      <c r="E86" s="36"/>
      <c r="F86" s="36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3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</row>
    <row r="87" spans="2:79" ht="50.1" customHeight="1" x14ac:dyDescent="0.25">
      <c r="B87" s="16" t="s">
        <v>19</v>
      </c>
      <c r="C87" s="19">
        <v>43286</v>
      </c>
      <c r="D87" s="35" t="s">
        <v>101</v>
      </c>
      <c r="E87" s="36"/>
      <c r="F87" s="36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3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</row>
    <row r="88" spans="2:79" ht="50.1" customHeight="1" x14ac:dyDescent="0.25">
      <c r="B88" s="16" t="s">
        <v>65</v>
      </c>
      <c r="C88" s="19">
        <v>43290</v>
      </c>
      <c r="D88" s="35" t="s">
        <v>104</v>
      </c>
      <c r="E88" s="36"/>
      <c r="F88" s="36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3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</row>
    <row r="89" spans="2:79" ht="50.1" customHeight="1" x14ac:dyDescent="0.25">
      <c r="B89" s="16" t="s">
        <v>66</v>
      </c>
      <c r="C89" s="19">
        <v>43293</v>
      </c>
      <c r="D89" s="35" t="s">
        <v>103</v>
      </c>
      <c r="E89" s="36"/>
      <c r="F89" s="36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3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</row>
    <row r="90" spans="2:79" ht="50.1" customHeight="1" x14ac:dyDescent="0.25">
      <c r="B90" s="17" t="s">
        <v>19</v>
      </c>
      <c r="C90" s="19">
        <v>43293</v>
      </c>
      <c r="D90" s="35" t="s">
        <v>101</v>
      </c>
      <c r="E90" s="36"/>
      <c r="F90" s="36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3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</row>
    <row r="91" spans="2:79" ht="50.1" customHeight="1" x14ac:dyDescent="0.25">
      <c r="B91" s="16" t="s">
        <v>67</v>
      </c>
      <c r="C91" s="19">
        <v>43294</v>
      </c>
      <c r="D91" s="35" t="s">
        <v>101</v>
      </c>
      <c r="E91" s="36"/>
      <c r="F91" s="36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3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</row>
    <row r="92" spans="2:79" ht="50.1" customHeight="1" x14ac:dyDescent="0.25">
      <c r="B92" s="16" t="s">
        <v>68</v>
      </c>
      <c r="C92" s="19">
        <v>43297</v>
      </c>
      <c r="D92" s="35" t="s">
        <v>105</v>
      </c>
      <c r="E92" s="36"/>
      <c r="F92" s="36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3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</row>
    <row r="93" spans="2:79" ht="50.1" customHeight="1" x14ac:dyDescent="0.25">
      <c r="B93" s="16" t="s">
        <v>69</v>
      </c>
      <c r="C93" s="19">
        <v>43297</v>
      </c>
      <c r="D93" s="35" t="s">
        <v>103</v>
      </c>
      <c r="E93" s="36"/>
      <c r="F93" s="36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3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</row>
    <row r="94" spans="2:79" ht="50.1" customHeight="1" x14ac:dyDescent="0.25">
      <c r="B94" s="16" t="s">
        <v>19</v>
      </c>
      <c r="C94" s="19">
        <v>43298</v>
      </c>
      <c r="D94" s="35" t="s">
        <v>101</v>
      </c>
      <c r="E94" s="36"/>
      <c r="F94" s="36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3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</row>
    <row r="95" spans="2:79" ht="50.1" customHeight="1" x14ac:dyDescent="0.25">
      <c r="B95" s="16" t="s">
        <v>70</v>
      </c>
      <c r="C95" s="19">
        <v>43298</v>
      </c>
      <c r="D95" s="35" t="s">
        <v>108</v>
      </c>
      <c r="E95" s="36"/>
      <c r="F95" s="36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3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</row>
    <row r="96" spans="2:79" ht="50.1" customHeight="1" x14ac:dyDescent="0.25">
      <c r="B96" s="17" t="s">
        <v>19</v>
      </c>
      <c r="C96" s="19">
        <v>43299</v>
      </c>
      <c r="D96" s="35" t="s">
        <v>101</v>
      </c>
      <c r="E96" s="36"/>
      <c r="F96" s="36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3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</row>
    <row r="97" spans="2:79" ht="50.1" customHeight="1" x14ac:dyDescent="0.25">
      <c r="B97" s="16" t="s">
        <v>71</v>
      </c>
      <c r="C97" s="19">
        <v>43299</v>
      </c>
      <c r="D97" s="35" t="s">
        <v>105</v>
      </c>
      <c r="E97" s="36"/>
      <c r="F97" s="36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3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</row>
    <row r="98" spans="2:79" ht="50.1" customHeight="1" x14ac:dyDescent="0.25">
      <c r="B98" s="16" t="s">
        <v>19</v>
      </c>
      <c r="C98" s="19">
        <v>43311</v>
      </c>
      <c r="D98" s="35" t="s">
        <v>101</v>
      </c>
      <c r="E98" s="36"/>
      <c r="F98" s="36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3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7"/>
      <c r="BY98" s="27"/>
      <c r="BZ98" s="27"/>
      <c r="CA98" s="27"/>
    </row>
    <row r="99" spans="2:79" ht="50.1" customHeight="1" x14ac:dyDescent="0.25">
      <c r="B99" s="16" t="s">
        <v>72</v>
      </c>
      <c r="C99" s="19">
        <v>43311</v>
      </c>
      <c r="D99" s="35" t="s">
        <v>101</v>
      </c>
      <c r="E99" s="36"/>
      <c r="F99" s="36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3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</row>
    <row r="100" spans="2:79" ht="50.1" customHeight="1" x14ac:dyDescent="0.25">
      <c r="B100" s="16" t="s">
        <v>19</v>
      </c>
      <c r="C100" s="19">
        <v>43311</v>
      </c>
      <c r="D100" s="35" t="s">
        <v>101</v>
      </c>
      <c r="E100" s="36"/>
      <c r="F100" s="36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3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7"/>
      <c r="BY100" s="27"/>
      <c r="BZ100" s="27"/>
      <c r="CA100" s="27"/>
    </row>
    <row r="101" spans="2:79" ht="50.1" customHeight="1" x14ac:dyDescent="0.25">
      <c r="B101" s="16" t="s">
        <v>73</v>
      </c>
      <c r="C101" s="19">
        <v>43311</v>
      </c>
      <c r="D101" s="35" t="s">
        <v>101</v>
      </c>
      <c r="E101" s="36"/>
      <c r="F101" s="36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3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  <c r="BV101" s="27"/>
      <c r="BW101" s="27"/>
      <c r="BX101" s="27"/>
      <c r="BY101" s="27"/>
      <c r="BZ101" s="27"/>
      <c r="CA101" s="27"/>
    </row>
    <row r="102" spans="2:79" ht="50.1" customHeight="1" x14ac:dyDescent="0.25">
      <c r="B102" s="17" t="s">
        <v>19</v>
      </c>
      <c r="C102" s="19">
        <v>43312</v>
      </c>
      <c r="D102" s="35" t="s">
        <v>101</v>
      </c>
      <c r="E102" s="36"/>
      <c r="F102" s="36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3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  <c r="BW102" s="27"/>
      <c r="BX102" s="27"/>
      <c r="BY102" s="27"/>
      <c r="BZ102" s="27"/>
      <c r="CA102" s="27"/>
    </row>
    <row r="103" spans="2:79" ht="50.1" customHeight="1" x14ac:dyDescent="0.25">
      <c r="B103" s="40"/>
      <c r="C103" s="34"/>
      <c r="D103" s="35" t="s">
        <v>101</v>
      </c>
      <c r="E103" s="36"/>
      <c r="F103" s="36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3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27"/>
      <c r="BZ103" s="27"/>
      <c r="CA103" s="27"/>
    </row>
    <row r="104" spans="2:79" ht="50.1" customHeight="1" x14ac:dyDescent="0.25">
      <c r="B104" s="16" t="s">
        <v>73</v>
      </c>
      <c r="C104" s="19">
        <v>43314</v>
      </c>
      <c r="D104" s="35" t="s">
        <v>101</v>
      </c>
      <c r="E104" s="36"/>
      <c r="F104" s="36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3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</row>
    <row r="105" spans="2:79" ht="50.1" customHeight="1" x14ac:dyDescent="0.25">
      <c r="B105" s="17" t="s">
        <v>74</v>
      </c>
      <c r="C105" s="19">
        <v>43319</v>
      </c>
      <c r="D105" s="35" t="s">
        <v>101</v>
      </c>
      <c r="E105" s="36"/>
      <c r="F105" s="36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3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</row>
    <row r="106" spans="2:79" ht="50.1" customHeight="1" x14ac:dyDescent="0.25">
      <c r="B106" s="16" t="s">
        <v>19</v>
      </c>
      <c r="C106" s="19">
        <v>43319</v>
      </c>
      <c r="D106" s="35" t="s">
        <v>101</v>
      </c>
      <c r="E106" s="36"/>
      <c r="F106" s="36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3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27"/>
      <c r="BZ106" s="27"/>
      <c r="CA106" s="27"/>
    </row>
    <row r="107" spans="2:79" ht="50.1" customHeight="1" x14ac:dyDescent="0.25">
      <c r="B107" s="16" t="s">
        <v>19</v>
      </c>
      <c r="C107" s="19">
        <v>43319</v>
      </c>
      <c r="D107" s="35" t="s">
        <v>101</v>
      </c>
      <c r="E107" s="36"/>
      <c r="F107" s="36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3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27"/>
      <c r="BZ107" s="27"/>
      <c r="CA107" s="27"/>
    </row>
    <row r="108" spans="2:79" ht="50.1" customHeight="1" x14ac:dyDescent="0.25">
      <c r="B108" s="16" t="s">
        <v>75</v>
      </c>
      <c r="C108" s="19">
        <v>43325</v>
      </c>
      <c r="D108" s="35" t="s">
        <v>108</v>
      </c>
      <c r="E108" s="36"/>
      <c r="F108" s="36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3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</row>
    <row r="109" spans="2:79" ht="50.1" customHeight="1" x14ac:dyDescent="0.25">
      <c r="B109" s="17" t="s">
        <v>76</v>
      </c>
      <c r="C109" s="19">
        <v>43327</v>
      </c>
      <c r="D109" s="35" t="s">
        <v>101</v>
      </c>
      <c r="E109" s="36"/>
      <c r="F109" s="36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3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  <c r="BW109" s="27"/>
      <c r="BX109" s="27"/>
      <c r="BY109" s="27"/>
      <c r="BZ109" s="27"/>
      <c r="CA109" s="27"/>
    </row>
    <row r="110" spans="2:79" ht="50.1" customHeight="1" x14ac:dyDescent="0.25">
      <c r="B110" s="16" t="s">
        <v>77</v>
      </c>
      <c r="C110" s="19">
        <v>43333</v>
      </c>
      <c r="D110" s="35" t="s">
        <v>111</v>
      </c>
      <c r="E110" s="36"/>
      <c r="F110" s="36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3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</row>
    <row r="111" spans="2:79" ht="50.1" customHeight="1" x14ac:dyDescent="0.25">
      <c r="B111" s="16" t="s">
        <v>78</v>
      </c>
      <c r="C111" s="19">
        <v>43334</v>
      </c>
      <c r="D111" s="35" t="s">
        <v>101</v>
      </c>
      <c r="E111" s="36"/>
      <c r="F111" s="36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3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  <c r="BX111" s="27"/>
      <c r="BY111" s="27"/>
      <c r="BZ111" s="27"/>
      <c r="CA111" s="27"/>
    </row>
    <row r="112" spans="2:79" ht="50.1" customHeight="1" x14ac:dyDescent="0.25">
      <c r="B112" s="16" t="s">
        <v>79</v>
      </c>
      <c r="C112" s="19">
        <v>43334</v>
      </c>
      <c r="D112" s="35" t="s">
        <v>101</v>
      </c>
      <c r="E112" s="36"/>
      <c r="F112" s="36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3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  <c r="BW112" s="27"/>
      <c r="BX112" s="27"/>
      <c r="BY112" s="27"/>
      <c r="BZ112" s="27"/>
      <c r="CA112" s="27"/>
    </row>
    <row r="113" spans="2:79" ht="50.1" customHeight="1" x14ac:dyDescent="0.25">
      <c r="B113" s="16" t="s">
        <v>80</v>
      </c>
      <c r="C113" s="19">
        <v>43339</v>
      </c>
      <c r="D113" s="35" t="s">
        <v>105</v>
      </c>
      <c r="E113" s="36"/>
      <c r="F113" s="36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3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  <c r="BY113" s="27"/>
      <c r="BZ113" s="27"/>
      <c r="CA113" s="27"/>
    </row>
    <row r="114" spans="2:79" ht="50.1" customHeight="1" x14ac:dyDescent="0.25">
      <c r="B114" s="17" t="s">
        <v>81</v>
      </c>
      <c r="C114" s="19">
        <v>43340</v>
      </c>
      <c r="D114" s="35" t="s">
        <v>101</v>
      </c>
      <c r="E114" s="36"/>
      <c r="F114" s="36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3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27"/>
      <c r="BZ114" s="27"/>
      <c r="CA114" s="27"/>
    </row>
    <row r="115" spans="2:79" ht="50.1" customHeight="1" x14ac:dyDescent="0.25">
      <c r="B115" s="16" t="s">
        <v>82</v>
      </c>
      <c r="C115" s="19">
        <v>43341</v>
      </c>
      <c r="D115" s="35" t="s">
        <v>104</v>
      </c>
      <c r="E115" s="36"/>
      <c r="F115" s="36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3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27"/>
      <c r="BZ115" s="27"/>
      <c r="CA115" s="27"/>
    </row>
    <row r="116" spans="2:79" ht="50.1" customHeight="1" x14ac:dyDescent="0.25">
      <c r="B116" s="33"/>
      <c r="C116" s="34"/>
      <c r="D116" s="35" t="s">
        <v>101</v>
      </c>
      <c r="E116" s="36"/>
      <c r="F116" s="36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3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27"/>
      <c r="BZ116" s="27"/>
      <c r="CA116" s="27"/>
    </row>
    <row r="117" spans="2:79" ht="50.1" customHeight="1" x14ac:dyDescent="0.25">
      <c r="B117" s="17" t="s">
        <v>19</v>
      </c>
      <c r="C117" s="19">
        <v>43346</v>
      </c>
      <c r="D117" s="35" t="s">
        <v>101</v>
      </c>
      <c r="E117" s="36"/>
      <c r="F117" s="36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3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  <c r="BW117" s="27"/>
      <c r="BX117" s="27"/>
      <c r="BY117" s="27"/>
      <c r="BZ117" s="27"/>
      <c r="CA117" s="27"/>
    </row>
    <row r="118" spans="2:79" ht="50.1" customHeight="1" x14ac:dyDescent="0.25">
      <c r="B118" s="16" t="s">
        <v>19</v>
      </c>
      <c r="C118" s="19">
        <v>43346</v>
      </c>
      <c r="D118" s="35" t="s">
        <v>101</v>
      </c>
      <c r="E118" s="36"/>
      <c r="F118" s="36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3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  <c r="BX118" s="27"/>
      <c r="BY118" s="27"/>
      <c r="BZ118" s="27"/>
      <c r="CA118" s="27"/>
    </row>
    <row r="119" spans="2:79" ht="50.1" customHeight="1" x14ac:dyDescent="0.25">
      <c r="B119" s="16" t="s">
        <v>83</v>
      </c>
      <c r="C119" s="19">
        <v>43349</v>
      </c>
      <c r="D119" s="35" t="s">
        <v>101</v>
      </c>
      <c r="E119" s="36"/>
      <c r="F119" s="36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3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  <c r="BW119" s="27"/>
      <c r="BX119" s="27"/>
      <c r="BY119" s="27"/>
      <c r="BZ119" s="27"/>
      <c r="CA119" s="27"/>
    </row>
    <row r="120" spans="2:79" ht="50.1" customHeight="1" x14ac:dyDescent="0.25">
      <c r="B120" s="16" t="s">
        <v>84</v>
      </c>
      <c r="C120" s="19">
        <v>43353</v>
      </c>
      <c r="D120" s="35" t="s">
        <v>101</v>
      </c>
      <c r="E120" s="36"/>
      <c r="F120" s="36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3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  <c r="BW120" s="27"/>
      <c r="BX120" s="27"/>
      <c r="BY120" s="27"/>
      <c r="BZ120" s="27"/>
      <c r="CA120" s="27"/>
    </row>
    <row r="121" spans="2:79" ht="50.1" customHeight="1" x14ac:dyDescent="0.25">
      <c r="B121" s="16" t="s">
        <v>19</v>
      </c>
      <c r="C121" s="19">
        <v>43361</v>
      </c>
      <c r="D121" s="35" t="s">
        <v>101</v>
      </c>
      <c r="E121" s="36"/>
      <c r="F121" s="36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3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</row>
    <row r="122" spans="2:79" ht="50.1" customHeight="1" x14ac:dyDescent="0.25">
      <c r="B122" s="17" t="s">
        <v>24</v>
      </c>
      <c r="C122" s="19">
        <v>43363</v>
      </c>
      <c r="D122" s="35" t="s">
        <v>105</v>
      </c>
      <c r="E122" s="36"/>
      <c r="F122" s="36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3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  <c r="BX122" s="27"/>
      <c r="BY122" s="27"/>
      <c r="BZ122" s="27"/>
      <c r="CA122" s="27"/>
    </row>
    <row r="123" spans="2:79" ht="50.1" customHeight="1" x14ac:dyDescent="0.25">
      <c r="B123" s="16" t="s">
        <v>19</v>
      </c>
      <c r="C123" s="19">
        <v>43369</v>
      </c>
      <c r="D123" s="35" t="s">
        <v>101</v>
      </c>
      <c r="E123" s="36"/>
      <c r="F123" s="36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3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27"/>
      <c r="BZ123" s="27"/>
      <c r="CA123" s="27"/>
    </row>
    <row r="124" spans="2:79" ht="50.1" customHeight="1" x14ac:dyDescent="0.25">
      <c r="B124" s="33"/>
      <c r="C124" s="34"/>
      <c r="D124" s="35" t="s">
        <v>101</v>
      </c>
      <c r="E124" s="36"/>
      <c r="F124" s="36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3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</row>
    <row r="125" spans="2:79" ht="50.1" customHeight="1" x14ac:dyDescent="0.25">
      <c r="B125" s="16" t="s">
        <v>85</v>
      </c>
      <c r="C125" s="19">
        <v>43384</v>
      </c>
      <c r="D125" s="35" t="s">
        <v>103</v>
      </c>
      <c r="E125" s="36"/>
      <c r="F125" s="36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3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</row>
    <row r="126" spans="2:79" ht="50.1" customHeight="1" x14ac:dyDescent="0.25">
      <c r="B126" s="16" t="s">
        <v>19</v>
      </c>
      <c r="C126" s="19">
        <v>43388</v>
      </c>
      <c r="D126" s="35" t="s">
        <v>101</v>
      </c>
      <c r="E126" s="36"/>
      <c r="F126" s="36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3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</row>
    <row r="127" spans="2:79" ht="50.1" customHeight="1" x14ac:dyDescent="0.25">
      <c r="B127" s="16" t="s">
        <v>86</v>
      </c>
      <c r="C127" s="19">
        <v>43388</v>
      </c>
      <c r="D127" s="35" t="s">
        <v>103</v>
      </c>
      <c r="E127" s="36"/>
      <c r="F127" s="36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3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  <c r="BW127" s="27"/>
      <c r="BX127" s="27"/>
      <c r="BY127" s="27"/>
      <c r="BZ127" s="27"/>
      <c r="CA127" s="27"/>
    </row>
    <row r="128" spans="2:79" ht="50.1" customHeight="1" x14ac:dyDescent="0.25">
      <c r="B128" s="16" t="s">
        <v>19</v>
      </c>
      <c r="C128" s="19">
        <v>43389</v>
      </c>
      <c r="D128" s="35" t="s">
        <v>101</v>
      </c>
      <c r="E128" s="36"/>
      <c r="F128" s="36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3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  <c r="BW128" s="27"/>
      <c r="BX128" s="27"/>
      <c r="BY128" s="27"/>
      <c r="BZ128" s="27"/>
      <c r="CA128" s="27"/>
    </row>
    <row r="129" spans="2:79" ht="50.1" customHeight="1" x14ac:dyDescent="0.25">
      <c r="B129" s="16" t="s">
        <v>23</v>
      </c>
      <c r="C129" s="19">
        <v>43391</v>
      </c>
      <c r="D129" s="35" t="s">
        <v>101</v>
      </c>
      <c r="E129" s="36"/>
      <c r="F129" s="36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3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27"/>
      <c r="BV129" s="27"/>
      <c r="BW129" s="27"/>
      <c r="BX129" s="27"/>
      <c r="BY129" s="27"/>
      <c r="BZ129" s="27"/>
      <c r="CA129" s="27"/>
    </row>
    <row r="130" spans="2:79" ht="50.1" customHeight="1" x14ac:dyDescent="0.25">
      <c r="B130" s="16" t="s">
        <v>87</v>
      </c>
      <c r="C130" s="19">
        <v>43395</v>
      </c>
      <c r="D130" s="35" t="s">
        <v>101</v>
      </c>
      <c r="E130" s="36"/>
      <c r="F130" s="36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3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  <c r="BW130" s="27"/>
      <c r="BX130" s="27"/>
      <c r="BY130" s="27"/>
      <c r="BZ130" s="27"/>
      <c r="CA130" s="27"/>
    </row>
    <row r="131" spans="2:79" ht="50.1" customHeight="1" x14ac:dyDescent="0.25">
      <c r="B131" s="16" t="s">
        <v>88</v>
      </c>
      <c r="C131" s="19">
        <v>43395</v>
      </c>
      <c r="D131" s="35" t="s">
        <v>101</v>
      </c>
      <c r="E131" s="36"/>
      <c r="F131" s="36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3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  <c r="BW131" s="27"/>
      <c r="BX131" s="27"/>
      <c r="BY131" s="27"/>
      <c r="BZ131" s="27"/>
      <c r="CA131" s="27"/>
    </row>
    <row r="132" spans="2:79" ht="50.1" customHeight="1" x14ac:dyDescent="0.25">
      <c r="B132" s="16" t="s">
        <v>19</v>
      </c>
      <c r="C132" s="19">
        <v>43396</v>
      </c>
      <c r="D132" s="35" t="s">
        <v>101</v>
      </c>
      <c r="E132" s="36"/>
      <c r="F132" s="36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3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</row>
    <row r="133" spans="2:79" ht="50.1" customHeight="1" x14ac:dyDescent="0.25">
      <c r="B133" s="16" t="s">
        <v>19</v>
      </c>
      <c r="C133" s="19">
        <v>43399</v>
      </c>
      <c r="D133" s="35" t="s">
        <v>101</v>
      </c>
      <c r="E133" s="36"/>
      <c r="F133" s="36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3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</row>
    <row r="134" spans="2:79" ht="50.1" customHeight="1" x14ac:dyDescent="0.25">
      <c r="B134" s="17" t="s">
        <v>19</v>
      </c>
      <c r="C134" s="19">
        <v>43402</v>
      </c>
      <c r="D134" s="35" t="s">
        <v>101</v>
      </c>
      <c r="E134" s="36"/>
      <c r="F134" s="36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3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</row>
    <row r="135" spans="2:79" ht="50.1" customHeight="1" x14ac:dyDescent="0.25">
      <c r="B135" s="16" t="s">
        <v>89</v>
      </c>
      <c r="C135" s="19">
        <v>43402</v>
      </c>
      <c r="D135" s="35" t="s">
        <v>101</v>
      </c>
      <c r="E135" s="36"/>
      <c r="F135" s="36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3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  <c r="BY135" s="27"/>
      <c r="BZ135" s="27"/>
      <c r="CA135" s="27"/>
    </row>
    <row r="136" spans="2:79" ht="50.1" customHeight="1" x14ac:dyDescent="0.25">
      <c r="B136" s="33"/>
      <c r="C136" s="34"/>
      <c r="D136" s="35" t="s">
        <v>101</v>
      </c>
      <c r="E136" s="36"/>
      <c r="F136" s="36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3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</row>
    <row r="137" spans="2:79" ht="50.1" customHeight="1" x14ac:dyDescent="0.25">
      <c r="B137" s="16" t="s">
        <v>90</v>
      </c>
      <c r="C137" s="19">
        <v>43412</v>
      </c>
      <c r="D137" s="35" t="s">
        <v>102</v>
      </c>
      <c r="E137" s="36"/>
      <c r="F137" s="36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3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</row>
    <row r="138" spans="2:79" ht="50.1" customHeight="1" x14ac:dyDescent="0.25">
      <c r="B138" s="16" t="s">
        <v>91</v>
      </c>
      <c r="C138" s="19">
        <v>43412</v>
      </c>
      <c r="D138" s="35" t="s">
        <v>101</v>
      </c>
      <c r="E138" s="36"/>
      <c r="F138" s="36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3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</row>
    <row r="139" spans="2:79" ht="50.1" customHeight="1" x14ac:dyDescent="0.25">
      <c r="B139" s="16" t="s">
        <v>92</v>
      </c>
      <c r="C139" s="19">
        <v>43416</v>
      </c>
      <c r="D139" s="35" t="s">
        <v>101</v>
      </c>
      <c r="E139" s="36"/>
      <c r="F139" s="36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3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</row>
    <row r="140" spans="2:79" ht="50.1" customHeight="1" x14ac:dyDescent="0.25">
      <c r="B140" s="16" t="s">
        <v>93</v>
      </c>
      <c r="C140" s="19">
        <v>43417</v>
      </c>
      <c r="D140" s="35" t="s">
        <v>105</v>
      </c>
      <c r="E140" s="36"/>
      <c r="F140" s="36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3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</row>
    <row r="141" spans="2:79" ht="50.1" customHeight="1" x14ac:dyDescent="0.25">
      <c r="B141" s="16" t="s">
        <v>94</v>
      </c>
      <c r="C141" s="19">
        <v>43430</v>
      </c>
      <c r="D141" s="35" t="s">
        <v>101</v>
      </c>
      <c r="E141" s="36"/>
      <c r="F141" s="36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3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  <c r="BW141" s="27"/>
      <c r="BX141" s="27"/>
      <c r="BY141" s="27"/>
      <c r="BZ141" s="27"/>
      <c r="CA141" s="27"/>
    </row>
    <row r="142" spans="2:79" ht="50.1" customHeight="1" x14ac:dyDescent="0.25">
      <c r="B142" s="16" t="s">
        <v>95</v>
      </c>
      <c r="C142" s="19">
        <v>43433</v>
      </c>
      <c r="D142" s="35" t="s">
        <v>102</v>
      </c>
      <c r="E142" s="36"/>
      <c r="F142" s="36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3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</row>
    <row r="143" spans="2:79" ht="50.1" customHeight="1" x14ac:dyDescent="0.25">
      <c r="B143" s="16" t="s">
        <v>19</v>
      </c>
      <c r="C143" s="19">
        <v>43433</v>
      </c>
      <c r="D143" s="35" t="s">
        <v>101</v>
      </c>
      <c r="E143" s="36"/>
      <c r="F143" s="36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3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</row>
    <row r="144" spans="2:79" ht="50.1" customHeight="1" x14ac:dyDescent="0.25">
      <c r="B144" s="17" t="s">
        <v>19</v>
      </c>
      <c r="C144" s="19">
        <v>43433</v>
      </c>
      <c r="D144" s="35" t="s">
        <v>101</v>
      </c>
      <c r="E144" s="36"/>
      <c r="F144" s="36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3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</row>
    <row r="145" spans="2:79" ht="50.1" customHeight="1" x14ac:dyDescent="0.25">
      <c r="B145" s="16" t="s">
        <v>96</v>
      </c>
      <c r="C145" s="19">
        <v>43433</v>
      </c>
      <c r="D145" s="35" t="s">
        <v>104</v>
      </c>
      <c r="E145" s="36"/>
      <c r="F145" s="36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3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27"/>
      <c r="BZ145" s="27"/>
      <c r="CA145" s="27"/>
    </row>
    <row r="146" spans="2:79" ht="50.1" customHeight="1" x14ac:dyDescent="0.25">
      <c r="B146" s="33"/>
      <c r="C146" s="34"/>
      <c r="D146" s="35" t="s">
        <v>101</v>
      </c>
      <c r="E146" s="36"/>
      <c r="F146" s="36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3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BY146" s="27"/>
      <c r="BZ146" s="27"/>
      <c r="CA146" s="27"/>
    </row>
    <row r="147" spans="2:79" ht="50.1" customHeight="1" x14ac:dyDescent="0.25">
      <c r="B147" s="16" t="s">
        <v>97</v>
      </c>
      <c r="C147" s="19">
        <v>43438</v>
      </c>
      <c r="D147" s="35" t="s">
        <v>103</v>
      </c>
      <c r="E147" s="36"/>
      <c r="F147" s="36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3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27"/>
      <c r="BV147" s="27"/>
      <c r="BW147" s="27"/>
      <c r="BX147" s="27"/>
      <c r="BY147" s="27"/>
      <c r="BZ147" s="27"/>
      <c r="CA147" s="27"/>
    </row>
    <row r="148" spans="2:79" ht="50.1" customHeight="1" x14ac:dyDescent="0.25">
      <c r="B148" s="16" t="s">
        <v>98</v>
      </c>
      <c r="C148" s="19">
        <v>43439</v>
      </c>
      <c r="D148" s="35" t="s">
        <v>103</v>
      </c>
      <c r="E148" s="36"/>
      <c r="F148" s="36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3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27"/>
      <c r="BV148" s="27"/>
      <c r="BW148" s="27"/>
      <c r="BX148" s="27"/>
      <c r="BY148" s="27"/>
      <c r="BZ148" s="27"/>
      <c r="CA148" s="27"/>
    </row>
    <row r="149" spans="2:79" ht="50.1" customHeight="1" x14ac:dyDescent="0.25">
      <c r="B149" s="16" t="s">
        <v>99</v>
      </c>
      <c r="C149" s="19">
        <v>43444</v>
      </c>
      <c r="D149" s="35" t="s">
        <v>106</v>
      </c>
      <c r="E149" s="36"/>
      <c r="F149" s="36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3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27"/>
      <c r="BV149" s="27"/>
      <c r="BW149" s="27"/>
      <c r="BX149" s="27"/>
      <c r="BY149" s="27"/>
      <c r="BZ149" s="27"/>
      <c r="CA149" s="27"/>
    </row>
    <row r="150" spans="2:79" ht="50.1" customHeight="1" x14ac:dyDescent="0.25">
      <c r="B150" s="17" t="s">
        <v>19</v>
      </c>
      <c r="C150" s="19">
        <v>43448</v>
      </c>
      <c r="D150" s="35" t="s">
        <v>101</v>
      </c>
      <c r="E150" s="36"/>
      <c r="F150" s="36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3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27"/>
      <c r="BV150" s="27"/>
      <c r="BW150" s="27"/>
      <c r="BX150" s="27"/>
      <c r="BY150" s="27"/>
      <c r="BZ150" s="27"/>
      <c r="CA150" s="27"/>
    </row>
    <row r="151" spans="2:79" ht="50.1" customHeight="1" x14ac:dyDescent="0.25">
      <c r="B151" s="17" t="s">
        <v>19</v>
      </c>
      <c r="C151" s="19">
        <v>43453</v>
      </c>
      <c r="D151" s="35" t="s">
        <v>101</v>
      </c>
      <c r="E151" s="36"/>
      <c r="F151" s="36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3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27"/>
      <c r="BV151" s="27"/>
      <c r="BW151" s="27"/>
      <c r="BX151" s="27"/>
      <c r="BY151" s="27"/>
      <c r="BZ151" s="27"/>
      <c r="CA151" s="27"/>
    </row>
    <row r="152" spans="2:79" ht="50.1" customHeight="1" x14ac:dyDescent="0.25">
      <c r="B152" s="16" t="s">
        <v>100</v>
      </c>
      <c r="C152" s="19">
        <v>43454</v>
      </c>
      <c r="D152" s="35" t="s">
        <v>105</v>
      </c>
      <c r="E152" s="36"/>
      <c r="F152" s="36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3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27"/>
      <c r="BV152" s="27"/>
      <c r="BW152" s="27"/>
      <c r="BX152" s="27"/>
      <c r="BY152" s="27"/>
      <c r="BZ152" s="27"/>
      <c r="CA152" s="27"/>
    </row>
    <row r="153" spans="2:79" ht="50.1" customHeight="1" x14ac:dyDescent="0.25">
      <c r="B153" s="40"/>
      <c r="C153" s="34"/>
      <c r="E153" s="36"/>
      <c r="F153" s="36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3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27"/>
      <c r="BV153" s="27"/>
      <c r="BW153" s="27"/>
      <c r="BX153" s="27"/>
      <c r="BY153" s="27"/>
      <c r="BZ153" s="27"/>
      <c r="CA153" s="27"/>
    </row>
    <row r="154" spans="2:79" ht="50.1" customHeight="1" x14ac:dyDescent="0.25">
      <c r="B154" s="41"/>
      <c r="C154" s="42"/>
      <c r="E154" s="36"/>
      <c r="F154" s="36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3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27"/>
      <c r="BV154" s="27"/>
      <c r="BW154" s="27"/>
      <c r="BX154" s="27"/>
      <c r="BY154" s="27"/>
      <c r="BZ154" s="27"/>
      <c r="CA154" s="27"/>
    </row>
    <row r="155" spans="2:79" ht="50.1" customHeight="1" x14ac:dyDescent="0.25">
      <c r="E155" s="36"/>
      <c r="F155" s="36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3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27"/>
      <c r="BV155" s="27"/>
      <c r="BW155" s="27"/>
      <c r="BX155" s="27"/>
      <c r="BY155" s="27"/>
      <c r="BZ155" s="27"/>
      <c r="CA155" s="27"/>
    </row>
    <row r="156" spans="2:79" ht="50.1" customHeight="1" x14ac:dyDescent="0.25">
      <c r="E156" s="36"/>
      <c r="F156" s="36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3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27"/>
      <c r="BV156" s="27"/>
      <c r="BW156" s="27"/>
      <c r="BX156" s="27"/>
      <c r="BY156" s="27"/>
      <c r="BZ156" s="27"/>
      <c r="CA156" s="27"/>
    </row>
    <row r="157" spans="2:79" ht="50.1" customHeight="1" x14ac:dyDescent="0.25">
      <c r="E157" s="36"/>
      <c r="F157" s="36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3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27"/>
      <c r="BV157" s="27"/>
      <c r="BW157" s="27"/>
      <c r="BX157" s="27"/>
      <c r="BY157" s="27"/>
      <c r="BZ157" s="27"/>
      <c r="CA157" s="27"/>
    </row>
    <row r="158" spans="2:79" ht="50.1" customHeight="1" x14ac:dyDescent="0.25">
      <c r="E158" s="36"/>
      <c r="F158" s="36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3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27"/>
      <c r="BV158" s="27"/>
      <c r="BW158" s="27"/>
      <c r="BX158" s="27"/>
      <c r="BY158" s="27"/>
      <c r="BZ158" s="27"/>
      <c r="CA158" s="27"/>
    </row>
    <row r="159" spans="2:79" ht="50.1" customHeight="1" x14ac:dyDescent="0.25">
      <c r="E159" s="36"/>
      <c r="F159" s="36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3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27"/>
      <c r="BV159" s="27"/>
      <c r="BW159" s="27"/>
      <c r="BX159" s="27"/>
      <c r="BY159" s="27"/>
      <c r="BZ159" s="27"/>
      <c r="CA159" s="27"/>
    </row>
    <row r="160" spans="2:79" ht="50.1" customHeight="1" x14ac:dyDescent="0.25">
      <c r="E160" s="36"/>
      <c r="F160" s="36"/>
      <c r="G160" s="27"/>
      <c r="H160" s="27"/>
      <c r="I160" s="27"/>
      <c r="J160" s="27"/>
      <c r="K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3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27"/>
      <c r="BV160" s="27"/>
      <c r="BW160" s="27"/>
      <c r="BX160" s="27"/>
      <c r="BY160" s="27"/>
      <c r="BZ160" s="27"/>
      <c r="CA160" s="27"/>
    </row>
    <row r="161" spans="41:79" ht="18.75" x14ac:dyDescent="0.25">
      <c r="AO161" s="27"/>
      <c r="AP161" s="3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</row>
  </sheetData>
  <mergeCells count="65">
    <mergeCell ref="E34:E35"/>
    <mergeCell ref="F34:G35"/>
    <mergeCell ref="E25:F25"/>
    <mergeCell ref="G26:H26"/>
    <mergeCell ref="G27:H27"/>
    <mergeCell ref="G28:H28"/>
    <mergeCell ref="G29:H29"/>
    <mergeCell ref="G25:H25"/>
    <mergeCell ref="E31:G31"/>
    <mergeCell ref="E32:E33"/>
    <mergeCell ref="F32:G33"/>
    <mergeCell ref="E26:F26"/>
    <mergeCell ref="E27:F27"/>
    <mergeCell ref="E28:F28"/>
    <mergeCell ref="E29:F29"/>
    <mergeCell ref="G2:R2"/>
    <mergeCell ref="BH3:BL3"/>
    <mergeCell ref="BN3:BR3"/>
    <mergeCell ref="BT3:BW3"/>
    <mergeCell ref="E2:F2"/>
    <mergeCell ref="AQ3:AU3"/>
    <mergeCell ref="AW3:BA3"/>
    <mergeCell ref="BC3:BF3"/>
    <mergeCell ref="AK3:AO3"/>
    <mergeCell ref="G3:K3"/>
    <mergeCell ref="M3:Q3"/>
    <mergeCell ref="Y3:AC3"/>
    <mergeCell ref="E8:F8"/>
    <mergeCell ref="E15:F15"/>
    <mergeCell ref="AE3:AI3"/>
    <mergeCell ref="E9:F9"/>
    <mergeCell ref="E10:F10"/>
    <mergeCell ref="E11:F11"/>
    <mergeCell ref="E12:F12"/>
    <mergeCell ref="E13:F13"/>
    <mergeCell ref="E14:F14"/>
    <mergeCell ref="E5:F5"/>
    <mergeCell ref="E4:F4"/>
    <mergeCell ref="S3:W3"/>
    <mergeCell ref="E3:F3"/>
    <mergeCell ref="E6:F6"/>
    <mergeCell ref="E7:F7"/>
    <mergeCell ref="E18:F18"/>
    <mergeCell ref="G18:R18"/>
    <mergeCell ref="E19:F19"/>
    <mergeCell ref="G19:K19"/>
    <mergeCell ref="M19:Q19"/>
    <mergeCell ref="S19:W19"/>
    <mergeCell ref="Y19:AC19"/>
    <mergeCell ref="AE19:AI19"/>
    <mergeCell ref="AK19:AO19"/>
    <mergeCell ref="AQ19:AU19"/>
    <mergeCell ref="AW19:BA19"/>
    <mergeCell ref="BC19:BF19"/>
    <mergeCell ref="BH19:BL19"/>
    <mergeCell ref="BN19:BR19"/>
    <mergeCell ref="BT19:BW19"/>
    <mergeCell ref="J29:Q29"/>
    <mergeCell ref="J28:P28"/>
    <mergeCell ref="J27:P27"/>
    <mergeCell ref="J26:P26"/>
    <mergeCell ref="E20:F20"/>
    <mergeCell ref="E21:F21"/>
    <mergeCell ref="E22:F22"/>
    <mergeCell ref="E23:F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BY151"/>
  <sheetViews>
    <sheetView zoomScale="85" zoomScaleNormal="85" workbookViewId="0">
      <selection activeCell="J27" sqref="J27:P27"/>
    </sheetView>
  </sheetViews>
  <sheetFormatPr baseColWidth="10" defaultRowHeight="15" x14ac:dyDescent="0.25"/>
  <cols>
    <col min="1" max="1" width="4.42578125" customWidth="1"/>
    <col min="2" max="2" width="33.28515625" hidden="1" customWidth="1"/>
    <col min="3" max="3" width="11.42578125" hidden="1" customWidth="1"/>
    <col min="4" max="4" width="16.7109375" style="21" hidden="1" customWidth="1"/>
    <col min="5" max="5" width="15.85546875" customWidth="1"/>
    <col min="6" max="6" width="13.5703125" customWidth="1"/>
    <col min="7" max="7" width="4" customWidth="1"/>
    <col min="8" max="11" width="3.7109375" customWidth="1"/>
    <col min="12" max="12" width="6.28515625" bestFit="1" customWidth="1"/>
    <col min="13" max="17" width="3.7109375" customWidth="1"/>
    <col min="18" max="18" width="6.28515625" bestFit="1" customWidth="1"/>
    <col min="19" max="23" width="3.7109375" customWidth="1"/>
    <col min="24" max="24" width="6.28515625" bestFit="1" customWidth="1"/>
    <col min="25" max="29" width="3.7109375" customWidth="1"/>
    <col min="30" max="30" width="6.28515625" bestFit="1" customWidth="1"/>
    <col min="31" max="35" width="3.7109375" customWidth="1"/>
    <col min="36" max="36" width="6.28515625" bestFit="1" customWidth="1"/>
    <col min="37" max="41" width="3.7109375" customWidth="1"/>
    <col min="42" max="42" width="6.28515625" bestFit="1" customWidth="1"/>
    <col min="43" max="47" width="3.7109375" customWidth="1"/>
    <col min="48" max="48" width="6.28515625" bestFit="1" customWidth="1"/>
    <col min="49" max="53" width="3.7109375" customWidth="1"/>
    <col min="54" max="54" width="6.28515625" bestFit="1" customWidth="1"/>
    <col min="55" max="59" width="3.7109375" customWidth="1"/>
    <col min="60" max="60" width="6.28515625" bestFit="1" customWidth="1"/>
    <col min="61" max="65" width="3.7109375" customWidth="1"/>
    <col min="66" max="66" width="6.28515625" bestFit="1" customWidth="1"/>
    <col min="67" max="71" width="3.7109375" customWidth="1"/>
    <col min="72" max="72" width="6.28515625" bestFit="1" customWidth="1"/>
    <col min="73" max="76" width="3.7109375" customWidth="1"/>
    <col min="77" max="77" width="6.28515625" bestFit="1" customWidth="1"/>
  </cols>
  <sheetData>
    <row r="2" spans="2:77" ht="45" customHeight="1" x14ac:dyDescent="0.25">
      <c r="B2" s="44" t="s">
        <v>18</v>
      </c>
      <c r="C2" s="45" t="s">
        <v>1</v>
      </c>
    </row>
    <row r="3" spans="2:77" s="119" customFormat="1" ht="45" customHeight="1" x14ac:dyDescent="0.3">
      <c r="B3" s="114" t="s">
        <v>19</v>
      </c>
      <c r="C3" s="115">
        <v>43468</v>
      </c>
      <c r="D3" s="116" t="s">
        <v>101</v>
      </c>
      <c r="E3" s="144">
        <v>2019</v>
      </c>
      <c r="F3" s="144"/>
      <c r="G3" s="134" t="s">
        <v>120</v>
      </c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69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8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</row>
    <row r="4" spans="2:77" s="119" customFormat="1" ht="42" customHeight="1" x14ac:dyDescent="0.3">
      <c r="B4" s="114" t="s">
        <v>19</v>
      </c>
      <c r="C4" s="120">
        <v>43472</v>
      </c>
      <c r="D4" s="116" t="s">
        <v>101</v>
      </c>
      <c r="E4" s="135" t="s">
        <v>118</v>
      </c>
      <c r="F4" s="135"/>
      <c r="G4" s="133" t="s">
        <v>0</v>
      </c>
      <c r="H4" s="133"/>
      <c r="I4" s="133"/>
      <c r="J4" s="133"/>
      <c r="K4" s="133"/>
      <c r="L4" s="103" t="s">
        <v>117</v>
      </c>
      <c r="M4" s="133" t="s">
        <v>2</v>
      </c>
      <c r="N4" s="133"/>
      <c r="O4" s="133"/>
      <c r="P4" s="133"/>
      <c r="Q4" s="133"/>
      <c r="R4" s="103" t="s">
        <v>117</v>
      </c>
      <c r="S4" s="145" t="s">
        <v>3</v>
      </c>
      <c r="T4" s="146"/>
      <c r="U4" s="146"/>
      <c r="V4" s="146"/>
      <c r="W4" s="146"/>
      <c r="X4" s="103" t="s">
        <v>117</v>
      </c>
      <c r="Y4" s="133" t="s">
        <v>4</v>
      </c>
      <c r="Z4" s="133"/>
      <c r="AA4" s="133"/>
      <c r="AB4" s="133"/>
      <c r="AC4" s="133"/>
      <c r="AD4" s="103" t="s">
        <v>117</v>
      </c>
      <c r="AE4" s="133" t="s">
        <v>5</v>
      </c>
      <c r="AF4" s="133"/>
      <c r="AG4" s="133"/>
      <c r="AH4" s="133"/>
      <c r="AI4" s="133"/>
      <c r="AJ4" s="103" t="s">
        <v>117</v>
      </c>
      <c r="AK4" s="133" t="s">
        <v>6</v>
      </c>
      <c r="AL4" s="133"/>
      <c r="AM4" s="133"/>
      <c r="AN4" s="133"/>
      <c r="AO4" s="133"/>
      <c r="AP4" s="104" t="s">
        <v>117</v>
      </c>
      <c r="AQ4" s="133" t="s">
        <v>7</v>
      </c>
      <c r="AR4" s="133"/>
      <c r="AS4" s="133"/>
      <c r="AT4" s="133"/>
      <c r="AU4" s="133"/>
      <c r="AV4" s="105" t="s">
        <v>117</v>
      </c>
      <c r="AW4" s="133" t="s">
        <v>8</v>
      </c>
      <c r="AX4" s="133"/>
      <c r="AY4" s="133"/>
      <c r="AZ4" s="133"/>
      <c r="BA4" s="133"/>
      <c r="BB4" s="105" t="s">
        <v>117</v>
      </c>
      <c r="BC4" s="133" t="s">
        <v>9</v>
      </c>
      <c r="BD4" s="133"/>
      <c r="BE4" s="133"/>
      <c r="BF4" s="133"/>
      <c r="BG4" s="133"/>
      <c r="BH4" s="105" t="s">
        <v>117</v>
      </c>
      <c r="BI4" s="133" t="s">
        <v>10</v>
      </c>
      <c r="BJ4" s="133"/>
      <c r="BK4" s="133"/>
      <c r="BL4" s="133"/>
      <c r="BM4" s="133"/>
      <c r="BN4" s="105" t="s">
        <v>117</v>
      </c>
      <c r="BO4" s="133" t="s">
        <v>11</v>
      </c>
      <c r="BP4" s="133"/>
      <c r="BQ4" s="133"/>
      <c r="BR4" s="133"/>
      <c r="BS4" s="133"/>
      <c r="BT4" s="105" t="s">
        <v>117</v>
      </c>
      <c r="BU4" s="133" t="s">
        <v>12</v>
      </c>
      <c r="BV4" s="133"/>
      <c r="BW4" s="133"/>
      <c r="BX4" s="133"/>
      <c r="BY4" s="105" t="s">
        <v>117</v>
      </c>
    </row>
    <row r="5" spans="2:77" s="119" customFormat="1" ht="30" customHeight="1" x14ac:dyDescent="0.3">
      <c r="B5" s="114" t="s">
        <v>19</v>
      </c>
      <c r="C5" s="120">
        <v>43473</v>
      </c>
      <c r="D5" s="116" t="s">
        <v>101</v>
      </c>
      <c r="E5" s="131" t="s">
        <v>116</v>
      </c>
      <c r="F5" s="132"/>
      <c r="G5" s="106">
        <v>1</v>
      </c>
      <c r="H5" s="106">
        <v>6</v>
      </c>
      <c r="I5" s="106">
        <v>1</v>
      </c>
      <c r="J5" s="102">
        <v>1</v>
      </c>
      <c r="K5" s="102"/>
      <c r="L5" s="102">
        <f>COUNTIF(D3:D13,"OTROS")</f>
        <v>9</v>
      </c>
      <c r="M5" s="102">
        <v>2</v>
      </c>
      <c r="N5" s="102">
        <v>2</v>
      </c>
      <c r="O5" s="102">
        <v>2</v>
      </c>
      <c r="P5" s="102"/>
      <c r="Q5" s="102">
        <v>2</v>
      </c>
      <c r="R5" s="102">
        <f>COUNTIF(D15:D26,"OTROS")</f>
        <v>8</v>
      </c>
      <c r="S5" s="102">
        <v>0</v>
      </c>
      <c r="T5" s="102">
        <v>1</v>
      </c>
      <c r="U5" s="102">
        <v>2</v>
      </c>
      <c r="V5" s="102">
        <v>1</v>
      </c>
      <c r="W5" s="102">
        <v>1</v>
      </c>
      <c r="X5" s="102">
        <f>COUNTIF(D28:D38,"OTROS")</f>
        <v>4</v>
      </c>
      <c r="Y5" s="102">
        <v>1</v>
      </c>
      <c r="Z5" s="102">
        <v>2</v>
      </c>
      <c r="AA5" s="102">
        <v>0</v>
      </c>
      <c r="AB5" s="102">
        <v>4</v>
      </c>
      <c r="AC5" s="102">
        <v>0</v>
      </c>
      <c r="AD5" s="102">
        <f>COUNTIF(D40:D51,"OTROS")</f>
        <v>7</v>
      </c>
      <c r="AE5" s="102">
        <v>3</v>
      </c>
      <c r="AF5" s="102">
        <v>2</v>
      </c>
      <c r="AG5" s="102">
        <v>3</v>
      </c>
      <c r="AH5" s="102">
        <v>1</v>
      </c>
      <c r="AI5" s="102">
        <v>2</v>
      </c>
      <c r="AJ5" s="102">
        <f>COUNTIF(D53:D67,"OTROS")</f>
        <v>11</v>
      </c>
      <c r="AK5" s="102">
        <v>0</v>
      </c>
      <c r="AL5" s="102">
        <v>1</v>
      </c>
      <c r="AM5" s="102"/>
      <c r="AN5" s="102">
        <v>1</v>
      </c>
      <c r="AO5" s="102">
        <v>1</v>
      </c>
      <c r="AP5" s="102">
        <f>COUNTIF(D69:D77,"OTROS")</f>
        <v>3</v>
      </c>
      <c r="AQ5" s="102">
        <v>5</v>
      </c>
      <c r="AR5" s="102">
        <v>3</v>
      </c>
      <c r="AS5" s="102"/>
      <c r="AT5" s="102">
        <v>0</v>
      </c>
      <c r="AU5" s="102">
        <v>0</v>
      </c>
      <c r="AV5" s="102">
        <f>COUNTIF(D79:D88,"OTROS")</f>
        <v>8</v>
      </c>
      <c r="AW5" s="102">
        <v>0</v>
      </c>
      <c r="AX5" s="102">
        <v>1</v>
      </c>
      <c r="AY5" s="102">
        <v>4</v>
      </c>
      <c r="AZ5" s="102">
        <v>2</v>
      </c>
      <c r="BA5" s="102"/>
      <c r="BB5" s="102">
        <f>COUNTIF(D90:D99,"OTROS")</f>
        <v>7</v>
      </c>
      <c r="BC5" s="102">
        <v>3</v>
      </c>
      <c r="BD5" s="102">
        <v>1</v>
      </c>
      <c r="BE5" s="102">
        <v>3</v>
      </c>
      <c r="BF5" s="102">
        <v>1</v>
      </c>
      <c r="BG5" s="102"/>
      <c r="BH5" s="102">
        <f>COUNTIF(D101:D111,"OTROS")</f>
        <v>8</v>
      </c>
      <c r="BI5" s="102">
        <v>1</v>
      </c>
      <c r="BJ5" s="102">
        <v>2</v>
      </c>
      <c r="BK5" s="102">
        <v>3</v>
      </c>
      <c r="BL5" s="102"/>
      <c r="BM5" s="102"/>
      <c r="BN5" s="102">
        <f>COUNTIF(D113:D123,"OTROS")</f>
        <v>6</v>
      </c>
      <c r="BO5" s="102">
        <v>0</v>
      </c>
      <c r="BP5" s="102">
        <v>4</v>
      </c>
      <c r="BQ5" s="102">
        <v>2</v>
      </c>
      <c r="BR5" s="102">
        <v>2</v>
      </c>
      <c r="BS5" s="102">
        <v>2</v>
      </c>
      <c r="BT5" s="102">
        <f>COUNTIF(D125:D138,"OTROS")</f>
        <v>10</v>
      </c>
      <c r="BU5" s="102">
        <v>2</v>
      </c>
      <c r="BV5" s="102"/>
      <c r="BW5" s="102">
        <v>3</v>
      </c>
      <c r="BX5" s="102">
        <v>0</v>
      </c>
      <c r="BY5" s="102">
        <f>COUNTIF(D140:D151,"OTROS")</f>
        <v>5</v>
      </c>
    </row>
    <row r="6" spans="2:77" s="119" customFormat="1" ht="30" customHeight="1" x14ac:dyDescent="0.3">
      <c r="B6" s="114" t="s">
        <v>44</v>
      </c>
      <c r="C6" s="120">
        <v>43474</v>
      </c>
      <c r="D6" s="116" t="s">
        <v>101</v>
      </c>
      <c r="E6" s="130" t="s">
        <v>107</v>
      </c>
      <c r="F6" s="130"/>
      <c r="G6" s="106"/>
      <c r="H6" s="106"/>
      <c r="I6" s="106"/>
      <c r="J6" s="106"/>
      <c r="K6" s="102"/>
      <c r="L6" s="102">
        <f>COUNTIF(D3:D13,"NEUMONIA")</f>
        <v>0</v>
      </c>
      <c r="M6" s="102"/>
      <c r="N6" s="102"/>
      <c r="O6" s="102"/>
      <c r="P6" s="102"/>
      <c r="Q6" s="102"/>
      <c r="R6" s="102">
        <f>COUNTIF(D15:D26,"NEUMONIA")</f>
        <v>0</v>
      </c>
      <c r="S6" s="102"/>
      <c r="T6" s="102"/>
      <c r="U6" s="102"/>
      <c r="V6" s="102"/>
      <c r="W6" s="102"/>
      <c r="X6" s="102">
        <f>COUNTIF(D28:D38,"NEUMONIA")</f>
        <v>0</v>
      </c>
      <c r="Y6" s="102"/>
      <c r="Z6" s="102">
        <v>1</v>
      </c>
      <c r="AA6" s="102"/>
      <c r="AB6" s="102">
        <v>1</v>
      </c>
      <c r="AC6" s="102"/>
      <c r="AD6" s="102">
        <f>COUNTIF(D40:D51,"NEUMONIA")</f>
        <v>2</v>
      </c>
      <c r="AE6" s="102"/>
      <c r="AF6" s="102"/>
      <c r="AG6" s="102"/>
      <c r="AH6" s="102"/>
      <c r="AI6" s="102">
        <v>1</v>
      </c>
      <c r="AJ6" s="102">
        <f>COUNTIF(D53:D67,"NEUMONIA")</f>
        <v>1</v>
      </c>
      <c r="AK6" s="102"/>
      <c r="AL6" s="102"/>
      <c r="AM6" s="102"/>
      <c r="AN6" s="102"/>
      <c r="AO6" s="102"/>
      <c r="AP6" s="102">
        <f>COUNTIF(D69:D77,"NEUMONIA")</f>
        <v>0</v>
      </c>
      <c r="AQ6" s="102">
        <v>1</v>
      </c>
      <c r="AR6" s="102"/>
      <c r="AS6" s="102"/>
      <c r="AT6" s="102"/>
      <c r="AU6" s="102"/>
      <c r="AV6" s="102">
        <f>COUNTIF(D79:D88,"NEUMONIA")</f>
        <v>1</v>
      </c>
      <c r="AW6" s="102"/>
      <c r="AX6" s="102"/>
      <c r="AY6" s="102"/>
      <c r="AZ6" s="102"/>
      <c r="BA6" s="102"/>
      <c r="BB6" s="102">
        <f>COUNTIF(D90:D99,"NEUMONIA")</f>
        <v>0</v>
      </c>
      <c r="BC6" s="102"/>
      <c r="BD6" s="102"/>
      <c r="BE6" s="102"/>
      <c r="BF6" s="102"/>
      <c r="BG6" s="102"/>
      <c r="BH6" s="102">
        <f>COUNTIF(D101:D111,"NEUMONIA")</f>
        <v>0</v>
      </c>
      <c r="BI6" s="102"/>
      <c r="BJ6" s="102"/>
      <c r="BK6" s="102"/>
      <c r="BL6" s="102"/>
      <c r="BM6" s="102"/>
      <c r="BN6" s="102">
        <f>COUNTIF(D113:D123,"NEUMONIA")</f>
        <v>0</v>
      </c>
      <c r="BO6" s="102"/>
      <c r="BP6" s="102"/>
      <c r="BQ6" s="102"/>
      <c r="BR6" s="102"/>
      <c r="BS6" s="102"/>
      <c r="BT6" s="102">
        <f>COUNTIF(D125:D138,"NEUMONIA")</f>
        <v>0</v>
      </c>
      <c r="BU6" s="102"/>
      <c r="BV6" s="102">
        <v>1</v>
      </c>
      <c r="BW6" s="102">
        <v>2</v>
      </c>
      <c r="BX6" s="102"/>
      <c r="BY6" s="102">
        <f>COUNTIF(D140:D151,"NEUMONIA")</f>
        <v>3</v>
      </c>
    </row>
    <row r="7" spans="2:77" s="119" customFormat="1" ht="30" customHeight="1" x14ac:dyDescent="0.3">
      <c r="B7" s="114" t="s">
        <v>19</v>
      </c>
      <c r="C7" s="120">
        <v>43475</v>
      </c>
      <c r="D7" s="116" t="s">
        <v>101</v>
      </c>
      <c r="E7" s="130" t="s">
        <v>108</v>
      </c>
      <c r="F7" s="130"/>
      <c r="G7" s="106"/>
      <c r="H7" s="106"/>
      <c r="I7" s="106"/>
      <c r="J7" s="106"/>
      <c r="K7" s="102"/>
      <c r="L7" s="102">
        <f>COUNTIF(D3:D13,"INSUFICIENCIA RESPIRATORIA")</f>
        <v>0</v>
      </c>
      <c r="M7" s="102"/>
      <c r="N7" s="102"/>
      <c r="O7" s="102"/>
      <c r="P7" s="102"/>
      <c r="Q7" s="102"/>
      <c r="R7" s="102">
        <f>COUNTIF(D15:D26,"INSUFICIENCIA RESPIRATORIA")</f>
        <v>0</v>
      </c>
      <c r="S7" s="102"/>
      <c r="T7" s="102"/>
      <c r="U7" s="102"/>
      <c r="V7" s="102"/>
      <c r="W7" s="102"/>
      <c r="X7" s="102">
        <f>COUNTIF(D28:D38,"INSUFICIENCIA RESPIRATORIA")</f>
        <v>0</v>
      </c>
      <c r="Y7" s="102"/>
      <c r="Z7" s="102"/>
      <c r="AA7" s="102"/>
      <c r="AB7" s="102"/>
      <c r="AC7" s="102"/>
      <c r="AD7" s="102">
        <f>COUNTIF(D40:D51,"INSUFICIENCIA RESPIRATORIA")</f>
        <v>0</v>
      </c>
      <c r="AE7" s="102"/>
      <c r="AF7" s="102"/>
      <c r="AG7" s="102"/>
      <c r="AH7" s="102"/>
      <c r="AI7" s="102"/>
      <c r="AJ7" s="102">
        <f>COUNTIF(D53:D67,"INSUFICIENCIA RESPIRATORIA")</f>
        <v>0</v>
      </c>
      <c r="AK7" s="102"/>
      <c r="AL7" s="102"/>
      <c r="AM7" s="102"/>
      <c r="AN7" s="102"/>
      <c r="AO7" s="102"/>
      <c r="AP7" s="102">
        <f>COUNTIF(D69:D77,"INSUFICIENCIA RESPIRATORIA")</f>
        <v>0</v>
      </c>
      <c r="AQ7" s="102"/>
      <c r="AR7" s="102"/>
      <c r="AS7" s="102"/>
      <c r="AT7" s="102"/>
      <c r="AU7" s="102"/>
      <c r="AV7" s="102">
        <f>COUNTIF(D79:D88,"INSUFICIENCIA RESPIRATORIA")</f>
        <v>0</v>
      </c>
      <c r="AW7" s="102"/>
      <c r="AX7" s="102"/>
      <c r="AY7" s="102"/>
      <c r="AZ7" s="102"/>
      <c r="BA7" s="102"/>
      <c r="BB7" s="102">
        <f>COUNTIF(D90:D99,"INSUFICIENCIA RESPIRATORIA")</f>
        <v>0</v>
      </c>
      <c r="BC7" s="102"/>
      <c r="BD7" s="102"/>
      <c r="BE7" s="102"/>
      <c r="BF7" s="102"/>
      <c r="BG7" s="102"/>
      <c r="BH7" s="102">
        <f>COUNTIF(D101:D111,"INSUFICIENCIA RESPIRATORIA")</f>
        <v>0</v>
      </c>
      <c r="BI7" s="102"/>
      <c r="BJ7" s="102"/>
      <c r="BK7" s="102"/>
      <c r="BL7" s="102"/>
      <c r="BM7" s="102"/>
      <c r="BN7" s="102">
        <f>COUNTIF(D113:D123,"INSUFICIENCIA RESPIRATORIA")</f>
        <v>0</v>
      </c>
      <c r="BO7" s="102"/>
      <c r="BP7" s="102"/>
      <c r="BQ7" s="102"/>
      <c r="BR7" s="102"/>
      <c r="BS7" s="102"/>
      <c r="BT7" s="102">
        <f>COUNTIF(D125:D138,"INSUFICIENCIA RESPIRATORIA")</f>
        <v>0</v>
      </c>
      <c r="BU7" s="102"/>
      <c r="BV7" s="102"/>
      <c r="BW7" s="102"/>
      <c r="BX7" s="102"/>
      <c r="BY7" s="102">
        <f>COUNTIF(D140:D151,"INSUFICIENCIA RESPIRATORIA")</f>
        <v>0</v>
      </c>
    </row>
    <row r="8" spans="2:77" s="119" customFormat="1" ht="30" customHeight="1" x14ac:dyDescent="0.3">
      <c r="B8" s="114" t="s">
        <v>125</v>
      </c>
      <c r="C8" s="120">
        <v>43476</v>
      </c>
      <c r="D8" s="116" t="s">
        <v>101</v>
      </c>
      <c r="E8" s="130" t="s">
        <v>109</v>
      </c>
      <c r="F8" s="130"/>
      <c r="G8" s="102"/>
      <c r="H8" s="102"/>
      <c r="I8" s="102"/>
      <c r="J8" s="102"/>
      <c r="K8" s="102">
        <v>1</v>
      </c>
      <c r="L8" s="102">
        <f>COUNTIF(D3:D13,"PARO CARDIORRESPIRATORIO")</f>
        <v>1</v>
      </c>
      <c r="M8" s="102">
        <v>1</v>
      </c>
      <c r="N8" s="102"/>
      <c r="O8" s="102">
        <v>1</v>
      </c>
      <c r="P8" s="102"/>
      <c r="Q8" s="102"/>
      <c r="R8" s="102">
        <f>COUNTIF(D15:D26,"PARO CARDIORRESPIRATORIO")</f>
        <v>2</v>
      </c>
      <c r="S8" s="102"/>
      <c r="T8" s="102">
        <v>1</v>
      </c>
      <c r="U8" s="102">
        <v>1</v>
      </c>
      <c r="V8" s="102"/>
      <c r="W8" s="102">
        <v>1</v>
      </c>
      <c r="X8" s="102">
        <f>COUNTIF(D28:D38,"PARO CARDIORRESPIRATORIO")</f>
        <v>3</v>
      </c>
      <c r="Y8" s="102"/>
      <c r="Z8" s="102">
        <v>1</v>
      </c>
      <c r="AA8" s="102"/>
      <c r="AB8" s="102"/>
      <c r="AC8" s="102"/>
      <c r="AD8" s="102">
        <f>COUNTIF(D40:D51,"PARO CARDIORRESPIRATORIO")</f>
        <v>1</v>
      </c>
      <c r="AE8" s="102">
        <v>1</v>
      </c>
      <c r="AF8" s="102"/>
      <c r="AG8" s="102">
        <v>1</v>
      </c>
      <c r="AH8" s="102"/>
      <c r="AI8" s="102"/>
      <c r="AJ8" s="102">
        <f>COUNTIF(D53:D67,"PARO CARDIORRESPIRATORIO")</f>
        <v>2</v>
      </c>
      <c r="AK8" s="102"/>
      <c r="AL8" s="102"/>
      <c r="AM8" s="102">
        <v>1</v>
      </c>
      <c r="AN8" s="102">
        <v>1</v>
      </c>
      <c r="AO8" s="102">
        <v>1</v>
      </c>
      <c r="AP8" s="102">
        <f>COUNTIF(D69:D77,"PARO CARDIORRESPIRATORIO")</f>
        <v>3</v>
      </c>
      <c r="AQ8" s="102"/>
      <c r="AR8" s="102"/>
      <c r="AS8" s="102">
        <v>1</v>
      </c>
      <c r="AT8" s="102"/>
      <c r="AU8" s="102"/>
      <c r="AV8" s="102">
        <f>COUNTIF(D79:D88,"PARO CARDIORRESPIRATORIO")</f>
        <v>1</v>
      </c>
      <c r="AW8" s="102"/>
      <c r="AX8" s="102"/>
      <c r="AY8" s="102"/>
      <c r="AZ8" s="102"/>
      <c r="BA8" s="102">
        <v>1</v>
      </c>
      <c r="BB8" s="102">
        <f>COUNTIF(D90:D99,"PARO CARDIORRESPIRATORIO")</f>
        <v>1</v>
      </c>
      <c r="BC8" s="102"/>
      <c r="BD8" s="102"/>
      <c r="BE8" s="102"/>
      <c r="BF8" s="102"/>
      <c r="BG8" s="102"/>
      <c r="BH8" s="102">
        <f>COUNTIF(D101:D111,"PARO CARDIORRESPIRATORIO")</f>
        <v>0</v>
      </c>
      <c r="BI8" s="102">
        <v>1</v>
      </c>
      <c r="BJ8" s="102">
        <v>1</v>
      </c>
      <c r="BK8" s="102"/>
      <c r="BL8" s="102"/>
      <c r="BM8" s="102">
        <v>1</v>
      </c>
      <c r="BN8" s="102">
        <f>COUNTIF(D113:D123,"PARO CARDIORRESPIRATORIO")</f>
        <v>3</v>
      </c>
      <c r="BO8" s="102"/>
      <c r="BP8" s="102"/>
      <c r="BQ8" s="102">
        <v>2</v>
      </c>
      <c r="BR8" s="102"/>
      <c r="BS8" s="102"/>
      <c r="BT8" s="102">
        <f>COUNTIF(D125:D138,"PARO CARDIORRESPIRATORIO")</f>
        <v>2</v>
      </c>
      <c r="BU8" s="102"/>
      <c r="BV8" s="102">
        <v>1</v>
      </c>
      <c r="BW8" s="102"/>
      <c r="BX8" s="102"/>
      <c r="BY8" s="102">
        <f>COUNTIF(D140:D151,"PARO CARDIORRESPIRATORIO")</f>
        <v>1</v>
      </c>
    </row>
    <row r="9" spans="2:77" s="119" customFormat="1" ht="30" customHeight="1" x14ac:dyDescent="0.3">
      <c r="B9" s="114" t="s">
        <v>19</v>
      </c>
      <c r="C9" s="120">
        <v>43476</v>
      </c>
      <c r="D9" s="116" t="s">
        <v>101</v>
      </c>
      <c r="E9" s="130" t="s">
        <v>110</v>
      </c>
      <c r="F9" s="130"/>
      <c r="G9" s="106"/>
      <c r="H9" s="106"/>
      <c r="I9" s="106"/>
      <c r="J9" s="106"/>
      <c r="K9" s="102"/>
      <c r="L9" s="102">
        <f>COUNTIF(D3:D13,"SEPTICEMIA")</f>
        <v>0</v>
      </c>
      <c r="M9" s="102"/>
      <c r="N9" s="102"/>
      <c r="O9" s="102"/>
      <c r="P9" s="102"/>
      <c r="Q9" s="102"/>
      <c r="R9" s="102">
        <f>COUNTIF(D15:D26,"SEPTICEMIA")</f>
        <v>0</v>
      </c>
      <c r="S9" s="102"/>
      <c r="T9" s="102"/>
      <c r="U9" s="102">
        <v>1</v>
      </c>
      <c r="V9" s="102"/>
      <c r="W9" s="102">
        <v>1</v>
      </c>
      <c r="X9" s="102">
        <f>COUNTIF(D28:D38,"SEPTICEMIA")</f>
        <v>2</v>
      </c>
      <c r="Y9" s="102"/>
      <c r="Z9" s="102"/>
      <c r="AA9" s="102"/>
      <c r="AB9" s="102"/>
      <c r="AC9" s="102"/>
      <c r="AD9" s="102">
        <f>COUNTIF(D40:D51,"SEPTICEMIA")</f>
        <v>0</v>
      </c>
      <c r="AE9" s="102"/>
      <c r="AF9" s="102"/>
      <c r="AG9" s="102"/>
      <c r="AH9" s="102"/>
      <c r="AI9" s="102"/>
      <c r="AJ9" s="102">
        <f>COUNTIF(D53:D67,"SEPTICEMIA")</f>
        <v>0</v>
      </c>
      <c r="AK9" s="102"/>
      <c r="AL9" s="102">
        <v>1</v>
      </c>
      <c r="AM9" s="102">
        <v>2</v>
      </c>
      <c r="AN9" s="102"/>
      <c r="AO9" s="102"/>
      <c r="AP9" s="102">
        <f>COUNTIF(D69:D77,"SEPTICEMIA")</f>
        <v>3</v>
      </c>
      <c r="AQ9" s="102"/>
      <c r="AR9" s="102"/>
      <c r="AS9" s="102"/>
      <c r="AT9" s="102"/>
      <c r="AU9" s="102"/>
      <c r="AV9" s="102">
        <f>COUNTIF(D79:D88,"SEPTICEMIA")</f>
        <v>0</v>
      </c>
      <c r="AW9" s="102"/>
      <c r="AX9" s="102"/>
      <c r="AY9" s="102"/>
      <c r="AZ9" s="102"/>
      <c r="BA9" s="102">
        <v>1</v>
      </c>
      <c r="BB9" s="102">
        <f>COUNTIF(D90:D99,"SEPTICEMIA")</f>
        <v>1</v>
      </c>
      <c r="BC9" s="102">
        <v>1</v>
      </c>
      <c r="BD9" s="102"/>
      <c r="BE9" s="102"/>
      <c r="BF9" s="102"/>
      <c r="BG9" s="102"/>
      <c r="BH9" s="102">
        <f>COUNTIF(D101:D111,"SEPTICEMIA")</f>
        <v>1</v>
      </c>
      <c r="BI9" s="102"/>
      <c r="BJ9" s="102"/>
      <c r="BK9" s="102"/>
      <c r="BL9" s="102">
        <v>1</v>
      </c>
      <c r="BM9" s="102"/>
      <c r="BN9" s="102">
        <f>COUNTIF(D113:D123,"SEPTICEMIA")</f>
        <v>1</v>
      </c>
      <c r="BO9" s="102"/>
      <c r="BP9" s="102"/>
      <c r="BQ9" s="102"/>
      <c r="BR9" s="102">
        <v>1</v>
      </c>
      <c r="BS9" s="102"/>
      <c r="BT9" s="102">
        <f>COUNTIF(D125:D138,"SEPTICEMIA")</f>
        <v>1</v>
      </c>
      <c r="BU9" s="102"/>
      <c r="BV9" s="102">
        <v>1</v>
      </c>
      <c r="BW9" s="102"/>
      <c r="BX9" s="102"/>
      <c r="BY9" s="102">
        <f>COUNTIF(D140:D151,"SEPTICEMIA")</f>
        <v>1</v>
      </c>
    </row>
    <row r="10" spans="2:77" s="119" customFormat="1" ht="30" customHeight="1" x14ac:dyDescent="0.3">
      <c r="B10" s="114" t="s">
        <v>19</v>
      </c>
      <c r="C10" s="121">
        <v>43479</v>
      </c>
      <c r="D10" s="116" t="s">
        <v>101</v>
      </c>
      <c r="E10" s="130" t="s">
        <v>111</v>
      </c>
      <c r="F10" s="130"/>
      <c r="G10" s="102"/>
      <c r="H10" s="102"/>
      <c r="I10" s="102"/>
      <c r="J10" s="102"/>
      <c r="K10" s="102"/>
      <c r="L10" s="102">
        <f>COUNTIF(D3:D13,"FALLA MULTISISTEMATICA")</f>
        <v>0</v>
      </c>
      <c r="M10" s="102">
        <v>1</v>
      </c>
      <c r="N10" s="102"/>
      <c r="O10" s="102"/>
      <c r="P10" s="102"/>
      <c r="Q10" s="102"/>
      <c r="R10" s="102">
        <f>COUNTIF(D15:D26,"FALLA MULTISISTEMATICA")</f>
        <v>1</v>
      </c>
      <c r="S10" s="102"/>
      <c r="T10" s="102"/>
      <c r="U10" s="102"/>
      <c r="V10" s="102"/>
      <c r="W10" s="102"/>
      <c r="X10" s="102">
        <f>COUNTIF(D28:D38,"FALLA MULTISISTEMATICA")</f>
        <v>0</v>
      </c>
      <c r="Y10" s="102"/>
      <c r="Z10" s="102"/>
      <c r="AA10" s="102"/>
      <c r="AB10" s="102"/>
      <c r="AC10" s="102"/>
      <c r="AD10" s="102">
        <f>COUNTIF(D40:D51,"FALLA MULTISISTEMATICA")</f>
        <v>0</v>
      </c>
      <c r="AE10" s="102"/>
      <c r="AF10" s="102"/>
      <c r="AG10" s="102"/>
      <c r="AH10" s="102"/>
      <c r="AI10" s="102"/>
      <c r="AJ10" s="102">
        <f>COUNTIF(D53:D67,"FALLA MULTISISTEMATICA")</f>
        <v>0</v>
      </c>
      <c r="AK10" s="102"/>
      <c r="AL10" s="102"/>
      <c r="AM10" s="102"/>
      <c r="AN10" s="102"/>
      <c r="AO10" s="102"/>
      <c r="AP10" s="102">
        <f>COUNTIF(D69:D77,"FALLA MULTISISTEMATICA")</f>
        <v>0</v>
      </c>
      <c r="AQ10" s="102"/>
      <c r="AR10" s="102"/>
      <c r="AS10" s="102"/>
      <c r="AT10" s="102"/>
      <c r="AU10" s="102"/>
      <c r="AV10" s="102">
        <f>COUNTIF(D79:D88,"FALLA MULTISISTEMATICA")</f>
        <v>0</v>
      </c>
      <c r="AW10" s="102"/>
      <c r="AX10" s="102"/>
      <c r="AY10" s="102"/>
      <c r="AZ10" s="102"/>
      <c r="BA10" s="102"/>
      <c r="BB10" s="102">
        <f>COUNTIF(D90:D99,"FALLA MULTISISTEMATICA")</f>
        <v>0</v>
      </c>
      <c r="BC10" s="102"/>
      <c r="BD10" s="102"/>
      <c r="BE10" s="102"/>
      <c r="BF10" s="102"/>
      <c r="BG10" s="102"/>
      <c r="BH10" s="102">
        <f>COUNTIF(D101:D111,"FALLA MULTISISTEMATICA")</f>
        <v>0</v>
      </c>
      <c r="BI10" s="102"/>
      <c r="BJ10" s="102"/>
      <c r="BK10" s="102"/>
      <c r="BL10" s="102"/>
      <c r="BM10" s="102"/>
      <c r="BN10" s="102">
        <f>COUNTIF(D113:D123,"FALLA MULTISISTEMATICA")</f>
        <v>0</v>
      </c>
      <c r="BO10" s="102"/>
      <c r="BP10" s="102"/>
      <c r="BQ10" s="102"/>
      <c r="BR10" s="102"/>
      <c r="BS10" s="102"/>
      <c r="BT10" s="102">
        <f>COUNTIF(D125:D138,"FALLA MULTISISTEMATICA")</f>
        <v>0</v>
      </c>
      <c r="BU10" s="102"/>
      <c r="BV10" s="102"/>
      <c r="BW10" s="102"/>
      <c r="BX10" s="102"/>
      <c r="BY10" s="102">
        <f>COUNTIF(D140:D151,"FALLA MULTISISTEMATICA")</f>
        <v>0</v>
      </c>
    </row>
    <row r="11" spans="2:77" s="119" customFormat="1" ht="30" customHeight="1" x14ac:dyDescent="0.3">
      <c r="B11" s="114" t="s">
        <v>126</v>
      </c>
      <c r="C11" s="121">
        <v>43481</v>
      </c>
      <c r="D11" s="116" t="s">
        <v>103</v>
      </c>
      <c r="E11" s="130" t="s">
        <v>112</v>
      </c>
      <c r="F11" s="130"/>
      <c r="G11" s="106"/>
      <c r="H11" s="106"/>
      <c r="I11" s="106"/>
      <c r="J11" s="106"/>
      <c r="K11" s="102"/>
      <c r="L11" s="102">
        <f>COUNTIF(D3:D13,"SHOCK CARDIOGENICO")</f>
        <v>0</v>
      </c>
      <c r="M11" s="102"/>
      <c r="N11" s="102"/>
      <c r="O11" s="102"/>
      <c r="P11" s="102"/>
      <c r="Q11" s="102"/>
      <c r="R11" s="102">
        <f>COUNTIF(D15:D26,"SHOCK CARDIOGENICO")</f>
        <v>0</v>
      </c>
      <c r="S11" s="102"/>
      <c r="T11" s="102"/>
      <c r="U11" s="102"/>
      <c r="V11" s="102"/>
      <c r="W11" s="102"/>
      <c r="X11" s="102">
        <f>COUNTIF(D28:D38,"SHOCK CARDIOGENICO")</f>
        <v>0</v>
      </c>
      <c r="Y11" s="102"/>
      <c r="Z11" s="102"/>
      <c r="AA11" s="102"/>
      <c r="AB11" s="102"/>
      <c r="AC11" s="102"/>
      <c r="AD11" s="102">
        <f>COUNTIF(D40:D51,"SHOCK CARDIOGENICO")</f>
        <v>0</v>
      </c>
      <c r="AE11" s="102"/>
      <c r="AF11" s="102"/>
      <c r="AG11" s="102"/>
      <c r="AH11" s="102"/>
      <c r="AI11" s="102"/>
      <c r="AJ11" s="102">
        <f>COUNTIF(D53:D67,"SHOCK CARDIOGENICO")</f>
        <v>0</v>
      </c>
      <c r="AK11" s="102"/>
      <c r="AL11" s="102"/>
      <c r="AM11" s="102"/>
      <c r="AN11" s="102"/>
      <c r="AO11" s="102"/>
      <c r="AP11" s="102">
        <f>COUNTIF(D69:D77,"SHOCK CARDIOGENICO")</f>
        <v>0</v>
      </c>
      <c r="AQ11" s="102"/>
      <c r="AR11" s="102"/>
      <c r="AS11" s="102"/>
      <c r="AT11" s="102"/>
      <c r="AU11" s="102"/>
      <c r="AV11" s="102">
        <f>COUNTIF(D79:D88,"SHOCK CARDIOGENICO")</f>
        <v>0</v>
      </c>
      <c r="AW11" s="102"/>
      <c r="AX11" s="102"/>
      <c r="AY11" s="102"/>
      <c r="AZ11" s="102"/>
      <c r="BA11" s="102"/>
      <c r="BB11" s="102">
        <f>COUNTIF(D90:D99,"SHOCK CARDIOGENICO")</f>
        <v>0</v>
      </c>
      <c r="BC11" s="102"/>
      <c r="BD11" s="102"/>
      <c r="BE11" s="102"/>
      <c r="BF11" s="102"/>
      <c r="BG11" s="102"/>
      <c r="BH11" s="102">
        <f>COUNTIF(D101:D111,"SHOCK CARDIOGENICO")</f>
        <v>0</v>
      </c>
      <c r="BI11" s="102"/>
      <c r="BJ11" s="102"/>
      <c r="BK11" s="102"/>
      <c r="BL11" s="102"/>
      <c r="BM11" s="102"/>
      <c r="BN11" s="102">
        <f>COUNTIF(D113:D123,"SHOCK CARDIOGENICO")</f>
        <v>0</v>
      </c>
      <c r="BO11" s="102"/>
      <c r="BP11" s="102"/>
      <c r="BQ11" s="102"/>
      <c r="BR11" s="102"/>
      <c r="BS11" s="102"/>
      <c r="BT11" s="102">
        <f>COUNTIF(D125:D138,"SHOCK CARDIOGENICO")</f>
        <v>0</v>
      </c>
      <c r="BU11" s="102"/>
      <c r="BV11" s="102"/>
      <c r="BW11" s="102"/>
      <c r="BX11" s="102"/>
      <c r="BY11" s="102">
        <f>COUNTIF(D140:D151,"SHOCK CARDIOGENICO")</f>
        <v>0</v>
      </c>
    </row>
    <row r="12" spans="2:77" s="119" customFormat="1" ht="30" customHeight="1" x14ac:dyDescent="0.3">
      <c r="B12" s="114" t="s">
        <v>19</v>
      </c>
      <c r="C12" s="122">
        <v>43488</v>
      </c>
      <c r="D12" s="116" t="s">
        <v>101</v>
      </c>
      <c r="E12" s="130" t="s">
        <v>113</v>
      </c>
      <c r="F12" s="130"/>
      <c r="G12" s="106"/>
      <c r="H12" s="106"/>
      <c r="I12" s="106"/>
      <c r="J12" s="106"/>
      <c r="K12" s="102"/>
      <c r="L12" s="102">
        <f>COUNTIF(D3:D13,"ACCIDENTE CEREBRO VASCULAR")</f>
        <v>0</v>
      </c>
      <c r="M12" s="102"/>
      <c r="N12" s="102"/>
      <c r="O12" s="102"/>
      <c r="P12" s="102"/>
      <c r="Q12" s="102"/>
      <c r="R12" s="102">
        <f>COUNTIF(D15:D26,"ACCIDENTE CEREBRO VASCULAR")</f>
        <v>0</v>
      </c>
      <c r="S12" s="102"/>
      <c r="T12" s="102"/>
      <c r="U12" s="102"/>
      <c r="V12" s="102"/>
      <c r="W12" s="102"/>
      <c r="X12" s="102">
        <f>COUNTIF(D28:D38,"ACCIDENTE CEREBRO VASCULAR")</f>
        <v>0</v>
      </c>
      <c r="Y12" s="102"/>
      <c r="Z12" s="102"/>
      <c r="AA12" s="102"/>
      <c r="AB12" s="102"/>
      <c r="AC12" s="102"/>
      <c r="AD12" s="102">
        <f>COUNTIF(D40:D51,"ACCIDENTE CEREBRO VASCULAR")</f>
        <v>0</v>
      </c>
      <c r="AE12" s="102"/>
      <c r="AF12" s="102"/>
      <c r="AG12" s="102"/>
      <c r="AH12" s="102"/>
      <c r="AI12" s="102"/>
      <c r="AJ12" s="102">
        <f>COUNTIF(D53:D67,"ACCIDENTE CEREBRO VASCULAR")</f>
        <v>0</v>
      </c>
      <c r="AK12" s="102"/>
      <c r="AL12" s="102"/>
      <c r="AM12" s="102"/>
      <c r="AN12" s="102"/>
      <c r="AO12" s="102"/>
      <c r="AP12" s="102">
        <f>COUNTIF(D69:D77,"ACCIDENTE CEREBRO VASCULAR")</f>
        <v>0</v>
      </c>
      <c r="AQ12" s="102"/>
      <c r="AR12" s="102"/>
      <c r="AS12" s="102"/>
      <c r="AT12" s="102"/>
      <c r="AU12" s="102"/>
      <c r="AV12" s="102">
        <f>COUNTIF(D79:D88,"ACCIDENTE CEREBRO VASCULAR")</f>
        <v>0</v>
      </c>
      <c r="AW12" s="102"/>
      <c r="AX12" s="102"/>
      <c r="AY12" s="102"/>
      <c r="AZ12" s="102"/>
      <c r="BA12" s="102"/>
      <c r="BB12" s="102">
        <f>COUNTIF(D90:D99,"ACCIDENTE CEREBRO VASCULAR")</f>
        <v>0</v>
      </c>
      <c r="BC12" s="102"/>
      <c r="BD12" s="102"/>
      <c r="BE12" s="102"/>
      <c r="BF12" s="102"/>
      <c r="BG12" s="102"/>
      <c r="BH12" s="102">
        <f>COUNTIF(D101:D111,"ACCIDENTE CEREBRO VASCULAR")</f>
        <v>0</v>
      </c>
      <c r="BI12" s="102"/>
      <c r="BJ12" s="102"/>
      <c r="BK12" s="102"/>
      <c r="BL12" s="102"/>
      <c r="BM12" s="102"/>
      <c r="BN12" s="102">
        <f>COUNTIF(D113:D123,"ACCIDENTE CEREBRO VASCULAR")</f>
        <v>0</v>
      </c>
      <c r="BO12" s="102"/>
      <c r="BP12" s="102"/>
      <c r="BQ12" s="102"/>
      <c r="BR12" s="102"/>
      <c r="BS12" s="102"/>
      <c r="BT12" s="102">
        <f>COUNTIF(D125:D138,"ACCIDENTE CEREBRO VASCULAR")</f>
        <v>0</v>
      </c>
      <c r="BU12" s="102"/>
      <c r="BV12" s="102"/>
      <c r="BW12" s="102"/>
      <c r="BX12" s="102"/>
      <c r="BY12" s="102">
        <f>COUNTIF(D140:D151,"ACCIDENTE CEREBRO VASCULAR")</f>
        <v>0</v>
      </c>
    </row>
    <row r="13" spans="2:77" s="119" customFormat="1" ht="30" customHeight="1" x14ac:dyDescent="0.3">
      <c r="B13" s="114" t="s">
        <v>127</v>
      </c>
      <c r="C13" s="123">
        <v>43494</v>
      </c>
      <c r="D13" s="124" t="s">
        <v>105</v>
      </c>
      <c r="E13" s="130" t="s">
        <v>104</v>
      </c>
      <c r="F13" s="130"/>
      <c r="G13" s="106"/>
      <c r="H13" s="106"/>
      <c r="I13" s="106"/>
      <c r="J13" s="106"/>
      <c r="K13" s="102"/>
      <c r="L13" s="102">
        <f>COUNTIF(D3:D13,"INSUFICIENCIA RENAL")</f>
        <v>0</v>
      </c>
      <c r="M13" s="102"/>
      <c r="N13" s="102"/>
      <c r="O13" s="102"/>
      <c r="P13" s="102"/>
      <c r="Q13" s="102"/>
      <c r="R13" s="102">
        <f>COUNTIF(D15:D26,"INSUFICIENCIA RENAL")</f>
        <v>0</v>
      </c>
      <c r="S13" s="102"/>
      <c r="T13" s="102">
        <v>1</v>
      </c>
      <c r="U13" s="102"/>
      <c r="V13" s="102"/>
      <c r="W13" s="102"/>
      <c r="X13" s="102">
        <f>COUNTIF(D28:D38,"INSUFICIENCIA RENAL")</f>
        <v>1</v>
      </c>
      <c r="Y13" s="102"/>
      <c r="Z13" s="102">
        <v>1</v>
      </c>
      <c r="AA13" s="102"/>
      <c r="AB13" s="102"/>
      <c r="AC13" s="102"/>
      <c r="AD13" s="102">
        <f>COUNTIF(D40:D51,"INSUFICIENCIA RENAL")</f>
        <v>1</v>
      </c>
      <c r="AE13" s="102"/>
      <c r="AF13" s="102"/>
      <c r="AG13" s="102"/>
      <c r="AH13" s="102"/>
      <c r="AI13" s="102"/>
      <c r="AJ13" s="102">
        <f>COUNTIF(D53:D67,"INSUFICIENCIA RENAL")</f>
        <v>0</v>
      </c>
      <c r="AK13" s="102"/>
      <c r="AL13" s="102"/>
      <c r="AM13" s="102"/>
      <c r="AN13" s="102"/>
      <c r="AO13" s="102"/>
      <c r="AP13" s="102">
        <f>COUNTIF(D69:D77,"INSUFICIENCIA RENAL")</f>
        <v>0</v>
      </c>
      <c r="AQ13" s="102"/>
      <c r="AR13" s="102"/>
      <c r="AS13" s="102"/>
      <c r="AT13" s="102"/>
      <c r="AU13" s="102"/>
      <c r="AV13" s="102">
        <f>COUNTIF(D79:D88,"INSUFICIENCIA RENAL")</f>
        <v>0</v>
      </c>
      <c r="AW13" s="102"/>
      <c r="AX13" s="102"/>
      <c r="AY13" s="102"/>
      <c r="AZ13" s="102"/>
      <c r="BA13" s="102"/>
      <c r="BB13" s="102">
        <f>COUNTIF(D90:D99,"INSUFICIENCIA RENAL")</f>
        <v>0</v>
      </c>
      <c r="BC13" s="102">
        <v>1</v>
      </c>
      <c r="BD13" s="102"/>
      <c r="BE13" s="102"/>
      <c r="BF13" s="102"/>
      <c r="BG13" s="102">
        <v>1</v>
      </c>
      <c r="BH13" s="102">
        <f>COUNTIF(D101:D111,"INSUFICIENCIA RENAL")</f>
        <v>2</v>
      </c>
      <c r="BI13" s="102"/>
      <c r="BJ13" s="102"/>
      <c r="BK13" s="102"/>
      <c r="BL13" s="102"/>
      <c r="BM13" s="102"/>
      <c r="BN13" s="102">
        <f>COUNTIF(D113:D123,"INSUFICIENCIA RENAL")</f>
        <v>0</v>
      </c>
      <c r="BO13" s="102"/>
      <c r="BP13" s="102"/>
      <c r="BQ13" s="102">
        <v>1</v>
      </c>
      <c r="BR13" s="102"/>
      <c r="BS13" s="102"/>
      <c r="BT13" s="102">
        <f>COUNTIF(D125:D138,"INSUFICIENCIA RENAL")</f>
        <v>1</v>
      </c>
      <c r="BU13" s="102"/>
      <c r="BV13" s="102">
        <v>1</v>
      </c>
      <c r="BW13" s="102"/>
      <c r="BX13" s="102"/>
      <c r="BY13" s="102">
        <f>COUNTIF(D140:D151,"INSUFICIENCIA RENAL")</f>
        <v>1</v>
      </c>
    </row>
    <row r="14" spans="2:77" s="119" customFormat="1" ht="30" customHeight="1" x14ac:dyDescent="0.3">
      <c r="B14" s="125"/>
      <c r="C14" s="126"/>
      <c r="D14" s="116" t="s">
        <v>101</v>
      </c>
      <c r="E14" s="130" t="s">
        <v>114</v>
      </c>
      <c r="F14" s="130"/>
      <c r="G14" s="106"/>
      <c r="H14" s="106"/>
      <c r="I14" s="106"/>
      <c r="J14" s="106"/>
      <c r="K14" s="102"/>
      <c r="L14" s="102">
        <f>COUNTIF(D3:D13,"SHOCK HIPOVOLEMICO")</f>
        <v>0</v>
      </c>
      <c r="M14" s="102"/>
      <c r="N14" s="102"/>
      <c r="O14" s="102"/>
      <c r="P14" s="102"/>
      <c r="Q14" s="102"/>
      <c r="R14" s="102">
        <f>COUNTIF(D15:D26,"SHOCK HIPOVOLEMICO")</f>
        <v>0</v>
      </c>
      <c r="S14" s="102"/>
      <c r="T14" s="102"/>
      <c r="U14" s="102"/>
      <c r="V14" s="102">
        <v>1</v>
      </c>
      <c r="W14" s="102"/>
      <c r="X14" s="102">
        <f>COUNTIF(D28:D38,"SHOCK HIPOVOLEMICO")</f>
        <v>1</v>
      </c>
      <c r="Y14" s="102"/>
      <c r="Z14" s="102"/>
      <c r="AA14" s="102"/>
      <c r="AB14" s="102"/>
      <c r="AC14" s="102"/>
      <c r="AD14" s="102">
        <f>COUNTIF(D40:D51,"SHOCK HIPOVOLEMICO")</f>
        <v>0</v>
      </c>
      <c r="AE14" s="102"/>
      <c r="AF14" s="102"/>
      <c r="AG14" s="102"/>
      <c r="AH14" s="102"/>
      <c r="AI14" s="102"/>
      <c r="AJ14" s="102">
        <f>COUNTIF(D53:D67,"SHOCK HIPOVOLEMICO")</f>
        <v>0</v>
      </c>
      <c r="AK14" s="102"/>
      <c r="AL14" s="102"/>
      <c r="AM14" s="102"/>
      <c r="AN14" s="102"/>
      <c r="AO14" s="102"/>
      <c r="AP14" s="102">
        <f>COUNTIF(D69:D77,"SHOCK HIPOVOLEMICO")</f>
        <v>0</v>
      </c>
      <c r="AQ14" s="102"/>
      <c r="AR14" s="102"/>
      <c r="AS14" s="102"/>
      <c r="AT14" s="102"/>
      <c r="AU14" s="102"/>
      <c r="AV14" s="102">
        <f>COUNTIF(D79:D88,"SHOCK HIPOVOLEMICO")</f>
        <v>0</v>
      </c>
      <c r="AW14" s="102"/>
      <c r="AX14" s="102"/>
      <c r="AY14" s="102"/>
      <c r="AZ14" s="102">
        <v>1</v>
      </c>
      <c r="BA14" s="102"/>
      <c r="BB14" s="102">
        <f>COUNTIF(D90:D99,"SHOCK HIPOVOLEMICO")</f>
        <v>1</v>
      </c>
      <c r="BC14" s="102"/>
      <c r="BD14" s="102"/>
      <c r="BE14" s="102"/>
      <c r="BF14" s="102"/>
      <c r="BG14" s="102"/>
      <c r="BH14" s="102">
        <f>COUNTIF(D101:D111,"SHOCK HIPOVOLEMICO")</f>
        <v>0</v>
      </c>
      <c r="BI14" s="102"/>
      <c r="BJ14" s="102"/>
      <c r="BK14" s="102"/>
      <c r="BL14" s="102"/>
      <c r="BM14" s="102"/>
      <c r="BN14" s="102">
        <f>COUNTIF(D113:D123,"SHOCK HIPOVOLEMICO")</f>
        <v>0</v>
      </c>
      <c r="BO14" s="102"/>
      <c r="BP14" s="102"/>
      <c r="BQ14" s="102"/>
      <c r="BR14" s="102"/>
      <c r="BS14" s="102"/>
      <c r="BT14" s="102">
        <f>COUNTIF(D125:D138,"SHOCK HIPOVOLEMICO")</f>
        <v>0</v>
      </c>
      <c r="BU14" s="102"/>
      <c r="BV14" s="102"/>
      <c r="BW14" s="102"/>
      <c r="BX14" s="102"/>
      <c r="BY14" s="102">
        <f>COUNTIF(D140:D151,"SHOCK HIPOVOLEMICO")</f>
        <v>0</v>
      </c>
    </row>
    <row r="15" spans="2:77" s="119" customFormat="1" ht="30" customHeight="1" x14ac:dyDescent="0.3">
      <c r="B15" s="114" t="s">
        <v>19</v>
      </c>
      <c r="C15" s="122">
        <v>43497</v>
      </c>
      <c r="D15" s="116" t="s">
        <v>101</v>
      </c>
      <c r="E15" s="130" t="s">
        <v>115</v>
      </c>
      <c r="F15" s="130"/>
      <c r="G15" s="106"/>
      <c r="H15" s="106"/>
      <c r="I15" s="106">
        <v>1</v>
      </c>
      <c r="J15" s="106"/>
      <c r="K15" s="102"/>
      <c r="L15" s="102">
        <f>COUNTIF(D3:D13,"HERIDO POR ARMA")</f>
        <v>1</v>
      </c>
      <c r="M15" s="102"/>
      <c r="N15" s="102"/>
      <c r="O15" s="102"/>
      <c r="P15" s="102">
        <v>1</v>
      </c>
      <c r="Q15" s="102">
        <v>1</v>
      </c>
      <c r="R15" s="102">
        <f>COUNTIF(D15:D26,"HERIDO POR ARMA")</f>
        <v>1</v>
      </c>
      <c r="S15" s="102"/>
      <c r="T15" s="102"/>
      <c r="U15" s="102"/>
      <c r="V15" s="102"/>
      <c r="W15" s="102"/>
      <c r="X15" s="102">
        <f>COUNTIF(D28:D38,"HERIDO POR ARMA")</f>
        <v>0</v>
      </c>
      <c r="Y15" s="102"/>
      <c r="Z15" s="102"/>
      <c r="AA15" s="102"/>
      <c r="AB15" s="102">
        <v>1</v>
      </c>
      <c r="AC15" s="102"/>
      <c r="AD15" s="102">
        <f>COUNTIF(D40:D51,"HERIDO POR ARMA")</f>
        <v>1</v>
      </c>
      <c r="AE15" s="102"/>
      <c r="AF15" s="102"/>
      <c r="AG15" s="102">
        <v>1</v>
      </c>
      <c r="AH15" s="102"/>
      <c r="AI15" s="102"/>
      <c r="AJ15" s="102">
        <f>COUNTIF(D53:D67,"HERIDO POR ARMA")</f>
        <v>1</v>
      </c>
      <c r="AK15" s="102"/>
      <c r="AL15" s="102"/>
      <c r="AM15" s="102"/>
      <c r="AN15" s="102"/>
      <c r="AO15" s="102"/>
      <c r="AP15" s="102">
        <f>COUNTIF(D69:D77,"HERIDO POR ARMA")</f>
        <v>0</v>
      </c>
      <c r="AQ15" s="102"/>
      <c r="AR15" s="102"/>
      <c r="AS15" s="102"/>
      <c r="AT15" s="102"/>
      <c r="AU15" s="102"/>
      <c r="AV15" s="102">
        <f>COUNTIF(D79:D88,"HERIDO POR ARMA")</f>
        <v>0</v>
      </c>
      <c r="AW15" s="102"/>
      <c r="AX15" s="102"/>
      <c r="AY15" s="102"/>
      <c r="AZ15" s="102"/>
      <c r="BA15" s="102"/>
      <c r="BB15" s="102">
        <f>COUNTIF(D90:D99,"HERIDO POR ARMA")</f>
        <v>0</v>
      </c>
      <c r="BC15" s="102"/>
      <c r="BD15" s="102"/>
      <c r="BE15" s="102"/>
      <c r="BF15" s="102"/>
      <c r="BG15" s="102"/>
      <c r="BH15" s="102">
        <f>COUNTIF(D101:D111,"HERIDO POR ARMA")</f>
        <v>0</v>
      </c>
      <c r="BI15" s="102"/>
      <c r="BJ15" s="102"/>
      <c r="BK15" s="102"/>
      <c r="BL15" s="102"/>
      <c r="BM15" s="102"/>
      <c r="BN15" s="102">
        <f>COUNTIF(D113:D123,"HERIDO POR ARMA")</f>
        <v>0</v>
      </c>
      <c r="BO15" s="102"/>
      <c r="BP15" s="102"/>
      <c r="BQ15" s="102"/>
      <c r="BR15" s="102"/>
      <c r="BS15" s="102"/>
      <c r="BT15" s="102">
        <f>COUNTIF(D125:D138,"HERIDO POR ARMA")</f>
        <v>0</v>
      </c>
      <c r="BU15" s="102"/>
      <c r="BV15" s="102">
        <v>1</v>
      </c>
      <c r="BW15" s="102"/>
      <c r="BX15" s="102"/>
      <c r="BY15" s="102">
        <f>COUNTIF(D140:D151,"HERIDO POR ARMA")</f>
        <v>1</v>
      </c>
    </row>
    <row r="16" spans="2:77" s="119" customFormat="1" ht="30" customHeight="1" x14ac:dyDescent="0.3">
      <c r="B16" s="114" t="s">
        <v>128</v>
      </c>
      <c r="C16" s="122">
        <v>43497</v>
      </c>
      <c r="D16" s="124" t="s">
        <v>111</v>
      </c>
      <c r="E16" s="130" t="s">
        <v>119</v>
      </c>
      <c r="F16" s="130"/>
      <c r="G16" s="102"/>
      <c r="H16" s="102"/>
      <c r="I16" s="102"/>
      <c r="J16" s="102"/>
      <c r="K16" s="102"/>
      <c r="L16" s="102">
        <f>COUNTIF(D3:D13,"COVID19")</f>
        <v>0</v>
      </c>
      <c r="M16" s="102"/>
      <c r="N16" s="102"/>
      <c r="O16" s="102"/>
      <c r="P16" s="102"/>
      <c r="Q16" s="102"/>
      <c r="R16" s="102">
        <f>COUNTIF(D15:D26,"COVID19")</f>
        <v>0</v>
      </c>
      <c r="S16" s="102"/>
      <c r="T16" s="102"/>
      <c r="U16" s="102"/>
      <c r="V16" s="102"/>
      <c r="W16" s="102"/>
      <c r="X16" s="102">
        <f>COUNTIF(D28:D38,"COVID19")</f>
        <v>0</v>
      </c>
      <c r="Y16" s="102"/>
      <c r="Z16" s="102"/>
      <c r="AA16" s="102"/>
      <c r="AB16" s="102"/>
      <c r="AC16" s="102"/>
      <c r="AD16" s="102">
        <f>COUNTIF(D40:D51,"COVID19")</f>
        <v>0</v>
      </c>
      <c r="AE16" s="102"/>
      <c r="AF16" s="102"/>
      <c r="AG16" s="102"/>
      <c r="AH16" s="102"/>
      <c r="AI16" s="102"/>
      <c r="AJ16" s="102">
        <f>COUNTIF(D53:D67,"COVID19")</f>
        <v>0</v>
      </c>
      <c r="AK16" s="102"/>
      <c r="AL16" s="102"/>
      <c r="AM16" s="102"/>
      <c r="AN16" s="102"/>
      <c r="AO16" s="102"/>
      <c r="AP16" s="102">
        <f>COUNTIF(D69:D77,"COVID19")</f>
        <v>0</v>
      </c>
      <c r="AQ16" s="102"/>
      <c r="AR16" s="102"/>
      <c r="AS16" s="102"/>
      <c r="AT16" s="102"/>
      <c r="AU16" s="102"/>
      <c r="AV16" s="102">
        <f>COUNTIF(D79:D88,"COVID19")</f>
        <v>0</v>
      </c>
      <c r="AW16" s="102"/>
      <c r="AX16" s="102"/>
      <c r="AY16" s="102"/>
      <c r="AZ16" s="102"/>
      <c r="BA16" s="102"/>
      <c r="BB16" s="102">
        <f>COUNTIF(D90:D99,"COVID19")</f>
        <v>0</v>
      </c>
      <c r="BC16" s="102"/>
      <c r="BD16" s="102"/>
      <c r="BE16" s="102"/>
      <c r="BF16" s="102"/>
      <c r="BG16" s="102"/>
      <c r="BH16" s="102">
        <f>COUNTIF(D101:D111,"COVID19")</f>
        <v>0</v>
      </c>
      <c r="BI16" s="102"/>
      <c r="BJ16" s="102"/>
      <c r="BK16" s="102"/>
      <c r="BL16" s="102"/>
      <c r="BM16" s="102"/>
      <c r="BN16" s="102">
        <f>COUNTIF(D113:D123,"COVID19")</f>
        <v>0</v>
      </c>
      <c r="BO16" s="102"/>
      <c r="BP16" s="102"/>
      <c r="BQ16" s="102"/>
      <c r="BR16" s="102"/>
      <c r="BS16" s="102"/>
      <c r="BT16" s="102">
        <f>COUNTIF(D125:D138,"COVID19")</f>
        <v>0</v>
      </c>
      <c r="BU16" s="102"/>
      <c r="BV16" s="102"/>
      <c r="BW16" s="102"/>
      <c r="BX16" s="102"/>
      <c r="BY16" s="102">
        <f>COUNTIF(D140:D151,"COVID19")</f>
        <v>0</v>
      </c>
    </row>
    <row r="17" spans="2:77" ht="15.75" customHeight="1" x14ac:dyDescent="0.25">
      <c r="B17" s="8" t="s">
        <v>129</v>
      </c>
      <c r="C17" s="49">
        <v>43497</v>
      </c>
      <c r="D17" s="21" t="s">
        <v>105</v>
      </c>
    </row>
    <row r="18" spans="2:77" ht="26.25" customHeight="1" x14ac:dyDescent="0.25">
      <c r="B18" s="8" t="s">
        <v>19</v>
      </c>
      <c r="C18" s="49">
        <v>43497</v>
      </c>
      <c r="D18" s="21" t="s">
        <v>101</v>
      </c>
    </row>
    <row r="19" spans="2:77" ht="45" customHeight="1" x14ac:dyDescent="0.25">
      <c r="B19" s="8" t="s">
        <v>19</v>
      </c>
      <c r="C19" s="53">
        <v>43501</v>
      </c>
      <c r="D19" s="21" t="s">
        <v>101</v>
      </c>
      <c r="E19" s="144">
        <v>2019</v>
      </c>
      <c r="F19" s="144"/>
      <c r="G19" s="134" t="s">
        <v>121</v>
      </c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32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</row>
    <row r="20" spans="2:77" ht="30" customHeight="1" x14ac:dyDescent="0.3">
      <c r="B20" s="8" t="s">
        <v>23</v>
      </c>
      <c r="C20" s="53">
        <v>43502</v>
      </c>
      <c r="D20" s="21" t="s">
        <v>101</v>
      </c>
      <c r="E20" s="135" t="s">
        <v>118</v>
      </c>
      <c r="F20" s="135"/>
      <c r="G20" s="133" t="s">
        <v>0</v>
      </c>
      <c r="H20" s="133"/>
      <c r="I20" s="133"/>
      <c r="J20" s="133"/>
      <c r="K20" s="133"/>
      <c r="L20" s="103" t="s">
        <v>117</v>
      </c>
      <c r="M20" s="133" t="s">
        <v>2</v>
      </c>
      <c r="N20" s="133"/>
      <c r="O20" s="133"/>
      <c r="P20" s="133"/>
      <c r="Q20" s="133"/>
      <c r="R20" s="103" t="s">
        <v>117</v>
      </c>
      <c r="S20" s="133" t="s">
        <v>3</v>
      </c>
      <c r="T20" s="133"/>
      <c r="U20" s="133"/>
      <c r="V20" s="133"/>
      <c r="W20" s="133"/>
      <c r="X20" s="103" t="s">
        <v>117</v>
      </c>
      <c r="Y20" s="133" t="s">
        <v>4</v>
      </c>
      <c r="Z20" s="133"/>
      <c r="AA20" s="133"/>
      <c r="AB20" s="133"/>
      <c r="AC20" s="133"/>
      <c r="AD20" s="103" t="s">
        <v>117</v>
      </c>
      <c r="AE20" s="133" t="s">
        <v>5</v>
      </c>
      <c r="AF20" s="133"/>
      <c r="AG20" s="133"/>
      <c r="AH20" s="133"/>
      <c r="AI20" s="133"/>
      <c r="AJ20" s="103" t="s">
        <v>117</v>
      </c>
      <c r="AK20" s="133" t="s">
        <v>6</v>
      </c>
      <c r="AL20" s="133"/>
      <c r="AM20" s="133"/>
      <c r="AN20" s="133"/>
      <c r="AO20" s="133"/>
      <c r="AP20" s="104" t="s">
        <v>117</v>
      </c>
      <c r="AQ20" s="133" t="s">
        <v>7</v>
      </c>
      <c r="AR20" s="133"/>
      <c r="AS20" s="133"/>
      <c r="AT20" s="133"/>
      <c r="AU20" s="133"/>
      <c r="AV20" s="105" t="s">
        <v>117</v>
      </c>
      <c r="AW20" s="133" t="s">
        <v>8</v>
      </c>
      <c r="AX20" s="133"/>
      <c r="AY20" s="133"/>
      <c r="AZ20" s="133"/>
      <c r="BA20" s="133"/>
      <c r="BB20" s="105" t="s">
        <v>117</v>
      </c>
      <c r="BC20" s="133" t="s">
        <v>9</v>
      </c>
      <c r="BD20" s="133"/>
      <c r="BE20" s="133"/>
      <c r="BF20" s="133"/>
      <c r="BG20" s="133"/>
      <c r="BH20" s="105" t="s">
        <v>117</v>
      </c>
      <c r="BI20" s="133" t="s">
        <v>10</v>
      </c>
      <c r="BJ20" s="133"/>
      <c r="BK20" s="133"/>
      <c r="BL20" s="133"/>
      <c r="BM20" s="133"/>
      <c r="BN20" s="105" t="s">
        <v>117</v>
      </c>
      <c r="BO20" s="133" t="s">
        <v>11</v>
      </c>
      <c r="BP20" s="133"/>
      <c r="BQ20" s="133"/>
      <c r="BR20" s="133"/>
      <c r="BS20" s="133"/>
      <c r="BT20" s="105" t="s">
        <v>117</v>
      </c>
      <c r="BU20" s="133" t="s">
        <v>12</v>
      </c>
      <c r="BV20" s="133"/>
      <c r="BW20" s="133"/>
      <c r="BX20" s="133"/>
      <c r="BY20" s="105" t="s">
        <v>117</v>
      </c>
    </row>
    <row r="21" spans="2:77" ht="30" customHeight="1" x14ac:dyDescent="0.25">
      <c r="B21" s="8" t="s">
        <v>130</v>
      </c>
      <c r="C21" s="58">
        <v>43508</v>
      </c>
      <c r="D21" s="21" t="s">
        <v>105</v>
      </c>
      <c r="E21" s="130" t="s">
        <v>124</v>
      </c>
      <c r="F21" s="130"/>
      <c r="G21" s="106">
        <v>1</v>
      </c>
      <c r="H21" s="106">
        <v>5</v>
      </c>
      <c r="I21" s="106">
        <v>1</v>
      </c>
      <c r="J21" s="102">
        <v>1</v>
      </c>
      <c r="K21" s="102">
        <v>1</v>
      </c>
      <c r="L21" s="102">
        <v>9</v>
      </c>
      <c r="M21" s="102">
        <v>4</v>
      </c>
      <c r="N21" s="102">
        <v>2</v>
      </c>
      <c r="O21" s="102">
        <v>2</v>
      </c>
      <c r="P21" s="102"/>
      <c r="Q21" s="102">
        <v>2</v>
      </c>
      <c r="R21" s="102">
        <v>10</v>
      </c>
      <c r="S21" s="102">
        <v>0</v>
      </c>
      <c r="T21" s="102">
        <v>3</v>
      </c>
      <c r="U21" s="102">
        <v>2</v>
      </c>
      <c r="V21" s="102"/>
      <c r="W21" s="102"/>
      <c r="X21" s="102">
        <v>5</v>
      </c>
      <c r="Y21" s="102"/>
      <c r="Z21" s="102">
        <v>3</v>
      </c>
      <c r="AA21" s="102">
        <v>0</v>
      </c>
      <c r="AB21" s="102">
        <v>2</v>
      </c>
      <c r="AC21" s="102">
        <v>0</v>
      </c>
      <c r="AD21" s="102">
        <v>5</v>
      </c>
      <c r="AE21" s="102">
        <v>3</v>
      </c>
      <c r="AF21" s="102">
        <v>2</v>
      </c>
      <c r="AG21" s="102">
        <v>4</v>
      </c>
      <c r="AH21" s="102">
        <v>1</v>
      </c>
      <c r="AI21" s="102">
        <v>1</v>
      </c>
      <c r="AJ21" s="102">
        <v>11</v>
      </c>
      <c r="AK21" s="102">
        <v>1</v>
      </c>
      <c r="AL21" s="102"/>
      <c r="AM21" s="102">
        <v>2</v>
      </c>
      <c r="AN21" s="102"/>
      <c r="AO21" s="102">
        <v>0</v>
      </c>
      <c r="AP21" s="102">
        <v>3</v>
      </c>
      <c r="AQ21" s="102">
        <v>5</v>
      </c>
      <c r="AR21" s="102">
        <v>2</v>
      </c>
      <c r="AS21" s="102">
        <v>1</v>
      </c>
      <c r="AT21" s="102">
        <v>0</v>
      </c>
      <c r="AU21" s="102">
        <v>0</v>
      </c>
      <c r="AV21" s="102">
        <v>8</v>
      </c>
      <c r="AW21" s="102">
        <v>0</v>
      </c>
      <c r="AX21" s="102">
        <v>1</v>
      </c>
      <c r="AY21" s="102">
        <v>2</v>
      </c>
      <c r="AZ21" s="102">
        <v>1</v>
      </c>
      <c r="BA21" s="102"/>
      <c r="BB21" s="102">
        <v>4</v>
      </c>
      <c r="BC21" s="102">
        <v>2</v>
      </c>
      <c r="BD21" s="102">
        <v>1</v>
      </c>
      <c r="BE21" s="102">
        <v>1</v>
      </c>
      <c r="BF21" s="102">
        <v>1</v>
      </c>
      <c r="BG21" s="102"/>
      <c r="BH21" s="102">
        <v>5</v>
      </c>
      <c r="BI21" s="102">
        <v>2</v>
      </c>
      <c r="BJ21" s="102">
        <v>2</v>
      </c>
      <c r="BK21" s="102">
        <v>3</v>
      </c>
      <c r="BL21" s="102"/>
      <c r="BM21" s="102"/>
      <c r="BN21" s="102">
        <v>7</v>
      </c>
      <c r="BO21" s="102">
        <v>0</v>
      </c>
      <c r="BP21" s="102">
        <v>4</v>
      </c>
      <c r="BQ21" s="102">
        <v>3</v>
      </c>
      <c r="BR21" s="102"/>
      <c r="BS21" s="102">
        <v>2</v>
      </c>
      <c r="BT21" s="102">
        <v>9</v>
      </c>
      <c r="BU21" s="102"/>
      <c r="BV21" s="102">
        <v>4</v>
      </c>
      <c r="BW21" s="102">
        <v>3</v>
      </c>
      <c r="BX21" s="102">
        <v>0</v>
      </c>
      <c r="BY21" s="102">
        <v>7</v>
      </c>
    </row>
    <row r="22" spans="2:77" ht="30" customHeight="1" x14ac:dyDescent="0.25">
      <c r="B22" s="8" t="s">
        <v>131</v>
      </c>
      <c r="C22" s="58">
        <v>43510</v>
      </c>
      <c r="D22" s="21" t="s">
        <v>101</v>
      </c>
      <c r="E22" s="131" t="s">
        <v>122</v>
      </c>
      <c r="F22" s="132"/>
      <c r="G22" s="106"/>
      <c r="H22" s="106">
        <v>1</v>
      </c>
      <c r="I22" s="106"/>
      <c r="J22" s="106"/>
      <c r="K22" s="102"/>
      <c r="L22" s="102">
        <v>1</v>
      </c>
      <c r="M22" s="102"/>
      <c r="N22" s="102"/>
      <c r="O22" s="102">
        <v>1</v>
      </c>
      <c r="P22" s="102"/>
      <c r="Q22" s="102">
        <v>1</v>
      </c>
      <c r="R22" s="102">
        <v>2</v>
      </c>
      <c r="S22" s="102"/>
      <c r="T22" s="102"/>
      <c r="U22" s="102">
        <v>2</v>
      </c>
      <c r="V22" s="102"/>
      <c r="W22" s="102">
        <v>3</v>
      </c>
      <c r="X22" s="102">
        <v>5</v>
      </c>
      <c r="Y22" s="102"/>
      <c r="Z22" s="102">
        <v>2</v>
      </c>
      <c r="AA22" s="102"/>
      <c r="AB22" s="102"/>
      <c r="AC22" s="102"/>
      <c r="AD22" s="102">
        <v>2</v>
      </c>
      <c r="AE22" s="102"/>
      <c r="AF22" s="102"/>
      <c r="AG22" s="102">
        <v>1</v>
      </c>
      <c r="AH22" s="102"/>
      <c r="AI22" s="102">
        <v>1</v>
      </c>
      <c r="AJ22" s="102">
        <v>2</v>
      </c>
      <c r="AK22" s="102"/>
      <c r="AL22" s="102">
        <v>2</v>
      </c>
      <c r="AM22" s="102"/>
      <c r="AN22" s="102">
        <v>1</v>
      </c>
      <c r="AO22" s="102"/>
      <c r="AP22" s="102">
        <v>3</v>
      </c>
      <c r="AQ22" s="102">
        <v>1</v>
      </c>
      <c r="AR22" s="102">
        <v>1</v>
      </c>
      <c r="AS22" s="102"/>
      <c r="AT22" s="102"/>
      <c r="AU22" s="102"/>
      <c r="AV22" s="102">
        <v>2</v>
      </c>
      <c r="AW22" s="127"/>
      <c r="AX22" s="102"/>
      <c r="AY22" s="102">
        <v>1</v>
      </c>
      <c r="AZ22" s="102">
        <v>1</v>
      </c>
      <c r="BA22" s="102">
        <v>2</v>
      </c>
      <c r="BB22" s="102">
        <v>4</v>
      </c>
      <c r="BC22" s="102">
        <v>2</v>
      </c>
      <c r="BD22" s="102"/>
      <c r="BE22" s="102">
        <v>2</v>
      </c>
      <c r="BF22" s="102"/>
      <c r="BG22" s="102"/>
      <c r="BH22" s="102">
        <v>4</v>
      </c>
      <c r="BI22" s="102"/>
      <c r="BJ22" s="102">
        <v>1</v>
      </c>
      <c r="BK22" s="102"/>
      <c r="BL22" s="102">
        <v>1</v>
      </c>
      <c r="BM22" s="102"/>
      <c r="BN22" s="102">
        <v>2</v>
      </c>
      <c r="BO22" s="102"/>
      <c r="BP22" s="102"/>
      <c r="BQ22" s="102"/>
      <c r="BR22" s="102">
        <v>2</v>
      </c>
      <c r="BS22" s="102"/>
      <c r="BT22" s="102">
        <v>2</v>
      </c>
      <c r="BU22" s="102">
        <v>2</v>
      </c>
      <c r="BV22" s="102"/>
      <c r="BW22" s="102">
        <v>2</v>
      </c>
      <c r="BX22" s="102"/>
      <c r="BY22" s="102">
        <v>4</v>
      </c>
    </row>
    <row r="23" spans="2:77" ht="30" customHeight="1" x14ac:dyDescent="0.25">
      <c r="B23" s="8" t="s">
        <v>132</v>
      </c>
      <c r="C23" s="58">
        <v>43511</v>
      </c>
      <c r="D23" s="21" t="s">
        <v>101</v>
      </c>
      <c r="E23" s="131" t="s">
        <v>123</v>
      </c>
      <c r="F23" s="132"/>
      <c r="G23" s="106"/>
      <c r="H23" s="106"/>
      <c r="I23" s="106"/>
      <c r="J23" s="106"/>
      <c r="K23" s="102"/>
      <c r="L23" s="102">
        <v>0</v>
      </c>
      <c r="M23" s="102"/>
      <c r="N23" s="102"/>
      <c r="O23" s="102"/>
      <c r="P23" s="102"/>
      <c r="Q23" s="102"/>
      <c r="R23" s="102">
        <v>0</v>
      </c>
      <c r="S23" s="102"/>
      <c r="T23" s="102"/>
      <c r="U23" s="102"/>
      <c r="V23" s="102">
        <v>2</v>
      </c>
      <c r="W23" s="102"/>
      <c r="X23" s="102">
        <v>2</v>
      </c>
      <c r="Y23" s="102">
        <v>1</v>
      </c>
      <c r="Z23" s="102"/>
      <c r="AA23" s="102"/>
      <c r="AB23" s="102">
        <v>2</v>
      </c>
      <c r="AC23" s="102"/>
      <c r="AD23" s="102">
        <v>3</v>
      </c>
      <c r="AE23" s="102"/>
      <c r="AF23" s="102"/>
      <c r="AG23" s="102"/>
      <c r="AH23" s="102"/>
      <c r="AI23" s="102">
        <v>1</v>
      </c>
      <c r="AJ23" s="102">
        <v>1</v>
      </c>
      <c r="AK23" s="102">
        <v>1</v>
      </c>
      <c r="AL23" s="102">
        <v>1</v>
      </c>
      <c r="AM23" s="102"/>
      <c r="AN23" s="102">
        <v>1</v>
      </c>
      <c r="AO23" s="102"/>
      <c r="AP23" s="102">
        <v>3</v>
      </c>
      <c r="AQ23" s="102"/>
      <c r="AR23" s="102"/>
      <c r="AS23" s="102"/>
      <c r="AT23" s="102"/>
      <c r="AU23" s="102"/>
      <c r="AV23" s="102">
        <v>0</v>
      </c>
      <c r="AW23" s="127"/>
      <c r="AX23" s="102"/>
      <c r="AY23" s="102"/>
      <c r="AZ23" s="102">
        <v>1</v>
      </c>
      <c r="BA23" s="102"/>
      <c r="BB23" s="102">
        <v>1</v>
      </c>
      <c r="BC23" s="102">
        <v>1</v>
      </c>
      <c r="BD23" s="102"/>
      <c r="BE23" s="102"/>
      <c r="BF23" s="102"/>
      <c r="BG23" s="102">
        <v>1</v>
      </c>
      <c r="BH23" s="102">
        <v>2</v>
      </c>
      <c r="BI23" s="102"/>
      <c r="BJ23" s="102"/>
      <c r="BK23" s="102"/>
      <c r="BL23" s="102"/>
      <c r="BM23" s="102"/>
      <c r="BN23" s="102">
        <v>0</v>
      </c>
      <c r="BO23" s="102"/>
      <c r="BP23" s="102"/>
      <c r="BQ23" s="102">
        <v>2</v>
      </c>
      <c r="BR23" s="102">
        <v>1</v>
      </c>
      <c r="BS23" s="102"/>
      <c r="BT23" s="102">
        <v>3</v>
      </c>
      <c r="BU23" s="102"/>
      <c r="BV23" s="102">
        <v>1</v>
      </c>
      <c r="BW23" s="102"/>
      <c r="BX23" s="102"/>
      <c r="BY23" s="102">
        <v>1</v>
      </c>
    </row>
    <row r="24" spans="2:77" ht="30" customHeight="1" x14ac:dyDescent="0.25">
      <c r="B24" s="8" t="s">
        <v>133</v>
      </c>
      <c r="C24" s="59">
        <v>43515</v>
      </c>
      <c r="D24" s="21" t="s">
        <v>103</v>
      </c>
      <c r="E24" s="130" t="s">
        <v>101</v>
      </c>
      <c r="F24" s="130"/>
      <c r="G24" s="106"/>
      <c r="H24" s="106"/>
      <c r="I24" s="106">
        <v>1</v>
      </c>
      <c r="J24" s="106"/>
      <c r="K24" s="102"/>
      <c r="L24" s="102">
        <v>0</v>
      </c>
      <c r="M24" s="102"/>
      <c r="N24" s="102"/>
      <c r="O24" s="102"/>
      <c r="P24" s="102">
        <v>1</v>
      </c>
      <c r="Q24" s="102"/>
      <c r="R24" s="102">
        <v>1</v>
      </c>
      <c r="S24" s="102"/>
      <c r="T24" s="102"/>
      <c r="U24" s="102"/>
      <c r="V24" s="102"/>
      <c r="W24" s="102"/>
      <c r="X24" s="102">
        <v>0</v>
      </c>
      <c r="Y24" s="102"/>
      <c r="Z24" s="102"/>
      <c r="AA24" s="102"/>
      <c r="AB24" s="102">
        <v>2</v>
      </c>
      <c r="AC24" s="102"/>
      <c r="AD24" s="102">
        <v>2</v>
      </c>
      <c r="AE24" s="102">
        <v>1</v>
      </c>
      <c r="AF24" s="102"/>
      <c r="AG24" s="102"/>
      <c r="AH24" s="102"/>
      <c r="AI24" s="102"/>
      <c r="AJ24" s="102">
        <v>1</v>
      </c>
      <c r="AK24" s="102"/>
      <c r="AL24" s="102"/>
      <c r="AM24" s="102"/>
      <c r="AN24" s="102"/>
      <c r="AO24" s="102"/>
      <c r="AP24" s="102">
        <v>0</v>
      </c>
      <c r="AQ24" s="102"/>
      <c r="AR24" s="102"/>
      <c r="AS24" s="102"/>
      <c r="AT24" s="102"/>
      <c r="AU24" s="102"/>
      <c r="AV24" s="102">
        <v>0</v>
      </c>
      <c r="AW24" s="127"/>
      <c r="AX24" s="102"/>
      <c r="AY24" s="102">
        <v>1</v>
      </c>
      <c r="AZ24" s="102"/>
      <c r="BA24" s="102"/>
      <c r="BB24" s="102">
        <v>1</v>
      </c>
      <c r="BC24" s="102"/>
      <c r="BD24" s="102"/>
      <c r="BE24" s="102"/>
      <c r="BF24" s="102"/>
      <c r="BG24" s="102"/>
      <c r="BH24" s="102">
        <v>0</v>
      </c>
      <c r="BI24" s="102"/>
      <c r="BJ24" s="102"/>
      <c r="BK24" s="102"/>
      <c r="BL24" s="102"/>
      <c r="BM24" s="102">
        <v>1</v>
      </c>
      <c r="BN24" s="102">
        <v>1</v>
      </c>
      <c r="BO24" s="102"/>
      <c r="BP24" s="102"/>
      <c r="BQ24" s="102"/>
      <c r="BR24" s="102"/>
      <c r="BS24" s="102"/>
      <c r="BT24" s="102">
        <v>0</v>
      </c>
      <c r="BU24" s="102"/>
      <c r="BV24" s="102"/>
      <c r="BW24" s="102"/>
      <c r="BX24" s="102"/>
      <c r="BY24" s="102">
        <v>0</v>
      </c>
    </row>
    <row r="25" spans="2:77" ht="32.25" customHeight="1" x14ac:dyDescent="0.25">
      <c r="B25" s="8" t="s">
        <v>23</v>
      </c>
      <c r="C25" s="57">
        <v>43522</v>
      </c>
      <c r="D25" s="21" t="s">
        <v>101</v>
      </c>
    </row>
    <row r="26" spans="2:77" ht="45.75" customHeight="1" x14ac:dyDescent="0.25">
      <c r="B26" s="8" t="s">
        <v>134</v>
      </c>
      <c r="C26" s="57">
        <v>43524</v>
      </c>
      <c r="D26" s="21" t="s">
        <v>101</v>
      </c>
      <c r="E26" s="147" t="s">
        <v>315</v>
      </c>
      <c r="F26" s="147"/>
      <c r="G26" s="148" t="s">
        <v>313</v>
      </c>
      <c r="H26" s="149"/>
    </row>
    <row r="27" spans="2:77" ht="30" customHeight="1" x14ac:dyDescent="0.25">
      <c r="B27" s="61"/>
      <c r="C27" s="62"/>
      <c r="D27" s="21" t="s">
        <v>101</v>
      </c>
      <c r="E27" s="150" t="s">
        <v>312</v>
      </c>
      <c r="F27" s="150"/>
      <c r="G27" s="150">
        <v>3</v>
      </c>
      <c r="H27" s="150"/>
      <c r="J27" s="129" t="s">
        <v>320</v>
      </c>
      <c r="K27" s="129"/>
      <c r="L27" s="129"/>
      <c r="M27" s="129"/>
      <c r="N27" s="129"/>
      <c r="O27" s="129"/>
      <c r="P27" s="129"/>
      <c r="Q27" s="27"/>
    </row>
    <row r="28" spans="2:77" ht="30" customHeight="1" x14ac:dyDescent="0.25">
      <c r="B28" s="8" t="s">
        <v>19</v>
      </c>
      <c r="C28" s="52">
        <v>43528</v>
      </c>
      <c r="D28" s="21" t="s">
        <v>101</v>
      </c>
      <c r="E28" s="150" t="s">
        <v>319</v>
      </c>
      <c r="F28" s="150"/>
      <c r="G28" s="150">
        <v>1</v>
      </c>
      <c r="H28" s="150"/>
      <c r="J28" s="129" t="s">
        <v>321</v>
      </c>
      <c r="K28" s="129"/>
      <c r="L28" s="129"/>
      <c r="M28" s="129"/>
      <c r="N28" s="129"/>
      <c r="O28" s="129"/>
      <c r="P28" s="129"/>
      <c r="Q28" s="27"/>
    </row>
    <row r="29" spans="2:77" ht="30" customHeight="1" x14ac:dyDescent="0.25">
      <c r="B29" s="8" t="s">
        <v>135</v>
      </c>
      <c r="C29" s="52">
        <v>43530</v>
      </c>
      <c r="D29" s="35" t="s">
        <v>104</v>
      </c>
      <c r="E29" s="150" t="s">
        <v>311</v>
      </c>
      <c r="F29" s="150"/>
      <c r="G29" s="150">
        <v>36</v>
      </c>
      <c r="H29" s="150"/>
      <c r="J29" s="129" t="s">
        <v>322</v>
      </c>
      <c r="K29" s="129"/>
      <c r="L29" s="129"/>
      <c r="M29" s="129"/>
      <c r="N29" s="129"/>
      <c r="O29" s="129"/>
      <c r="P29" s="129"/>
      <c r="Q29" s="27"/>
    </row>
    <row r="30" spans="2:77" ht="30" customHeight="1" x14ac:dyDescent="0.25">
      <c r="B30" s="8" t="s">
        <v>136</v>
      </c>
      <c r="C30" s="52">
        <v>43530</v>
      </c>
      <c r="D30" s="21" t="s">
        <v>105</v>
      </c>
      <c r="E30" s="150" t="s">
        <v>310</v>
      </c>
      <c r="F30" s="150"/>
      <c r="G30" s="150">
        <v>100</v>
      </c>
      <c r="H30" s="150"/>
      <c r="J30" s="129" t="s">
        <v>323</v>
      </c>
      <c r="K30" s="129"/>
      <c r="L30" s="129"/>
      <c r="M30" s="129"/>
      <c r="N30" s="129"/>
      <c r="O30" s="129"/>
      <c r="P30" s="129"/>
      <c r="Q30" s="129"/>
    </row>
    <row r="31" spans="2:77" ht="24" customHeight="1" x14ac:dyDescent="0.25">
      <c r="B31" s="8" t="s">
        <v>137</v>
      </c>
      <c r="C31" s="47">
        <v>43535</v>
      </c>
      <c r="D31" s="21" t="s">
        <v>105</v>
      </c>
    </row>
    <row r="32" spans="2:77" ht="45" customHeight="1" x14ac:dyDescent="0.25">
      <c r="B32" s="8" t="s">
        <v>138</v>
      </c>
      <c r="C32" s="47">
        <v>43538</v>
      </c>
      <c r="D32" s="21" t="s">
        <v>101</v>
      </c>
      <c r="E32" s="130" t="s">
        <v>316</v>
      </c>
      <c r="F32" s="130"/>
      <c r="G32" s="130"/>
    </row>
    <row r="33" spans="2:7" ht="30" customHeight="1" x14ac:dyDescent="0.25">
      <c r="B33" s="8" t="s">
        <v>139</v>
      </c>
      <c r="C33" s="47">
        <v>43539</v>
      </c>
      <c r="D33" s="21" t="s">
        <v>106</v>
      </c>
      <c r="E33" s="136" t="s">
        <v>317</v>
      </c>
      <c r="F33" s="140">
        <v>69</v>
      </c>
      <c r="G33" s="141"/>
    </row>
    <row r="34" spans="2:7" ht="15.75" customHeight="1" x14ac:dyDescent="0.25">
      <c r="B34" s="8" t="s">
        <v>140</v>
      </c>
      <c r="C34" s="54">
        <v>43542</v>
      </c>
      <c r="D34" s="21" t="s">
        <v>114</v>
      </c>
      <c r="E34" s="136"/>
      <c r="F34" s="142"/>
      <c r="G34" s="143"/>
    </row>
    <row r="35" spans="2:7" ht="30" customHeight="1" x14ac:dyDescent="0.25">
      <c r="B35" s="8" t="s">
        <v>141</v>
      </c>
      <c r="C35" s="54">
        <v>43543</v>
      </c>
      <c r="D35" s="21" t="s">
        <v>101</v>
      </c>
      <c r="E35" s="136" t="s">
        <v>318</v>
      </c>
      <c r="F35" s="136">
        <v>71</v>
      </c>
      <c r="G35" s="136"/>
    </row>
    <row r="36" spans="2:7" ht="15" customHeight="1" x14ac:dyDescent="0.25">
      <c r="B36" s="8" t="s">
        <v>142</v>
      </c>
      <c r="C36" s="66">
        <v>43551</v>
      </c>
      <c r="D36" s="35" t="s">
        <v>106</v>
      </c>
      <c r="E36" s="136"/>
      <c r="F36" s="136"/>
      <c r="G36" s="136"/>
    </row>
    <row r="37" spans="2:7" ht="45" customHeight="1" x14ac:dyDescent="0.25">
      <c r="B37" s="8" t="s">
        <v>143</v>
      </c>
      <c r="C37" s="66">
        <v>43552</v>
      </c>
      <c r="D37" s="21" t="s">
        <v>105</v>
      </c>
    </row>
    <row r="38" spans="2:7" ht="45" customHeight="1" x14ac:dyDescent="0.25">
      <c r="B38" s="8" t="s">
        <v>144</v>
      </c>
      <c r="C38" s="66">
        <v>43552</v>
      </c>
      <c r="D38" s="21" t="s">
        <v>101</v>
      </c>
    </row>
    <row r="39" spans="2:7" ht="45" customHeight="1" x14ac:dyDescent="0.25">
      <c r="B39" s="63"/>
      <c r="C39" s="64"/>
      <c r="D39" s="21" t="s">
        <v>101</v>
      </c>
    </row>
    <row r="40" spans="2:7" ht="45" customHeight="1" x14ac:dyDescent="0.25">
      <c r="B40" s="8" t="s">
        <v>145</v>
      </c>
      <c r="C40" s="49">
        <v>43556</v>
      </c>
      <c r="D40" s="21" t="s">
        <v>101</v>
      </c>
    </row>
    <row r="41" spans="2:7" ht="45" customHeight="1" x14ac:dyDescent="0.25">
      <c r="B41" s="8" t="s">
        <v>146</v>
      </c>
      <c r="C41" s="53">
        <v>43563</v>
      </c>
      <c r="D41" s="21" t="s">
        <v>101</v>
      </c>
    </row>
    <row r="42" spans="2:7" ht="45" customHeight="1" x14ac:dyDescent="0.25">
      <c r="B42" s="8" t="s">
        <v>147</v>
      </c>
      <c r="C42" s="53">
        <v>43563</v>
      </c>
      <c r="D42" s="35" t="s">
        <v>102</v>
      </c>
    </row>
    <row r="43" spans="2:7" ht="45" customHeight="1" x14ac:dyDescent="0.25">
      <c r="B43" s="8" t="s">
        <v>148</v>
      </c>
      <c r="C43" s="53">
        <v>43563</v>
      </c>
      <c r="D43" s="21" t="s">
        <v>105</v>
      </c>
    </row>
    <row r="44" spans="2:7" ht="45" customHeight="1" x14ac:dyDescent="0.25">
      <c r="B44" s="8" t="s">
        <v>149</v>
      </c>
      <c r="C44" s="53">
        <v>43563</v>
      </c>
      <c r="D44" s="21" t="s">
        <v>104</v>
      </c>
    </row>
    <row r="45" spans="2:7" ht="45" customHeight="1" x14ac:dyDescent="0.25">
      <c r="B45" s="8" t="s">
        <v>19</v>
      </c>
      <c r="C45" s="53">
        <v>43564</v>
      </c>
      <c r="D45" s="21" t="s">
        <v>101</v>
      </c>
    </row>
    <row r="46" spans="2:7" ht="45" customHeight="1" x14ac:dyDescent="0.25">
      <c r="B46" s="8" t="s">
        <v>150</v>
      </c>
      <c r="C46" s="59">
        <v>43578</v>
      </c>
      <c r="D46" s="21" t="s">
        <v>101</v>
      </c>
    </row>
    <row r="47" spans="2:7" ht="45" customHeight="1" x14ac:dyDescent="0.25">
      <c r="B47" s="8" t="s">
        <v>151</v>
      </c>
      <c r="C47" s="59">
        <v>43578</v>
      </c>
      <c r="D47" s="21" t="s">
        <v>101</v>
      </c>
    </row>
    <row r="48" spans="2:7" ht="45" customHeight="1" x14ac:dyDescent="0.25">
      <c r="B48" s="8" t="s">
        <v>151</v>
      </c>
      <c r="C48" s="59">
        <v>43578</v>
      </c>
      <c r="D48" s="21" t="s">
        <v>101</v>
      </c>
    </row>
    <row r="49" spans="2:4" ht="45" customHeight="1" x14ac:dyDescent="0.25">
      <c r="B49" s="8" t="s">
        <v>152</v>
      </c>
      <c r="C49" s="59">
        <v>43578</v>
      </c>
      <c r="D49" s="21" t="s">
        <v>102</v>
      </c>
    </row>
    <row r="50" spans="2:4" ht="45" customHeight="1" x14ac:dyDescent="0.25">
      <c r="B50" s="8" t="s">
        <v>153</v>
      </c>
      <c r="C50" s="59">
        <v>43578</v>
      </c>
      <c r="D50" s="21" t="s">
        <v>103</v>
      </c>
    </row>
    <row r="51" spans="2:4" ht="45" customHeight="1" x14ac:dyDescent="0.25">
      <c r="B51" s="8" t="s">
        <v>19</v>
      </c>
      <c r="C51" s="59">
        <v>43578</v>
      </c>
      <c r="D51" s="21" t="s">
        <v>101</v>
      </c>
    </row>
    <row r="52" spans="2:4" ht="45" customHeight="1" x14ac:dyDescent="0.25">
      <c r="B52" s="46"/>
      <c r="C52" s="67"/>
      <c r="D52" s="21" t="s">
        <v>101</v>
      </c>
    </row>
    <row r="53" spans="2:4" ht="45" customHeight="1" x14ac:dyDescent="0.25">
      <c r="B53" s="8" t="s">
        <v>154</v>
      </c>
      <c r="C53" s="49">
        <v>43587</v>
      </c>
      <c r="D53" s="21" t="s">
        <v>101</v>
      </c>
    </row>
    <row r="54" spans="2:4" ht="45" customHeight="1" x14ac:dyDescent="0.25">
      <c r="B54" s="8" t="s">
        <v>155</v>
      </c>
      <c r="C54" s="49">
        <v>43587</v>
      </c>
      <c r="D54" s="21" t="s">
        <v>101</v>
      </c>
    </row>
    <row r="55" spans="2:4" ht="45" customHeight="1" x14ac:dyDescent="0.25">
      <c r="B55" s="8" t="s">
        <v>156</v>
      </c>
      <c r="C55" s="49">
        <v>43587</v>
      </c>
      <c r="D55" s="21" t="s">
        <v>101</v>
      </c>
    </row>
    <row r="56" spans="2:4" ht="45" customHeight="1" x14ac:dyDescent="0.25">
      <c r="B56" s="8" t="s">
        <v>157</v>
      </c>
      <c r="C56" s="49">
        <v>43588</v>
      </c>
      <c r="D56" s="21" t="s">
        <v>105</v>
      </c>
    </row>
    <row r="57" spans="2:4" ht="45" customHeight="1" x14ac:dyDescent="0.25">
      <c r="B57" s="8" t="s">
        <v>19</v>
      </c>
      <c r="C57" s="53">
        <v>43591</v>
      </c>
      <c r="D57" s="21" t="s">
        <v>101</v>
      </c>
    </row>
    <row r="58" spans="2:4" ht="45" customHeight="1" x14ac:dyDescent="0.25">
      <c r="B58" s="8" t="s">
        <v>19</v>
      </c>
      <c r="C58" s="53">
        <v>43594</v>
      </c>
      <c r="D58" s="21" t="s">
        <v>101</v>
      </c>
    </row>
    <row r="59" spans="2:4" ht="45" customHeight="1" x14ac:dyDescent="0.25">
      <c r="B59" s="8" t="s">
        <v>19</v>
      </c>
      <c r="C59" s="47">
        <v>43598</v>
      </c>
      <c r="D59" s="21" t="s">
        <v>101</v>
      </c>
    </row>
    <row r="60" spans="2:4" ht="45" customHeight="1" x14ac:dyDescent="0.25">
      <c r="B60" s="8" t="s">
        <v>158</v>
      </c>
      <c r="C60" s="47">
        <v>43598</v>
      </c>
      <c r="D60" s="21" t="s">
        <v>105</v>
      </c>
    </row>
    <row r="61" spans="2:4" ht="45" customHeight="1" x14ac:dyDescent="0.25">
      <c r="B61" s="8" t="s">
        <v>159</v>
      </c>
      <c r="C61" s="47">
        <v>43599</v>
      </c>
      <c r="D61" s="21" t="s">
        <v>103</v>
      </c>
    </row>
    <row r="62" spans="2:4" ht="45" customHeight="1" x14ac:dyDescent="0.25">
      <c r="B62" s="8" t="s">
        <v>160</v>
      </c>
      <c r="C62" s="47">
        <v>43600</v>
      </c>
      <c r="D62" s="21" t="s">
        <v>101</v>
      </c>
    </row>
    <row r="63" spans="2:4" ht="45" customHeight="1" x14ac:dyDescent="0.25">
      <c r="B63" s="8" t="s">
        <v>19</v>
      </c>
      <c r="C63" s="47">
        <v>43602</v>
      </c>
      <c r="D63" s="21" t="s">
        <v>101</v>
      </c>
    </row>
    <row r="64" spans="2:4" ht="45" customHeight="1" x14ac:dyDescent="0.25">
      <c r="B64" s="8" t="s">
        <v>19</v>
      </c>
      <c r="C64" s="48">
        <v>43608</v>
      </c>
      <c r="D64" s="21" t="s">
        <v>101</v>
      </c>
    </row>
    <row r="65" spans="2:4" ht="45" customHeight="1" x14ac:dyDescent="0.25">
      <c r="B65" s="8" t="s">
        <v>161</v>
      </c>
      <c r="C65" s="56">
        <v>43612</v>
      </c>
      <c r="D65" s="21" t="s">
        <v>102</v>
      </c>
    </row>
    <row r="66" spans="2:4" ht="45" customHeight="1" x14ac:dyDescent="0.25">
      <c r="B66" s="8" t="s">
        <v>19</v>
      </c>
      <c r="C66" s="56">
        <v>43615</v>
      </c>
      <c r="D66" s="21" t="s">
        <v>101</v>
      </c>
    </row>
    <row r="67" spans="2:4" ht="45" customHeight="1" x14ac:dyDescent="0.25">
      <c r="B67" s="8" t="s">
        <v>162</v>
      </c>
      <c r="C67" s="56">
        <v>43615</v>
      </c>
      <c r="D67" s="21" t="s">
        <v>101</v>
      </c>
    </row>
    <row r="68" spans="2:4" ht="45" customHeight="1" x14ac:dyDescent="0.25">
      <c r="B68" s="46"/>
      <c r="C68" s="62"/>
      <c r="D68" s="21" t="s">
        <v>101</v>
      </c>
    </row>
    <row r="69" spans="2:4" ht="45" customHeight="1" x14ac:dyDescent="0.25">
      <c r="B69" s="8" t="s">
        <v>163</v>
      </c>
      <c r="C69" s="53">
        <v>43619</v>
      </c>
      <c r="D69" s="21" t="s">
        <v>106</v>
      </c>
    </row>
    <row r="70" spans="2:4" ht="45" customHeight="1" x14ac:dyDescent="0.25">
      <c r="B70" s="8" t="s">
        <v>19</v>
      </c>
      <c r="C70" s="53">
        <v>43623</v>
      </c>
      <c r="D70" s="21" t="s">
        <v>101</v>
      </c>
    </row>
    <row r="71" spans="2:4" ht="45" customHeight="1" x14ac:dyDescent="0.25">
      <c r="B71" s="8" t="s">
        <v>164</v>
      </c>
      <c r="C71" s="47">
        <v>43626</v>
      </c>
      <c r="D71" s="21" t="s">
        <v>106</v>
      </c>
    </row>
    <row r="72" spans="2:4" ht="45" customHeight="1" x14ac:dyDescent="0.25">
      <c r="B72" s="8" t="s">
        <v>165</v>
      </c>
      <c r="C72" s="47">
        <v>43627</v>
      </c>
      <c r="D72" s="21" t="s">
        <v>105</v>
      </c>
    </row>
    <row r="73" spans="2:4" ht="45" customHeight="1" x14ac:dyDescent="0.25">
      <c r="B73" s="8" t="s">
        <v>166</v>
      </c>
      <c r="C73" s="47">
        <v>43629</v>
      </c>
      <c r="D73" s="21" t="s">
        <v>106</v>
      </c>
    </row>
    <row r="74" spans="2:4" ht="45" customHeight="1" x14ac:dyDescent="0.25">
      <c r="B74" s="8" t="s">
        <v>19</v>
      </c>
      <c r="C74" s="51">
        <v>43634</v>
      </c>
      <c r="D74" s="21" t="s">
        <v>101</v>
      </c>
    </row>
    <row r="75" spans="2:4" ht="45" customHeight="1" x14ac:dyDescent="0.25">
      <c r="B75" s="8" t="s">
        <v>167</v>
      </c>
      <c r="C75" s="51">
        <v>43635</v>
      </c>
      <c r="D75" s="21" t="s">
        <v>105</v>
      </c>
    </row>
    <row r="76" spans="2:4" ht="45" customHeight="1" x14ac:dyDescent="0.25">
      <c r="B76" s="8" t="s">
        <v>168</v>
      </c>
      <c r="C76" s="65">
        <v>43641</v>
      </c>
      <c r="D76" s="21" t="s">
        <v>105</v>
      </c>
    </row>
    <row r="77" spans="2:4" ht="45" customHeight="1" x14ac:dyDescent="0.25">
      <c r="B77" s="8" t="s">
        <v>169</v>
      </c>
      <c r="C77" s="65">
        <v>43644</v>
      </c>
      <c r="D77" s="21" t="s">
        <v>101</v>
      </c>
    </row>
    <row r="78" spans="2:4" ht="45" customHeight="1" x14ac:dyDescent="0.25">
      <c r="B78" s="46"/>
      <c r="C78" s="62"/>
      <c r="D78" s="21" t="s">
        <v>101</v>
      </c>
    </row>
    <row r="79" spans="2:4" ht="45" customHeight="1" x14ac:dyDescent="0.25">
      <c r="B79" s="8" t="s">
        <v>19</v>
      </c>
      <c r="C79" s="47">
        <v>43647</v>
      </c>
      <c r="D79" s="21" t="s">
        <v>101</v>
      </c>
    </row>
    <row r="80" spans="2:4" ht="45" customHeight="1" x14ac:dyDescent="0.25">
      <c r="B80" s="8" t="s">
        <v>19</v>
      </c>
      <c r="C80" s="47">
        <v>43647</v>
      </c>
      <c r="D80" s="21" t="s">
        <v>101</v>
      </c>
    </row>
    <row r="81" spans="2:4" ht="45" customHeight="1" x14ac:dyDescent="0.25">
      <c r="B81" s="8" t="s">
        <v>19</v>
      </c>
      <c r="C81" s="47">
        <v>43648</v>
      </c>
      <c r="D81" s="21" t="s">
        <v>101</v>
      </c>
    </row>
    <row r="82" spans="2:4" ht="45" customHeight="1" x14ac:dyDescent="0.25">
      <c r="B82" s="8" t="s">
        <v>170</v>
      </c>
      <c r="C82" s="47">
        <v>43648</v>
      </c>
      <c r="D82" s="21" t="s">
        <v>102</v>
      </c>
    </row>
    <row r="83" spans="2:4" ht="45" customHeight="1" x14ac:dyDescent="0.25">
      <c r="B83" s="8" t="s">
        <v>171</v>
      </c>
      <c r="C83" s="47">
        <v>43648</v>
      </c>
      <c r="D83" s="21" t="s">
        <v>101</v>
      </c>
    </row>
    <row r="84" spans="2:4" ht="45" customHeight="1" x14ac:dyDescent="0.25">
      <c r="B84" s="8" t="s">
        <v>19</v>
      </c>
      <c r="C84" s="47">
        <v>43651</v>
      </c>
      <c r="D84" s="21" t="s">
        <v>101</v>
      </c>
    </row>
    <row r="85" spans="2:4" ht="45" customHeight="1" x14ac:dyDescent="0.25">
      <c r="B85" s="8" t="s">
        <v>19</v>
      </c>
      <c r="C85" s="50">
        <v>43656</v>
      </c>
      <c r="D85" s="21" t="s">
        <v>101</v>
      </c>
    </row>
    <row r="86" spans="2:4" ht="45" customHeight="1" x14ac:dyDescent="0.25">
      <c r="B86" s="8" t="s">
        <v>19</v>
      </c>
      <c r="C86" s="50">
        <v>43656</v>
      </c>
      <c r="D86" s="21" t="s">
        <v>101</v>
      </c>
    </row>
    <row r="87" spans="2:4" ht="45" customHeight="1" x14ac:dyDescent="0.25">
      <c r="B87" s="8" t="s">
        <v>172</v>
      </c>
      <c r="C87" s="50">
        <v>43658</v>
      </c>
      <c r="D87" s="21" t="s">
        <v>101</v>
      </c>
    </row>
    <row r="88" spans="2:4" ht="45" customHeight="1" x14ac:dyDescent="0.25">
      <c r="B88" s="8" t="s">
        <v>173</v>
      </c>
      <c r="C88" s="57">
        <v>43661</v>
      </c>
      <c r="D88" s="21" t="s">
        <v>105</v>
      </c>
    </row>
    <row r="89" spans="2:4" ht="45" customHeight="1" x14ac:dyDescent="0.25">
      <c r="B89" s="46"/>
      <c r="C89" s="67"/>
      <c r="D89" s="21" t="s">
        <v>101</v>
      </c>
    </row>
    <row r="90" spans="2:4" ht="45" customHeight="1" x14ac:dyDescent="0.25">
      <c r="B90" s="8" t="s">
        <v>19</v>
      </c>
      <c r="C90" s="47">
        <v>43684</v>
      </c>
      <c r="D90" s="21" t="s">
        <v>101</v>
      </c>
    </row>
    <row r="91" spans="2:4" ht="45" customHeight="1" x14ac:dyDescent="0.25">
      <c r="B91" s="8" t="s">
        <v>19</v>
      </c>
      <c r="C91" s="50">
        <v>43690</v>
      </c>
      <c r="D91" s="21" t="s">
        <v>101</v>
      </c>
    </row>
    <row r="92" spans="2:4" ht="45" customHeight="1" x14ac:dyDescent="0.25">
      <c r="B92" s="8" t="s">
        <v>19</v>
      </c>
      <c r="C92" s="50">
        <v>43692</v>
      </c>
      <c r="D92" s="21" t="s">
        <v>101</v>
      </c>
    </row>
    <row r="93" spans="2:4" ht="45" customHeight="1" x14ac:dyDescent="0.25">
      <c r="B93" s="8" t="s">
        <v>174</v>
      </c>
      <c r="C93" s="50">
        <v>43693</v>
      </c>
      <c r="D93" s="21" t="s">
        <v>101</v>
      </c>
    </row>
    <row r="94" spans="2:4" ht="45" customHeight="1" x14ac:dyDescent="0.25">
      <c r="B94" s="8" t="s">
        <v>175</v>
      </c>
      <c r="C94" s="50">
        <v>43693</v>
      </c>
      <c r="D94" s="21" t="s">
        <v>101</v>
      </c>
    </row>
    <row r="95" spans="2:4" ht="45" customHeight="1" x14ac:dyDescent="0.25">
      <c r="B95" s="8" t="s">
        <v>176</v>
      </c>
      <c r="C95" s="54">
        <v>43696</v>
      </c>
      <c r="D95" s="21" t="s">
        <v>101</v>
      </c>
    </row>
    <row r="96" spans="2:4" ht="45" customHeight="1" x14ac:dyDescent="0.25">
      <c r="B96" s="8" t="s">
        <v>177</v>
      </c>
      <c r="C96" s="54">
        <v>43696</v>
      </c>
      <c r="D96" s="21" t="s">
        <v>114</v>
      </c>
    </row>
    <row r="97" spans="2:4" ht="45" customHeight="1" x14ac:dyDescent="0.25">
      <c r="B97" s="8" t="s">
        <v>178</v>
      </c>
      <c r="C97" s="54">
        <v>43697</v>
      </c>
      <c r="D97" s="21" t="s">
        <v>101</v>
      </c>
    </row>
    <row r="98" spans="2:4" ht="45" customHeight="1" x14ac:dyDescent="0.25">
      <c r="B98" s="8" t="s">
        <v>179</v>
      </c>
      <c r="C98" s="65">
        <v>43703</v>
      </c>
      <c r="D98" s="21" t="s">
        <v>106</v>
      </c>
    </row>
    <row r="99" spans="2:4" ht="45" customHeight="1" x14ac:dyDescent="0.25">
      <c r="B99" s="8" t="s">
        <v>180</v>
      </c>
      <c r="C99" s="65">
        <v>43707</v>
      </c>
      <c r="D99" s="21" t="s">
        <v>105</v>
      </c>
    </row>
    <row r="100" spans="2:4" ht="45" customHeight="1" x14ac:dyDescent="0.25">
      <c r="B100" s="46"/>
      <c r="C100" s="67"/>
      <c r="D100" s="21" t="s">
        <v>101</v>
      </c>
    </row>
    <row r="101" spans="2:4" ht="45" customHeight="1" x14ac:dyDescent="0.25">
      <c r="B101" s="8" t="s">
        <v>181</v>
      </c>
      <c r="C101" s="57">
        <v>43710</v>
      </c>
      <c r="D101" s="21" t="s">
        <v>101</v>
      </c>
    </row>
    <row r="102" spans="2:4" ht="45" customHeight="1" x14ac:dyDescent="0.25">
      <c r="B102" s="8" t="s">
        <v>182</v>
      </c>
      <c r="C102" s="57">
        <v>43710</v>
      </c>
      <c r="D102" s="21" t="s">
        <v>101</v>
      </c>
    </row>
    <row r="103" spans="2:4" ht="45" customHeight="1" x14ac:dyDescent="0.25">
      <c r="B103" s="8" t="s">
        <v>183</v>
      </c>
      <c r="C103" s="57">
        <v>43710</v>
      </c>
      <c r="D103" s="21" t="s">
        <v>106</v>
      </c>
    </row>
    <row r="104" spans="2:4" ht="45" customHeight="1" x14ac:dyDescent="0.25">
      <c r="B104" s="8" t="s">
        <v>184</v>
      </c>
      <c r="C104" s="57">
        <v>43713</v>
      </c>
      <c r="D104" s="21" t="s">
        <v>104</v>
      </c>
    </row>
    <row r="105" spans="2:4" ht="45" customHeight="1" x14ac:dyDescent="0.25">
      <c r="B105" s="8" t="s">
        <v>19</v>
      </c>
      <c r="C105" s="57">
        <v>43714</v>
      </c>
      <c r="D105" s="21" t="s">
        <v>101</v>
      </c>
    </row>
    <row r="106" spans="2:4" ht="45" customHeight="1" x14ac:dyDescent="0.25">
      <c r="B106" s="8" t="s">
        <v>19</v>
      </c>
      <c r="C106" s="48">
        <v>43717</v>
      </c>
      <c r="D106" s="21" t="s">
        <v>101</v>
      </c>
    </row>
    <row r="107" spans="2:4" ht="45" customHeight="1" x14ac:dyDescent="0.25">
      <c r="B107" s="8" t="s">
        <v>185</v>
      </c>
      <c r="C107" s="50">
        <v>43724</v>
      </c>
      <c r="D107" s="21" t="s">
        <v>101</v>
      </c>
    </row>
    <row r="108" spans="2:4" ht="45" customHeight="1" x14ac:dyDescent="0.25">
      <c r="B108" s="8" t="s">
        <v>186</v>
      </c>
      <c r="C108" s="50">
        <v>43726</v>
      </c>
      <c r="D108" s="21" t="s">
        <v>101</v>
      </c>
    </row>
    <row r="109" spans="2:4" ht="45" customHeight="1" x14ac:dyDescent="0.25">
      <c r="B109" s="8" t="s">
        <v>187</v>
      </c>
      <c r="C109" s="50">
        <v>43726</v>
      </c>
      <c r="D109" s="21" t="s">
        <v>101</v>
      </c>
    </row>
    <row r="110" spans="2:4" ht="45" customHeight="1" x14ac:dyDescent="0.25">
      <c r="B110" s="8" t="s">
        <v>19</v>
      </c>
      <c r="C110" s="60">
        <v>43732</v>
      </c>
      <c r="D110" s="21" t="s">
        <v>101</v>
      </c>
    </row>
    <row r="111" spans="2:4" ht="45" customHeight="1" x14ac:dyDescent="0.25">
      <c r="B111" s="8" t="s">
        <v>188</v>
      </c>
      <c r="C111" s="57">
        <v>43738</v>
      </c>
      <c r="D111" s="21" t="s">
        <v>104</v>
      </c>
    </row>
    <row r="112" spans="2:4" ht="45" customHeight="1" x14ac:dyDescent="0.25">
      <c r="B112" s="46"/>
      <c r="C112" s="67"/>
      <c r="D112" s="21" t="s">
        <v>101</v>
      </c>
    </row>
    <row r="113" spans="2:4" ht="45" customHeight="1" x14ac:dyDescent="0.25">
      <c r="B113" s="8" t="s">
        <v>19</v>
      </c>
      <c r="C113" s="49">
        <v>43739</v>
      </c>
      <c r="D113" s="21" t="s">
        <v>101</v>
      </c>
    </row>
    <row r="114" spans="2:4" ht="45" customHeight="1" x14ac:dyDescent="0.25">
      <c r="B114" s="8" t="s">
        <v>189</v>
      </c>
      <c r="C114" s="49">
        <v>43742</v>
      </c>
      <c r="D114" s="21" t="s">
        <v>105</v>
      </c>
    </row>
    <row r="115" spans="2:4" ht="45" customHeight="1" x14ac:dyDescent="0.25">
      <c r="B115" s="5"/>
      <c r="C115" s="5"/>
    </row>
    <row r="116" spans="2:4" ht="45" customHeight="1" x14ac:dyDescent="0.25">
      <c r="B116" s="8" t="s">
        <v>19</v>
      </c>
      <c r="C116" s="55">
        <v>43745</v>
      </c>
      <c r="D116" s="21" t="s">
        <v>101</v>
      </c>
    </row>
    <row r="117" spans="2:4" ht="45" customHeight="1" x14ac:dyDescent="0.25">
      <c r="B117" s="8" t="s">
        <v>19</v>
      </c>
      <c r="C117" s="55">
        <v>43747</v>
      </c>
      <c r="D117" s="21" t="s">
        <v>101</v>
      </c>
    </row>
    <row r="118" spans="2:4" ht="45" customHeight="1" x14ac:dyDescent="0.25">
      <c r="B118" s="8" t="s">
        <v>190</v>
      </c>
      <c r="C118" s="55">
        <v>43748</v>
      </c>
      <c r="D118" s="21" t="s">
        <v>105</v>
      </c>
    </row>
    <row r="119" spans="2:4" ht="45" customHeight="1" x14ac:dyDescent="0.25">
      <c r="B119" s="8" t="s">
        <v>19</v>
      </c>
      <c r="C119" s="53">
        <v>43752</v>
      </c>
      <c r="D119" s="21" t="s">
        <v>101</v>
      </c>
    </row>
    <row r="120" spans="2:4" ht="45" customHeight="1" x14ac:dyDescent="0.25">
      <c r="B120" s="8" t="s">
        <v>19</v>
      </c>
      <c r="C120" s="53">
        <v>43752</v>
      </c>
      <c r="D120" s="21" t="s">
        <v>101</v>
      </c>
    </row>
    <row r="121" spans="2:4" ht="45" customHeight="1" x14ac:dyDescent="0.25">
      <c r="B121" s="8" t="s">
        <v>19</v>
      </c>
      <c r="C121" s="53">
        <v>43756</v>
      </c>
      <c r="D121" s="21" t="s">
        <v>101</v>
      </c>
    </row>
    <row r="122" spans="2:4" ht="45" customHeight="1" x14ac:dyDescent="0.25">
      <c r="B122" s="8" t="s">
        <v>191</v>
      </c>
      <c r="C122" s="59">
        <v>43759</v>
      </c>
      <c r="D122" s="21" t="s">
        <v>106</v>
      </c>
    </row>
    <row r="123" spans="2:4" ht="45" customHeight="1" x14ac:dyDescent="0.25">
      <c r="B123" s="8" t="s">
        <v>192</v>
      </c>
      <c r="C123" s="50">
        <v>43768</v>
      </c>
      <c r="D123" s="21" t="s">
        <v>105</v>
      </c>
    </row>
    <row r="124" spans="2:4" ht="45" customHeight="1" x14ac:dyDescent="0.25">
      <c r="B124" s="46"/>
      <c r="C124" s="67"/>
      <c r="D124" s="21" t="s">
        <v>101</v>
      </c>
    </row>
    <row r="125" spans="2:4" ht="45" customHeight="1" x14ac:dyDescent="0.25">
      <c r="B125" s="8" t="s">
        <v>19</v>
      </c>
      <c r="C125" s="47">
        <v>43773</v>
      </c>
      <c r="D125" s="21" t="s">
        <v>101</v>
      </c>
    </row>
    <row r="126" spans="2:4" ht="45" customHeight="1" x14ac:dyDescent="0.25">
      <c r="B126" s="8" t="s">
        <v>19</v>
      </c>
      <c r="C126" s="47">
        <v>43775</v>
      </c>
      <c r="D126" s="21" t="s">
        <v>101</v>
      </c>
    </row>
    <row r="127" spans="2:4" ht="45" customHeight="1" x14ac:dyDescent="0.25">
      <c r="B127" s="8" t="s">
        <v>193</v>
      </c>
      <c r="C127" s="47">
        <v>43775</v>
      </c>
      <c r="D127" s="21" t="s">
        <v>101</v>
      </c>
    </row>
    <row r="128" spans="2:4" ht="45" customHeight="1" x14ac:dyDescent="0.25">
      <c r="B128" s="8" t="s">
        <v>19</v>
      </c>
      <c r="C128" s="47">
        <v>43776</v>
      </c>
      <c r="D128" s="21" t="s">
        <v>101</v>
      </c>
    </row>
    <row r="129" spans="2:4" ht="45" customHeight="1" x14ac:dyDescent="0.25">
      <c r="B129" s="8" t="s">
        <v>194</v>
      </c>
      <c r="C129" s="49">
        <v>43780</v>
      </c>
      <c r="D129" s="21" t="s">
        <v>105</v>
      </c>
    </row>
    <row r="130" spans="2:4" ht="45" customHeight="1" x14ac:dyDescent="0.25">
      <c r="B130" s="8" t="s">
        <v>195</v>
      </c>
      <c r="C130" s="49">
        <v>43780</v>
      </c>
      <c r="D130" s="21" t="s">
        <v>104</v>
      </c>
    </row>
    <row r="131" spans="2:4" ht="45" customHeight="1" x14ac:dyDescent="0.25">
      <c r="B131" s="8" t="s">
        <v>196</v>
      </c>
      <c r="C131" s="49">
        <v>43781</v>
      </c>
      <c r="D131" s="21" t="s">
        <v>105</v>
      </c>
    </row>
    <row r="132" spans="2:4" ht="45" customHeight="1" x14ac:dyDescent="0.25">
      <c r="B132" s="8" t="s">
        <v>197</v>
      </c>
      <c r="C132" s="49">
        <v>43783</v>
      </c>
      <c r="D132" s="21" t="s">
        <v>101</v>
      </c>
    </row>
    <row r="133" spans="2:4" ht="45" customHeight="1" x14ac:dyDescent="0.25">
      <c r="B133" s="8" t="s">
        <v>198</v>
      </c>
      <c r="C133" s="49">
        <v>43784</v>
      </c>
      <c r="D133" s="21" t="s">
        <v>101</v>
      </c>
    </row>
    <row r="134" spans="2:4" ht="45" customHeight="1" x14ac:dyDescent="0.25">
      <c r="B134" s="8" t="s">
        <v>199</v>
      </c>
      <c r="C134" s="50">
        <v>43788</v>
      </c>
      <c r="D134" s="21" t="s">
        <v>101</v>
      </c>
    </row>
    <row r="135" spans="2:4" ht="45" customHeight="1" x14ac:dyDescent="0.25">
      <c r="B135" s="8" t="s">
        <v>200</v>
      </c>
      <c r="C135" s="50">
        <v>43790</v>
      </c>
      <c r="D135" s="21" t="s">
        <v>101</v>
      </c>
    </row>
    <row r="136" spans="2:4" ht="45" customHeight="1" x14ac:dyDescent="0.25">
      <c r="B136" s="8" t="s">
        <v>201</v>
      </c>
      <c r="C136" s="50">
        <v>43791</v>
      </c>
      <c r="D136" s="21" t="s">
        <v>106</v>
      </c>
    </row>
    <row r="137" spans="2:4" ht="45" customHeight="1" x14ac:dyDescent="0.25">
      <c r="B137" s="8" t="s">
        <v>19</v>
      </c>
      <c r="C137" s="57">
        <v>43796</v>
      </c>
      <c r="D137" s="21" t="s">
        <v>101</v>
      </c>
    </row>
    <row r="138" spans="2:4" ht="45" customHeight="1" x14ac:dyDescent="0.25">
      <c r="B138" s="8" t="s">
        <v>19</v>
      </c>
      <c r="C138" s="57">
        <v>43796</v>
      </c>
      <c r="D138" s="21" t="s">
        <v>101</v>
      </c>
    </row>
    <row r="139" spans="2:4" ht="45" customHeight="1" x14ac:dyDescent="0.25">
      <c r="B139" s="46"/>
      <c r="C139" s="67"/>
      <c r="D139" s="21" t="s">
        <v>101</v>
      </c>
    </row>
    <row r="140" spans="2:4" ht="45" customHeight="1" x14ac:dyDescent="0.25">
      <c r="B140" s="8" t="s">
        <v>202</v>
      </c>
      <c r="C140" s="49">
        <v>43802</v>
      </c>
      <c r="D140" s="21" t="s">
        <v>101</v>
      </c>
    </row>
    <row r="141" spans="2:4" ht="45" customHeight="1" x14ac:dyDescent="0.25">
      <c r="B141" s="8" t="s">
        <v>203</v>
      </c>
      <c r="C141" s="49">
        <v>43803</v>
      </c>
      <c r="D141" s="21" t="s">
        <v>101</v>
      </c>
    </row>
    <row r="142" spans="2:4" ht="45" customHeight="1" x14ac:dyDescent="0.25">
      <c r="B142" s="8" t="s">
        <v>204</v>
      </c>
      <c r="C142" s="68">
        <v>43808</v>
      </c>
      <c r="D142" s="21" t="s">
        <v>104</v>
      </c>
    </row>
    <row r="143" spans="2:4" ht="45" customHeight="1" x14ac:dyDescent="0.25">
      <c r="B143" s="8" t="s">
        <v>205</v>
      </c>
      <c r="C143" s="68">
        <v>43809</v>
      </c>
      <c r="D143" s="21" t="s">
        <v>106</v>
      </c>
    </row>
    <row r="144" spans="2:4" ht="45" customHeight="1" x14ac:dyDescent="0.25">
      <c r="B144" s="8" t="s">
        <v>206</v>
      </c>
      <c r="C144" s="68">
        <v>43809</v>
      </c>
      <c r="D144" s="21" t="s">
        <v>103</v>
      </c>
    </row>
    <row r="145" spans="2:4" ht="45" customHeight="1" x14ac:dyDescent="0.25">
      <c r="B145" s="8" t="s">
        <v>207</v>
      </c>
      <c r="C145" s="68">
        <v>43810</v>
      </c>
      <c r="D145" s="21" t="s">
        <v>105</v>
      </c>
    </row>
    <row r="146" spans="2:4" ht="45" customHeight="1" x14ac:dyDescent="0.25">
      <c r="B146" s="8" t="s">
        <v>152</v>
      </c>
      <c r="C146" s="68">
        <v>43811</v>
      </c>
      <c r="D146" s="21" t="s">
        <v>102</v>
      </c>
    </row>
    <row r="147" spans="2:4" ht="45" customHeight="1" x14ac:dyDescent="0.25">
      <c r="B147" s="8" t="s">
        <v>209</v>
      </c>
      <c r="C147" s="47">
        <v>43816</v>
      </c>
      <c r="D147" s="21" t="s">
        <v>102</v>
      </c>
    </row>
    <row r="148" spans="2:4" ht="45" customHeight="1" x14ac:dyDescent="0.25">
      <c r="B148" s="8" t="s">
        <v>19</v>
      </c>
      <c r="C148" s="47">
        <v>43818</v>
      </c>
      <c r="D148" s="21" t="s">
        <v>101</v>
      </c>
    </row>
    <row r="149" spans="2:4" ht="45" customHeight="1" x14ac:dyDescent="0.25">
      <c r="B149" s="8" t="s">
        <v>208</v>
      </c>
      <c r="C149" s="47">
        <v>43818</v>
      </c>
      <c r="D149" s="21" t="s">
        <v>102</v>
      </c>
    </row>
    <row r="150" spans="2:4" ht="45" customHeight="1" x14ac:dyDescent="0.25">
      <c r="B150" s="8" t="s">
        <v>19</v>
      </c>
      <c r="C150" s="47">
        <v>43818</v>
      </c>
      <c r="D150" s="21" t="s">
        <v>101</v>
      </c>
    </row>
    <row r="151" spans="2:4" ht="45" customHeight="1" x14ac:dyDescent="0.25">
      <c r="B151" s="8" t="s">
        <v>19</v>
      </c>
      <c r="C151" s="47">
        <v>43819</v>
      </c>
      <c r="D151" s="21" t="s">
        <v>101</v>
      </c>
    </row>
  </sheetData>
  <mergeCells count="65">
    <mergeCell ref="E35:E36"/>
    <mergeCell ref="F35:G36"/>
    <mergeCell ref="G29:H29"/>
    <mergeCell ref="G30:H30"/>
    <mergeCell ref="E32:G32"/>
    <mergeCell ref="E33:E34"/>
    <mergeCell ref="F33:G34"/>
    <mergeCell ref="E7:F7"/>
    <mergeCell ref="E14:F14"/>
    <mergeCell ref="E15:F15"/>
    <mergeCell ref="E16:F16"/>
    <mergeCell ref="E8:F8"/>
    <mergeCell ref="E9:F9"/>
    <mergeCell ref="E10:F10"/>
    <mergeCell ref="E11:F11"/>
    <mergeCell ref="E12:F12"/>
    <mergeCell ref="E3:F3"/>
    <mergeCell ref="G3:R3"/>
    <mergeCell ref="E4:F4"/>
    <mergeCell ref="G4:K4"/>
    <mergeCell ref="M4:Q4"/>
    <mergeCell ref="BI4:BM4"/>
    <mergeCell ref="BO4:BS4"/>
    <mergeCell ref="BU4:BX4"/>
    <mergeCell ref="E5:F5"/>
    <mergeCell ref="E6:F6"/>
    <mergeCell ref="AW4:BA4"/>
    <mergeCell ref="BC4:BG4"/>
    <mergeCell ref="Y4:AC4"/>
    <mergeCell ref="AE4:AI4"/>
    <mergeCell ref="AK4:AO4"/>
    <mergeCell ref="AQ4:AU4"/>
    <mergeCell ref="S4:W4"/>
    <mergeCell ref="E13:F13"/>
    <mergeCell ref="E19:F19"/>
    <mergeCell ref="G19:R19"/>
    <mergeCell ref="E20:F20"/>
    <mergeCell ref="G20:K20"/>
    <mergeCell ref="M20:Q20"/>
    <mergeCell ref="S20:W20"/>
    <mergeCell ref="Y20:AC20"/>
    <mergeCell ref="AE20:AI20"/>
    <mergeCell ref="AK20:AO20"/>
    <mergeCell ref="AQ20:AU20"/>
    <mergeCell ref="AW20:BA20"/>
    <mergeCell ref="BC20:BG20"/>
    <mergeCell ref="BI20:BM20"/>
    <mergeCell ref="BO20:BS20"/>
    <mergeCell ref="BU20:BX20"/>
    <mergeCell ref="J27:P27"/>
    <mergeCell ref="J28:P28"/>
    <mergeCell ref="J29:P29"/>
    <mergeCell ref="J30:Q30"/>
    <mergeCell ref="E21:F21"/>
    <mergeCell ref="E22:F22"/>
    <mergeCell ref="E23:F23"/>
    <mergeCell ref="E24:F24"/>
    <mergeCell ref="E26:F26"/>
    <mergeCell ref="G26:H26"/>
    <mergeCell ref="E27:F27"/>
    <mergeCell ref="E28:F28"/>
    <mergeCell ref="E29:F29"/>
    <mergeCell ref="E30:F30"/>
    <mergeCell ref="G27:H27"/>
    <mergeCell ref="G28:H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BX210"/>
  <sheetViews>
    <sheetView tabSelected="1" zoomScale="85" zoomScaleNormal="85" workbookViewId="0">
      <selection activeCell="U29" sqref="U29"/>
    </sheetView>
  </sheetViews>
  <sheetFormatPr baseColWidth="10" defaultRowHeight="15" x14ac:dyDescent="0.25"/>
  <cols>
    <col min="1" max="1" width="3.85546875" customWidth="1"/>
    <col min="2" max="2" width="35.85546875" hidden="1" customWidth="1"/>
    <col min="3" max="3" width="12.5703125" hidden="1" customWidth="1"/>
    <col min="4" max="4" width="21.42578125" style="21" hidden="1" customWidth="1"/>
    <col min="5" max="5" width="17.7109375" customWidth="1"/>
    <col min="6" max="6" width="12.85546875" customWidth="1"/>
    <col min="7" max="11" width="3.7109375" customWidth="1"/>
    <col min="12" max="12" width="6.28515625" bestFit="1" customWidth="1"/>
    <col min="13" max="16" width="3.7109375" customWidth="1"/>
    <col min="17" max="17" width="6.28515625" bestFit="1" customWidth="1"/>
    <col min="18" max="22" width="3.7109375" customWidth="1"/>
    <col min="23" max="23" width="6.28515625" bestFit="1" customWidth="1"/>
    <col min="24" max="28" width="3.7109375" customWidth="1"/>
    <col min="29" max="29" width="6.28515625" bestFit="1" customWidth="1"/>
    <col min="30" max="34" width="3.7109375" customWidth="1"/>
    <col min="35" max="35" width="6.28515625" bestFit="1" customWidth="1"/>
    <col min="36" max="40" width="3.7109375" customWidth="1"/>
    <col min="41" max="41" width="6.28515625" bestFit="1" customWidth="1"/>
    <col min="42" max="42" width="3.7109375" customWidth="1"/>
    <col min="43" max="43" width="4.28515625" bestFit="1" customWidth="1"/>
    <col min="44" max="46" width="3.7109375" customWidth="1"/>
    <col min="47" max="47" width="6.28515625" bestFit="1" customWidth="1"/>
    <col min="48" max="52" width="3.7109375" customWidth="1"/>
    <col min="53" max="53" width="6.28515625" bestFit="1" customWidth="1"/>
    <col min="54" max="58" width="3.7109375" customWidth="1"/>
    <col min="59" max="59" width="6.28515625" bestFit="1" customWidth="1"/>
    <col min="60" max="64" width="3.7109375" customWidth="1"/>
    <col min="65" max="65" width="6.28515625" bestFit="1" customWidth="1"/>
    <col min="66" max="70" width="3.7109375" customWidth="1"/>
    <col min="71" max="71" width="6.28515625" bestFit="1" customWidth="1"/>
    <col min="72" max="75" width="3.7109375" customWidth="1"/>
    <col min="76" max="76" width="6.28515625" bestFit="1" customWidth="1"/>
  </cols>
  <sheetData>
    <row r="1" spans="2:76" x14ac:dyDescent="0.25">
      <c r="B1" s="1"/>
      <c r="C1" s="11"/>
    </row>
    <row r="2" spans="2:76" ht="40.5" customHeight="1" x14ac:dyDescent="0.25">
      <c r="B2" s="10" t="s">
        <v>18</v>
      </c>
      <c r="C2" s="72" t="s">
        <v>1</v>
      </c>
      <c r="E2" s="144">
        <v>2020</v>
      </c>
      <c r="F2" s="144"/>
      <c r="G2" s="134" t="s">
        <v>120</v>
      </c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69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1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</row>
    <row r="3" spans="2:76" ht="18.75" x14ac:dyDescent="0.3">
      <c r="B3" s="9" t="s">
        <v>210</v>
      </c>
      <c r="C3" s="74">
        <v>43836</v>
      </c>
      <c r="D3" s="21" t="s">
        <v>101</v>
      </c>
      <c r="E3" s="135" t="s">
        <v>118</v>
      </c>
      <c r="F3" s="135"/>
      <c r="G3" s="133" t="s">
        <v>0</v>
      </c>
      <c r="H3" s="133"/>
      <c r="I3" s="133"/>
      <c r="J3" s="133"/>
      <c r="K3" s="133"/>
      <c r="L3" s="103" t="s">
        <v>117</v>
      </c>
      <c r="M3" s="133" t="s">
        <v>2</v>
      </c>
      <c r="N3" s="133"/>
      <c r="O3" s="133"/>
      <c r="P3" s="133"/>
      <c r="Q3" s="103" t="s">
        <v>117</v>
      </c>
      <c r="R3" s="145" t="s">
        <v>3</v>
      </c>
      <c r="S3" s="146"/>
      <c r="T3" s="146"/>
      <c r="U3" s="146"/>
      <c r="V3" s="146"/>
      <c r="W3" s="103" t="s">
        <v>117</v>
      </c>
      <c r="X3" s="133" t="s">
        <v>4</v>
      </c>
      <c r="Y3" s="133"/>
      <c r="Z3" s="133"/>
      <c r="AA3" s="133"/>
      <c r="AB3" s="133"/>
      <c r="AC3" s="103" t="s">
        <v>117</v>
      </c>
      <c r="AD3" s="133" t="s">
        <v>5</v>
      </c>
      <c r="AE3" s="133"/>
      <c r="AF3" s="133"/>
      <c r="AG3" s="133"/>
      <c r="AH3" s="133"/>
      <c r="AI3" s="103" t="s">
        <v>117</v>
      </c>
      <c r="AJ3" s="133" t="s">
        <v>6</v>
      </c>
      <c r="AK3" s="133"/>
      <c r="AL3" s="133"/>
      <c r="AM3" s="133"/>
      <c r="AN3" s="133"/>
      <c r="AO3" s="104" t="s">
        <v>117</v>
      </c>
      <c r="AP3" s="133" t="s">
        <v>7</v>
      </c>
      <c r="AQ3" s="133"/>
      <c r="AR3" s="133"/>
      <c r="AS3" s="133"/>
      <c r="AT3" s="133"/>
      <c r="AU3" s="105" t="s">
        <v>117</v>
      </c>
      <c r="AV3" s="133" t="s">
        <v>8</v>
      </c>
      <c r="AW3" s="133"/>
      <c r="AX3" s="133"/>
      <c r="AY3" s="133"/>
      <c r="AZ3" s="133"/>
      <c r="BA3" s="105" t="s">
        <v>117</v>
      </c>
      <c r="BB3" s="133" t="s">
        <v>9</v>
      </c>
      <c r="BC3" s="133"/>
      <c r="BD3" s="133"/>
      <c r="BE3" s="133"/>
      <c r="BF3" s="133"/>
      <c r="BG3" s="105" t="s">
        <v>117</v>
      </c>
      <c r="BH3" s="133" t="s">
        <v>10</v>
      </c>
      <c r="BI3" s="133"/>
      <c r="BJ3" s="133"/>
      <c r="BK3" s="133"/>
      <c r="BL3" s="133"/>
      <c r="BM3" s="105" t="s">
        <v>117</v>
      </c>
      <c r="BN3" s="133" t="s">
        <v>11</v>
      </c>
      <c r="BO3" s="133"/>
      <c r="BP3" s="133"/>
      <c r="BQ3" s="133"/>
      <c r="BR3" s="133"/>
      <c r="BS3" s="105" t="s">
        <v>117</v>
      </c>
      <c r="BT3" s="133" t="s">
        <v>12</v>
      </c>
      <c r="BU3" s="133"/>
      <c r="BV3" s="133"/>
      <c r="BW3" s="133"/>
      <c r="BX3" s="105" t="s">
        <v>117</v>
      </c>
    </row>
    <row r="4" spans="2:76" ht="30" customHeight="1" x14ac:dyDescent="0.25">
      <c r="B4" s="9" t="s">
        <v>211</v>
      </c>
      <c r="C4" s="74">
        <v>43836</v>
      </c>
      <c r="D4" s="21" t="s">
        <v>105</v>
      </c>
      <c r="E4" s="131" t="s">
        <v>116</v>
      </c>
      <c r="F4" s="132"/>
      <c r="G4" s="106">
        <v>0</v>
      </c>
      <c r="H4" s="106">
        <v>3</v>
      </c>
      <c r="I4" s="106">
        <v>7</v>
      </c>
      <c r="J4" s="106">
        <v>1</v>
      </c>
      <c r="K4" s="102">
        <v>4</v>
      </c>
      <c r="L4" s="102">
        <f>COUNTIF(D3:D23,"OTROS")</f>
        <v>15</v>
      </c>
      <c r="M4" s="102">
        <v>2</v>
      </c>
      <c r="N4" s="102">
        <v>2</v>
      </c>
      <c r="O4" s="102">
        <v>2</v>
      </c>
      <c r="P4" s="102">
        <v>1</v>
      </c>
      <c r="Q4" s="102">
        <f>COUNTIF(D25:D35,"OTROS")</f>
        <v>7</v>
      </c>
      <c r="R4" s="102">
        <v>2</v>
      </c>
      <c r="S4" s="102">
        <v>3</v>
      </c>
      <c r="T4" s="102">
        <v>4</v>
      </c>
      <c r="U4" s="102">
        <v>0</v>
      </c>
      <c r="V4" s="102">
        <v>0</v>
      </c>
      <c r="W4" s="102">
        <f>COUNTIF(D37:D41,"OTROS")</f>
        <v>5</v>
      </c>
      <c r="X4" s="102">
        <v>0</v>
      </c>
      <c r="Y4" s="102">
        <v>0</v>
      </c>
      <c r="Z4" s="102">
        <v>0</v>
      </c>
      <c r="AA4" s="102">
        <v>1</v>
      </c>
      <c r="AB4" s="102">
        <v>0</v>
      </c>
      <c r="AC4" s="102">
        <f>COUNTIF(D43,"OTROS")</f>
        <v>1</v>
      </c>
      <c r="AD4" s="102">
        <v>0</v>
      </c>
      <c r="AE4" s="102">
        <v>3</v>
      </c>
      <c r="AF4" s="102">
        <v>1</v>
      </c>
      <c r="AG4" s="102">
        <v>1</v>
      </c>
      <c r="AH4" s="102">
        <v>0</v>
      </c>
      <c r="AI4" s="102">
        <f>COUNTIF(D45:E49,"OTROS")</f>
        <v>5</v>
      </c>
      <c r="AJ4" s="102">
        <v>2</v>
      </c>
      <c r="AK4" s="102">
        <v>1</v>
      </c>
      <c r="AL4" s="102">
        <v>3</v>
      </c>
      <c r="AM4" s="102">
        <v>8</v>
      </c>
      <c r="AN4" s="102">
        <v>4</v>
      </c>
      <c r="AO4" s="102">
        <f>COUNTIF(D51:E75,"OTROS")</f>
        <v>18</v>
      </c>
      <c r="AP4" s="102">
        <v>1</v>
      </c>
      <c r="AQ4" s="102">
        <v>10</v>
      </c>
      <c r="AR4" s="102"/>
      <c r="AS4" s="102">
        <v>1</v>
      </c>
      <c r="AT4" s="102">
        <v>5</v>
      </c>
      <c r="AU4" s="102">
        <f>COUNTIF(D77:E103,"OTROS")</f>
        <v>17</v>
      </c>
      <c r="AV4" s="102">
        <v>2</v>
      </c>
      <c r="AW4" s="102">
        <v>5</v>
      </c>
      <c r="AX4" s="102">
        <v>5</v>
      </c>
      <c r="AY4" s="102">
        <v>7</v>
      </c>
      <c r="AZ4" s="102">
        <v>0</v>
      </c>
      <c r="BA4" s="102">
        <f>COUNTIF(D106:E136,"OTROS")</f>
        <v>19</v>
      </c>
      <c r="BB4" s="102">
        <v>7</v>
      </c>
      <c r="BC4" s="102">
        <v>1</v>
      </c>
      <c r="BD4" s="102">
        <v>2</v>
      </c>
      <c r="BE4" s="102">
        <v>5</v>
      </c>
      <c r="BF4" s="102">
        <v>4</v>
      </c>
      <c r="BG4" s="102">
        <f>COUNTIF(D138:E166,"OTROS")</f>
        <v>19</v>
      </c>
      <c r="BH4" s="102"/>
      <c r="BI4" s="102">
        <v>1</v>
      </c>
      <c r="BJ4" s="102"/>
      <c r="BK4" s="102">
        <v>1</v>
      </c>
      <c r="BL4" s="102">
        <v>1</v>
      </c>
      <c r="BM4" s="102">
        <f>COUNTIF(D168:E175,"OTROS")</f>
        <v>3</v>
      </c>
      <c r="BN4" s="102">
        <v>5</v>
      </c>
      <c r="BO4" s="102"/>
      <c r="BP4" s="102">
        <v>2</v>
      </c>
      <c r="BQ4" s="102">
        <v>2</v>
      </c>
      <c r="BR4" s="102">
        <v>0</v>
      </c>
      <c r="BS4" s="102">
        <f>COUNTIF(D177:E193,"OTROS")</f>
        <v>9</v>
      </c>
      <c r="BT4" s="102">
        <v>3</v>
      </c>
      <c r="BU4" s="102">
        <v>3</v>
      </c>
      <c r="BV4" s="102">
        <v>3</v>
      </c>
      <c r="BW4" s="102">
        <v>0</v>
      </c>
      <c r="BX4" s="102">
        <f>COUNTIF(D195:E209,"OTROS")</f>
        <v>9</v>
      </c>
    </row>
    <row r="5" spans="2:76" ht="30" customHeight="1" x14ac:dyDescent="0.25">
      <c r="B5" s="9" t="s">
        <v>212</v>
      </c>
      <c r="C5" s="74">
        <v>43836</v>
      </c>
      <c r="D5" s="21" t="s">
        <v>105</v>
      </c>
      <c r="E5" s="130" t="s">
        <v>107</v>
      </c>
      <c r="F5" s="130"/>
      <c r="G5" s="109"/>
      <c r="H5" s="106"/>
      <c r="I5" s="106"/>
      <c r="J5" s="106"/>
      <c r="K5" s="106"/>
      <c r="L5" s="102">
        <f>COUNTIF(D3:D23,"NEUMONIA")</f>
        <v>0</v>
      </c>
      <c r="M5" s="102"/>
      <c r="N5" s="102"/>
      <c r="O5" s="102">
        <v>1</v>
      </c>
      <c r="P5" s="102">
        <v>2</v>
      </c>
      <c r="Q5" s="102">
        <f>COUNTIF(D25:D35,"NEUMONIA")</f>
        <v>3</v>
      </c>
      <c r="R5" s="102"/>
      <c r="S5" s="102"/>
      <c r="T5" s="102"/>
      <c r="U5" s="102"/>
      <c r="V5" s="102"/>
      <c r="W5" s="102">
        <f>COUNTIF(D37:D41,"NEUMONIA")</f>
        <v>0</v>
      </c>
      <c r="X5" s="102"/>
      <c r="Y5" s="102"/>
      <c r="Z5" s="102"/>
      <c r="AA5" s="102"/>
      <c r="AB5" s="102"/>
      <c r="AC5" s="102">
        <f>COUNTIF(D43,"NEUMONIA")</f>
        <v>0</v>
      </c>
      <c r="AD5" s="102"/>
      <c r="AE5" s="102"/>
      <c r="AF5" s="102"/>
      <c r="AG5" s="102"/>
      <c r="AH5" s="102"/>
      <c r="AI5" s="102">
        <f>COUNTIF(D45:E49,"NEUMONIA")</f>
        <v>0</v>
      </c>
      <c r="AJ5" s="102"/>
      <c r="AK5" s="102"/>
      <c r="AL5" s="102"/>
      <c r="AM5" s="102"/>
      <c r="AN5" s="102"/>
      <c r="AO5" s="102">
        <f>COUNTIF(D51:E75,"NEUMONIA")</f>
        <v>0</v>
      </c>
      <c r="AP5" s="102"/>
      <c r="AQ5" s="102"/>
      <c r="AR5" s="102"/>
      <c r="AS5" s="102"/>
      <c r="AT5" s="102"/>
      <c r="AU5" s="102">
        <f>COUNTIF(D77:E103,"NEUMONIA")</f>
        <v>0</v>
      </c>
      <c r="AV5" s="102">
        <v>1</v>
      </c>
      <c r="AW5" s="102"/>
      <c r="AX5" s="102"/>
      <c r="AY5" s="102">
        <v>2</v>
      </c>
      <c r="AZ5" s="102"/>
      <c r="BA5" s="102">
        <f>COUNTIF(D14:E106,"NEUMONIA")</f>
        <v>3</v>
      </c>
      <c r="BB5" s="102">
        <v>1</v>
      </c>
      <c r="BC5" s="102"/>
      <c r="BD5" s="102">
        <v>1</v>
      </c>
      <c r="BE5" s="102">
        <v>1</v>
      </c>
      <c r="BF5" s="102"/>
      <c r="BG5" s="102">
        <f>COUNTIF(D138:E166,"NEUMONIA")</f>
        <v>3</v>
      </c>
      <c r="BH5" s="102">
        <v>1</v>
      </c>
      <c r="BI5" s="102"/>
      <c r="BJ5" s="102">
        <v>2</v>
      </c>
      <c r="BK5" s="102"/>
      <c r="BL5" s="102"/>
      <c r="BM5" s="102">
        <f>COUNTIF(D168:E175,"NEUMONIA")</f>
        <v>3</v>
      </c>
      <c r="BN5" s="102"/>
      <c r="BO5" s="102"/>
      <c r="BP5" s="102">
        <v>1</v>
      </c>
      <c r="BQ5" s="102"/>
      <c r="BR5" s="102"/>
      <c r="BS5" s="102">
        <f>COUNTIF(D177:E193,"NEUMONIA")</f>
        <v>1</v>
      </c>
      <c r="BT5" s="102"/>
      <c r="BU5" s="102"/>
      <c r="BV5" s="102"/>
      <c r="BW5" s="102"/>
      <c r="BX5" s="102">
        <f>COUNTIF(D195:E209,"NEUMONIA")</f>
        <v>0</v>
      </c>
    </row>
    <row r="6" spans="2:76" ht="30" customHeight="1" x14ac:dyDescent="0.25">
      <c r="B6" s="9" t="s">
        <v>19</v>
      </c>
      <c r="C6" s="74">
        <v>43837</v>
      </c>
      <c r="D6" s="21" t="s">
        <v>101</v>
      </c>
      <c r="E6" s="130" t="s">
        <v>108</v>
      </c>
      <c r="F6" s="130"/>
      <c r="G6" s="109"/>
      <c r="H6" s="106"/>
      <c r="I6" s="106"/>
      <c r="J6" s="106">
        <v>1</v>
      </c>
      <c r="K6" s="106"/>
      <c r="L6" s="102">
        <f>COUNTIF(D3:D23,"INSUFICIENCIA RESPIRATORIA")</f>
        <v>1</v>
      </c>
      <c r="M6" s="102"/>
      <c r="N6" s="102"/>
      <c r="O6" s="102"/>
      <c r="P6" s="102">
        <v>1</v>
      </c>
      <c r="Q6" s="102">
        <f>COUNTIF(D25:D35,"INSUFICIENCIA RESPIRATORIA")</f>
        <v>1</v>
      </c>
      <c r="R6" s="102"/>
      <c r="S6" s="102"/>
      <c r="T6" s="102"/>
      <c r="U6" s="102"/>
      <c r="V6" s="102"/>
      <c r="W6" s="102">
        <f>COUNTIF(D37:D41,"INSUFICIENCIA RESPIRATORIA")</f>
        <v>0</v>
      </c>
      <c r="X6" s="102"/>
      <c r="Y6" s="102"/>
      <c r="Z6" s="102"/>
      <c r="AA6" s="102"/>
      <c r="AB6" s="102"/>
      <c r="AC6" s="102">
        <f>COUNTIF(D43,"INSUFICIENCIA RESPIRATORIA")</f>
        <v>0</v>
      </c>
      <c r="AD6" s="102"/>
      <c r="AE6" s="102"/>
      <c r="AF6" s="102"/>
      <c r="AG6" s="102"/>
      <c r="AH6" s="102"/>
      <c r="AI6" s="102">
        <f>COUNTIF(D45:E49,"INSUFICIENCIA RESPIRATORIA")</f>
        <v>0</v>
      </c>
      <c r="AJ6" s="102"/>
      <c r="AK6" s="102"/>
      <c r="AL6" s="102"/>
      <c r="AM6" s="102"/>
      <c r="AN6" s="102"/>
      <c r="AO6" s="102">
        <f>COUNTIF(D51:E75,"INSUFICIENCIA RESPIRATORIA")</f>
        <v>0</v>
      </c>
      <c r="AP6" s="102"/>
      <c r="AQ6" s="102"/>
      <c r="AR6" s="102"/>
      <c r="AS6" s="102"/>
      <c r="AT6" s="102"/>
      <c r="AU6" s="102">
        <f>COUNTIF(D77:E103,"INSUFICIENCIA RESPIRATORIA")</f>
        <v>0</v>
      </c>
      <c r="AV6" s="102"/>
      <c r="AW6" s="102"/>
      <c r="AX6" s="102"/>
      <c r="AY6" s="102"/>
      <c r="AZ6" s="102"/>
      <c r="BA6" s="102">
        <f>COUNTIF(D106:E136,"INSUFICIENCIA RESPIRATORIA")</f>
        <v>0</v>
      </c>
      <c r="BB6" s="102"/>
      <c r="BC6" s="102"/>
      <c r="BD6" s="102"/>
      <c r="BE6" s="102"/>
      <c r="BF6" s="102"/>
      <c r="BG6" s="102">
        <f>COUNTIF(D138:E166,"INSUFICIENCIA RESPIRATORIA")</f>
        <v>0</v>
      </c>
      <c r="BH6" s="102"/>
      <c r="BI6" s="102"/>
      <c r="BJ6" s="102"/>
      <c r="BK6" s="102"/>
      <c r="BL6" s="102"/>
      <c r="BM6" s="102">
        <f>COUNTIF(D168:E175,"INSUFICIENCIA RESPIRATORIA")</f>
        <v>0</v>
      </c>
      <c r="BN6" s="102"/>
      <c r="BO6" s="102"/>
      <c r="BP6" s="102"/>
      <c r="BQ6" s="102"/>
      <c r="BR6" s="102"/>
      <c r="BS6" s="102">
        <f>COUNTIF(D177:E193,"INSUFICIENCIA RESPIRATORIA")</f>
        <v>0</v>
      </c>
      <c r="BT6" s="102"/>
      <c r="BU6" s="102"/>
      <c r="BV6" s="102"/>
      <c r="BW6" s="102"/>
      <c r="BX6" s="102">
        <f>COUNTIF(D195:E209,"INSUFICIENCIA RESPIRATORIA")</f>
        <v>0</v>
      </c>
    </row>
    <row r="7" spans="2:76" ht="30" customHeight="1" x14ac:dyDescent="0.25">
      <c r="B7" s="9" t="s">
        <v>213</v>
      </c>
      <c r="C7" s="74">
        <v>43840</v>
      </c>
      <c r="D7" s="21" t="s">
        <v>101</v>
      </c>
      <c r="E7" s="130" t="s">
        <v>109</v>
      </c>
      <c r="F7" s="130"/>
      <c r="G7" s="109"/>
      <c r="H7" s="102">
        <v>2</v>
      </c>
      <c r="I7" s="102"/>
      <c r="J7" s="102">
        <v>1</v>
      </c>
      <c r="K7" s="102"/>
      <c r="L7" s="102">
        <f>COUNTIF(D3:D23,"PARO CARDIORRESPIRATORIO")</f>
        <v>3</v>
      </c>
      <c r="M7" s="102"/>
      <c r="N7" s="102"/>
      <c r="O7" s="102"/>
      <c r="P7" s="102"/>
      <c r="Q7" s="102">
        <f>COUNTIF(D25:D35,"PARO CARDIORRESPIRATORIO")</f>
        <v>0</v>
      </c>
      <c r="R7" s="102"/>
      <c r="S7" s="102"/>
      <c r="T7" s="102"/>
      <c r="U7" s="102"/>
      <c r="V7" s="102"/>
      <c r="W7" s="102">
        <f>COUNTIF(D37:D41,"PARO CARDIORRESPIRATORIO")</f>
        <v>0</v>
      </c>
      <c r="X7" s="102"/>
      <c r="Y7" s="102"/>
      <c r="Z7" s="102"/>
      <c r="AA7" s="102"/>
      <c r="AB7" s="102"/>
      <c r="AC7" s="102">
        <f>COUNTIF(D43,"PARO CARDIORRESPIRATORIO")</f>
        <v>0</v>
      </c>
      <c r="AD7" s="102"/>
      <c r="AE7" s="102"/>
      <c r="AF7" s="102"/>
      <c r="AG7" s="102"/>
      <c r="AH7" s="102"/>
      <c r="AI7" s="102">
        <f>COUNTIF(D45:E49,"PARO CARDIORRESPIRATORIO")</f>
        <v>0</v>
      </c>
      <c r="AJ7" s="102"/>
      <c r="AK7" s="102"/>
      <c r="AL7" s="102"/>
      <c r="AM7" s="102"/>
      <c r="AN7" s="102"/>
      <c r="AO7" s="102">
        <f>COUNTIF(D51:E75,"PARO CARDIORRESPIRATORIO")</f>
        <v>0</v>
      </c>
      <c r="AP7" s="102"/>
      <c r="AQ7" s="102">
        <v>1</v>
      </c>
      <c r="AR7" s="102"/>
      <c r="AS7" s="102"/>
      <c r="AT7" s="102"/>
      <c r="AU7" s="102">
        <f>COUNTIF(D77:E103,"PARO CARDIORRESPIRATORIO")</f>
        <v>1</v>
      </c>
      <c r="AV7" s="102"/>
      <c r="AW7" s="102">
        <v>1</v>
      </c>
      <c r="AX7" s="102"/>
      <c r="AY7" s="102">
        <v>1</v>
      </c>
      <c r="AZ7" s="102"/>
      <c r="BA7" s="102">
        <f>COUNTIF(D106:E136,"PARO CARDIORRESPIRATORIO")</f>
        <v>2</v>
      </c>
      <c r="BB7" s="102"/>
      <c r="BC7" s="102"/>
      <c r="BD7" s="102">
        <v>1</v>
      </c>
      <c r="BE7" s="102"/>
      <c r="BF7" s="102"/>
      <c r="BG7" s="102">
        <f>COUNTIF(D138:E166,"PARO CARDIORRESPIRATORIO")</f>
        <v>1</v>
      </c>
      <c r="BH7" s="102"/>
      <c r="BI7" s="102"/>
      <c r="BJ7" s="102"/>
      <c r="BK7" s="102">
        <v>1</v>
      </c>
      <c r="BL7" s="102"/>
      <c r="BM7" s="102">
        <f>COUNTIF(D168:E175,"PARO CARDIORRESPIRATORIO")</f>
        <v>1</v>
      </c>
      <c r="BN7" s="102"/>
      <c r="BO7" s="102">
        <v>1</v>
      </c>
      <c r="BP7" s="102">
        <v>1</v>
      </c>
      <c r="BQ7" s="102">
        <v>1</v>
      </c>
      <c r="BR7" s="102"/>
      <c r="BS7" s="102">
        <f>COUNTIF(D177:E193,"PARO CARDIORRESPIRATORIO")</f>
        <v>3</v>
      </c>
      <c r="BT7" s="102">
        <v>1</v>
      </c>
      <c r="BU7" s="102"/>
      <c r="BV7" s="102"/>
      <c r="BW7" s="102"/>
      <c r="BX7" s="102">
        <f>COUNTIF(D195:E209,"PARO CARDIORRESPIRATORIO")</f>
        <v>1</v>
      </c>
    </row>
    <row r="8" spans="2:76" ht="30" customHeight="1" x14ac:dyDescent="0.25">
      <c r="B8" s="9" t="s">
        <v>214</v>
      </c>
      <c r="C8" s="76">
        <v>43843</v>
      </c>
      <c r="D8" s="21" t="s">
        <v>101</v>
      </c>
      <c r="E8" s="130" t="s">
        <v>110</v>
      </c>
      <c r="F8" s="130"/>
      <c r="G8" s="109"/>
      <c r="H8" s="106"/>
      <c r="I8" s="106">
        <v>1</v>
      </c>
      <c r="J8" s="106">
        <v>1</v>
      </c>
      <c r="K8" s="106"/>
      <c r="L8" s="102">
        <f>COUNTIF(D3:D23,"SEPTICEMIA")</f>
        <v>2</v>
      </c>
      <c r="M8" s="102"/>
      <c r="N8" s="102"/>
      <c r="O8" s="102"/>
      <c r="P8" s="102"/>
      <c r="Q8" s="102">
        <f>COUNTIF(D25:D35,"SEPTICEMIA")</f>
        <v>0</v>
      </c>
      <c r="R8" s="102"/>
      <c r="S8" s="102"/>
      <c r="T8" s="102">
        <v>1</v>
      </c>
      <c r="U8" s="102"/>
      <c r="V8" s="102"/>
      <c r="W8" s="102">
        <f>COUNTIF(D37:D41,"SEPTICEMIA")</f>
        <v>0</v>
      </c>
      <c r="X8" s="102"/>
      <c r="Y8" s="102"/>
      <c r="Z8" s="102"/>
      <c r="AA8" s="102"/>
      <c r="AB8" s="102"/>
      <c r="AC8" s="102">
        <f>COUNTIF(D43,"SEPTICEMIA")</f>
        <v>0</v>
      </c>
      <c r="AD8" s="102"/>
      <c r="AE8" s="102"/>
      <c r="AF8" s="102"/>
      <c r="AG8" s="102"/>
      <c r="AH8" s="102"/>
      <c r="AI8" s="102">
        <f>COUNTIF(D45:E49,"SEPTICEMIA")</f>
        <v>0</v>
      </c>
      <c r="AJ8" s="102"/>
      <c r="AK8" s="102"/>
      <c r="AL8" s="102">
        <v>1</v>
      </c>
      <c r="AM8" s="102"/>
      <c r="AN8" s="102"/>
      <c r="AO8" s="102">
        <f>COUNTIF(D51:E75,"SEPTICEMIA")</f>
        <v>1</v>
      </c>
      <c r="AP8" s="102"/>
      <c r="AQ8" s="102">
        <v>2</v>
      </c>
      <c r="AR8" s="102"/>
      <c r="AS8" s="102"/>
      <c r="AT8" s="102">
        <v>1</v>
      </c>
      <c r="AU8" s="102">
        <f>COUNTIF(D77:E103,"SEPTICEMIA")</f>
        <v>3</v>
      </c>
      <c r="AV8" s="102"/>
      <c r="AW8" s="102">
        <v>1</v>
      </c>
      <c r="AX8" s="102"/>
      <c r="AY8" s="102"/>
      <c r="AZ8" s="102"/>
      <c r="BA8" s="102">
        <f>COUNTIF(D106:E136,"SEPTICEMIA")</f>
        <v>1</v>
      </c>
      <c r="BB8" s="102"/>
      <c r="BC8" s="102"/>
      <c r="BD8" s="102"/>
      <c r="BE8" s="102"/>
      <c r="BF8" s="102"/>
      <c r="BG8" s="102">
        <f>COUNTIF(D138:E166,"SEPTICEMIA")</f>
        <v>0</v>
      </c>
      <c r="BH8" s="102"/>
      <c r="BI8" s="102"/>
      <c r="BJ8" s="102"/>
      <c r="BK8" s="102"/>
      <c r="BL8" s="102"/>
      <c r="BM8" s="102">
        <f>COUNTIF(D168:E175,"SEPTICEMIA")</f>
        <v>0</v>
      </c>
      <c r="BN8" s="102"/>
      <c r="BO8" s="102"/>
      <c r="BP8" s="102"/>
      <c r="BQ8" s="102"/>
      <c r="BR8" s="102"/>
      <c r="BS8" s="102">
        <f>COUNTIF(D177:E193,"SEPTICEMIA")</f>
        <v>0</v>
      </c>
      <c r="BT8" s="102"/>
      <c r="BU8" s="102"/>
      <c r="BV8" s="102"/>
      <c r="BW8" s="102"/>
      <c r="BX8" s="102">
        <f>COUNTIF(D195:E209,"SEPTICEMIA")</f>
        <v>0</v>
      </c>
    </row>
    <row r="9" spans="2:76" ht="30" customHeight="1" x14ac:dyDescent="0.25">
      <c r="B9" s="9" t="s">
        <v>19</v>
      </c>
      <c r="C9" s="76">
        <v>43843</v>
      </c>
      <c r="D9" s="21" t="s">
        <v>101</v>
      </c>
      <c r="E9" s="130" t="s">
        <v>111</v>
      </c>
      <c r="F9" s="130"/>
      <c r="G9" s="109"/>
      <c r="H9" s="102"/>
      <c r="I9" s="102"/>
      <c r="J9" s="102"/>
      <c r="K9" s="102"/>
      <c r="L9" s="102">
        <f>COUNTIF(D3:D23,"FALLA MULTISISTEMATICA")</f>
        <v>0</v>
      </c>
      <c r="M9" s="102"/>
      <c r="N9" s="102"/>
      <c r="O9" s="102"/>
      <c r="P9" s="102"/>
      <c r="Q9" s="102">
        <f>COUNTIF(D25:D35,"FALLA MULTISISTEMATICA")</f>
        <v>0</v>
      </c>
      <c r="R9" s="102"/>
      <c r="S9" s="102"/>
      <c r="T9" s="102"/>
      <c r="U9" s="102"/>
      <c r="V9" s="102"/>
      <c r="W9" s="102">
        <f>COUNTIF(D37:D41,"FALLA MULTISISTEMATICA")</f>
        <v>0</v>
      </c>
      <c r="X9" s="102"/>
      <c r="Y9" s="102"/>
      <c r="Z9" s="102"/>
      <c r="AA9" s="102"/>
      <c r="AB9" s="102"/>
      <c r="AC9" s="102">
        <f>COUNTIF(D43,"FALLA MULTISISTEMATICA")</f>
        <v>0</v>
      </c>
      <c r="AD9" s="102"/>
      <c r="AE9" s="102"/>
      <c r="AF9" s="102"/>
      <c r="AG9" s="102"/>
      <c r="AH9" s="102"/>
      <c r="AI9" s="102">
        <f>COUNTIF(D45:E49,"FALLA MULTISISTEMATICA")</f>
        <v>0</v>
      </c>
      <c r="AJ9" s="102"/>
      <c r="AK9" s="102"/>
      <c r="AL9" s="102"/>
      <c r="AM9" s="102"/>
      <c r="AN9" s="102"/>
      <c r="AO9" s="102">
        <f>COUNTIF(D51:E75,"FALLA MULTISISTEMATICA")</f>
        <v>0</v>
      </c>
      <c r="AP9" s="102"/>
      <c r="AQ9" s="102"/>
      <c r="AR9" s="102"/>
      <c r="AS9" s="102"/>
      <c r="AT9" s="102"/>
      <c r="AU9" s="102">
        <f>COUNTIF(D77:E103,"FALLA MULTISISTEMATICA")</f>
        <v>0</v>
      </c>
      <c r="AV9" s="102"/>
      <c r="AW9" s="102"/>
      <c r="AX9" s="102"/>
      <c r="AY9" s="102"/>
      <c r="AZ9" s="102"/>
      <c r="BA9" s="102">
        <f>COUNTIF(D106:E136,"FALLA MULTISISTEMATICA")</f>
        <v>0</v>
      </c>
      <c r="BB9" s="102"/>
      <c r="BC9" s="102"/>
      <c r="BD9" s="102"/>
      <c r="BE9" s="102"/>
      <c r="BF9" s="102"/>
      <c r="BG9" s="102">
        <f>COUNTIF(D138:E166,"FALLA MULTISISTEMATICA")</f>
        <v>0</v>
      </c>
      <c r="BH9" s="102"/>
      <c r="BI9" s="102"/>
      <c r="BJ9" s="102"/>
      <c r="BK9" s="102"/>
      <c r="BL9" s="102"/>
      <c r="BM9" s="102">
        <f>COUNTIF(D168:E175,"FALLA MULTISISTEMATICA")</f>
        <v>0</v>
      </c>
      <c r="BN9" s="102"/>
      <c r="BO9" s="102"/>
      <c r="BP9" s="102"/>
      <c r="BQ9" s="102"/>
      <c r="BR9" s="102"/>
      <c r="BS9" s="102">
        <f>COUNTIF(D177:E193,"FALLA MULTISISTEMATICA")</f>
        <v>0</v>
      </c>
      <c r="BT9" s="102"/>
      <c r="BU9" s="102"/>
      <c r="BV9" s="102"/>
      <c r="BW9" s="102"/>
      <c r="BX9" s="102">
        <f>COUNTIF(D195:E209,"FALLA MULTISISTEMATICA")</f>
        <v>0</v>
      </c>
    </row>
    <row r="10" spans="2:76" ht="30" customHeight="1" x14ac:dyDescent="0.25">
      <c r="B10" s="9" t="s">
        <v>215</v>
      </c>
      <c r="C10" s="76">
        <v>43843</v>
      </c>
      <c r="D10" s="21" t="s">
        <v>101</v>
      </c>
      <c r="E10" s="130" t="s">
        <v>112</v>
      </c>
      <c r="F10" s="130"/>
      <c r="G10" s="109"/>
      <c r="H10" s="106"/>
      <c r="I10" s="106"/>
      <c r="J10" s="106"/>
      <c r="K10" s="106"/>
      <c r="L10" s="102">
        <f>COUNTIF(D3:D23,"SHOCK CARDIOGENICO")</f>
        <v>0</v>
      </c>
      <c r="M10" s="102"/>
      <c r="N10" s="102"/>
      <c r="O10" s="102"/>
      <c r="P10" s="102"/>
      <c r="Q10" s="102">
        <f>COUNTIF(D25:D35,"SHOCK CARDIOGENICO")</f>
        <v>0</v>
      </c>
      <c r="R10" s="102"/>
      <c r="S10" s="102"/>
      <c r="T10" s="102"/>
      <c r="U10" s="102"/>
      <c r="V10" s="102"/>
      <c r="W10" s="102">
        <f>COUNTIF(D37:D41,"SHOCK CARDIOGENICO")</f>
        <v>0</v>
      </c>
      <c r="X10" s="102"/>
      <c r="Y10" s="102"/>
      <c r="Z10" s="102"/>
      <c r="AA10" s="102"/>
      <c r="AB10" s="102"/>
      <c r="AC10" s="102">
        <f>COUNTIF(D43,"SHOCK CARDIOGENICO")</f>
        <v>0</v>
      </c>
      <c r="AD10" s="102"/>
      <c r="AE10" s="102"/>
      <c r="AF10" s="102"/>
      <c r="AG10" s="102"/>
      <c r="AH10" s="102"/>
      <c r="AI10" s="102">
        <f>COUNTIF(D45:E49,"SHOCK CARDIOGENICO")</f>
        <v>0</v>
      </c>
      <c r="AJ10" s="102"/>
      <c r="AK10" s="102"/>
      <c r="AL10" s="102"/>
      <c r="AM10" s="102"/>
      <c r="AN10" s="102"/>
      <c r="AO10" s="102">
        <f>COUNTIF(D51:E75,"SHOCK CARDIOGENICO")</f>
        <v>0</v>
      </c>
      <c r="AP10" s="102"/>
      <c r="AQ10" s="102"/>
      <c r="AR10" s="102"/>
      <c r="AS10" s="102"/>
      <c r="AT10" s="102"/>
      <c r="AU10" s="102">
        <f>COUNTIF(D77:E103,"SHOCK CARDIOGENICO")</f>
        <v>0</v>
      </c>
      <c r="AV10" s="102"/>
      <c r="AW10" s="102"/>
      <c r="AX10" s="102"/>
      <c r="AY10" s="102"/>
      <c r="AZ10" s="102"/>
      <c r="BA10" s="102">
        <f>COUNTIF(D106:E136,"SHOCK CARDIOGENICO")</f>
        <v>0</v>
      </c>
      <c r="BB10" s="102"/>
      <c r="BC10" s="102"/>
      <c r="BD10" s="102"/>
      <c r="BE10" s="102"/>
      <c r="BF10" s="102"/>
      <c r="BG10" s="102">
        <f>COUNTIF(D138:E166,"SHOCK CARDIOGENICO")</f>
        <v>0</v>
      </c>
      <c r="BH10" s="102"/>
      <c r="BI10" s="102"/>
      <c r="BJ10" s="102"/>
      <c r="BK10" s="102"/>
      <c r="BL10" s="102"/>
      <c r="BM10" s="102">
        <f>COUNTIF(D168:E175,"SHOCK CARDIOGENICO")</f>
        <v>0</v>
      </c>
      <c r="BN10" s="102"/>
      <c r="BO10" s="102"/>
      <c r="BP10" s="102"/>
      <c r="BQ10" s="102"/>
      <c r="BR10" s="102"/>
      <c r="BS10" s="102">
        <f>COUNTIF(D177:E193,"SHOCK CARDIOGENICO")</f>
        <v>0</v>
      </c>
      <c r="BT10" s="102"/>
      <c r="BU10" s="102"/>
      <c r="BV10" s="102"/>
      <c r="BW10" s="102"/>
      <c r="BX10" s="102">
        <f>COUNTIF(D195:E209,"SHOCK CARDIOGENICO")</f>
        <v>0</v>
      </c>
    </row>
    <row r="11" spans="2:76" ht="30" customHeight="1" x14ac:dyDescent="0.25">
      <c r="B11" s="9" t="s">
        <v>216</v>
      </c>
      <c r="C11" s="76">
        <v>43843</v>
      </c>
      <c r="D11" s="21" t="s">
        <v>106</v>
      </c>
      <c r="E11" s="130" t="s">
        <v>113</v>
      </c>
      <c r="F11" s="130"/>
      <c r="G11" s="109"/>
      <c r="H11" s="106"/>
      <c r="I11" s="106"/>
      <c r="J11" s="106"/>
      <c r="K11" s="106"/>
      <c r="L11" s="102">
        <f>COUNTIF(D3:D23,"ACCIDENTE CEREBRO VASCULAR")</f>
        <v>0</v>
      </c>
      <c r="M11" s="102"/>
      <c r="N11" s="102"/>
      <c r="O11" s="102"/>
      <c r="P11" s="102"/>
      <c r="Q11" s="102">
        <f>COUNTIF(D25:D35,"ACCIDENTE CEREBRO VASCULAR")</f>
        <v>0</v>
      </c>
      <c r="R11" s="102"/>
      <c r="S11" s="102"/>
      <c r="T11" s="102"/>
      <c r="U11" s="102"/>
      <c r="V11" s="102"/>
      <c r="W11" s="102">
        <f>COUNTIF(D37:D41,"ACCIDENTE CEREBRO VASCULAR")</f>
        <v>0</v>
      </c>
      <c r="X11" s="102"/>
      <c r="Y11" s="102"/>
      <c r="Z11" s="102"/>
      <c r="AA11" s="102"/>
      <c r="AB11" s="102"/>
      <c r="AC11" s="102">
        <f>COUNTIF(D43,"ACCIDENTE CEREBRO VASCULAR")</f>
        <v>0</v>
      </c>
      <c r="AD11" s="102"/>
      <c r="AE11" s="102"/>
      <c r="AF11" s="102"/>
      <c r="AG11" s="102"/>
      <c r="AH11" s="102"/>
      <c r="AI11" s="102">
        <f>COUNTIF(D45:E49,"ACCIDENTE CEREBRO VASCULAR")</f>
        <v>0</v>
      </c>
      <c r="AJ11" s="102"/>
      <c r="AK11" s="102"/>
      <c r="AL11" s="102"/>
      <c r="AM11" s="102"/>
      <c r="AN11" s="102"/>
      <c r="AO11" s="102">
        <f>COUNTIF(D51:E75,"ACCIDENTE CEREBRO VASCULAR")</f>
        <v>0</v>
      </c>
      <c r="AP11" s="102"/>
      <c r="AQ11" s="102"/>
      <c r="AR11" s="102"/>
      <c r="AS11" s="102"/>
      <c r="AT11" s="102"/>
      <c r="AU11" s="102">
        <f>COUNTIF(D77:E103,"ACCIDENTE CEREBRO VASCULAR")</f>
        <v>0</v>
      </c>
      <c r="AV11" s="102"/>
      <c r="AW11" s="102"/>
      <c r="AX11" s="102"/>
      <c r="AY11" s="102"/>
      <c r="AZ11" s="102"/>
      <c r="BA11" s="102">
        <f>COUNTIF(D106:E136,"ACCIDENTE CEREBRO VASCULAR")</f>
        <v>0</v>
      </c>
      <c r="BB11" s="102"/>
      <c r="BC11" s="102"/>
      <c r="BD11" s="102"/>
      <c r="BE11" s="102"/>
      <c r="BF11" s="102"/>
      <c r="BG11" s="102">
        <f>COUNTIF(D138:E166,"ACCIDENTE CEREBRO VASCULAR")</f>
        <v>0</v>
      </c>
      <c r="BH11" s="102"/>
      <c r="BI11" s="102"/>
      <c r="BJ11" s="102"/>
      <c r="BK11" s="102"/>
      <c r="BL11" s="102"/>
      <c r="BM11" s="102">
        <f>COUNTIF(D168:E175,"ACCIDENTE CEREBRO VASCULAR")</f>
        <v>0</v>
      </c>
      <c r="BN11" s="102"/>
      <c r="BO11" s="102"/>
      <c r="BP11" s="102"/>
      <c r="BQ11" s="102"/>
      <c r="BR11" s="102"/>
      <c r="BS11" s="102">
        <f>COUNTIF(D177:E193,"ACCIDENTE CEREBRO VASCULAR")</f>
        <v>0</v>
      </c>
      <c r="BT11" s="102"/>
      <c r="BU11" s="102"/>
      <c r="BV11" s="102"/>
      <c r="BW11" s="102"/>
      <c r="BX11" s="102">
        <f>COUNTIF(D195:E209,"ACCIDENTE CEREBRO VASCULAR")</f>
        <v>0</v>
      </c>
    </row>
    <row r="12" spans="2:76" ht="30" customHeight="1" x14ac:dyDescent="0.25">
      <c r="B12" s="70" t="s">
        <v>214</v>
      </c>
      <c r="C12" s="76">
        <v>43843</v>
      </c>
      <c r="D12" s="21" t="s">
        <v>101</v>
      </c>
      <c r="E12" s="130" t="s">
        <v>104</v>
      </c>
      <c r="F12" s="130"/>
      <c r="G12" s="109"/>
      <c r="H12" s="106"/>
      <c r="I12" s="106"/>
      <c r="J12" s="106"/>
      <c r="K12" s="106"/>
      <c r="L12" s="102">
        <f>COUNTIF(D3:D23,"INSUFICIENCIA RENAL")</f>
        <v>0</v>
      </c>
      <c r="M12" s="102"/>
      <c r="N12" s="102"/>
      <c r="O12" s="102"/>
      <c r="P12" s="102"/>
      <c r="Q12" s="102">
        <f>COUNTIF(D25:D35,"INSUFICIENCIA RENAL")</f>
        <v>0</v>
      </c>
      <c r="R12" s="102"/>
      <c r="S12" s="102"/>
      <c r="T12" s="102"/>
      <c r="U12" s="102"/>
      <c r="V12" s="102"/>
      <c r="W12" s="102">
        <f>COUNTIF(D37:D41,"INSUFICIENCIA RENAL")</f>
        <v>0</v>
      </c>
      <c r="X12" s="102"/>
      <c r="Y12" s="102"/>
      <c r="Z12" s="102"/>
      <c r="AA12" s="102"/>
      <c r="AB12" s="102"/>
      <c r="AC12" s="102">
        <f>COUNTIF(D43,"INSUFICIENCIA RENAL")</f>
        <v>0</v>
      </c>
      <c r="AD12" s="102"/>
      <c r="AE12" s="102"/>
      <c r="AF12" s="102"/>
      <c r="AG12" s="102"/>
      <c r="AH12" s="102"/>
      <c r="AI12" s="102">
        <f>COUNTIF(D45:E49,"INSUFICIENCIA RENAL")</f>
        <v>0</v>
      </c>
      <c r="AJ12" s="102"/>
      <c r="AK12" s="102"/>
      <c r="AL12" s="102">
        <v>4</v>
      </c>
      <c r="AM12" s="102">
        <v>1</v>
      </c>
      <c r="AN12" s="102"/>
      <c r="AO12" s="102">
        <f>COUNTIF(D51:E75,"INSUFICIENCIA RENAL")</f>
        <v>5</v>
      </c>
      <c r="AP12" s="102"/>
      <c r="AQ12" s="102"/>
      <c r="AR12" s="102"/>
      <c r="AS12" s="102"/>
      <c r="AT12" s="102"/>
      <c r="AU12" s="102">
        <f>COUNTIF(D77:E103,"INSUFICIENCIA RENAL")</f>
        <v>0</v>
      </c>
      <c r="AV12" s="102"/>
      <c r="AW12" s="102"/>
      <c r="AX12" s="102"/>
      <c r="AY12" s="102"/>
      <c r="AZ12" s="102"/>
      <c r="BA12" s="102">
        <f>COUNTIF(D106:E136,"INSUFICIENCIA RENAL")</f>
        <v>0</v>
      </c>
      <c r="BB12" s="102"/>
      <c r="BC12" s="102"/>
      <c r="BD12" s="102"/>
      <c r="BE12" s="102"/>
      <c r="BF12" s="102"/>
      <c r="BG12" s="102">
        <f>COUNTIF(D138:E166,"INSUFICIENCIA RENAL")</f>
        <v>0</v>
      </c>
      <c r="BH12" s="102"/>
      <c r="BI12" s="102"/>
      <c r="BJ12" s="102"/>
      <c r="BK12" s="102"/>
      <c r="BL12" s="102"/>
      <c r="BM12" s="102">
        <f>COUNTIF(D168:E175,"INSUFICIENCIA RENAL")</f>
        <v>0</v>
      </c>
      <c r="BN12" s="102"/>
      <c r="BO12" s="102"/>
      <c r="BP12" s="102"/>
      <c r="BQ12" s="102"/>
      <c r="BR12" s="102"/>
      <c r="BS12" s="102">
        <f>COUNTIF(D177:E193,"INSUFICIENCIA RENAL")</f>
        <v>0</v>
      </c>
      <c r="BT12" s="102"/>
      <c r="BU12" s="102"/>
      <c r="BV12" s="102"/>
      <c r="BW12" s="102"/>
      <c r="BX12" s="102">
        <f>COUNTIF(D195:E209,"INSUFICIENCIA RENAL")</f>
        <v>0</v>
      </c>
    </row>
    <row r="13" spans="2:76" ht="30" customHeight="1" x14ac:dyDescent="0.25">
      <c r="B13" s="9" t="s">
        <v>214</v>
      </c>
      <c r="C13" s="76">
        <v>43844</v>
      </c>
      <c r="D13" s="21" t="s">
        <v>101</v>
      </c>
      <c r="E13" s="130" t="s">
        <v>114</v>
      </c>
      <c r="F13" s="130"/>
      <c r="G13" s="106"/>
      <c r="H13" s="106"/>
      <c r="I13" s="106"/>
      <c r="J13" s="106"/>
      <c r="K13" s="102"/>
      <c r="L13" s="102">
        <f>COUNTIF(D3:D23,"SHOCK HIPOVOLEMICO")</f>
        <v>0</v>
      </c>
      <c r="M13" s="102"/>
      <c r="N13" s="102"/>
      <c r="O13" s="102"/>
      <c r="P13" s="102"/>
      <c r="Q13" s="102">
        <f>COUNTIF(D25:D35,"SHOCK HIPOVOLEMICO")</f>
        <v>0</v>
      </c>
      <c r="R13" s="102"/>
      <c r="S13" s="102"/>
      <c r="T13" s="102"/>
      <c r="U13" s="102"/>
      <c r="V13" s="102"/>
      <c r="W13" s="102">
        <f>COUNTIF(D37:D41,"SHOCK HIPOVOLEMICO")</f>
        <v>0</v>
      </c>
      <c r="X13" s="102"/>
      <c r="Y13" s="102"/>
      <c r="Z13" s="102"/>
      <c r="AA13" s="102"/>
      <c r="AB13" s="102"/>
      <c r="AC13" s="102">
        <f>COUNTIF(D43,"SHOCK HIPOVOLEMICO")</f>
        <v>0</v>
      </c>
      <c r="AD13" s="102"/>
      <c r="AE13" s="102"/>
      <c r="AF13" s="102"/>
      <c r="AG13" s="102"/>
      <c r="AH13" s="102"/>
      <c r="AI13" s="102">
        <f>COUNTIF(D45:E49,"SHOCK HIPOVOLEMICO")</f>
        <v>0</v>
      </c>
      <c r="AJ13" s="102"/>
      <c r="AK13" s="102"/>
      <c r="AL13" s="102"/>
      <c r="AM13" s="102"/>
      <c r="AN13" s="102"/>
      <c r="AO13" s="102">
        <f>COUNTIF(D51:E75,"SHOCK HIPOVOLEMICO")</f>
        <v>0</v>
      </c>
      <c r="AP13" s="102"/>
      <c r="AQ13" s="102"/>
      <c r="AR13" s="102"/>
      <c r="AS13" s="102"/>
      <c r="AT13" s="102"/>
      <c r="AU13" s="102">
        <f>COUNTIF(D77:E103,"SHOCK HIPOVOLEMICO")</f>
        <v>0</v>
      </c>
      <c r="AV13" s="102"/>
      <c r="AW13" s="102"/>
      <c r="AX13" s="102"/>
      <c r="AY13" s="102"/>
      <c r="AZ13" s="102"/>
      <c r="BA13" s="102">
        <f>COUNTIF(D106:E136,"SHOCK HIPOVOLEMICO")</f>
        <v>0</v>
      </c>
      <c r="BB13" s="102"/>
      <c r="BC13" s="102"/>
      <c r="BD13" s="102"/>
      <c r="BE13" s="102"/>
      <c r="BF13" s="102"/>
      <c r="BG13" s="102">
        <f>COUNTIF(D138:E166,"SHOCK HIPOVOLEMICO")</f>
        <v>0</v>
      </c>
      <c r="BH13" s="102"/>
      <c r="BI13" s="102"/>
      <c r="BJ13" s="102"/>
      <c r="BK13" s="102"/>
      <c r="BL13" s="102"/>
      <c r="BM13" s="102">
        <f>COUNTIF(D168:E175,"SHOCK HIPOVOLEMICO")</f>
        <v>0</v>
      </c>
      <c r="BN13" s="102"/>
      <c r="BO13" s="102"/>
      <c r="BP13" s="102"/>
      <c r="BQ13" s="102"/>
      <c r="BR13" s="102"/>
      <c r="BS13" s="102">
        <f>COUNTIF(D177:E193,"SHOCK HIPOVOLEMICO")</f>
        <v>0</v>
      </c>
      <c r="BT13" s="102"/>
      <c r="BU13" s="102"/>
      <c r="BV13" s="102"/>
      <c r="BW13" s="102"/>
      <c r="BX13" s="102">
        <f>COUNTIF(D195:E209,"SHOCK HIPOVOLEMICO")</f>
        <v>0</v>
      </c>
    </row>
    <row r="14" spans="2:76" ht="30" customHeight="1" x14ac:dyDescent="0.25">
      <c r="B14" s="9" t="s">
        <v>19</v>
      </c>
      <c r="C14" s="76">
        <v>43847</v>
      </c>
      <c r="D14" s="21" t="s">
        <v>101</v>
      </c>
      <c r="E14" s="130" t="s">
        <v>115</v>
      </c>
      <c r="F14" s="130"/>
      <c r="G14" s="106"/>
      <c r="H14" s="106"/>
      <c r="I14" s="106"/>
      <c r="J14" s="106"/>
      <c r="K14" s="102"/>
      <c r="L14" s="102">
        <f>COUNTIF(D3:D23,"HERIDO POR ARMA")</f>
        <v>0</v>
      </c>
      <c r="M14" s="102"/>
      <c r="N14" s="102"/>
      <c r="O14" s="102"/>
      <c r="P14" s="102"/>
      <c r="Q14" s="102">
        <f>COUNTIF(D25:D35,"HERIDO POR ARMA")</f>
        <v>0</v>
      </c>
      <c r="R14" s="102"/>
      <c r="S14" s="102"/>
      <c r="T14" s="102"/>
      <c r="U14" s="102"/>
      <c r="V14" s="102"/>
      <c r="W14" s="102">
        <f>COUNTIF(D37:D41,"HERIDO POR ARMA")</f>
        <v>0</v>
      </c>
      <c r="X14" s="102"/>
      <c r="Y14" s="102"/>
      <c r="Z14" s="102"/>
      <c r="AA14" s="102"/>
      <c r="AB14" s="102"/>
      <c r="AC14" s="102">
        <f>COUNTIF(D43,"HERIDO POR ARMA")</f>
        <v>0</v>
      </c>
      <c r="AD14" s="102"/>
      <c r="AE14" s="102"/>
      <c r="AF14" s="102"/>
      <c r="AG14" s="102"/>
      <c r="AH14" s="102"/>
      <c r="AI14" s="102">
        <f>COUNTIF(D45:E49,"HERIDO POR ARMA")</f>
        <v>0</v>
      </c>
      <c r="AJ14" s="102"/>
      <c r="AK14" s="102"/>
      <c r="AL14" s="102">
        <v>1</v>
      </c>
      <c r="AM14" s="102"/>
      <c r="AN14" s="102"/>
      <c r="AO14" s="102">
        <f>COUNTIF(D51:E75,"HERIDO POR ARMA")</f>
        <v>1</v>
      </c>
      <c r="AP14" s="102">
        <v>1</v>
      </c>
      <c r="AQ14" s="102"/>
      <c r="AR14" s="102"/>
      <c r="AS14" s="102"/>
      <c r="AT14" s="102"/>
      <c r="AU14" s="102">
        <f>COUNTIF(D77:E103,"HERIDO POR ARMA")</f>
        <v>1</v>
      </c>
      <c r="AV14" s="102"/>
      <c r="AW14" s="102"/>
      <c r="AX14" s="102"/>
      <c r="AY14" s="102"/>
      <c r="AZ14" s="102"/>
      <c r="BA14" s="102">
        <f>COUNTIF(D106:E136,"HERIDO POR ARMA")</f>
        <v>0</v>
      </c>
      <c r="BB14" s="102"/>
      <c r="BC14" s="102"/>
      <c r="BD14" s="102">
        <v>2</v>
      </c>
      <c r="BE14" s="102"/>
      <c r="BF14" s="102">
        <v>1</v>
      </c>
      <c r="BG14" s="102">
        <f>COUNTIF(D138:E166,"HERIDO POR ARMA")</f>
        <v>3</v>
      </c>
      <c r="BH14" s="102"/>
      <c r="BI14" s="102"/>
      <c r="BJ14" s="102"/>
      <c r="BK14" s="102"/>
      <c r="BL14" s="102"/>
      <c r="BM14" s="102">
        <f>COUNTIF(D168:E175,"HERIDO POR ARMA")</f>
        <v>0</v>
      </c>
      <c r="BN14" s="102"/>
      <c r="BO14" s="102"/>
      <c r="BP14" s="102"/>
      <c r="BQ14" s="102"/>
      <c r="BR14" s="102"/>
      <c r="BS14" s="102">
        <f>COUNTIF(D177:E193,"HERIDO POR ARMA")</f>
        <v>0</v>
      </c>
      <c r="BT14" s="102"/>
      <c r="BU14" s="102"/>
      <c r="BV14" s="102"/>
      <c r="BW14" s="102"/>
      <c r="BX14" s="102">
        <f>COUNTIF(D195:E209,"HERIDO POR ARMA")</f>
        <v>0</v>
      </c>
    </row>
    <row r="15" spans="2:76" ht="30" customHeight="1" x14ac:dyDescent="0.25">
      <c r="B15" s="9" t="s">
        <v>19</v>
      </c>
      <c r="C15" s="76">
        <v>43847</v>
      </c>
      <c r="D15" s="21" t="s">
        <v>101</v>
      </c>
      <c r="E15" s="130" t="s">
        <v>119</v>
      </c>
      <c r="F15" s="130"/>
      <c r="G15" s="102"/>
      <c r="H15" s="102"/>
      <c r="I15" s="102"/>
      <c r="J15" s="102"/>
      <c r="K15" s="102"/>
      <c r="L15" s="102">
        <f>COUNTIF(D3:D23,"COVID19")</f>
        <v>0</v>
      </c>
      <c r="M15" s="102"/>
      <c r="N15" s="102"/>
      <c r="O15" s="102"/>
      <c r="P15" s="102"/>
      <c r="Q15" s="102">
        <f>COUNTIF(D25:D35,"COVID19")</f>
        <v>0</v>
      </c>
      <c r="R15" s="102"/>
      <c r="S15" s="102"/>
      <c r="T15" s="102"/>
      <c r="U15" s="102"/>
      <c r="V15" s="102"/>
      <c r="W15" s="102">
        <f>COUNTIF(D37:D41,"COVID19")</f>
        <v>0</v>
      </c>
      <c r="X15" s="102"/>
      <c r="Y15" s="102"/>
      <c r="Z15" s="102"/>
      <c r="AA15" s="102"/>
      <c r="AB15" s="102"/>
      <c r="AC15" s="102">
        <f>COUNTIF(D43,"COVID19")</f>
        <v>0</v>
      </c>
      <c r="AD15" s="102"/>
      <c r="AE15" s="102"/>
      <c r="AF15" s="102"/>
      <c r="AG15" s="102"/>
      <c r="AH15" s="102"/>
      <c r="AI15" s="102">
        <f>COUNTIF(D45:E49,"COVID19")</f>
        <v>0</v>
      </c>
      <c r="AJ15" s="102"/>
      <c r="AK15" s="102"/>
      <c r="AL15" s="102"/>
      <c r="AM15" s="102"/>
      <c r="AN15" s="102"/>
      <c r="AO15" s="102">
        <f>COUNTIF(D51:E75,"COVID19")</f>
        <v>0</v>
      </c>
      <c r="AP15" s="102"/>
      <c r="AQ15" s="102">
        <v>1</v>
      </c>
      <c r="AR15" s="102">
        <v>1</v>
      </c>
      <c r="AS15" s="102"/>
      <c r="AT15" s="102">
        <v>3</v>
      </c>
      <c r="AU15" s="102">
        <f>COUNTIF(D77:E103,"COVID19")</f>
        <v>5</v>
      </c>
      <c r="AV15" s="102"/>
      <c r="AW15" s="102">
        <v>1</v>
      </c>
      <c r="AX15" s="102">
        <v>2</v>
      </c>
      <c r="AY15" s="102">
        <v>3</v>
      </c>
      <c r="AZ15" s="102"/>
      <c r="BA15" s="102">
        <f>COUNTIF(D106:E136,"COVID19")</f>
        <v>6</v>
      </c>
      <c r="BB15" s="102"/>
      <c r="BC15" s="102">
        <v>1</v>
      </c>
      <c r="BD15" s="102"/>
      <c r="BE15" s="102">
        <v>1</v>
      </c>
      <c r="BF15" s="102">
        <v>1</v>
      </c>
      <c r="BG15" s="102">
        <f>COUNTIF(D138:E166,"COVID19")</f>
        <v>3</v>
      </c>
      <c r="BH15" s="102"/>
      <c r="BI15" s="102">
        <v>1</v>
      </c>
      <c r="BJ15" s="102"/>
      <c r="BK15" s="102"/>
      <c r="BL15" s="102"/>
      <c r="BM15" s="102">
        <f>COUNTIF(D168:E175,"COVID19")</f>
        <v>1</v>
      </c>
      <c r="BN15" s="102">
        <v>2</v>
      </c>
      <c r="BO15" s="102">
        <v>1</v>
      </c>
      <c r="BP15" s="102">
        <v>1</v>
      </c>
      <c r="BQ15" s="102"/>
      <c r="BR15" s="102"/>
      <c r="BS15" s="102">
        <f>COUNTIF(D177:E193,"COVID19")</f>
        <v>4</v>
      </c>
      <c r="BT15" s="102">
        <v>3</v>
      </c>
      <c r="BU15" s="102"/>
      <c r="BV15" s="102">
        <v>2</v>
      </c>
      <c r="BW15" s="102"/>
      <c r="BX15" s="102">
        <f>COUNTIF(D195:E209,"COVID19")</f>
        <v>5</v>
      </c>
    </row>
    <row r="16" spans="2:76" x14ac:dyDescent="0.25">
      <c r="B16" s="9" t="s">
        <v>19</v>
      </c>
      <c r="C16" s="78">
        <v>43851</v>
      </c>
      <c r="D16" s="21" t="s">
        <v>101</v>
      </c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</row>
    <row r="17" spans="2:76" ht="30" x14ac:dyDescent="0.25">
      <c r="B17" s="9" t="s">
        <v>217</v>
      </c>
      <c r="C17" s="78">
        <v>43850</v>
      </c>
      <c r="D17" s="21" t="s">
        <v>108</v>
      </c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</row>
    <row r="18" spans="2:76" ht="45" x14ac:dyDescent="0.25">
      <c r="B18" s="9" t="s">
        <v>218</v>
      </c>
      <c r="C18" s="78">
        <v>43852</v>
      </c>
      <c r="D18" s="21" t="s">
        <v>106</v>
      </c>
      <c r="E18" s="144">
        <v>2020</v>
      </c>
      <c r="F18" s="144"/>
      <c r="G18" s="134" t="s">
        <v>121</v>
      </c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</row>
    <row r="19" spans="2:76" ht="45.75" x14ac:dyDescent="0.3">
      <c r="B19" s="9" t="s">
        <v>219</v>
      </c>
      <c r="C19" s="78">
        <v>43853</v>
      </c>
      <c r="D19" s="35" t="s">
        <v>105</v>
      </c>
      <c r="E19" s="135" t="s">
        <v>118</v>
      </c>
      <c r="F19" s="135"/>
      <c r="G19" s="133" t="s">
        <v>0</v>
      </c>
      <c r="H19" s="133"/>
      <c r="I19" s="133"/>
      <c r="J19" s="133"/>
      <c r="K19" s="133"/>
      <c r="L19" s="103" t="s">
        <v>117</v>
      </c>
      <c r="M19" s="133" t="s">
        <v>2</v>
      </c>
      <c r="N19" s="133"/>
      <c r="O19" s="133"/>
      <c r="P19" s="133"/>
      <c r="Q19" s="103" t="s">
        <v>117</v>
      </c>
      <c r="R19" s="133" t="s">
        <v>3</v>
      </c>
      <c r="S19" s="133"/>
      <c r="T19" s="133"/>
      <c r="U19" s="133"/>
      <c r="V19" s="133"/>
      <c r="W19" s="103" t="s">
        <v>117</v>
      </c>
      <c r="X19" s="133" t="s">
        <v>4</v>
      </c>
      <c r="Y19" s="133"/>
      <c r="Z19" s="133"/>
      <c r="AA19" s="133"/>
      <c r="AB19" s="133"/>
      <c r="AC19" s="103" t="s">
        <v>117</v>
      </c>
      <c r="AD19" s="133" t="s">
        <v>5</v>
      </c>
      <c r="AE19" s="133"/>
      <c r="AF19" s="133"/>
      <c r="AG19" s="133"/>
      <c r="AH19" s="133"/>
      <c r="AI19" s="103" t="s">
        <v>117</v>
      </c>
      <c r="AJ19" s="133" t="s">
        <v>6</v>
      </c>
      <c r="AK19" s="133"/>
      <c r="AL19" s="133"/>
      <c r="AM19" s="133"/>
      <c r="AN19" s="133"/>
      <c r="AO19" s="104" t="s">
        <v>117</v>
      </c>
      <c r="AP19" s="133" t="s">
        <v>7</v>
      </c>
      <c r="AQ19" s="133"/>
      <c r="AR19" s="133"/>
      <c r="AS19" s="133"/>
      <c r="AT19" s="133"/>
      <c r="AU19" s="105" t="s">
        <v>117</v>
      </c>
      <c r="AV19" s="133" t="s">
        <v>8</v>
      </c>
      <c r="AW19" s="133"/>
      <c r="AX19" s="133"/>
      <c r="AY19" s="133"/>
      <c r="AZ19" s="133"/>
      <c r="BA19" s="105" t="s">
        <v>117</v>
      </c>
      <c r="BB19" s="133" t="s">
        <v>9</v>
      </c>
      <c r="BC19" s="133"/>
      <c r="BD19" s="133"/>
      <c r="BE19" s="133"/>
      <c r="BF19" s="133"/>
      <c r="BG19" s="105" t="s">
        <v>117</v>
      </c>
      <c r="BH19" s="133" t="s">
        <v>10</v>
      </c>
      <c r="BI19" s="133"/>
      <c r="BJ19" s="133"/>
      <c r="BK19" s="133"/>
      <c r="BL19" s="133"/>
      <c r="BM19" s="105" t="s">
        <v>117</v>
      </c>
      <c r="BN19" s="133" t="s">
        <v>11</v>
      </c>
      <c r="BO19" s="133"/>
      <c r="BP19" s="133"/>
      <c r="BQ19" s="133"/>
      <c r="BR19" s="133"/>
      <c r="BS19" s="105" t="s">
        <v>117</v>
      </c>
      <c r="BT19" s="133" t="s">
        <v>12</v>
      </c>
      <c r="BU19" s="133"/>
      <c r="BV19" s="133"/>
      <c r="BW19" s="133"/>
      <c r="BX19" s="105" t="s">
        <v>117</v>
      </c>
    </row>
    <row r="20" spans="2:76" ht="30" customHeight="1" x14ac:dyDescent="0.25">
      <c r="B20" s="9" t="s">
        <v>19</v>
      </c>
      <c r="C20" s="80">
        <v>43857</v>
      </c>
      <c r="D20" s="73" t="s">
        <v>101</v>
      </c>
      <c r="E20" s="130" t="s">
        <v>124</v>
      </c>
      <c r="F20" s="130"/>
      <c r="G20" s="106">
        <v>0</v>
      </c>
      <c r="H20" s="106">
        <v>4</v>
      </c>
      <c r="I20" s="106">
        <v>5</v>
      </c>
      <c r="J20" s="106">
        <v>1</v>
      </c>
      <c r="K20" s="102">
        <v>3</v>
      </c>
      <c r="L20" s="102">
        <v>13</v>
      </c>
      <c r="M20" s="102">
        <v>2</v>
      </c>
      <c r="N20" s="102">
        <v>2</v>
      </c>
      <c r="O20" s="102">
        <v>1</v>
      </c>
      <c r="P20" s="102">
        <v>3</v>
      </c>
      <c r="Q20" s="102">
        <v>8</v>
      </c>
      <c r="R20" s="102">
        <v>1</v>
      </c>
      <c r="S20" s="102">
        <v>2</v>
      </c>
      <c r="T20" s="102">
        <v>4</v>
      </c>
      <c r="U20" s="102">
        <v>0</v>
      </c>
      <c r="V20" s="102">
        <v>0</v>
      </c>
      <c r="W20" s="102">
        <v>7</v>
      </c>
      <c r="X20" s="102">
        <v>0</v>
      </c>
      <c r="Y20" s="102">
        <v>0</v>
      </c>
      <c r="Z20" s="102">
        <v>0</v>
      </c>
      <c r="AA20" s="102">
        <v>1</v>
      </c>
      <c r="AB20" s="102">
        <v>0</v>
      </c>
      <c r="AC20" s="102">
        <v>1</v>
      </c>
      <c r="AD20" s="102">
        <v>0</v>
      </c>
      <c r="AE20" s="102">
        <v>2</v>
      </c>
      <c r="AF20" s="102">
        <v>1</v>
      </c>
      <c r="AG20" s="102">
        <v>1</v>
      </c>
      <c r="AH20" s="102">
        <v>0</v>
      </c>
      <c r="AI20" s="102">
        <v>4</v>
      </c>
      <c r="AJ20" s="102">
        <v>1</v>
      </c>
      <c r="AK20" s="102">
        <v>1</v>
      </c>
      <c r="AL20" s="102">
        <v>4</v>
      </c>
      <c r="AM20" s="102">
        <v>7</v>
      </c>
      <c r="AN20" s="102">
        <v>4</v>
      </c>
      <c r="AO20" s="102">
        <v>17</v>
      </c>
      <c r="AP20" s="102">
        <v>1</v>
      </c>
      <c r="AQ20" s="102">
        <v>11</v>
      </c>
      <c r="AR20" s="102"/>
      <c r="AS20" s="102">
        <v>1</v>
      </c>
      <c r="AT20" s="102">
        <v>4</v>
      </c>
      <c r="AU20" s="102">
        <v>17</v>
      </c>
      <c r="AV20" s="102">
        <v>2</v>
      </c>
      <c r="AW20" s="102">
        <v>5</v>
      </c>
      <c r="AX20" s="102">
        <v>5</v>
      </c>
      <c r="AY20" s="102">
        <v>7</v>
      </c>
      <c r="AZ20" s="102">
        <v>0</v>
      </c>
      <c r="BA20" s="102">
        <v>19</v>
      </c>
      <c r="BB20" s="102">
        <v>6</v>
      </c>
      <c r="BC20" s="102"/>
      <c r="BD20" s="102">
        <v>3</v>
      </c>
      <c r="BE20" s="102">
        <v>5</v>
      </c>
      <c r="BF20" s="102">
        <v>4</v>
      </c>
      <c r="BG20" s="102">
        <v>18</v>
      </c>
      <c r="BH20" s="102"/>
      <c r="BI20" s="102">
        <v>1</v>
      </c>
      <c r="BJ20" s="102">
        <v>1</v>
      </c>
      <c r="BK20" s="102">
        <v>1</v>
      </c>
      <c r="BL20" s="102">
        <v>1</v>
      </c>
      <c r="BM20" s="102">
        <v>4</v>
      </c>
      <c r="BN20" s="102">
        <v>3</v>
      </c>
      <c r="BO20" s="102">
        <v>1</v>
      </c>
      <c r="BP20" s="102">
        <v>2</v>
      </c>
      <c r="BQ20" s="102">
        <v>3</v>
      </c>
      <c r="BR20" s="102">
        <v>0</v>
      </c>
      <c r="BS20" s="102">
        <v>9</v>
      </c>
      <c r="BT20" s="102">
        <v>0</v>
      </c>
      <c r="BU20" s="102">
        <v>5</v>
      </c>
      <c r="BV20" s="102">
        <v>1</v>
      </c>
      <c r="BW20" s="102">
        <v>3</v>
      </c>
      <c r="BX20" s="102">
        <v>9</v>
      </c>
    </row>
    <row r="21" spans="2:76" ht="30" customHeight="1" x14ac:dyDescent="0.25">
      <c r="B21" s="9" t="s">
        <v>20</v>
      </c>
      <c r="C21" s="80">
        <v>43859</v>
      </c>
      <c r="D21" s="73" t="s">
        <v>101</v>
      </c>
      <c r="E21" s="131" t="s">
        <v>122</v>
      </c>
      <c r="F21" s="132"/>
      <c r="G21" s="109"/>
      <c r="H21" s="106">
        <v>1</v>
      </c>
      <c r="I21" s="106">
        <v>2</v>
      </c>
      <c r="J21" s="106">
        <v>2</v>
      </c>
      <c r="K21" s="106">
        <v>1</v>
      </c>
      <c r="L21" s="102">
        <v>6</v>
      </c>
      <c r="M21" s="102"/>
      <c r="N21" s="102"/>
      <c r="O21" s="102">
        <v>2</v>
      </c>
      <c r="P21" s="102">
        <v>1</v>
      </c>
      <c r="Q21" s="102">
        <v>3</v>
      </c>
      <c r="R21" s="102">
        <v>1</v>
      </c>
      <c r="S21" s="102">
        <v>1</v>
      </c>
      <c r="T21" s="102"/>
      <c r="U21" s="102"/>
      <c r="V21" s="102"/>
      <c r="W21" s="102">
        <v>2</v>
      </c>
      <c r="X21" s="102"/>
      <c r="Y21" s="102"/>
      <c r="Z21" s="102"/>
      <c r="AA21" s="102"/>
      <c r="AB21" s="102"/>
      <c r="AC21" s="102">
        <v>0</v>
      </c>
      <c r="AD21" s="102"/>
      <c r="AE21" s="102"/>
      <c r="AF21" s="102"/>
      <c r="AG21" s="102"/>
      <c r="AH21" s="102"/>
      <c r="AI21" s="102">
        <v>0</v>
      </c>
      <c r="AJ21" s="102"/>
      <c r="AK21" s="102"/>
      <c r="AL21" s="102">
        <v>2</v>
      </c>
      <c r="AM21" s="102">
        <v>1</v>
      </c>
      <c r="AN21" s="102"/>
      <c r="AO21" s="102">
        <v>3</v>
      </c>
      <c r="AP21" s="102">
        <v>1</v>
      </c>
      <c r="AQ21" s="102">
        <v>3</v>
      </c>
      <c r="AR21" s="102">
        <v>1</v>
      </c>
      <c r="AS21" s="102"/>
      <c r="AT21" s="102">
        <v>3</v>
      </c>
      <c r="AU21" s="102">
        <v>8</v>
      </c>
      <c r="AV21" s="113"/>
      <c r="AW21" s="102">
        <v>2</v>
      </c>
      <c r="AX21" s="102">
        <v>1</v>
      </c>
      <c r="AY21" s="102">
        <v>2</v>
      </c>
      <c r="AZ21" s="102"/>
      <c r="BA21" s="102">
        <v>5</v>
      </c>
      <c r="BB21" s="102">
        <v>2</v>
      </c>
      <c r="BC21" s="102">
        <v>1</v>
      </c>
      <c r="BD21" s="102">
        <v>1</v>
      </c>
      <c r="BE21" s="102">
        <v>2</v>
      </c>
      <c r="BF21" s="102">
        <v>1</v>
      </c>
      <c r="BG21" s="102">
        <v>7</v>
      </c>
      <c r="BH21" s="102"/>
      <c r="BI21" s="102"/>
      <c r="BJ21" s="102">
        <v>1</v>
      </c>
      <c r="BK21" s="102"/>
      <c r="BL21" s="102">
        <v>1</v>
      </c>
      <c r="BM21" s="102">
        <v>2</v>
      </c>
      <c r="BN21" s="102">
        <v>1</v>
      </c>
      <c r="BO21" s="102"/>
      <c r="BP21" s="102">
        <v>2</v>
      </c>
      <c r="BQ21" s="102"/>
      <c r="BR21" s="102"/>
      <c r="BS21" s="102">
        <v>3</v>
      </c>
      <c r="BT21" s="102"/>
      <c r="BU21" s="102">
        <v>2</v>
      </c>
      <c r="BV21" s="102"/>
      <c r="BW21" s="102"/>
      <c r="BX21" s="102">
        <v>2</v>
      </c>
    </row>
    <row r="22" spans="2:76" ht="30" customHeight="1" x14ac:dyDescent="0.25">
      <c r="B22" s="9" t="s">
        <v>220</v>
      </c>
      <c r="C22" s="80">
        <v>43861</v>
      </c>
      <c r="D22" s="73" t="s">
        <v>101</v>
      </c>
      <c r="E22" s="131" t="s">
        <v>123</v>
      </c>
      <c r="F22" s="132"/>
      <c r="G22" s="109"/>
      <c r="H22" s="106"/>
      <c r="I22" s="106"/>
      <c r="J22" s="106">
        <v>1</v>
      </c>
      <c r="K22" s="106"/>
      <c r="L22" s="102">
        <v>1</v>
      </c>
      <c r="M22" s="102"/>
      <c r="N22" s="102"/>
      <c r="O22" s="102"/>
      <c r="P22" s="102"/>
      <c r="Q22" s="102">
        <v>0</v>
      </c>
      <c r="R22" s="102"/>
      <c r="S22" s="102"/>
      <c r="T22" s="102">
        <v>1</v>
      </c>
      <c r="U22" s="102"/>
      <c r="V22" s="102"/>
      <c r="W22" s="102">
        <v>1</v>
      </c>
      <c r="X22" s="102"/>
      <c r="Y22" s="102"/>
      <c r="Z22" s="102"/>
      <c r="AA22" s="102"/>
      <c r="AB22" s="102"/>
      <c r="AC22" s="102">
        <v>0</v>
      </c>
      <c r="AD22" s="102"/>
      <c r="AE22" s="102">
        <v>1</v>
      </c>
      <c r="AF22" s="102"/>
      <c r="AG22" s="102"/>
      <c r="AH22" s="102"/>
      <c r="AI22" s="102">
        <v>1</v>
      </c>
      <c r="AJ22" s="102">
        <v>1</v>
      </c>
      <c r="AK22" s="102"/>
      <c r="AL22" s="102">
        <v>2</v>
      </c>
      <c r="AM22" s="102">
        <v>1</v>
      </c>
      <c r="AN22" s="102"/>
      <c r="AO22" s="102">
        <v>4</v>
      </c>
      <c r="AP22" s="102"/>
      <c r="AQ22" s="102"/>
      <c r="AR22" s="102"/>
      <c r="AS22" s="102"/>
      <c r="AT22" s="102">
        <v>1</v>
      </c>
      <c r="AU22" s="102">
        <v>1</v>
      </c>
      <c r="AV22" s="113">
        <v>1</v>
      </c>
      <c r="AW22" s="102">
        <v>1</v>
      </c>
      <c r="AX22" s="102">
        <v>1</v>
      </c>
      <c r="AY22" s="102">
        <v>4</v>
      </c>
      <c r="AZ22" s="102"/>
      <c r="BA22" s="102">
        <v>7</v>
      </c>
      <c r="BB22" s="102"/>
      <c r="BC22" s="102"/>
      <c r="BD22" s="102">
        <v>1</v>
      </c>
      <c r="BE22" s="102"/>
      <c r="BF22" s="102">
        <v>1</v>
      </c>
      <c r="BG22" s="102">
        <v>2</v>
      </c>
      <c r="BH22" s="102">
        <v>1</v>
      </c>
      <c r="BI22" s="102">
        <v>1</v>
      </c>
      <c r="BJ22" s="102"/>
      <c r="BK22" s="102"/>
      <c r="BL22" s="102"/>
      <c r="BM22" s="102">
        <v>2</v>
      </c>
      <c r="BN22" s="102">
        <v>3</v>
      </c>
      <c r="BO22" s="102">
        <v>1</v>
      </c>
      <c r="BP22" s="102">
        <v>1</v>
      </c>
      <c r="BQ22" s="102"/>
      <c r="BR22" s="102"/>
      <c r="BS22" s="102">
        <v>5</v>
      </c>
      <c r="BT22" s="102"/>
      <c r="BU22" s="102"/>
      <c r="BV22" s="102"/>
      <c r="BW22" s="102">
        <v>2</v>
      </c>
      <c r="BX22" s="102">
        <v>2</v>
      </c>
    </row>
    <row r="23" spans="2:76" ht="30" customHeight="1" x14ac:dyDescent="0.25">
      <c r="B23" s="12" t="s">
        <v>214</v>
      </c>
      <c r="C23" s="81">
        <v>43861</v>
      </c>
      <c r="D23" s="73" t="s">
        <v>101</v>
      </c>
      <c r="E23" s="130" t="s">
        <v>101</v>
      </c>
      <c r="F23" s="130"/>
      <c r="G23" s="109"/>
      <c r="H23" s="106"/>
      <c r="I23" s="106">
        <v>1</v>
      </c>
      <c r="J23" s="106"/>
      <c r="K23" s="106"/>
      <c r="L23" s="102">
        <v>1</v>
      </c>
      <c r="M23" s="102"/>
      <c r="N23" s="102"/>
      <c r="O23" s="102"/>
      <c r="P23" s="102"/>
      <c r="Q23" s="102">
        <v>0</v>
      </c>
      <c r="R23" s="102"/>
      <c r="S23" s="102"/>
      <c r="T23" s="102"/>
      <c r="U23" s="102"/>
      <c r="V23" s="102"/>
      <c r="W23" s="102">
        <v>0</v>
      </c>
      <c r="X23" s="102"/>
      <c r="Y23" s="102"/>
      <c r="Z23" s="102"/>
      <c r="AA23" s="102"/>
      <c r="AB23" s="102"/>
      <c r="AC23" s="102">
        <v>0</v>
      </c>
      <c r="AD23" s="102"/>
      <c r="AE23" s="102"/>
      <c r="AF23" s="102"/>
      <c r="AG23" s="102"/>
      <c r="AH23" s="102"/>
      <c r="AI23" s="102">
        <v>0</v>
      </c>
      <c r="AJ23" s="102"/>
      <c r="AK23" s="102"/>
      <c r="AL23" s="102">
        <v>1</v>
      </c>
      <c r="AM23" s="102"/>
      <c r="AN23" s="102"/>
      <c r="AO23" s="102">
        <v>1</v>
      </c>
      <c r="AP23" s="102"/>
      <c r="AQ23" s="102"/>
      <c r="AR23" s="102"/>
      <c r="AS23" s="102"/>
      <c r="AT23" s="102">
        <v>1</v>
      </c>
      <c r="AU23" s="102">
        <v>1</v>
      </c>
      <c r="AV23" s="113"/>
      <c r="AW23" s="102"/>
      <c r="AX23" s="102"/>
      <c r="AY23" s="102"/>
      <c r="AZ23" s="102"/>
      <c r="BA23" s="102">
        <v>0</v>
      </c>
      <c r="BB23" s="102"/>
      <c r="BC23" s="102">
        <v>1</v>
      </c>
      <c r="BD23" s="102">
        <v>1</v>
      </c>
      <c r="BE23" s="102"/>
      <c r="BF23" s="102"/>
      <c r="BG23" s="102">
        <v>2</v>
      </c>
      <c r="BH23" s="102"/>
      <c r="BI23" s="102"/>
      <c r="BJ23" s="102"/>
      <c r="BK23" s="102"/>
      <c r="BL23" s="102"/>
      <c r="BM23" s="102">
        <v>0</v>
      </c>
      <c r="BN23" s="102"/>
      <c r="BO23" s="102"/>
      <c r="BP23" s="102"/>
      <c r="BQ23" s="102"/>
      <c r="BR23" s="102"/>
      <c r="BS23" s="102">
        <v>0</v>
      </c>
      <c r="BT23" s="102"/>
      <c r="BU23" s="102"/>
      <c r="BV23" s="102">
        <v>2</v>
      </c>
      <c r="BW23" s="102"/>
      <c r="BX23" s="102">
        <v>2</v>
      </c>
    </row>
    <row r="24" spans="2:76" x14ac:dyDescent="0.25">
      <c r="B24" s="82"/>
      <c r="C24" s="83"/>
      <c r="D24" s="84"/>
    </row>
    <row r="25" spans="2:76" x14ac:dyDescent="0.25">
      <c r="B25" s="9" t="s">
        <v>214</v>
      </c>
      <c r="C25" s="75">
        <v>43865</v>
      </c>
      <c r="D25" s="21" t="s">
        <v>101</v>
      </c>
    </row>
    <row r="26" spans="2:76" ht="39.75" customHeight="1" x14ac:dyDescent="0.25">
      <c r="B26" s="9" t="s">
        <v>221</v>
      </c>
      <c r="C26" s="75">
        <v>43865</v>
      </c>
      <c r="D26" s="21" t="s">
        <v>101</v>
      </c>
      <c r="E26" s="147" t="s">
        <v>315</v>
      </c>
      <c r="F26" s="147"/>
      <c r="G26" s="150" t="s">
        <v>313</v>
      </c>
      <c r="H26" s="150"/>
    </row>
    <row r="27" spans="2:76" ht="30" customHeight="1" x14ac:dyDescent="0.25">
      <c r="B27" s="9" t="s">
        <v>214</v>
      </c>
      <c r="C27" s="87">
        <v>43871</v>
      </c>
      <c r="D27" s="21" t="s">
        <v>101</v>
      </c>
      <c r="E27" s="150" t="s">
        <v>312</v>
      </c>
      <c r="F27" s="150"/>
      <c r="G27" s="150">
        <v>0</v>
      </c>
      <c r="H27" s="150"/>
      <c r="J27" s="129" t="s">
        <v>320</v>
      </c>
      <c r="K27" s="129"/>
      <c r="L27" s="129"/>
      <c r="M27" s="129"/>
      <c r="N27" s="129"/>
      <c r="O27" s="129"/>
      <c r="P27" s="129"/>
      <c r="Q27" s="27"/>
    </row>
    <row r="28" spans="2:76" ht="30" customHeight="1" x14ac:dyDescent="0.25">
      <c r="B28" s="9" t="s">
        <v>214</v>
      </c>
      <c r="C28" s="87">
        <v>43872</v>
      </c>
      <c r="D28" s="21" t="s">
        <v>101</v>
      </c>
      <c r="E28" s="150" t="s">
        <v>319</v>
      </c>
      <c r="F28" s="150"/>
      <c r="G28" s="150">
        <v>1</v>
      </c>
      <c r="H28" s="150"/>
      <c r="J28" s="129" t="s">
        <v>321</v>
      </c>
      <c r="K28" s="129"/>
      <c r="L28" s="129"/>
      <c r="M28" s="129"/>
      <c r="N28" s="129"/>
      <c r="O28" s="129"/>
      <c r="P28" s="129"/>
      <c r="Q28" s="27"/>
    </row>
    <row r="29" spans="2:76" ht="30" customHeight="1" x14ac:dyDescent="0.25">
      <c r="B29" s="9" t="s">
        <v>19</v>
      </c>
      <c r="C29" s="80">
        <v>43878</v>
      </c>
      <c r="D29" s="21" t="s">
        <v>101</v>
      </c>
      <c r="E29" s="150" t="s">
        <v>311</v>
      </c>
      <c r="F29" s="150"/>
      <c r="G29" s="150">
        <v>62</v>
      </c>
      <c r="H29" s="150"/>
      <c r="J29" s="129" t="s">
        <v>322</v>
      </c>
      <c r="K29" s="129"/>
      <c r="L29" s="129"/>
      <c r="M29" s="129"/>
      <c r="N29" s="129"/>
      <c r="O29" s="129"/>
      <c r="P29" s="129"/>
      <c r="Q29" s="27"/>
    </row>
    <row r="30" spans="2:76" ht="30" customHeight="1" x14ac:dyDescent="0.25">
      <c r="B30" s="9" t="s">
        <v>222</v>
      </c>
      <c r="C30" s="80">
        <v>43879</v>
      </c>
      <c r="D30" s="21" t="s">
        <v>101</v>
      </c>
      <c r="E30" s="150" t="s">
        <v>310</v>
      </c>
      <c r="F30" s="150"/>
      <c r="G30" s="150">
        <v>137</v>
      </c>
      <c r="H30" s="150"/>
      <c r="J30" s="129" t="s">
        <v>323</v>
      </c>
      <c r="K30" s="129"/>
      <c r="L30" s="129"/>
      <c r="M30" s="129"/>
      <c r="N30" s="129"/>
      <c r="O30" s="129"/>
      <c r="P30" s="129"/>
      <c r="Q30" s="129"/>
    </row>
    <row r="31" spans="2:76" ht="30" customHeight="1" x14ac:dyDescent="0.25">
      <c r="B31" s="9" t="s">
        <v>223</v>
      </c>
      <c r="C31" s="80">
        <v>43879</v>
      </c>
      <c r="D31" s="35" t="s">
        <v>102</v>
      </c>
      <c r="E31" s="151" t="s">
        <v>314</v>
      </c>
      <c r="F31" s="151"/>
      <c r="G31" s="151">
        <v>1</v>
      </c>
      <c r="H31" s="151"/>
    </row>
    <row r="32" spans="2:76" ht="30" x14ac:dyDescent="0.25">
      <c r="B32" s="9" t="s">
        <v>224</v>
      </c>
      <c r="C32" s="79">
        <v>43885</v>
      </c>
      <c r="D32" s="21" t="s">
        <v>102</v>
      </c>
    </row>
    <row r="33" spans="2:7" x14ac:dyDescent="0.25">
      <c r="B33" s="9" t="s">
        <v>225</v>
      </c>
      <c r="C33" s="79">
        <v>43886</v>
      </c>
      <c r="D33" s="21" t="s">
        <v>102</v>
      </c>
    </row>
    <row r="34" spans="2:7" ht="48" customHeight="1" x14ac:dyDescent="0.25">
      <c r="B34" s="9" t="s">
        <v>226</v>
      </c>
      <c r="C34" s="79">
        <v>43886</v>
      </c>
      <c r="D34" s="21" t="s">
        <v>108</v>
      </c>
      <c r="E34" s="130" t="s">
        <v>316</v>
      </c>
      <c r="F34" s="130"/>
      <c r="G34" s="130"/>
    </row>
    <row r="35" spans="2:7" ht="30" customHeight="1" x14ac:dyDescent="0.25">
      <c r="B35" s="9" t="s">
        <v>19</v>
      </c>
      <c r="C35" s="79">
        <v>43887</v>
      </c>
      <c r="D35" s="21" t="s">
        <v>101</v>
      </c>
      <c r="E35" s="136" t="s">
        <v>317</v>
      </c>
      <c r="F35" s="140">
        <v>109</v>
      </c>
      <c r="G35" s="141"/>
    </row>
    <row r="36" spans="2:7" ht="15" customHeight="1" x14ac:dyDescent="0.25">
      <c r="B36" s="85"/>
      <c r="C36" s="86"/>
      <c r="D36" s="84"/>
      <c r="E36" s="136"/>
      <c r="F36" s="142"/>
      <c r="G36" s="143"/>
    </row>
    <row r="37" spans="2:7" ht="30" customHeight="1" x14ac:dyDescent="0.25">
      <c r="B37" s="9" t="s">
        <v>227</v>
      </c>
      <c r="C37" s="80">
        <v>43892</v>
      </c>
      <c r="D37" s="21" t="s">
        <v>101</v>
      </c>
      <c r="E37" s="136" t="s">
        <v>318</v>
      </c>
      <c r="F37" s="136">
        <v>91</v>
      </c>
      <c r="G37" s="136"/>
    </row>
    <row r="38" spans="2:7" ht="16.5" customHeight="1" x14ac:dyDescent="0.25">
      <c r="B38" s="9" t="s">
        <v>19</v>
      </c>
      <c r="C38" s="80">
        <v>43895</v>
      </c>
      <c r="D38" s="21" t="s">
        <v>101</v>
      </c>
      <c r="E38" s="136"/>
      <c r="F38" s="136"/>
      <c r="G38" s="136"/>
    </row>
    <row r="39" spans="2:7" x14ac:dyDescent="0.25">
      <c r="B39" s="9" t="s">
        <v>19</v>
      </c>
      <c r="C39" s="80">
        <v>43908</v>
      </c>
      <c r="D39" s="21" t="s">
        <v>101</v>
      </c>
      <c r="E39" s="152" t="s">
        <v>314</v>
      </c>
      <c r="F39" s="134">
        <v>1</v>
      </c>
      <c r="G39" s="134"/>
    </row>
    <row r="40" spans="2:7" ht="26.25" customHeight="1" x14ac:dyDescent="0.25">
      <c r="B40" s="9" t="s">
        <v>19</v>
      </c>
      <c r="C40" s="80">
        <v>43909</v>
      </c>
      <c r="D40" s="21" t="s">
        <v>101</v>
      </c>
      <c r="E40" s="153"/>
      <c r="F40" s="134"/>
      <c r="G40" s="134"/>
    </row>
    <row r="41" spans="2:7" x14ac:dyDescent="0.25">
      <c r="B41" s="70" t="s">
        <v>19</v>
      </c>
      <c r="C41" s="80">
        <v>43910</v>
      </c>
      <c r="D41" s="21" t="s">
        <v>101</v>
      </c>
    </row>
    <row r="42" spans="2:7" x14ac:dyDescent="0.25">
      <c r="B42" s="88"/>
      <c r="C42" s="86"/>
      <c r="D42" s="84" t="s">
        <v>101</v>
      </c>
    </row>
    <row r="43" spans="2:7" x14ac:dyDescent="0.25">
      <c r="B43" s="2" t="s">
        <v>228</v>
      </c>
      <c r="C43" s="91">
        <v>43943</v>
      </c>
      <c r="D43" s="21" t="s">
        <v>101</v>
      </c>
    </row>
    <row r="44" spans="2:7" x14ac:dyDescent="0.25">
      <c r="B44" s="89"/>
      <c r="C44" s="90"/>
      <c r="D44" s="84" t="s">
        <v>101</v>
      </c>
    </row>
    <row r="45" spans="2:7" x14ac:dyDescent="0.25">
      <c r="B45" s="9" t="s">
        <v>21</v>
      </c>
      <c r="C45" s="76">
        <v>43956</v>
      </c>
      <c r="D45" s="21" t="s">
        <v>101</v>
      </c>
    </row>
    <row r="46" spans="2:7" ht="30" x14ac:dyDescent="0.25">
      <c r="B46" s="9" t="s">
        <v>229</v>
      </c>
      <c r="C46" s="76">
        <v>43956</v>
      </c>
      <c r="D46" s="21" t="s">
        <v>101</v>
      </c>
    </row>
    <row r="47" spans="2:7" x14ac:dyDescent="0.25">
      <c r="B47" s="9" t="s">
        <v>230</v>
      </c>
      <c r="C47" s="76">
        <v>43956</v>
      </c>
      <c r="D47" s="21" t="s">
        <v>101</v>
      </c>
    </row>
    <row r="48" spans="2:7" x14ac:dyDescent="0.25">
      <c r="B48" s="9" t="s">
        <v>19</v>
      </c>
      <c r="C48" s="94">
        <v>43965</v>
      </c>
      <c r="D48" s="21" t="s">
        <v>101</v>
      </c>
    </row>
    <row r="49" spans="2:4" x14ac:dyDescent="0.25">
      <c r="B49" s="9" t="s">
        <v>19</v>
      </c>
      <c r="C49" s="96">
        <v>43974</v>
      </c>
      <c r="D49" s="21" t="s">
        <v>101</v>
      </c>
    </row>
    <row r="50" spans="2:4" x14ac:dyDescent="0.25">
      <c r="B50" s="88"/>
      <c r="C50" s="86"/>
      <c r="D50" s="84" t="s">
        <v>101</v>
      </c>
    </row>
    <row r="51" spans="2:4" x14ac:dyDescent="0.25">
      <c r="B51" s="9" t="s">
        <v>231</v>
      </c>
      <c r="C51" s="78">
        <v>43986</v>
      </c>
      <c r="D51" s="21" t="s">
        <v>101</v>
      </c>
    </row>
    <row r="52" spans="2:4" x14ac:dyDescent="0.25">
      <c r="B52" s="9" t="s">
        <v>19</v>
      </c>
      <c r="C52" s="78">
        <v>43986</v>
      </c>
      <c r="D52" s="21" t="s">
        <v>101</v>
      </c>
    </row>
    <row r="53" spans="2:4" x14ac:dyDescent="0.25">
      <c r="B53" s="9" t="s">
        <v>232</v>
      </c>
      <c r="C53" s="95">
        <v>43990</v>
      </c>
      <c r="D53" s="21" t="s">
        <v>101</v>
      </c>
    </row>
    <row r="54" spans="2:4" ht="60" x14ac:dyDescent="0.25">
      <c r="B54" s="9" t="s">
        <v>233</v>
      </c>
      <c r="C54" s="77">
        <v>43997</v>
      </c>
      <c r="D54" s="21" t="s">
        <v>104</v>
      </c>
    </row>
    <row r="55" spans="2:4" x14ac:dyDescent="0.25">
      <c r="B55" s="9" t="s">
        <v>19</v>
      </c>
      <c r="C55" s="92" t="s">
        <v>16</v>
      </c>
      <c r="D55" s="21" t="s">
        <v>101</v>
      </c>
    </row>
    <row r="56" spans="2:4" x14ac:dyDescent="0.25">
      <c r="B56" s="9" t="s">
        <v>19</v>
      </c>
      <c r="C56" s="77">
        <v>43998</v>
      </c>
      <c r="D56" s="21" t="s">
        <v>101</v>
      </c>
    </row>
    <row r="57" spans="2:4" ht="30" x14ac:dyDescent="0.25">
      <c r="B57" s="9" t="s">
        <v>234</v>
      </c>
      <c r="C57" s="77">
        <v>44000</v>
      </c>
      <c r="D57" s="21" t="s">
        <v>104</v>
      </c>
    </row>
    <row r="58" spans="2:4" ht="45" x14ac:dyDescent="0.25">
      <c r="B58" s="9" t="s">
        <v>235</v>
      </c>
      <c r="C58" s="77">
        <v>44001</v>
      </c>
      <c r="D58" s="21" t="s">
        <v>104</v>
      </c>
    </row>
    <row r="59" spans="2:4" ht="60" x14ac:dyDescent="0.25">
      <c r="B59" s="9" t="s">
        <v>236</v>
      </c>
      <c r="C59" s="77">
        <v>44001</v>
      </c>
      <c r="D59" s="21" t="s">
        <v>104</v>
      </c>
    </row>
    <row r="60" spans="2:4" x14ac:dyDescent="0.25">
      <c r="B60" s="9" t="s">
        <v>214</v>
      </c>
      <c r="C60" s="77">
        <v>44001</v>
      </c>
      <c r="D60" s="21" t="s">
        <v>101</v>
      </c>
    </row>
    <row r="61" spans="2:4" ht="30" x14ac:dyDescent="0.25">
      <c r="B61" s="9" t="s">
        <v>237</v>
      </c>
      <c r="C61" s="77">
        <v>44001</v>
      </c>
      <c r="D61" s="21" t="s">
        <v>106</v>
      </c>
    </row>
    <row r="62" spans="2:4" ht="30" x14ac:dyDescent="0.25">
      <c r="B62" s="9" t="s">
        <v>238</v>
      </c>
      <c r="C62" s="77">
        <v>44001</v>
      </c>
      <c r="D62" s="21" t="s">
        <v>103</v>
      </c>
    </row>
    <row r="63" spans="2:4" ht="45" x14ac:dyDescent="0.25">
      <c r="B63" s="9" t="s">
        <v>239</v>
      </c>
      <c r="C63" s="94">
        <v>44004</v>
      </c>
      <c r="D63" s="21" t="s">
        <v>104</v>
      </c>
    </row>
    <row r="64" spans="2:4" x14ac:dyDescent="0.25">
      <c r="B64" s="9" t="s">
        <v>19</v>
      </c>
      <c r="C64" s="94">
        <v>44004</v>
      </c>
      <c r="D64" s="21" t="s">
        <v>101</v>
      </c>
    </row>
    <row r="65" spans="2:4" ht="45" x14ac:dyDescent="0.25">
      <c r="B65" s="9" t="s">
        <v>240</v>
      </c>
      <c r="C65" s="94">
        <v>44004</v>
      </c>
      <c r="D65" s="21" t="s">
        <v>101</v>
      </c>
    </row>
    <row r="66" spans="2:4" ht="30" x14ac:dyDescent="0.25">
      <c r="B66" s="9" t="s">
        <v>241</v>
      </c>
      <c r="C66" s="94">
        <v>44005</v>
      </c>
      <c r="D66" s="21" t="s">
        <v>101</v>
      </c>
    </row>
    <row r="67" spans="2:4" x14ac:dyDescent="0.25">
      <c r="B67" s="9" t="s">
        <v>19</v>
      </c>
      <c r="C67" s="94">
        <v>44005</v>
      </c>
      <c r="D67" s="21" t="s">
        <v>101</v>
      </c>
    </row>
    <row r="68" spans="2:4" ht="30" x14ac:dyDescent="0.25">
      <c r="B68" s="9" t="s">
        <v>242</v>
      </c>
      <c r="C68" s="94">
        <v>44006</v>
      </c>
      <c r="D68" s="21" t="s">
        <v>101</v>
      </c>
    </row>
    <row r="69" spans="2:4" x14ac:dyDescent="0.25">
      <c r="B69" s="9" t="s">
        <v>214</v>
      </c>
      <c r="C69" s="94">
        <v>44007</v>
      </c>
      <c r="D69" s="21" t="s">
        <v>101</v>
      </c>
    </row>
    <row r="70" spans="2:4" x14ac:dyDescent="0.25">
      <c r="B70" s="9" t="s">
        <v>214</v>
      </c>
      <c r="C70" s="94">
        <v>44008</v>
      </c>
      <c r="D70" s="21" t="s">
        <v>101</v>
      </c>
    </row>
    <row r="71" spans="2:4" x14ac:dyDescent="0.25">
      <c r="B71" s="9" t="s">
        <v>19</v>
      </c>
      <c r="C71" s="94">
        <v>44008</v>
      </c>
      <c r="D71" s="21" t="s">
        <v>101</v>
      </c>
    </row>
    <row r="72" spans="2:4" x14ac:dyDescent="0.25">
      <c r="B72" s="9" t="s">
        <v>19</v>
      </c>
      <c r="C72" s="96">
        <v>44011</v>
      </c>
      <c r="D72" s="21" t="s">
        <v>101</v>
      </c>
    </row>
    <row r="73" spans="2:4" x14ac:dyDescent="0.25">
      <c r="B73" s="9" t="s">
        <v>19</v>
      </c>
      <c r="C73" s="96">
        <v>44011</v>
      </c>
      <c r="D73" s="21" t="s">
        <v>101</v>
      </c>
    </row>
    <row r="74" spans="2:4" x14ac:dyDescent="0.25">
      <c r="B74" s="9" t="s">
        <v>19</v>
      </c>
      <c r="C74" s="96">
        <v>44011</v>
      </c>
      <c r="D74" s="21" t="s">
        <v>101</v>
      </c>
    </row>
    <row r="75" spans="2:4" x14ac:dyDescent="0.25">
      <c r="B75" s="9" t="s">
        <v>19</v>
      </c>
      <c r="C75" s="96">
        <v>44012</v>
      </c>
      <c r="D75" s="21" t="s">
        <v>101</v>
      </c>
    </row>
    <row r="76" spans="2:4" x14ac:dyDescent="0.25">
      <c r="B76" s="88"/>
      <c r="C76" s="86"/>
      <c r="D76" s="84" t="s">
        <v>101</v>
      </c>
    </row>
    <row r="77" spans="2:4" x14ac:dyDescent="0.25">
      <c r="B77" s="9" t="s">
        <v>19</v>
      </c>
      <c r="C77" s="80">
        <v>44013</v>
      </c>
      <c r="D77" s="21" t="s">
        <v>101</v>
      </c>
    </row>
    <row r="78" spans="2:4" ht="45" x14ac:dyDescent="0.25">
      <c r="B78" s="9" t="s">
        <v>243</v>
      </c>
      <c r="C78" s="80">
        <v>44014</v>
      </c>
      <c r="D78" s="21" t="s">
        <v>103</v>
      </c>
    </row>
    <row r="79" spans="2:4" ht="45" x14ac:dyDescent="0.25">
      <c r="B79" s="9" t="s">
        <v>244</v>
      </c>
      <c r="C79" s="78">
        <v>44018</v>
      </c>
      <c r="D79" s="35" t="s">
        <v>105</v>
      </c>
    </row>
    <row r="80" spans="2:4" x14ac:dyDescent="0.25">
      <c r="B80" s="9" t="s">
        <v>19</v>
      </c>
      <c r="C80" s="78">
        <v>44019</v>
      </c>
      <c r="D80" s="21" t="s">
        <v>101</v>
      </c>
    </row>
    <row r="81" spans="2:4" ht="45" x14ac:dyDescent="0.25">
      <c r="B81" s="9" t="s">
        <v>245</v>
      </c>
      <c r="C81" s="78">
        <v>44019</v>
      </c>
      <c r="D81" s="21" t="s">
        <v>106</v>
      </c>
    </row>
    <row r="82" spans="2:4" x14ac:dyDescent="0.25">
      <c r="B82" s="9" t="s">
        <v>19</v>
      </c>
      <c r="C82" s="78">
        <v>44019</v>
      </c>
      <c r="D82" s="21" t="s">
        <v>101</v>
      </c>
    </row>
    <row r="83" spans="2:4" x14ac:dyDescent="0.25">
      <c r="B83" s="9" t="s">
        <v>19</v>
      </c>
      <c r="C83" s="78">
        <v>44019</v>
      </c>
      <c r="D83" s="21" t="s">
        <v>101</v>
      </c>
    </row>
    <row r="84" spans="2:4" x14ac:dyDescent="0.25">
      <c r="B84" s="9" t="s">
        <v>19</v>
      </c>
      <c r="C84" s="78">
        <v>44019</v>
      </c>
      <c r="D84" s="21" t="s">
        <v>101</v>
      </c>
    </row>
    <row r="85" spans="2:4" x14ac:dyDescent="0.25">
      <c r="B85" s="9" t="s">
        <v>19</v>
      </c>
      <c r="C85" s="78">
        <v>44019</v>
      </c>
      <c r="D85" s="21" t="s">
        <v>101</v>
      </c>
    </row>
    <row r="86" spans="2:4" ht="75" x14ac:dyDescent="0.25">
      <c r="B86" s="9" t="s">
        <v>246</v>
      </c>
      <c r="C86" s="78">
        <v>44019</v>
      </c>
      <c r="D86" s="21" t="s">
        <v>106</v>
      </c>
    </row>
    <row r="87" spans="2:4" x14ac:dyDescent="0.25">
      <c r="B87" s="9" t="s">
        <v>19</v>
      </c>
      <c r="C87" s="78">
        <v>44019</v>
      </c>
      <c r="D87" s="21" t="s">
        <v>101</v>
      </c>
    </row>
    <row r="88" spans="2:4" x14ac:dyDescent="0.25">
      <c r="B88" s="9" t="s">
        <v>19</v>
      </c>
      <c r="C88" s="78">
        <v>44020</v>
      </c>
      <c r="D88" s="21" t="s">
        <v>101</v>
      </c>
    </row>
    <row r="89" spans="2:4" ht="30" x14ac:dyDescent="0.25">
      <c r="B89" s="9" t="s">
        <v>247</v>
      </c>
      <c r="C89" s="78">
        <v>44020</v>
      </c>
      <c r="D89" s="21" t="s">
        <v>119</v>
      </c>
    </row>
    <row r="90" spans="2:4" x14ac:dyDescent="0.25">
      <c r="B90" s="9" t="s">
        <v>19</v>
      </c>
      <c r="C90" s="78">
        <v>44020</v>
      </c>
      <c r="D90" s="21" t="s">
        <v>101</v>
      </c>
    </row>
    <row r="91" spans="2:4" x14ac:dyDescent="0.25">
      <c r="B91" s="9" t="s">
        <v>22</v>
      </c>
      <c r="C91" s="78">
        <v>44020</v>
      </c>
      <c r="D91" s="21" t="s">
        <v>101</v>
      </c>
    </row>
    <row r="92" spans="2:4" x14ac:dyDescent="0.25">
      <c r="B92" s="9" t="s">
        <v>19</v>
      </c>
      <c r="C92" s="78">
        <v>44020</v>
      </c>
      <c r="D92" s="21" t="s">
        <v>101</v>
      </c>
    </row>
    <row r="93" spans="2:4" ht="30" x14ac:dyDescent="0.25">
      <c r="B93" s="9" t="s">
        <v>248</v>
      </c>
      <c r="C93" s="94">
        <v>44028</v>
      </c>
      <c r="D93" s="21" t="s">
        <v>119</v>
      </c>
    </row>
    <row r="94" spans="2:4" x14ac:dyDescent="0.25">
      <c r="B94" s="9" t="s">
        <v>19</v>
      </c>
      <c r="C94" s="97">
        <v>44034</v>
      </c>
      <c r="D94" s="21" t="s">
        <v>101</v>
      </c>
    </row>
    <row r="95" spans="2:4" x14ac:dyDescent="0.25">
      <c r="B95" s="9" t="s">
        <v>249</v>
      </c>
      <c r="C95" s="74">
        <v>44039</v>
      </c>
      <c r="D95" s="21" t="s">
        <v>106</v>
      </c>
    </row>
    <row r="96" spans="2:4" x14ac:dyDescent="0.25">
      <c r="B96" s="9" t="s">
        <v>19</v>
      </c>
      <c r="C96" s="74">
        <v>44039</v>
      </c>
      <c r="D96" s="21" t="s">
        <v>101</v>
      </c>
    </row>
    <row r="97" spans="2:4" ht="30" x14ac:dyDescent="0.25">
      <c r="B97" s="9" t="s">
        <v>250</v>
      </c>
      <c r="C97" s="74">
        <v>44040</v>
      </c>
      <c r="D97" s="21" t="s">
        <v>119</v>
      </c>
    </row>
    <row r="98" spans="2:4" x14ac:dyDescent="0.25">
      <c r="B98" s="9" t="s">
        <v>251</v>
      </c>
      <c r="C98" s="74">
        <v>44040</v>
      </c>
      <c r="D98" s="21" t="s">
        <v>101</v>
      </c>
    </row>
    <row r="99" spans="2:4" ht="45" x14ac:dyDescent="0.25">
      <c r="B99" s="9" t="s">
        <v>252</v>
      </c>
      <c r="C99" s="74">
        <v>44041</v>
      </c>
      <c r="D99" s="21" t="s">
        <v>119</v>
      </c>
    </row>
    <row r="100" spans="2:4" x14ac:dyDescent="0.25">
      <c r="B100" s="9" t="s">
        <v>19</v>
      </c>
      <c r="C100" s="74">
        <v>44041</v>
      </c>
      <c r="D100" s="21" t="s">
        <v>101</v>
      </c>
    </row>
    <row r="101" spans="2:4" x14ac:dyDescent="0.25">
      <c r="B101" s="9" t="s">
        <v>19</v>
      </c>
      <c r="C101" s="74">
        <v>44042</v>
      </c>
      <c r="D101" s="21" t="s">
        <v>101</v>
      </c>
    </row>
    <row r="102" spans="2:4" ht="30" x14ac:dyDescent="0.25">
      <c r="B102" s="9" t="s">
        <v>253</v>
      </c>
      <c r="C102" s="74">
        <v>44042</v>
      </c>
      <c r="D102" s="21" t="s">
        <v>119</v>
      </c>
    </row>
    <row r="103" spans="2:4" x14ac:dyDescent="0.25">
      <c r="B103" s="9" t="s">
        <v>19</v>
      </c>
      <c r="C103" s="74">
        <v>44043</v>
      </c>
      <c r="D103" s="21" t="s">
        <v>101</v>
      </c>
    </row>
    <row r="104" spans="2:4" x14ac:dyDescent="0.25">
      <c r="B104" s="71"/>
      <c r="C104" s="13"/>
      <c r="D104" s="21" t="s">
        <v>101</v>
      </c>
    </row>
    <row r="105" spans="2:4" x14ac:dyDescent="0.25">
      <c r="B105" s="14"/>
      <c r="C105" s="14"/>
    </row>
    <row r="106" spans="2:4" x14ac:dyDescent="0.25">
      <c r="B106" s="9" t="s">
        <v>19</v>
      </c>
      <c r="C106" s="80">
        <v>44046</v>
      </c>
      <c r="D106" s="21" t="s">
        <v>101</v>
      </c>
    </row>
    <row r="107" spans="2:4" x14ac:dyDescent="0.25">
      <c r="B107" s="9" t="s">
        <v>19</v>
      </c>
      <c r="C107" s="80">
        <v>44047</v>
      </c>
      <c r="D107" s="21" t="s">
        <v>101</v>
      </c>
    </row>
    <row r="108" spans="2:4" ht="30" x14ac:dyDescent="0.25">
      <c r="B108" s="9" t="s">
        <v>254</v>
      </c>
      <c r="C108" s="80">
        <v>44047</v>
      </c>
      <c r="D108" s="21" t="s">
        <v>102</v>
      </c>
    </row>
    <row r="109" spans="2:4" x14ac:dyDescent="0.25">
      <c r="B109" s="9" t="s">
        <v>19</v>
      </c>
      <c r="C109" s="93">
        <v>44053</v>
      </c>
      <c r="D109" s="21" t="s">
        <v>101</v>
      </c>
    </row>
    <row r="110" spans="2:4" x14ac:dyDescent="0.25">
      <c r="B110" s="9" t="s">
        <v>19</v>
      </c>
      <c r="C110" s="93">
        <v>44053</v>
      </c>
      <c r="D110" s="21" t="s">
        <v>101</v>
      </c>
    </row>
    <row r="111" spans="2:4" x14ac:dyDescent="0.25">
      <c r="B111" s="9" t="s">
        <v>19</v>
      </c>
      <c r="C111" s="93">
        <v>44054</v>
      </c>
      <c r="D111" s="21" t="s">
        <v>101</v>
      </c>
    </row>
    <row r="112" spans="2:4" x14ac:dyDescent="0.25">
      <c r="B112" s="9" t="s">
        <v>19</v>
      </c>
      <c r="C112" s="93">
        <v>44054</v>
      </c>
      <c r="D112" s="21" t="s">
        <v>101</v>
      </c>
    </row>
    <row r="113" spans="2:4" ht="30" x14ac:dyDescent="0.25">
      <c r="B113" s="9" t="s">
        <v>255</v>
      </c>
      <c r="C113" s="93">
        <v>44054</v>
      </c>
      <c r="D113" s="21" t="s">
        <v>119</v>
      </c>
    </row>
    <row r="114" spans="2:4" ht="45" x14ac:dyDescent="0.25">
      <c r="B114" s="9" t="s">
        <v>256</v>
      </c>
      <c r="C114" s="93">
        <v>44054</v>
      </c>
      <c r="D114" s="21" t="s">
        <v>101</v>
      </c>
    </row>
    <row r="115" spans="2:4" ht="45" x14ac:dyDescent="0.25">
      <c r="B115" s="9" t="s">
        <v>257</v>
      </c>
      <c r="C115" s="93">
        <v>44055</v>
      </c>
      <c r="D115" s="21" t="s">
        <v>105</v>
      </c>
    </row>
    <row r="116" spans="2:4" ht="60" x14ac:dyDescent="0.25">
      <c r="B116" s="9" t="s">
        <v>258</v>
      </c>
      <c r="C116" s="98" t="s">
        <v>17</v>
      </c>
      <c r="D116" s="21" t="s">
        <v>106</v>
      </c>
    </row>
    <row r="117" spans="2:4" x14ac:dyDescent="0.25">
      <c r="B117" s="9" t="s">
        <v>19</v>
      </c>
      <c r="C117" s="74">
        <v>44060</v>
      </c>
      <c r="D117" s="21" t="s">
        <v>101</v>
      </c>
    </row>
    <row r="118" spans="2:4" x14ac:dyDescent="0.25">
      <c r="B118" s="9" t="s">
        <v>19</v>
      </c>
      <c r="C118" s="74">
        <v>44060</v>
      </c>
      <c r="D118" s="21" t="s">
        <v>101</v>
      </c>
    </row>
    <row r="119" spans="2:4" x14ac:dyDescent="0.25">
      <c r="B119" s="9" t="s">
        <v>19</v>
      </c>
      <c r="C119" s="74">
        <v>44061</v>
      </c>
      <c r="D119" s="21" t="s">
        <v>101</v>
      </c>
    </row>
    <row r="120" spans="2:4" ht="45" x14ac:dyDescent="0.25">
      <c r="B120" s="9" t="s">
        <v>259</v>
      </c>
      <c r="C120" s="74">
        <v>44062</v>
      </c>
      <c r="D120" s="21" t="s">
        <v>119</v>
      </c>
    </row>
    <row r="121" spans="2:4" x14ac:dyDescent="0.25">
      <c r="B121" s="9" t="s">
        <v>19</v>
      </c>
      <c r="C121" s="74">
        <v>44062</v>
      </c>
      <c r="D121" s="21" t="s">
        <v>101</v>
      </c>
    </row>
    <row r="122" spans="2:4" ht="45" x14ac:dyDescent="0.25">
      <c r="B122" s="9" t="s">
        <v>260</v>
      </c>
      <c r="C122" s="74">
        <v>44063</v>
      </c>
      <c r="D122" s="21" t="s">
        <v>119</v>
      </c>
    </row>
    <row r="123" spans="2:4" x14ac:dyDescent="0.25">
      <c r="B123" s="9" t="s">
        <v>19</v>
      </c>
      <c r="C123" s="74">
        <v>44064</v>
      </c>
      <c r="D123" s="21" t="s">
        <v>101</v>
      </c>
    </row>
    <row r="124" spans="2:4" x14ac:dyDescent="0.25">
      <c r="B124" s="9" t="s">
        <v>19</v>
      </c>
      <c r="C124" s="99">
        <v>44067</v>
      </c>
      <c r="D124" s="21" t="s">
        <v>101</v>
      </c>
    </row>
    <row r="125" spans="2:4" x14ac:dyDescent="0.25">
      <c r="B125" s="9" t="s">
        <v>19</v>
      </c>
      <c r="C125" s="99">
        <v>44067</v>
      </c>
      <c r="D125" s="21" t="s">
        <v>101</v>
      </c>
    </row>
    <row r="126" spans="2:4" x14ac:dyDescent="0.25">
      <c r="B126" s="9" t="s">
        <v>261</v>
      </c>
      <c r="C126" s="99">
        <v>44067</v>
      </c>
      <c r="D126" s="21" t="s">
        <v>102</v>
      </c>
    </row>
    <row r="127" spans="2:4" x14ac:dyDescent="0.25">
      <c r="B127" s="9" t="s">
        <v>262</v>
      </c>
      <c r="C127" s="99">
        <v>44067</v>
      </c>
      <c r="D127" s="21" t="s">
        <v>119</v>
      </c>
    </row>
    <row r="128" spans="2:4" x14ac:dyDescent="0.25">
      <c r="B128" s="9" t="s">
        <v>263</v>
      </c>
      <c r="C128" s="99">
        <v>44067</v>
      </c>
      <c r="D128" s="21" t="s">
        <v>119</v>
      </c>
    </row>
    <row r="129" spans="2:4" ht="30" x14ac:dyDescent="0.25">
      <c r="B129" s="9" t="s">
        <v>264</v>
      </c>
      <c r="C129" s="99">
        <v>44067</v>
      </c>
      <c r="D129" s="21" t="s">
        <v>102</v>
      </c>
    </row>
    <row r="130" spans="2:4" x14ac:dyDescent="0.25">
      <c r="B130" s="9" t="s">
        <v>19</v>
      </c>
      <c r="C130" s="99">
        <v>44068</v>
      </c>
      <c r="D130" s="21" t="s">
        <v>101</v>
      </c>
    </row>
    <row r="131" spans="2:4" ht="30" x14ac:dyDescent="0.25">
      <c r="B131" s="9" t="s">
        <v>265</v>
      </c>
      <c r="C131" s="99">
        <v>44069</v>
      </c>
      <c r="D131" s="21" t="s">
        <v>101</v>
      </c>
    </row>
    <row r="132" spans="2:4" x14ac:dyDescent="0.25">
      <c r="B132" s="9" t="s">
        <v>19</v>
      </c>
      <c r="C132" s="99">
        <v>44069</v>
      </c>
      <c r="D132" s="21" t="s">
        <v>101</v>
      </c>
    </row>
    <row r="133" spans="2:4" x14ac:dyDescent="0.25">
      <c r="B133" s="9" t="s">
        <v>19</v>
      </c>
      <c r="C133" s="99">
        <v>44070</v>
      </c>
      <c r="D133" s="21" t="s">
        <v>101</v>
      </c>
    </row>
    <row r="134" spans="2:4" x14ac:dyDescent="0.25">
      <c r="B134" s="9" t="s">
        <v>19</v>
      </c>
      <c r="C134" s="99">
        <v>44070</v>
      </c>
      <c r="D134" s="21" t="s">
        <v>101</v>
      </c>
    </row>
    <row r="135" spans="2:4" ht="30" x14ac:dyDescent="0.25">
      <c r="B135" s="9" t="s">
        <v>266</v>
      </c>
      <c r="C135" s="99">
        <v>44070</v>
      </c>
      <c r="D135" s="21" t="s">
        <v>119</v>
      </c>
    </row>
    <row r="136" spans="2:4" ht="45" x14ac:dyDescent="0.25">
      <c r="B136" s="9" t="s">
        <v>267</v>
      </c>
      <c r="C136" s="99">
        <v>44070</v>
      </c>
      <c r="D136" s="21" t="s">
        <v>105</v>
      </c>
    </row>
    <row r="137" spans="2:4" x14ac:dyDescent="0.25">
      <c r="B137" s="85"/>
      <c r="C137" s="86"/>
      <c r="D137" s="84"/>
    </row>
    <row r="138" spans="2:4" x14ac:dyDescent="0.25">
      <c r="B138" s="9" t="s">
        <v>19</v>
      </c>
      <c r="C138" s="76">
        <v>44075</v>
      </c>
      <c r="D138" s="21" t="s">
        <v>101</v>
      </c>
    </row>
    <row r="139" spans="2:4" ht="30" x14ac:dyDescent="0.25">
      <c r="B139" s="9" t="s">
        <v>268</v>
      </c>
      <c r="C139" s="76">
        <v>44075</v>
      </c>
      <c r="D139" s="21" t="s">
        <v>101</v>
      </c>
    </row>
    <row r="140" spans="2:4" x14ac:dyDescent="0.25">
      <c r="B140" s="9" t="s">
        <v>269</v>
      </c>
      <c r="C140" s="76">
        <v>44075</v>
      </c>
      <c r="D140" s="21" t="s">
        <v>101</v>
      </c>
    </row>
    <row r="141" spans="2:4" x14ac:dyDescent="0.25">
      <c r="B141" s="9" t="s">
        <v>19</v>
      </c>
      <c r="C141" s="76">
        <v>44075</v>
      </c>
      <c r="D141" s="21" t="s">
        <v>101</v>
      </c>
    </row>
    <row r="142" spans="2:4" ht="45" x14ac:dyDescent="0.25">
      <c r="B142" s="9" t="s">
        <v>270</v>
      </c>
      <c r="C142" s="76">
        <v>44075</v>
      </c>
      <c r="D142" s="21" t="s">
        <v>102</v>
      </c>
    </row>
    <row r="143" spans="2:4" x14ac:dyDescent="0.25">
      <c r="B143" s="9" t="s">
        <v>19</v>
      </c>
      <c r="C143" s="76">
        <v>44078</v>
      </c>
      <c r="D143" s="21" t="s">
        <v>101</v>
      </c>
    </row>
    <row r="144" spans="2:4" ht="30" x14ac:dyDescent="0.25">
      <c r="B144" s="9" t="s">
        <v>271</v>
      </c>
      <c r="C144" s="76">
        <v>44078</v>
      </c>
      <c r="D144" s="21" t="s">
        <v>101</v>
      </c>
    </row>
    <row r="145" spans="2:4" ht="30" x14ac:dyDescent="0.25">
      <c r="B145" s="9" t="s">
        <v>272</v>
      </c>
      <c r="C145" s="76">
        <v>44078</v>
      </c>
      <c r="D145" s="21" t="s">
        <v>101</v>
      </c>
    </row>
    <row r="146" spans="2:4" ht="45" x14ac:dyDescent="0.25">
      <c r="B146" s="9" t="s">
        <v>273</v>
      </c>
      <c r="C146" s="93">
        <v>44083</v>
      </c>
      <c r="D146" s="21" t="s">
        <v>119</v>
      </c>
    </row>
    <row r="147" spans="2:4" x14ac:dyDescent="0.25">
      <c r="B147" s="9" t="s">
        <v>23</v>
      </c>
      <c r="C147" s="93">
        <v>44083</v>
      </c>
      <c r="D147" s="21" t="s">
        <v>101</v>
      </c>
    </row>
    <row r="148" spans="2:4" ht="45" x14ac:dyDescent="0.25">
      <c r="B148" s="9" t="s">
        <v>274</v>
      </c>
      <c r="C148" s="80">
        <v>44088</v>
      </c>
      <c r="D148" s="21" t="s">
        <v>103</v>
      </c>
    </row>
    <row r="149" spans="2:4" ht="30" x14ac:dyDescent="0.25">
      <c r="B149" s="9" t="s">
        <v>275</v>
      </c>
      <c r="C149" s="80">
        <v>44088</v>
      </c>
      <c r="D149" s="21" t="s">
        <v>103</v>
      </c>
    </row>
    <row r="150" spans="2:4" ht="30" x14ac:dyDescent="0.25">
      <c r="B150" s="9" t="s">
        <v>276</v>
      </c>
      <c r="C150" s="80">
        <v>44090</v>
      </c>
      <c r="D150" s="21" t="s">
        <v>102</v>
      </c>
    </row>
    <row r="151" spans="2:4" x14ac:dyDescent="0.25">
      <c r="B151" s="9" t="s">
        <v>19</v>
      </c>
      <c r="C151" s="80">
        <v>44090</v>
      </c>
      <c r="D151" s="21" t="s">
        <v>101</v>
      </c>
    </row>
    <row r="152" spans="2:4" x14ac:dyDescent="0.25">
      <c r="B152" s="9" t="s">
        <v>19</v>
      </c>
      <c r="C152" s="80">
        <v>44091</v>
      </c>
      <c r="D152" s="21" t="s">
        <v>101</v>
      </c>
    </row>
    <row r="153" spans="2:4" ht="45" x14ac:dyDescent="0.25">
      <c r="B153" s="9" t="s">
        <v>24</v>
      </c>
      <c r="C153" s="80">
        <v>44091</v>
      </c>
      <c r="D153" s="21" t="s">
        <v>105</v>
      </c>
    </row>
    <row r="154" spans="2:4" x14ac:dyDescent="0.25">
      <c r="B154" s="9" t="s">
        <v>277</v>
      </c>
      <c r="C154" s="96">
        <v>44095</v>
      </c>
      <c r="D154" s="21" t="s">
        <v>101</v>
      </c>
    </row>
    <row r="155" spans="2:4" ht="30" x14ac:dyDescent="0.25">
      <c r="B155" s="9" t="s">
        <v>278</v>
      </c>
      <c r="C155" s="96">
        <v>44096</v>
      </c>
      <c r="D155" s="21" t="s">
        <v>101</v>
      </c>
    </row>
    <row r="156" spans="2:4" x14ac:dyDescent="0.25">
      <c r="B156" s="9" t="s">
        <v>19</v>
      </c>
      <c r="C156" s="96">
        <v>44096</v>
      </c>
      <c r="D156" s="21" t="s">
        <v>101</v>
      </c>
    </row>
    <row r="157" spans="2:4" x14ac:dyDescent="0.25">
      <c r="B157" s="9" t="s">
        <v>279</v>
      </c>
      <c r="C157" s="96">
        <v>44097</v>
      </c>
      <c r="D157" s="21" t="s">
        <v>101</v>
      </c>
    </row>
    <row r="158" spans="2:4" x14ac:dyDescent="0.25">
      <c r="B158" s="9" t="s">
        <v>280</v>
      </c>
      <c r="C158" s="96">
        <v>44098</v>
      </c>
      <c r="D158" s="21" t="s">
        <v>102</v>
      </c>
    </row>
    <row r="159" spans="2:4" ht="30" x14ac:dyDescent="0.25">
      <c r="B159" s="9" t="s">
        <v>281</v>
      </c>
      <c r="C159" s="96">
        <v>44099</v>
      </c>
      <c r="D159" s="21" t="s">
        <v>101</v>
      </c>
    </row>
    <row r="160" spans="2:4" x14ac:dyDescent="0.25">
      <c r="B160" s="9" t="s">
        <v>282</v>
      </c>
      <c r="C160" s="96">
        <v>44099</v>
      </c>
      <c r="D160" s="21" t="s">
        <v>119</v>
      </c>
    </row>
    <row r="161" spans="2:4" ht="30" x14ac:dyDescent="0.25">
      <c r="B161" s="9" t="s">
        <v>283</v>
      </c>
      <c r="C161" s="94">
        <v>44102</v>
      </c>
      <c r="D161" s="21" t="s">
        <v>101</v>
      </c>
    </row>
    <row r="162" spans="2:4" ht="30" x14ac:dyDescent="0.25">
      <c r="B162" s="9" t="s">
        <v>284</v>
      </c>
      <c r="C162" s="94">
        <v>44102</v>
      </c>
      <c r="D162" s="21" t="s">
        <v>103</v>
      </c>
    </row>
    <row r="163" spans="2:4" ht="30" x14ac:dyDescent="0.25">
      <c r="B163" s="9" t="s">
        <v>285</v>
      </c>
      <c r="C163" s="94">
        <v>44102</v>
      </c>
      <c r="D163" s="21" t="s">
        <v>119</v>
      </c>
    </row>
    <row r="164" spans="2:4" x14ac:dyDescent="0.25">
      <c r="B164" s="9" t="s">
        <v>19</v>
      </c>
      <c r="C164" s="94">
        <v>44102</v>
      </c>
      <c r="D164" s="21" t="s">
        <v>101</v>
      </c>
    </row>
    <row r="165" spans="2:4" ht="30" x14ac:dyDescent="0.25">
      <c r="B165" s="9" t="s">
        <v>286</v>
      </c>
      <c r="C165" s="94">
        <v>44103</v>
      </c>
      <c r="D165" s="21" t="s">
        <v>101</v>
      </c>
    </row>
    <row r="166" spans="2:4" x14ac:dyDescent="0.25">
      <c r="B166" s="9" t="s">
        <v>19</v>
      </c>
      <c r="C166" s="94">
        <v>44103</v>
      </c>
      <c r="D166" s="21" t="s">
        <v>101</v>
      </c>
    </row>
    <row r="167" spans="2:4" x14ac:dyDescent="0.25">
      <c r="B167" s="85"/>
      <c r="C167" s="100"/>
      <c r="D167" s="84" t="s">
        <v>101</v>
      </c>
    </row>
    <row r="168" spans="2:4" ht="45" x14ac:dyDescent="0.25">
      <c r="B168" s="9" t="s">
        <v>287</v>
      </c>
      <c r="C168" s="78">
        <v>44106</v>
      </c>
      <c r="D168" s="21" t="s">
        <v>102</v>
      </c>
    </row>
    <row r="169" spans="2:4" ht="30" x14ac:dyDescent="0.25">
      <c r="B169" s="9" t="s">
        <v>288</v>
      </c>
      <c r="C169" s="76">
        <v>44111</v>
      </c>
      <c r="D169" s="21" t="s">
        <v>119</v>
      </c>
    </row>
    <row r="170" spans="2:4" x14ac:dyDescent="0.25">
      <c r="B170" s="9" t="s">
        <v>19</v>
      </c>
      <c r="C170" s="76">
        <v>44113</v>
      </c>
      <c r="D170" s="21" t="s">
        <v>101</v>
      </c>
    </row>
    <row r="171" spans="2:4" x14ac:dyDescent="0.25">
      <c r="B171" s="9" t="s">
        <v>19</v>
      </c>
      <c r="C171" s="93">
        <v>44117</v>
      </c>
      <c r="D171" s="21" t="s">
        <v>102</v>
      </c>
    </row>
    <row r="172" spans="2:4" ht="30" x14ac:dyDescent="0.25">
      <c r="B172" s="9" t="s">
        <v>289</v>
      </c>
      <c r="C172" s="93">
        <v>44119</v>
      </c>
      <c r="D172" s="21" t="s">
        <v>102</v>
      </c>
    </row>
    <row r="173" spans="2:4" x14ac:dyDescent="0.25">
      <c r="B173" s="9" t="s">
        <v>290</v>
      </c>
      <c r="C173" s="80">
        <v>44123</v>
      </c>
      <c r="D173" s="21" t="s">
        <v>101</v>
      </c>
    </row>
    <row r="174" spans="2:4" ht="45" x14ac:dyDescent="0.25">
      <c r="B174" s="9" t="s">
        <v>291</v>
      </c>
      <c r="C174" s="101">
        <v>44133</v>
      </c>
      <c r="D174" s="21" t="s">
        <v>105</v>
      </c>
    </row>
    <row r="175" spans="2:4" x14ac:dyDescent="0.25">
      <c r="B175" s="9" t="s">
        <v>292</v>
      </c>
      <c r="C175" s="101">
        <v>44133</v>
      </c>
      <c r="D175" s="21" t="s">
        <v>101</v>
      </c>
    </row>
    <row r="176" spans="2:4" x14ac:dyDescent="0.25">
      <c r="B176" s="85"/>
      <c r="C176" s="100"/>
      <c r="D176" s="84" t="s">
        <v>101</v>
      </c>
    </row>
    <row r="177" spans="2:4" ht="30" x14ac:dyDescent="0.25">
      <c r="B177" s="9" t="s">
        <v>293</v>
      </c>
      <c r="C177" s="78">
        <v>44139</v>
      </c>
      <c r="D177" s="21" t="s">
        <v>119</v>
      </c>
    </row>
    <row r="178" spans="2:4" x14ac:dyDescent="0.25">
      <c r="B178" s="9" t="s">
        <v>19</v>
      </c>
      <c r="C178" s="78">
        <v>44139</v>
      </c>
      <c r="D178" s="21" t="s">
        <v>101</v>
      </c>
    </row>
    <row r="179" spans="2:4" ht="45" x14ac:dyDescent="0.25">
      <c r="B179" s="9" t="s">
        <v>294</v>
      </c>
      <c r="C179" s="78">
        <v>44140</v>
      </c>
      <c r="D179" s="21" t="s">
        <v>119</v>
      </c>
    </row>
    <row r="180" spans="2:4" ht="30" x14ac:dyDescent="0.25">
      <c r="B180" s="9" t="s">
        <v>295</v>
      </c>
      <c r="C180" s="78">
        <v>44140</v>
      </c>
      <c r="D180" s="21" t="s">
        <v>101</v>
      </c>
    </row>
    <row r="181" spans="2:4" ht="30" x14ac:dyDescent="0.25">
      <c r="B181" s="9" t="s">
        <v>296</v>
      </c>
      <c r="C181" s="78">
        <v>44140</v>
      </c>
      <c r="D181" s="21" t="s">
        <v>101</v>
      </c>
    </row>
    <row r="182" spans="2:4" x14ac:dyDescent="0.25">
      <c r="B182" s="9" t="s">
        <v>19</v>
      </c>
      <c r="C182" s="78">
        <v>44141</v>
      </c>
      <c r="D182" s="21" t="s">
        <v>101</v>
      </c>
    </row>
    <row r="183" spans="2:4" x14ac:dyDescent="0.25">
      <c r="B183" s="9" t="s">
        <v>19</v>
      </c>
      <c r="C183" s="78">
        <v>44141</v>
      </c>
      <c r="D183" s="21" t="s">
        <v>101</v>
      </c>
    </row>
    <row r="184" spans="2:4" ht="30" x14ac:dyDescent="0.25">
      <c r="B184" s="9" t="s">
        <v>297</v>
      </c>
      <c r="C184" s="95">
        <v>44145</v>
      </c>
      <c r="D184" s="21" t="s">
        <v>119</v>
      </c>
    </row>
    <row r="185" spans="2:4" ht="45" x14ac:dyDescent="0.25">
      <c r="B185" s="9" t="s">
        <v>298</v>
      </c>
      <c r="C185" s="95">
        <v>44148</v>
      </c>
      <c r="D185" s="21" t="s">
        <v>105</v>
      </c>
    </row>
    <row r="186" spans="2:4" ht="60" x14ac:dyDescent="0.25">
      <c r="B186" s="9" t="s">
        <v>299</v>
      </c>
      <c r="C186" s="94">
        <v>44151</v>
      </c>
      <c r="D186" s="21" t="s">
        <v>101</v>
      </c>
    </row>
    <row r="187" spans="2:4" ht="45" x14ac:dyDescent="0.25">
      <c r="B187" s="9" t="s">
        <v>300</v>
      </c>
      <c r="C187" s="94">
        <v>44151</v>
      </c>
      <c r="D187" s="21" t="s">
        <v>119</v>
      </c>
    </row>
    <row r="188" spans="2:4" ht="75" x14ac:dyDescent="0.25">
      <c r="B188" s="9" t="s">
        <v>301</v>
      </c>
      <c r="C188" s="94">
        <v>44152</v>
      </c>
      <c r="D188" s="21" t="s">
        <v>105</v>
      </c>
    </row>
    <row r="189" spans="2:4" x14ac:dyDescent="0.25">
      <c r="B189" s="9" t="s">
        <v>19</v>
      </c>
      <c r="C189" s="94">
        <v>44152</v>
      </c>
      <c r="D189" s="21" t="s">
        <v>101</v>
      </c>
    </row>
    <row r="190" spans="2:4" ht="30" x14ac:dyDescent="0.25">
      <c r="B190" s="9" t="s">
        <v>302</v>
      </c>
      <c r="C190" s="94">
        <v>44155</v>
      </c>
      <c r="D190" s="21" t="s">
        <v>102</v>
      </c>
    </row>
    <row r="191" spans="2:4" x14ac:dyDescent="0.25">
      <c r="B191" s="9" t="s">
        <v>19</v>
      </c>
      <c r="C191" s="96">
        <v>44158</v>
      </c>
      <c r="D191" s="21" t="s">
        <v>101</v>
      </c>
    </row>
    <row r="192" spans="2:4" ht="45" x14ac:dyDescent="0.25">
      <c r="B192" s="9" t="s">
        <v>303</v>
      </c>
      <c r="C192" s="96">
        <v>44160</v>
      </c>
      <c r="D192" s="21" t="s">
        <v>105</v>
      </c>
    </row>
    <row r="193" spans="2:4" x14ac:dyDescent="0.25">
      <c r="B193" s="9" t="s">
        <v>21</v>
      </c>
      <c r="C193" s="96">
        <v>44161</v>
      </c>
      <c r="D193" s="21" t="s">
        <v>101</v>
      </c>
    </row>
    <row r="194" spans="2:4" x14ac:dyDescent="0.25">
      <c r="B194" s="85"/>
      <c r="C194" s="100"/>
      <c r="D194" s="84" t="s">
        <v>101</v>
      </c>
    </row>
    <row r="195" spans="2:4" ht="60" x14ac:dyDescent="0.25">
      <c r="B195" s="9" t="s">
        <v>304</v>
      </c>
      <c r="C195" s="78">
        <v>44172</v>
      </c>
      <c r="D195" s="21" t="s">
        <v>119</v>
      </c>
    </row>
    <row r="196" spans="2:4" x14ac:dyDescent="0.25">
      <c r="B196" s="9" t="s">
        <v>305</v>
      </c>
      <c r="C196" s="78">
        <v>44172</v>
      </c>
      <c r="D196" s="21" t="s">
        <v>119</v>
      </c>
    </row>
    <row r="197" spans="2:4" x14ac:dyDescent="0.25">
      <c r="B197" s="9" t="s">
        <v>19</v>
      </c>
      <c r="C197" s="78">
        <v>44173</v>
      </c>
      <c r="D197" s="21" t="s">
        <v>101</v>
      </c>
    </row>
    <row r="198" spans="2:4" x14ac:dyDescent="0.25">
      <c r="B198" s="9" t="s">
        <v>19</v>
      </c>
      <c r="C198" s="78">
        <v>44173</v>
      </c>
      <c r="D198" s="21" t="s">
        <v>101</v>
      </c>
    </row>
    <row r="199" spans="2:4" x14ac:dyDescent="0.25">
      <c r="B199" s="9" t="s">
        <v>19</v>
      </c>
      <c r="C199" s="78">
        <v>44175</v>
      </c>
      <c r="D199" s="21" t="s">
        <v>101</v>
      </c>
    </row>
    <row r="200" spans="2:4" ht="60" x14ac:dyDescent="0.25">
      <c r="B200" s="9" t="s">
        <v>306</v>
      </c>
      <c r="C200" s="78">
        <v>44176</v>
      </c>
      <c r="D200" s="21" t="s">
        <v>119</v>
      </c>
    </row>
    <row r="201" spans="2:4" ht="45" x14ac:dyDescent="0.25">
      <c r="B201" s="9" t="s">
        <v>24</v>
      </c>
      <c r="C201" s="78">
        <v>44176</v>
      </c>
      <c r="D201" s="21" t="s">
        <v>105</v>
      </c>
    </row>
    <row r="202" spans="2:4" ht="35.25" customHeight="1" x14ac:dyDescent="0.25">
      <c r="B202" s="9" t="s">
        <v>307</v>
      </c>
      <c r="C202" s="93">
        <v>44182</v>
      </c>
      <c r="D202" s="21" t="s">
        <v>101</v>
      </c>
    </row>
    <row r="203" spans="2:4" x14ac:dyDescent="0.25">
      <c r="B203" s="15" t="s">
        <v>19</v>
      </c>
      <c r="C203" s="93">
        <v>44182</v>
      </c>
      <c r="D203" s="21" t="s">
        <v>101</v>
      </c>
    </row>
    <row r="204" spans="2:4" x14ac:dyDescent="0.25">
      <c r="B204" s="9" t="s">
        <v>19</v>
      </c>
      <c r="C204" s="93">
        <v>44183</v>
      </c>
      <c r="D204" s="21" t="s">
        <v>101</v>
      </c>
    </row>
    <row r="205" spans="2:4" ht="45" x14ac:dyDescent="0.25">
      <c r="B205" s="9" t="s">
        <v>308</v>
      </c>
      <c r="C205" s="96">
        <v>44186</v>
      </c>
      <c r="D205" s="21" t="s">
        <v>119</v>
      </c>
    </row>
    <row r="206" spans="2:4" ht="30" x14ac:dyDescent="0.25">
      <c r="B206" s="9" t="s">
        <v>309</v>
      </c>
      <c r="C206" s="96">
        <v>44186</v>
      </c>
      <c r="D206" s="21" t="s">
        <v>119</v>
      </c>
    </row>
    <row r="207" spans="2:4" x14ac:dyDescent="0.25">
      <c r="B207" s="9" t="s">
        <v>19</v>
      </c>
      <c r="C207" s="96">
        <v>44186</v>
      </c>
      <c r="D207" s="21" t="s">
        <v>101</v>
      </c>
    </row>
    <row r="208" spans="2:4" x14ac:dyDescent="0.25">
      <c r="B208" s="9" t="s">
        <v>19</v>
      </c>
      <c r="C208" s="96">
        <v>44186</v>
      </c>
      <c r="D208" s="21" t="s">
        <v>101</v>
      </c>
    </row>
    <row r="209" spans="2:4" x14ac:dyDescent="0.25">
      <c r="B209" s="9" t="s">
        <v>19</v>
      </c>
      <c r="C209" s="96">
        <v>44187</v>
      </c>
      <c r="D209" s="21" t="s">
        <v>101</v>
      </c>
    </row>
    <row r="210" spans="2:4" x14ac:dyDescent="0.25">
      <c r="B210" s="6"/>
      <c r="C210" s="6"/>
    </row>
  </sheetData>
  <mergeCells count="69">
    <mergeCell ref="E39:E40"/>
    <mergeCell ref="F39:G40"/>
    <mergeCell ref="E34:G34"/>
    <mergeCell ref="E35:E36"/>
    <mergeCell ref="F35:G36"/>
    <mergeCell ref="E37:E38"/>
    <mergeCell ref="F37:G38"/>
    <mergeCell ref="E31:F31"/>
    <mergeCell ref="E26:F26"/>
    <mergeCell ref="G26:H26"/>
    <mergeCell ref="G27:H27"/>
    <mergeCell ref="G28:H28"/>
    <mergeCell ref="G29:H29"/>
    <mergeCell ref="G30:H30"/>
    <mergeCell ref="G31:H31"/>
    <mergeCell ref="E27:F27"/>
    <mergeCell ref="E28:F28"/>
    <mergeCell ref="E29:F29"/>
    <mergeCell ref="E30:F30"/>
    <mergeCell ref="E2:F2"/>
    <mergeCell ref="G2:Q2"/>
    <mergeCell ref="G3:K3"/>
    <mergeCell ref="M3:P3"/>
    <mergeCell ref="E8:F8"/>
    <mergeCell ref="E5:F5"/>
    <mergeCell ref="E6:F6"/>
    <mergeCell ref="E7:F7"/>
    <mergeCell ref="E3:F3"/>
    <mergeCell ref="BH3:BL3"/>
    <mergeCell ref="BN3:BR3"/>
    <mergeCell ref="BT3:BW3"/>
    <mergeCell ref="X3:AB3"/>
    <mergeCell ref="AD3:AH3"/>
    <mergeCell ref="AJ3:AN3"/>
    <mergeCell ref="AP3:AT3"/>
    <mergeCell ref="AV3:AZ3"/>
    <mergeCell ref="BB3:BF3"/>
    <mergeCell ref="E4:F4"/>
    <mergeCell ref="R3:V3"/>
    <mergeCell ref="E18:F18"/>
    <mergeCell ref="G18:Q18"/>
    <mergeCell ref="E19:F19"/>
    <mergeCell ref="G19:K19"/>
    <mergeCell ref="M19:P19"/>
    <mergeCell ref="E14:F14"/>
    <mergeCell ref="E15:F15"/>
    <mergeCell ref="E9:F9"/>
    <mergeCell ref="E10:F10"/>
    <mergeCell ref="E11:F11"/>
    <mergeCell ref="E12:F12"/>
    <mergeCell ref="E13:F13"/>
    <mergeCell ref="R19:V19"/>
    <mergeCell ref="X19:AB19"/>
    <mergeCell ref="AD19:AH19"/>
    <mergeCell ref="AJ19:AN19"/>
    <mergeCell ref="AP19:AT19"/>
    <mergeCell ref="AV19:AZ19"/>
    <mergeCell ref="BB19:BF19"/>
    <mergeCell ref="BH19:BL19"/>
    <mergeCell ref="BN19:BR19"/>
    <mergeCell ref="BT19:BW19"/>
    <mergeCell ref="J27:P27"/>
    <mergeCell ref="J28:P28"/>
    <mergeCell ref="J29:P29"/>
    <mergeCell ref="J30:Q30"/>
    <mergeCell ref="E20:F20"/>
    <mergeCell ref="E21:F21"/>
    <mergeCell ref="E22:F22"/>
    <mergeCell ref="E23:F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2018 POR MUERTE Y POR DOMICILIO</vt:lpstr>
      <vt:lpstr>2019 POR MUERTE Y POR DOMICILIO</vt:lpstr>
      <vt:lpstr>2020 POR MUERTE Y POR DOMICILIO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</cp:lastModifiedBy>
  <cp:lastPrinted>2021-01-29T17:51:10Z</cp:lastPrinted>
  <dcterms:created xsi:type="dcterms:W3CDTF">2021-01-28T14:08:36Z</dcterms:created>
  <dcterms:modified xsi:type="dcterms:W3CDTF">2021-03-09T22:01:09Z</dcterms:modified>
</cp:coreProperties>
</file>