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 activeTab="1"/>
  </bookViews>
  <sheets>
    <sheet name="ingreso mes " sheetId="1" r:id="rId1"/>
    <sheet name="REPORTE " sheetId="3" r:id="rId2"/>
  </sheets>
  <definedNames>
    <definedName name="A10000000000">'ingreso mes '!$A$99931</definedName>
    <definedName name="A9999900">'ingreso mes '!$A$115056</definedName>
    <definedName name="_xlnm.Print_Area" localSheetId="1">'REPORTE '!$A$1:$Q$61</definedName>
  </definedNames>
  <calcPr calcId="124519"/>
</workbook>
</file>

<file path=xl/calcChain.xml><?xml version="1.0" encoding="utf-8"?>
<calcChain xmlns="http://schemas.openxmlformats.org/spreadsheetml/2006/main">
  <c r="N22" i="3"/>
  <c r="O22"/>
  <c r="P22"/>
  <c r="AQ383" i="1"/>
  <c r="AQ381"/>
  <c r="AC373" l="1"/>
  <c r="F60" i="3"/>
  <c r="G60"/>
  <c r="I60"/>
  <c r="J60"/>
  <c r="K60"/>
  <c r="L60"/>
  <c r="M60"/>
  <c r="E60"/>
  <c r="G370" i="1"/>
  <c r="G371"/>
  <c r="G372"/>
  <c r="G373"/>
  <c r="G374"/>
  <c r="G375"/>
  <c r="G376"/>
  <c r="G377"/>
  <c r="G378"/>
  <c r="G379"/>
  <c r="G380"/>
  <c r="G381"/>
  <c r="G382"/>
  <c r="G383"/>
  <c r="G384"/>
  <c r="G385"/>
  <c r="G386"/>
  <c r="G367"/>
  <c r="G368"/>
  <c r="G369"/>
  <c r="AC368"/>
  <c r="AC369"/>
  <c r="AE368"/>
  <c r="AE369"/>
  <c r="C390"/>
  <c r="D390"/>
  <c r="E390"/>
  <c r="P6" i="3" s="1"/>
  <c r="F390" i="1"/>
  <c r="B390"/>
  <c r="G347"/>
  <c r="G348"/>
  <c r="G349"/>
  <c r="G350"/>
  <c r="G351"/>
  <c r="G352"/>
  <c r="G353"/>
  <c r="G354"/>
  <c r="G355"/>
  <c r="B292"/>
  <c r="X354"/>
  <c r="X351"/>
  <c r="G346"/>
  <c r="U344"/>
  <c r="G343"/>
  <c r="G336"/>
  <c r="Q54" i="3"/>
  <c r="Q53"/>
  <c r="G130" i="1"/>
  <c r="G129"/>
  <c r="G260"/>
  <c r="G292"/>
  <c r="C325"/>
  <c r="D325"/>
  <c r="E325"/>
  <c r="F325"/>
  <c r="AC318"/>
  <c r="X309"/>
  <c r="P7" i="3"/>
  <c r="N7"/>
  <c r="N6"/>
  <c r="M7"/>
  <c r="M6"/>
  <c r="L7"/>
  <c r="L6"/>
  <c r="C260" i="1"/>
  <c r="D260"/>
  <c r="E260"/>
  <c r="F260"/>
  <c r="B260"/>
  <c r="C292"/>
  <c r="D292"/>
  <c r="E292"/>
  <c r="F292"/>
  <c r="G276"/>
  <c r="G277"/>
  <c r="G278"/>
  <c r="G279"/>
  <c r="G280"/>
  <c r="G281"/>
  <c r="G282"/>
  <c r="G283"/>
  <c r="G284"/>
  <c r="G285"/>
  <c r="G286"/>
  <c r="G287"/>
  <c r="G235"/>
  <c r="G236"/>
  <c r="G237"/>
  <c r="G238"/>
  <c r="G239"/>
  <c r="G240"/>
  <c r="G241"/>
  <c r="G242"/>
  <c r="G243"/>
  <c r="G244"/>
  <c r="G245"/>
  <c r="G246"/>
  <c r="C358"/>
  <c r="D358"/>
  <c r="E358"/>
  <c r="O6" i="3" s="1"/>
  <c r="F358" i="1"/>
  <c r="O7" i="3" s="1"/>
  <c r="K7"/>
  <c r="F226" i="1"/>
  <c r="G223"/>
  <c r="J6" i="3"/>
  <c r="Z194" i="1"/>
  <c r="AA194"/>
  <c r="AB194"/>
  <c r="Y194"/>
  <c r="I194"/>
  <c r="J194"/>
  <c r="K194"/>
  <c r="L194"/>
  <c r="M194"/>
  <c r="N194"/>
  <c r="O194"/>
  <c r="P194"/>
  <c r="Q194"/>
  <c r="R194"/>
  <c r="S194"/>
  <c r="T194"/>
  <c r="H194"/>
  <c r="C194"/>
  <c r="D194"/>
  <c r="E194"/>
  <c r="B194"/>
  <c r="Z162"/>
  <c r="AA162"/>
  <c r="AB162"/>
  <c r="Y162"/>
  <c r="U163"/>
  <c r="I162"/>
  <c r="J162"/>
  <c r="K162"/>
  <c r="L162"/>
  <c r="M162"/>
  <c r="N162"/>
  <c r="O162"/>
  <c r="P162"/>
  <c r="Q162"/>
  <c r="R162"/>
  <c r="S162"/>
  <c r="T162"/>
  <c r="H162"/>
  <c r="G163"/>
  <c r="C162"/>
  <c r="D162"/>
  <c r="E162"/>
  <c r="B162"/>
  <c r="I129"/>
  <c r="J129"/>
  <c r="K129"/>
  <c r="L129"/>
  <c r="M129"/>
  <c r="N129"/>
  <c r="O129"/>
  <c r="P129"/>
  <c r="Q129"/>
  <c r="R129"/>
  <c r="S129"/>
  <c r="T129"/>
  <c r="H129"/>
  <c r="U130" s="1"/>
  <c r="C129"/>
  <c r="D129"/>
  <c r="E129"/>
  <c r="B129"/>
  <c r="AC99"/>
  <c r="Z98"/>
  <c r="AA98"/>
  <c r="AB98"/>
  <c r="Y98"/>
  <c r="V98"/>
  <c r="U99"/>
  <c r="I98"/>
  <c r="J98"/>
  <c r="K98"/>
  <c r="L98"/>
  <c r="M98"/>
  <c r="N98"/>
  <c r="O98"/>
  <c r="P98"/>
  <c r="Q98"/>
  <c r="R98"/>
  <c r="S98"/>
  <c r="T98"/>
  <c r="H98"/>
  <c r="G99"/>
  <c r="C98"/>
  <c r="D98"/>
  <c r="E98"/>
  <c r="B98"/>
  <c r="Z61"/>
  <c r="AA61"/>
  <c r="AB61"/>
  <c r="Y61"/>
  <c r="V61"/>
  <c r="U62"/>
  <c r="I61"/>
  <c r="J61"/>
  <c r="K61"/>
  <c r="L61"/>
  <c r="M61"/>
  <c r="N61"/>
  <c r="O61"/>
  <c r="P61"/>
  <c r="Q61"/>
  <c r="R61"/>
  <c r="S61"/>
  <c r="T61"/>
  <c r="H61"/>
  <c r="G62"/>
  <c r="E61"/>
  <c r="D61"/>
  <c r="C61"/>
  <c r="B61"/>
  <c r="AI30"/>
  <c r="AC31"/>
  <c r="Z30"/>
  <c r="AA30"/>
  <c r="AB30"/>
  <c r="Y30"/>
  <c r="V30"/>
  <c r="U31"/>
  <c r="I30"/>
  <c r="J30"/>
  <c r="K30"/>
  <c r="L30"/>
  <c r="M30"/>
  <c r="N30"/>
  <c r="O30"/>
  <c r="P30"/>
  <c r="Q30"/>
  <c r="R30"/>
  <c r="S30"/>
  <c r="T30"/>
  <c r="H30"/>
  <c r="G31"/>
  <c r="C30"/>
  <c r="D30"/>
  <c r="E30"/>
  <c r="B30"/>
  <c r="C226"/>
  <c r="D226"/>
  <c r="E226"/>
  <c r="K6" i="3" s="1"/>
  <c r="I6"/>
  <c r="Q56" l="1"/>
  <c r="Q7"/>
  <c r="X214" i="1"/>
  <c r="X215"/>
  <c r="X216"/>
  <c r="X217"/>
  <c r="X218"/>
  <c r="G203"/>
  <c r="G185"/>
  <c r="G186"/>
  <c r="G187"/>
  <c r="G188"/>
  <c r="G184"/>
  <c r="G183"/>
  <c r="G182"/>
  <c r="AE183"/>
  <c r="X182"/>
  <c r="X183"/>
  <c r="X184"/>
  <c r="X185"/>
  <c r="G180"/>
  <c r="G181"/>
  <c r="U178"/>
  <c r="AC171"/>
  <c r="AC172"/>
  <c r="H6" i="3"/>
  <c r="G6"/>
  <c r="F6"/>
  <c r="AC148" i="1"/>
  <c r="AC149"/>
  <c r="AC150"/>
  <c r="AC151"/>
  <c r="AC152"/>
  <c r="AE137"/>
  <c r="AE138"/>
  <c r="AE139"/>
  <c r="AC137"/>
  <c r="AC138"/>
  <c r="X137"/>
  <c r="U137"/>
  <c r="G137" l="1"/>
  <c r="AG137" s="1"/>
  <c r="U121"/>
  <c r="AE120"/>
  <c r="G120"/>
  <c r="X111"/>
  <c r="X112"/>
  <c r="X113"/>
  <c r="X114"/>
  <c r="G109"/>
  <c r="G110"/>
  <c r="G111"/>
  <c r="G95" l="1"/>
  <c r="X91"/>
  <c r="AE84"/>
  <c r="X53" l="1"/>
  <c r="AE27" l="1"/>
  <c r="AC27"/>
  <c r="X27"/>
  <c r="U27"/>
  <c r="X24"/>
  <c r="G13" l="1"/>
  <c r="G76" l="1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74"/>
  <c r="G75"/>
  <c r="G73"/>
  <c r="E6" i="3" l="1"/>
  <c r="Q6" s="1"/>
  <c r="G18" i="1" l="1"/>
  <c r="G19"/>
  <c r="G20"/>
  <c r="G21"/>
  <c r="G22"/>
  <c r="G23"/>
  <c r="G24"/>
  <c r="G25"/>
  <c r="G26"/>
  <c r="G27"/>
  <c r="AG27" s="1"/>
  <c r="G8"/>
  <c r="G9"/>
  <c r="G10"/>
  <c r="G11"/>
  <c r="G12"/>
  <c r="G14"/>
  <c r="G15"/>
  <c r="G16"/>
  <c r="G17"/>
  <c r="G7"/>
  <c r="G30" l="1"/>
  <c r="X16"/>
  <c r="U7" l="1"/>
  <c r="U8"/>
  <c r="U9"/>
  <c r="U10"/>
  <c r="U385" l="1"/>
  <c r="X385"/>
  <c r="AC385"/>
  <c r="AE385"/>
  <c r="U386"/>
  <c r="X386"/>
  <c r="AC386"/>
  <c r="AE386"/>
  <c r="G387"/>
  <c r="U387"/>
  <c r="X387"/>
  <c r="AC387"/>
  <c r="AE387"/>
  <c r="G335"/>
  <c r="U335"/>
  <c r="X335"/>
  <c r="AC335"/>
  <c r="AE335"/>
  <c r="U278"/>
  <c r="X278"/>
  <c r="AC278"/>
  <c r="AE278"/>
  <c r="U279"/>
  <c r="X279"/>
  <c r="AC279"/>
  <c r="AE279"/>
  <c r="U280"/>
  <c r="X280"/>
  <c r="AC280"/>
  <c r="AE280"/>
  <c r="AE248"/>
  <c r="AE249"/>
  <c r="AE250"/>
  <c r="AE251"/>
  <c r="G254"/>
  <c r="U254"/>
  <c r="X254"/>
  <c r="AC254"/>
  <c r="AE254"/>
  <c r="G255"/>
  <c r="U255"/>
  <c r="X255"/>
  <c r="AC255"/>
  <c r="AE255"/>
  <c r="U236"/>
  <c r="X236"/>
  <c r="AC236"/>
  <c r="AE236"/>
  <c r="U237"/>
  <c r="X237"/>
  <c r="AC237"/>
  <c r="AE237"/>
  <c r="U238"/>
  <c r="X238"/>
  <c r="AC238"/>
  <c r="AE238"/>
  <c r="U239"/>
  <c r="X239"/>
  <c r="AC239"/>
  <c r="AE239"/>
  <c r="U240"/>
  <c r="X240"/>
  <c r="AC240"/>
  <c r="AE240"/>
  <c r="U241"/>
  <c r="X241"/>
  <c r="AE241"/>
  <c r="AE171"/>
  <c r="AE172"/>
  <c r="AC173"/>
  <c r="AE173"/>
  <c r="AC174"/>
  <c r="AE174"/>
  <c r="AC175"/>
  <c r="AE175"/>
  <c r="AC176"/>
  <c r="AE176"/>
  <c r="AC177"/>
  <c r="AE177"/>
  <c r="AC178"/>
  <c r="AE178"/>
  <c r="AC179"/>
  <c r="AE179"/>
  <c r="AC180"/>
  <c r="AE180"/>
  <c r="AC181"/>
  <c r="AE181"/>
  <c r="AC182"/>
  <c r="AE182"/>
  <c r="AC183"/>
  <c r="AC184"/>
  <c r="AE184"/>
  <c r="AC185"/>
  <c r="AE185"/>
  <c r="AC186"/>
  <c r="AE186"/>
  <c r="AC187"/>
  <c r="AE187"/>
  <c r="AC188"/>
  <c r="AE188"/>
  <c r="AC189"/>
  <c r="AE189"/>
  <c r="AC190"/>
  <c r="AE190"/>
  <c r="AC191"/>
  <c r="AE191"/>
  <c r="AC192"/>
  <c r="AE192"/>
  <c r="U171"/>
  <c r="U172"/>
  <c r="U173"/>
  <c r="U174"/>
  <c r="U175"/>
  <c r="U176"/>
  <c r="U177"/>
  <c r="U179"/>
  <c r="U180"/>
  <c r="U181"/>
  <c r="U182"/>
  <c r="U183"/>
  <c r="U184"/>
  <c r="U185"/>
  <c r="U186"/>
  <c r="U187"/>
  <c r="U188"/>
  <c r="U189"/>
  <c r="U190"/>
  <c r="U191"/>
  <c r="G179"/>
  <c r="AE144"/>
  <c r="AE145"/>
  <c r="AC144"/>
  <c r="AC145"/>
  <c r="X144"/>
  <c r="U144"/>
  <c r="G144"/>
  <c r="G162" s="1"/>
  <c r="G145"/>
  <c r="G146"/>
  <c r="AG144" l="1"/>
  <c r="AG183"/>
  <c r="AG386"/>
  <c r="AG182"/>
  <c r="AG241"/>
  <c r="AG239"/>
  <c r="AG237"/>
  <c r="AG255"/>
  <c r="AG387"/>
  <c r="AG385"/>
  <c r="AG335"/>
  <c r="AG280"/>
  <c r="AG278"/>
  <c r="AG279"/>
  <c r="AG240"/>
  <c r="AG238"/>
  <c r="AG236"/>
  <c r="AG254"/>
  <c r="AC380" l="1"/>
  <c r="X370" l="1"/>
  <c r="F10" i="3" l="1"/>
  <c r="G10" s="1"/>
  <c r="H10" s="1"/>
  <c r="I10" s="1"/>
  <c r="J10" s="1"/>
  <c r="K10" s="1"/>
  <c r="L10" s="1"/>
  <c r="M10" s="1"/>
  <c r="N10" s="1"/>
  <c r="O10" s="1"/>
  <c r="P10" s="1"/>
  <c r="Q10" s="1"/>
  <c r="X352" i="1" l="1"/>
  <c r="P358" l="1"/>
  <c r="Q358"/>
  <c r="R358"/>
  <c r="S358"/>
  <c r="K358"/>
  <c r="L358"/>
  <c r="M358"/>
  <c r="N358"/>
  <c r="O358"/>
  <c r="H358"/>
  <c r="I358"/>
  <c r="J358"/>
  <c r="B358"/>
  <c r="G344"/>
  <c r="X321" l="1"/>
  <c r="AC317"/>
  <c r="G317" l="1"/>
  <c r="G318"/>
  <c r="G319"/>
  <c r="G320"/>
  <c r="G321"/>
  <c r="G325" s="1"/>
  <c r="G322"/>
  <c r="B325"/>
  <c r="G302"/>
  <c r="G303"/>
  <c r="G304"/>
  <c r="G305"/>
  <c r="G306"/>
  <c r="G307"/>
  <c r="G308"/>
  <c r="G309"/>
  <c r="G310"/>
  <c r="G311"/>
  <c r="G312"/>
  <c r="G313"/>
  <c r="G314"/>
  <c r="G315"/>
  <c r="G316"/>
  <c r="AE310" l="1"/>
  <c r="AC305" l="1"/>
  <c r="AC303"/>
  <c r="AC304"/>
  <c r="AC306"/>
  <c r="AC307"/>
  <c r="AC308"/>
  <c r="AC309"/>
  <c r="G56" i="3" l="1"/>
  <c r="H56"/>
  <c r="I56"/>
  <c r="J56"/>
  <c r="K56"/>
  <c r="L56"/>
  <c r="M56"/>
  <c r="N56"/>
  <c r="O56"/>
  <c r="P56"/>
  <c r="AC302" i="1"/>
  <c r="F56" i="3" l="1"/>
  <c r="AE275" i="1" l="1"/>
  <c r="X250" l="1"/>
  <c r="G249" l="1"/>
  <c r="AE7" l="1"/>
  <c r="AE8"/>
  <c r="X219" l="1"/>
  <c r="G219"/>
  <c r="X207" l="1"/>
  <c r="U203" l="1"/>
  <c r="X158" l="1"/>
  <c r="X154" l="1"/>
  <c r="G191" l="1"/>
  <c r="G124" l="1"/>
  <c r="U124"/>
  <c r="X124"/>
  <c r="AC124"/>
  <c r="AE124"/>
  <c r="G125"/>
  <c r="U125"/>
  <c r="X125"/>
  <c r="AC125"/>
  <c r="AE125"/>
  <c r="AG125" l="1"/>
  <c r="AG124"/>
  <c r="R21" i="3"/>
  <c r="S20"/>
  <c r="AD30" i="1" l="1"/>
  <c r="AE89" l="1"/>
  <c r="X26" l="1"/>
  <c r="AL15" l="1"/>
  <c r="AI98" l="1"/>
  <c r="AI260"/>
  <c r="AH390"/>
  <c r="AI390"/>
  <c r="AE372"/>
  <c r="AE373"/>
  <c r="AC60"/>
  <c r="X60"/>
  <c r="AH260"/>
  <c r="AF30"/>
  <c r="AF61"/>
  <c r="AF98"/>
  <c r="AF129"/>
  <c r="AF162"/>
  <c r="AF194"/>
  <c r="AF226"/>
  <c r="AF260"/>
  <c r="AF292"/>
  <c r="AF325"/>
  <c r="AF358"/>
  <c r="AF390"/>
  <c r="X12" l="1"/>
  <c r="X10" l="1"/>
  <c r="U345" l="1"/>
  <c r="X170" l="1"/>
  <c r="U138" l="1"/>
  <c r="X138"/>
  <c r="X139"/>
  <c r="G138"/>
  <c r="AG138" l="1"/>
  <c r="S260" l="1"/>
  <c r="L24" i="3" s="1"/>
  <c r="V162" i="1" l="1"/>
  <c r="I31" i="3" s="1"/>
  <c r="G216" i="1" l="1"/>
  <c r="G208" l="1"/>
  <c r="AC8" l="1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7"/>
  <c r="E38" i="3"/>
  <c r="Q44"/>
  <c r="Q35"/>
  <c r="Q28"/>
  <c r="E39" l="1"/>
  <c r="E40"/>
  <c r="X181" i="1" l="1"/>
  <c r="AG181" s="1"/>
  <c r="U2"/>
  <c r="AC146" l="1"/>
  <c r="U140"/>
  <c r="AD390" l="1"/>
  <c r="AB390"/>
  <c r="AA390"/>
  <c r="Z390"/>
  <c r="Y390"/>
  <c r="W390"/>
  <c r="V390"/>
  <c r="T390"/>
  <c r="S390"/>
  <c r="R390"/>
  <c r="Q390"/>
  <c r="P390"/>
  <c r="O390"/>
  <c r="N390"/>
  <c r="M390"/>
  <c r="L390"/>
  <c r="K390"/>
  <c r="J390"/>
  <c r="I390"/>
  <c r="H390"/>
  <c r="AE388"/>
  <c r="AC388"/>
  <c r="X388"/>
  <c r="U388"/>
  <c r="AE384"/>
  <c r="AC384"/>
  <c r="X384"/>
  <c r="U384"/>
  <c r="AE383"/>
  <c r="AC383"/>
  <c r="X383"/>
  <c r="U383"/>
  <c r="AE382"/>
  <c r="AC382"/>
  <c r="X382"/>
  <c r="U382"/>
  <c r="AE381"/>
  <c r="AC381"/>
  <c r="X381"/>
  <c r="U381"/>
  <c r="AE380"/>
  <c r="X380"/>
  <c r="U380"/>
  <c r="AE379"/>
  <c r="AC379"/>
  <c r="X379"/>
  <c r="U379"/>
  <c r="AE378"/>
  <c r="AC378"/>
  <c r="X378"/>
  <c r="U378"/>
  <c r="AE377"/>
  <c r="AC377"/>
  <c r="X377"/>
  <c r="U377"/>
  <c r="AE376"/>
  <c r="AC376"/>
  <c r="X376"/>
  <c r="U376"/>
  <c r="AE375"/>
  <c r="AC375"/>
  <c r="X375"/>
  <c r="U375"/>
  <c r="AE374"/>
  <c r="AC374"/>
  <c r="X374"/>
  <c r="U374"/>
  <c r="X373"/>
  <c r="U373"/>
  <c r="AC372"/>
  <c r="X372"/>
  <c r="U372"/>
  <c r="AE371"/>
  <c r="AC371"/>
  <c r="X371"/>
  <c r="U371"/>
  <c r="AE370"/>
  <c r="AC370"/>
  <c r="U370"/>
  <c r="X369"/>
  <c r="U369"/>
  <c r="X368"/>
  <c r="U368"/>
  <c r="AE367"/>
  <c r="AC367"/>
  <c r="X367"/>
  <c r="U367"/>
  <c r="AD358"/>
  <c r="AB358"/>
  <c r="AA358"/>
  <c r="Z358"/>
  <c r="Y358"/>
  <c r="W358"/>
  <c r="V358"/>
  <c r="T358"/>
  <c r="AE356"/>
  <c r="AC356"/>
  <c r="X356"/>
  <c r="U356"/>
  <c r="AE355"/>
  <c r="AC355"/>
  <c r="X355"/>
  <c r="U355"/>
  <c r="AE354"/>
  <c r="AC354"/>
  <c r="U354"/>
  <c r="AE353"/>
  <c r="AC353"/>
  <c r="X353"/>
  <c r="U353"/>
  <c r="AE352"/>
  <c r="AC352"/>
  <c r="U352"/>
  <c r="AE351"/>
  <c r="AC351"/>
  <c r="U351"/>
  <c r="AE350"/>
  <c r="AC350"/>
  <c r="X350"/>
  <c r="U350"/>
  <c r="AE349"/>
  <c r="AC349"/>
  <c r="X349"/>
  <c r="U349"/>
  <c r="AE348"/>
  <c r="AC348"/>
  <c r="X348"/>
  <c r="U348"/>
  <c r="AE347"/>
  <c r="AC347"/>
  <c r="X347"/>
  <c r="U347"/>
  <c r="AE346"/>
  <c r="AC346"/>
  <c r="X346"/>
  <c r="U346"/>
  <c r="AE345"/>
  <c r="AC345"/>
  <c r="X345"/>
  <c r="G345"/>
  <c r="AE344"/>
  <c r="AC344"/>
  <c r="X344"/>
  <c r="AE343"/>
  <c r="AC343"/>
  <c r="X343"/>
  <c r="U343"/>
  <c r="AE342"/>
  <c r="AC342"/>
  <c r="X342"/>
  <c r="U342"/>
  <c r="G342"/>
  <c r="AE341"/>
  <c r="AC341"/>
  <c r="X341"/>
  <c r="U341"/>
  <c r="G341"/>
  <c r="AE340"/>
  <c r="AC340"/>
  <c r="X340"/>
  <c r="U340"/>
  <c r="G340"/>
  <c r="AE339"/>
  <c r="AC339"/>
  <c r="X339"/>
  <c r="U339"/>
  <c r="G339"/>
  <c r="AE338"/>
  <c r="AC338"/>
  <c r="X338"/>
  <c r="U338"/>
  <c r="G338"/>
  <c r="AE337"/>
  <c r="AC337"/>
  <c r="X337"/>
  <c r="U337"/>
  <c r="G337"/>
  <c r="AE336"/>
  <c r="AC336"/>
  <c r="X336"/>
  <c r="U336"/>
  <c r="AE334"/>
  <c r="AC334"/>
  <c r="X334"/>
  <c r="U334"/>
  <c r="G334"/>
  <c r="AD325"/>
  <c r="AB325"/>
  <c r="AA325"/>
  <c r="Z325"/>
  <c r="Y325"/>
  <c r="W325"/>
  <c r="V325"/>
  <c r="T325"/>
  <c r="S325"/>
  <c r="R325"/>
  <c r="Q325"/>
  <c r="P325"/>
  <c r="O325"/>
  <c r="N325"/>
  <c r="M325"/>
  <c r="L325"/>
  <c r="K325"/>
  <c r="J325"/>
  <c r="I325"/>
  <c r="H325"/>
  <c r="AE323"/>
  <c r="AC323"/>
  <c r="X323"/>
  <c r="U323"/>
  <c r="AE322"/>
  <c r="AC322"/>
  <c r="X322"/>
  <c r="U322"/>
  <c r="AE321"/>
  <c r="AC321"/>
  <c r="U321"/>
  <c r="AE320"/>
  <c r="AC320"/>
  <c r="X320"/>
  <c r="U320"/>
  <c r="AE319"/>
  <c r="AC319"/>
  <c r="X319"/>
  <c r="U319"/>
  <c r="AE318"/>
  <c r="X318"/>
  <c r="U318"/>
  <c r="AE317"/>
  <c r="X317"/>
  <c r="U317"/>
  <c r="AE316"/>
  <c r="AC316"/>
  <c r="X316"/>
  <c r="U316"/>
  <c r="AE315"/>
  <c r="AC315"/>
  <c r="X315"/>
  <c r="U315"/>
  <c r="AE314"/>
  <c r="AC314"/>
  <c r="X314"/>
  <c r="U314"/>
  <c r="AE313"/>
  <c r="AC313"/>
  <c r="X313"/>
  <c r="U313"/>
  <c r="AE312"/>
  <c r="AC312"/>
  <c r="X312"/>
  <c r="U312"/>
  <c r="AE311"/>
  <c r="AC311"/>
  <c r="X311"/>
  <c r="U311"/>
  <c r="AC310"/>
  <c r="X310"/>
  <c r="U310"/>
  <c r="AE309"/>
  <c r="U309"/>
  <c r="AE308"/>
  <c r="X308"/>
  <c r="U308"/>
  <c r="AE307"/>
  <c r="X307"/>
  <c r="U307"/>
  <c r="AE306"/>
  <c r="X306"/>
  <c r="U306"/>
  <c r="AE305"/>
  <c r="X305"/>
  <c r="U305"/>
  <c r="AE304"/>
  <c r="X304"/>
  <c r="U304"/>
  <c r="AE303"/>
  <c r="X303"/>
  <c r="U303"/>
  <c r="AE302"/>
  <c r="X302"/>
  <c r="U302"/>
  <c r="AE301"/>
  <c r="AC301"/>
  <c r="X301"/>
  <c r="U301"/>
  <c r="G301"/>
  <c r="AD292"/>
  <c r="AB292"/>
  <c r="AA292"/>
  <c r="Z292"/>
  <c r="Y292"/>
  <c r="W292"/>
  <c r="V292"/>
  <c r="T292"/>
  <c r="S292"/>
  <c r="R292"/>
  <c r="Q292"/>
  <c r="P292"/>
  <c r="O292"/>
  <c r="N292"/>
  <c r="M292"/>
  <c r="L292"/>
  <c r="K292"/>
  <c r="J292"/>
  <c r="I292"/>
  <c r="H292"/>
  <c r="AE289"/>
  <c r="AC289"/>
  <c r="X289"/>
  <c r="U289"/>
  <c r="G289"/>
  <c r="AE288"/>
  <c r="AC288"/>
  <c r="X288"/>
  <c r="U288"/>
  <c r="G288"/>
  <c r="AE287"/>
  <c r="AC287"/>
  <c r="X287"/>
  <c r="U287"/>
  <c r="AE286"/>
  <c r="AC286"/>
  <c r="X286"/>
  <c r="U286"/>
  <c r="AE285"/>
  <c r="AC285"/>
  <c r="X285"/>
  <c r="U285"/>
  <c r="AE284"/>
  <c r="AC284"/>
  <c r="X284"/>
  <c r="U284"/>
  <c r="AE283"/>
  <c r="AC283"/>
  <c r="X283"/>
  <c r="U283"/>
  <c r="AE282"/>
  <c r="AC282"/>
  <c r="X282"/>
  <c r="U282"/>
  <c r="AE281"/>
  <c r="AC281"/>
  <c r="X281"/>
  <c r="U281"/>
  <c r="AE277"/>
  <c r="AC277"/>
  <c r="X277"/>
  <c r="U277"/>
  <c r="AE276"/>
  <c r="AC276"/>
  <c r="X276"/>
  <c r="U276"/>
  <c r="AC275"/>
  <c r="X275"/>
  <c r="U275"/>
  <c r="G275"/>
  <c r="AE274"/>
  <c r="AC274"/>
  <c r="X274"/>
  <c r="U274"/>
  <c r="G274"/>
  <c r="AE273"/>
  <c r="AC273"/>
  <c r="X273"/>
  <c r="U273"/>
  <c r="G273"/>
  <c r="AE272"/>
  <c r="AC272"/>
  <c r="X272"/>
  <c r="U272"/>
  <c r="G272"/>
  <c r="AE271"/>
  <c r="AC271"/>
  <c r="X271"/>
  <c r="U271"/>
  <c r="G271"/>
  <c r="AE270"/>
  <c r="AC270"/>
  <c r="X270"/>
  <c r="U270"/>
  <c r="G270"/>
  <c r="AE269"/>
  <c r="AC269"/>
  <c r="X269"/>
  <c r="U269"/>
  <c r="G269"/>
  <c r="AD260"/>
  <c r="L47" i="3" s="1"/>
  <c r="L48" s="1"/>
  <c r="AB260" i="1"/>
  <c r="L41" i="3" s="1"/>
  <c r="AA260" i="1"/>
  <c r="L40" i="3" s="1"/>
  <c r="Z260" i="1"/>
  <c r="L39" i="3" s="1"/>
  <c r="Y260" i="1"/>
  <c r="L38" i="3" s="1"/>
  <c r="W260" i="1"/>
  <c r="L32" i="3" s="1"/>
  <c r="V260" i="1"/>
  <c r="L31" i="3" s="1"/>
  <c r="T260" i="1"/>
  <c r="L25" i="3" s="1"/>
  <c r="R260" i="1"/>
  <c r="L23" i="3" s="1"/>
  <c r="Q260" i="1"/>
  <c r="L22" i="3" s="1"/>
  <c r="P260" i="1"/>
  <c r="L21" i="3" s="1"/>
  <c r="O260" i="1"/>
  <c r="L20" i="3" s="1"/>
  <c r="N260" i="1"/>
  <c r="L19" i="3" s="1"/>
  <c r="M260" i="1"/>
  <c r="L18" i="3" s="1"/>
  <c r="L260" i="1"/>
  <c r="L17" i="3" s="1"/>
  <c r="K260" i="1"/>
  <c r="L16" i="3" s="1"/>
  <c r="J260" i="1"/>
  <c r="L15" i="3" s="1"/>
  <c r="I260" i="1"/>
  <c r="L14" i="3" s="1"/>
  <c r="H260" i="1"/>
  <c r="L13" i="3" s="1"/>
  <c r="L5"/>
  <c r="L4"/>
  <c r="L3"/>
  <c r="AE258" i="1"/>
  <c r="AC258"/>
  <c r="X258"/>
  <c r="U258"/>
  <c r="AE257"/>
  <c r="AC257"/>
  <c r="X257"/>
  <c r="U257"/>
  <c r="G257"/>
  <c r="AE256"/>
  <c r="AC256"/>
  <c r="X256"/>
  <c r="U256"/>
  <c r="G256"/>
  <c r="AE253"/>
  <c r="AC253"/>
  <c r="X253"/>
  <c r="U253"/>
  <c r="G253"/>
  <c r="AE252"/>
  <c r="AC252"/>
  <c r="X252"/>
  <c r="U252"/>
  <c r="G252"/>
  <c r="AC251"/>
  <c r="X251"/>
  <c r="U251"/>
  <c r="G251"/>
  <c r="AC250"/>
  <c r="U250"/>
  <c r="G250"/>
  <c r="AC249"/>
  <c r="X249"/>
  <c r="U249"/>
  <c r="AC248"/>
  <c r="X248"/>
  <c r="U248"/>
  <c r="G248"/>
  <c r="AE247"/>
  <c r="AC247"/>
  <c r="X247"/>
  <c r="U247"/>
  <c r="G247"/>
  <c r="AE246"/>
  <c r="AC246"/>
  <c r="X246"/>
  <c r="U246"/>
  <c r="AE245"/>
  <c r="AC245"/>
  <c r="X245"/>
  <c r="U245"/>
  <c r="AE244"/>
  <c r="AC244"/>
  <c r="X244"/>
  <c r="U244"/>
  <c r="AE243"/>
  <c r="AC243"/>
  <c r="X243"/>
  <c r="U243"/>
  <c r="AE242"/>
  <c r="X242"/>
  <c r="U242"/>
  <c r="AE235"/>
  <c r="AC235"/>
  <c r="X235"/>
  <c r="U235"/>
  <c r="AD226"/>
  <c r="K47" i="3" s="1"/>
  <c r="K48" s="1"/>
  <c r="AB226" i="1"/>
  <c r="AA226"/>
  <c r="K40" i="3" s="1"/>
  <c r="Z226" i="1"/>
  <c r="K39" i="3" s="1"/>
  <c r="Y226" i="1"/>
  <c r="K38" i="3" s="1"/>
  <c r="W226" i="1"/>
  <c r="K32" i="3" s="1"/>
  <c r="V226" i="1"/>
  <c r="K31" i="3" s="1"/>
  <c r="T226" i="1"/>
  <c r="K25" i="3" s="1"/>
  <c r="S226" i="1"/>
  <c r="K24" i="3" s="1"/>
  <c r="R226" i="1"/>
  <c r="K23" i="3" s="1"/>
  <c r="Q226" i="1"/>
  <c r="K22" i="3" s="1"/>
  <c r="P226" i="1"/>
  <c r="K21" i="3" s="1"/>
  <c r="O226" i="1"/>
  <c r="K20" i="3" s="1"/>
  <c r="N226" i="1"/>
  <c r="K19" i="3" s="1"/>
  <c r="M226" i="1"/>
  <c r="K18" i="3" s="1"/>
  <c r="L226" i="1"/>
  <c r="K17" i="3" s="1"/>
  <c r="K226" i="1"/>
  <c r="K16" i="3" s="1"/>
  <c r="J226" i="1"/>
  <c r="K15" i="3" s="1"/>
  <c r="H226" i="1"/>
  <c r="K13" i="3" s="1"/>
  <c r="K5"/>
  <c r="K4"/>
  <c r="B226" i="1"/>
  <c r="K3" i="3" s="1"/>
  <c r="AE223" i="1"/>
  <c r="AC223"/>
  <c r="X223"/>
  <c r="U223"/>
  <c r="AE222"/>
  <c r="AC222"/>
  <c r="X222"/>
  <c r="U222"/>
  <c r="G222"/>
  <c r="AE221"/>
  <c r="AC221"/>
  <c r="X221"/>
  <c r="U221"/>
  <c r="G221"/>
  <c r="AE220"/>
  <c r="AC220"/>
  <c r="X220"/>
  <c r="U220"/>
  <c r="G220"/>
  <c r="AE219"/>
  <c r="AC219"/>
  <c r="U219"/>
  <c r="AE218"/>
  <c r="AC218"/>
  <c r="U218"/>
  <c r="G218"/>
  <c r="AE217"/>
  <c r="AC217"/>
  <c r="U217"/>
  <c r="G217"/>
  <c r="AE216"/>
  <c r="AC216"/>
  <c r="U216"/>
  <c r="AE215"/>
  <c r="AC215"/>
  <c r="U215"/>
  <c r="G215"/>
  <c r="AE214"/>
  <c r="AC214"/>
  <c r="U214"/>
  <c r="G214"/>
  <c r="AE213"/>
  <c r="AC213"/>
  <c r="X213"/>
  <c r="U213"/>
  <c r="G213"/>
  <c r="AE212"/>
  <c r="AC212"/>
  <c r="X212"/>
  <c r="U212"/>
  <c r="G212"/>
  <c r="AE211"/>
  <c r="AC211"/>
  <c r="X211"/>
  <c r="U211"/>
  <c r="G211"/>
  <c r="AE210"/>
  <c r="AC210"/>
  <c r="X210"/>
  <c r="U210"/>
  <c r="G210"/>
  <c r="AE209"/>
  <c r="AC209"/>
  <c r="X209"/>
  <c r="U209"/>
  <c r="G209"/>
  <c r="AE208"/>
  <c r="AC208"/>
  <c r="X208"/>
  <c r="U208"/>
  <c r="AE207"/>
  <c r="AC207"/>
  <c r="U207"/>
  <c r="G207"/>
  <c r="AE206"/>
  <c r="AC206"/>
  <c r="X206"/>
  <c r="U206"/>
  <c r="G206"/>
  <c r="AE205"/>
  <c r="AC205"/>
  <c r="X205"/>
  <c r="U205"/>
  <c r="G205"/>
  <c r="AE204"/>
  <c r="AC204"/>
  <c r="X204"/>
  <c r="U204"/>
  <c r="G204"/>
  <c r="AE203"/>
  <c r="AC203"/>
  <c r="X203"/>
  <c r="AD194"/>
  <c r="J47" i="3" s="1"/>
  <c r="J48" s="1"/>
  <c r="J40"/>
  <c r="J39"/>
  <c r="J38"/>
  <c r="W194" i="1"/>
  <c r="J32" i="3" s="1"/>
  <c r="V194" i="1"/>
  <c r="J31" i="3" s="1"/>
  <c r="J25"/>
  <c r="J24"/>
  <c r="J23"/>
  <c r="J22"/>
  <c r="J21"/>
  <c r="J20"/>
  <c r="J19"/>
  <c r="J18"/>
  <c r="J17"/>
  <c r="J16"/>
  <c r="J15"/>
  <c r="J14"/>
  <c r="J13"/>
  <c r="J5"/>
  <c r="J4"/>
  <c r="J3"/>
  <c r="X192" i="1"/>
  <c r="U192"/>
  <c r="X191"/>
  <c r="AG191" s="1"/>
  <c r="X190"/>
  <c r="G190"/>
  <c r="X189"/>
  <c r="G189"/>
  <c r="X188"/>
  <c r="X187"/>
  <c r="AG187" s="1"/>
  <c r="X186"/>
  <c r="AG185"/>
  <c r="AG184"/>
  <c r="X180"/>
  <c r="AG180" s="1"/>
  <c r="X179"/>
  <c r="AG179" s="1"/>
  <c r="X178"/>
  <c r="G178"/>
  <c r="X177"/>
  <c r="G177"/>
  <c r="X176"/>
  <c r="G176"/>
  <c r="X175"/>
  <c r="G175"/>
  <c r="X174"/>
  <c r="G174"/>
  <c r="X173"/>
  <c r="G173"/>
  <c r="X172"/>
  <c r="G172"/>
  <c r="X171"/>
  <c r="G171"/>
  <c r="AE170"/>
  <c r="AC170"/>
  <c r="U170"/>
  <c r="G170"/>
  <c r="AD162"/>
  <c r="I47" i="3" s="1"/>
  <c r="I48" s="1"/>
  <c r="I41"/>
  <c r="I40"/>
  <c r="I39"/>
  <c r="I38"/>
  <c r="W162" i="1"/>
  <c r="I32" i="3" s="1"/>
  <c r="I33" s="1"/>
  <c r="I36" s="1"/>
  <c r="I25"/>
  <c r="I24"/>
  <c r="I23"/>
  <c r="I22"/>
  <c r="I21"/>
  <c r="I20"/>
  <c r="I19"/>
  <c r="I18"/>
  <c r="I17"/>
  <c r="I16"/>
  <c r="I15"/>
  <c r="I14"/>
  <c r="I13"/>
  <c r="I5"/>
  <c r="I4"/>
  <c r="AE160" i="1"/>
  <c r="AC160"/>
  <c r="X160"/>
  <c r="U160"/>
  <c r="AE159"/>
  <c r="AC159"/>
  <c r="X159"/>
  <c r="U159"/>
  <c r="G159"/>
  <c r="AE158"/>
  <c r="AC158"/>
  <c r="U158"/>
  <c r="G158"/>
  <c r="AE157"/>
  <c r="AC157"/>
  <c r="X157"/>
  <c r="U157"/>
  <c r="G157"/>
  <c r="AE156"/>
  <c r="AC156"/>
  <c r="X156"/>
  <c r="U156"/>
  <c r="G156"/>
  <c r="AE155"/>
  <c r="AC155"/>
  <c r="X155"/>
  <c r="U155"/>
  <c r="G155"/>
  <c r="AE154"/>
  <c r="AC154"/>
  <c r="U154"/>
  <c r="G154"/>
  <c r="AE153"/>
  <c r="AC153"/>
  <c r="X153"/>
  <c r="U153"/>
  <c r="G153"/>
  <c r="AE152"/>
  <c r="X152"/>
  <c r="U152"/>
  <c r="G152"/>
  <c r="AE151"/>
  <c r="X151"/>
  <c r="U151"/>
  <c r="G151"/>
  <c r="AE150"/>
  <c r="X150"/>
  <c r="U150"/>
  <c r="G150"/>
  <c r="AE149"/>
  <c r="X149"/>
  <c r="U149"/>
  <c r="G149"/>
  <c r="AE148"/>
  <c r="X148"/>
  <c r="U148"/>
  <c r="G148"/>
  <c r="AE147"/>
  <c r="AC147"/>
  <c r="X147"/>
  <c r="U147"/>
  <c r="G147"/>
  <c r="AE146"/>
  <c r="X146"/>
  <c r="U146"/>
  <c r="X145"/>
  <c r="U145"/>
  <c r="AE143"/>
  <c r="AC143"/>
  <c r="X143"/>
  <c r="U143"/>
  <c r="G143"/>
  <c r="AE142"/>
  <c r="AC142"/>
  <c r="X142"/>
  <c r="U142"/>
  <c r="G142"/>
  <c r="AE141"/>
  <c r="AC141"/>
  <c r="X141"/>
  <c r="U141"/>
  <c r="G141"/>
  <c r="AE140"/>
  <c r="AC140"/>
  <c r="X140"/>
  <c r="G140"/>
  <c r="AC139"/>
  <c r="U139"/>
  <c r="G139"/>
  <c r="AD129"/>
  <c r="AB129"/>
  <c r="AA129"/>
  <c r="Z129"/>
  <c r="Y129"/>
  <c r="W129"/>
  <c r="V129"/>
  <c r="H31" i="3" s="1"/>
  <c r="H25"/>
  <c r="H22"/>
  <c r="H4"/>
  <c r="AE127" i="1"/>
  <c r="AC127"/>
  <c r="X127"/>
  <c r="U127"/>
  <c r="AE126"/>
  <c r="AC126"/>
  <c r="X126"/>
  <c r="U126"/>
  <c r="G126"/>
  <c r="AE123"/>
  <c r="AC123"/>
  <c r="X123"/>
  <c r="U123"/>
  <c r="G123"/>
  <c r="AE122"/>
  <c r="AC122"/>
  <c r="X122"/>
  <c r="U122"/>
  <c r="G122"/>
  <c r="AE121"/>
  <c r="AC121"/>
  <c r="X121"/>
  <c r="G121"/>
  <c r="AC120"/>
  <c r="X120"/>
  <c r="U120"/>
  <c r="AE119"/>
  <c r="AC119"/>
  <c r="X119"/>
  <c r="U119"/>
  <c r="G119"/>
  <c r="AE118"/>
  <c r="AC118"/>
  <c r="X118"/>
  <c r="U118"/>
  <c r="G118"/>
  <c r="AE117"/>
  <c r="AC117"/>
  <c r="X117"/>
  <c r="U117"/>
  <c r="G117"/>
  <c r="AE116"/>
  <c r="AC116"/>
  <c r="X116"/>
  <c r="U116"/>
  <c r="G116"/>
  <c r="AE115"/>
  <c r="AC115"/>
  <c r="X115"/>
  <c r="U115"/>
  <c r="G115"/>
  <c r="AE114"/>
  <c r="AC114"/>
  <c r="U114"/>
  <c r="G114"/>
  <c r="AE113"/>
  <c r="AC113"/>
  <c r="U113"/>
  <c r="G113"/>
  <c r="AE112"/>
  <c r="AC112"/>
  <c r="U112"/>
  <c r="G112"/>
  <c r="AE111"/>
  <c r="AC111"/>
  <c r="U111"/>
  <c r="AE110"/>
  <c r="AC110"/>
  <c r="X110"/>
  <c r="U110"/>
  <c r="AE109"/>
  <c r="AC109"/>
  <c r="X109"/>
  <c r="U109"/>
  <c r="AE108"/>
  <c r="AC108"/>
  <c r="X108"/>
  <c r="U108"/>
  <c r="G108"/>
  <c r="AE107"/>
  <c r="AC107"/>
  <c r="X107"/>
  <c r="U107"/>
  <c r="G107"/>
  <c r="AE74"/>
  <c r="AE75"/>
  <c r="AE76"/>
  <c r="AE77"/>
  <c r="AE78"/>
  <c r="AE79"/>
  <c r="AE80"/>
  <c r="AE81"/>
  <c r="AE82"/>
  <c r="AE83"/>
  <c r="AE85"/>
  <c r="AE86"/>
  <c r="AE87"/>
  <c r="AE88"/>
  <c r="AE90"/>
  <c r="AE91"/>
  <c r="AE92"/>
  <c r="AE93"/>
  <c r="AE94"/>
  <c r="AE95"/>
  <c r="AE96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X74"/>
  <c r="X75"/>
  <c r="X76"/>
  <c r="X77"/>
  <c r="X78"/>
  <c r="X79"/>
  <c r="X80"/>
  <c r="X81"/>
  <c r="X82"/>
  <c r="X83"/>
  <c r="X84"/>
  <c r="X85"/>
  <c r="X86"/>
  <c r="X87"/>
  <c r="X88"/>
  <c r="X89"/>
  <c r="X90"/>
  <c r="X92"/>
  <c r="X93"/>
  <c r="X94"/>
  <c r="X95"/>
  <c r="X96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AE73"/>
  <c r="AC73"/>
  <c r="X73"/>
  <c r="U73"/>
  <c r="G4" i="3"/>
  <c r="G22"/>
  <c r="G25"/>
  <c r="W98" i="1"/>
  <c r="G32" i="3" s="1"/>
  <c r="AD98" i="1"/>
  <c r="W61"/>
  <c r="AD61"/>
  <c r="AE60"/>
  <c r="X39"/>
  <c r="AC39"/>
  <c r="X40"/>
  <c r="AC40"/>
  <c r="X41"/>
  <c r="AC41"/>
  <c r="X42"/>
  <c r="AC42"/>
  <c r="X43"/>
  <c r="AC43"/>
  <c r="X44"/>
  <c r="AC44"/>
  <c r="X45"/>
  <c r="AC45"/>
  <c r="X46"/>
  <c r="AC46"/>
  <c r="X47"/>
  <c r="AC47"/>
  <c r="X48"/>
  <c r="AC48"/>
  <c r="X49"/>
  <c r="AC49"/>
  <c r="X50"/>
  <c r="AC50"/>
  <c r="X51"/>
  <c r="AC51"/>
  <c r="X52"/>
  <c r="AC52"/>
  <c r="AC53"/>
  <c r="X54"/>
  <c r="AC54"/>
  <c r="X55"/>
  <c r="AC55"/>
  <c r="X56"/>
  <c r="AC56"/>
  <c r="X57"/>
  <c r="AC57"/>
  <c r="X58"/>
  <c r="AC58"/>
  <c r="AE58"/>
  <c r="U58"/>
  <c r="G58"/>
  <c r="AE57"/>
  <c r="U57"/>
  <c r="G57"/>
  <c r="AE56"/>
  <c r="U56"/>
  <c r="G56"/>
  <c r="AE55"/>
  <c r="U55"/>
  <c r="G55"/>
  <c r="AE54"/>
  <c r="U54"/>
  <c r="G54"/>
  <c r="AE53"/>
  <c r="U53"/>
  <c r="G53"/>
  <c r="AE52"/>
  <c r="U52"/>
  <c r="G52"/>
  <c r="AE51"/>
  <c r="U51"/>
  <c r="G51"/>
  <c r="AE50"/>
  <c r="U50"/>
  <c r="G50"/>
  <c r="AE49"/>
  <c r="U49"/>
  <c r="G49"/>
  <c r="AE48"/>
  <c r="U48"/>
  <c r="G48"/>
  <c r="AE47"/>
  <c r="U47"/>
  <c r="G47"/>
  <c r="AE46"/>
  <c r="U46"/>
  <c r="G46"/>
  <c r="AE45"/>
  <c r="U45"/>
  <c r="G45"/>
  <c r="AE44"/>
  <c r="U44"/>
  <c r="G44"/>
  <c r="AE43"/>
  <c r="U43"/>
  <c r="G43"/>
  <c r="AE42"/>
  <c r="U42"/>
  <c r="G42"/>
  <c r="AE41"/>
  <c r="U41"/>
  <c r="G41"/>
  <c r="AE40"/>
  <c r="U40"/>
  <c r="G40"/>
  <c r="AE39"/>
  <c r="U39"/>
  <c r="G39"/>
  <c r="E4" i="3"/>
  <c r="E5"/>
  <c r="E13"/>
  <c r="W30" i="1"/>
  <c r="J8" i="3" l="1"/>
  <c r="K8"/>
  <c r="L8"/>
  <c r="AG139" i="1"/>
  <c r="AG87"/>
  <c r="AG171"/>
  <c r="AG172"/>
  <c r="AG173"/>
  <c r="AG174"/>
  <c r="AG175"/>
  <c r="AG176"/>
  <c r="AG177"/>
  <c r="AG178"/>
  <c r="AG186"/>
  <c r="AG145"/>
  <c r="AG147"/>
  <c r="AG149"/>
  <c r="AG151"/>
  <c r="AG188"/>
  <c r="AG189"/>
  <c r="AG190"/>
  <c r="AG192"/>
  <c r="AG146"/>
  <c r="AG148"/>
  <c r="AG150"/>
  <c r="G390"/>
  <c r="AG224"/>
  <c r="AG345"/>
  <c r="AG348"/>
  <c r="AG379"/>
  <c r="AG352"/>
  <c r="AG354"/>
  <c r="AG350"/>
  <c r="G358"/>
  <c r="AG368"/>
  <c r="AG346"/>
  <c r="AG343"/>
  <c r="AG341"/>
  <c r="AG339"/>
  <c r="AG337"/>
  <c r="AG370"/>
  <c r="AG372"/>
  <c r="AG373"/>
  <c r="P15" i="3"/>
  <c r="P17"/>
  <c r="P19"/>
  <c r="P21"/>
  <c r="P23"/>
  <c r="P25"/>
  <c r="P32"/>
  <c r="P39"/>
  <c r="P41"/>
  <c r="AG205" i="1"/>
  <c r="AG235"/>
  <c r="AG321"/>
  <c r="P14" i="3"/>
  <c r="P16"/>
  <c r="P18"/>
  <c r="P20"/>
  <c r="P24"/>
  <c r="P31"/>
  <c r="P38"/>
  <c r="P40"/>
  <c r="P47"/>
  <c r="P48" s="1"/>
  <c r="O47"/>
  <c r="O48" s="1"/>
  <c r="O41"/>
  <c r="O40"/>
  <c r="O39"/>
  <c r="O38"/>
  <c r="O32"/>
  <c r="O31"/>
  <c r="O25"/>
  <c r="O24"/>
  <c r="O23"/>
  <c r="O21"/>
  <c r="O20"/>
  <c r="O19"/>
  <c r="O18"/>
  <c r="O17"/>
  <c r="O16"/>
  <c r="O15"/>
  <c r="O13"/>
  <c r="O14"/>
  <c r="O5"/>
  <c r="O4"/>
  <c r="O3"/>
  <c r="AG320" i="1"/>
  <c r="N47" i="3"/>
  <c r="N48" s="1"/>
  <c r="N41"/>
  <c r="N40"/>
  <c r="N39"/>
  <c r="N38"/>
  <c r="N32"/>
  <c r="N31"/>
  <c r="N25"/>
  <c r="N24"/>
  <c r="N23"/>
  <c r="N21"/>
  <c r="N20"/>
  <c r="N19"/>
  <c r="N18"/>
  <c r="N17"/>
  <c r="N16"/>
  <c r="N15"/>
  <c r="N14"/>
  <c r="N13"/>
  <c r="N5"/>
  <c r="N4"/>
  <c r="N3"/>
  <c r="AG281" i="1"/>
  <c r="M47" i="3"/>
  <c r="M48" s="1"/>
  <c r="M41"/>
  <c r="M40"/>
  <c r="M39"/>
  <c r="M38"/>
  <c r="M32"/>
  <c r="M31"/>
  <c r="M25"/>
  <c r="M24"/>
  <c r="M23"/>
  <c r="M22"/>
  <c r="M21"/>
  <c r="M20"/>
  <c r="M19"/>
  <c r="M18"/>
  <c r="M17"/>
  <c r="M16"/>
  <c r="M15"/>
  <c r="M14"/>
  <c r="M13"/>
  <c r="M5"/>
  <c r="M4"/>
  <c r="M3"/>
  <c r="M8" s="1"/>
  <c r="L42"/>
  <c r="L45" s="1"/>
  <c r="L33"/>
  <c r="L36" s="1"/>
  <c r="L11"/>
  <c r="L26"/>
  <c r="K41"/>
  <c r="K42" s="1"/>
  <c r="K45" s="1"/>
  <c r="K33"/>
  <c r="K36" s="1"/>
  <c r="K11"/>
  <c r="J41"/>
  <c r="J42" s="1"/>
  <c r="J45" s="1"/>
  <c r="J33"/>
  <c r="J26"/>
  <c r="J11"/>
  <c r="I42"/>
  <c r="I45" s="1"/>
  <c r="I26"/>
  <c r="I29" s="1"/>
  <c r="I3"/>
  <c r="I8" s="1"/>
  <c r="AG123" i="1"/>
  <c r="AG121"/>
  <c r="AG119"/>
  <c r="AG111"/>
  <c r="AG117"/>
  <c r="AG115"/>
  <c r="AG113"/>
  <c r="AG109"/>
  <c r="H47" i="3"/>
  <c r="H41"/>
  <c r="H40"/>
  <c r="H39"/>
  <c r="H38"/>
  <c r="H32"/>
  <c r="H33" s="1"/>
  <c r="H36" s="1"/>
  <c r="H24"/>
  <c r="H23"/>
  <c r="H21"/>
  <c r="H20"/>
  <c r="H19"/>
  <c r="H18"/>
  <c r="AG107" i="1"/>
  <c r="H17" i="3"/>
  <c r="H16"/>
  <c r="H15"/>
  <c r="H14"/>
  <c r="H13"/>
  <c r="H5"/>
  <c r="G47"/>
  <c r="G48" s="1"/>
  <c r="G41"/>
  <c r="G40"/>
  <c r="G39"/>
  <c r="G38"/>
  <c r="G31"/>
  <c r="G33" s="1"/>
  <c r="G24"/>
  <c r="G23"/>
  <c r="G21"/>
  <c r="G20"/>
  <c r="G19"/>
  <c r="G18"/>
  <c r="G17"/>
  <c r="G16"/>
  <c r="G15"/>
  <c r="G14"/>
  <c r="G13"/>
  <c r="G5"/>
  <c r="F47"/>
  <c r="F41"/>
  <c r="F40"/>
  <c r="F39"/>
  <c r="F38"/>
  <c r="F32"/>
  <c r="F31"/>
  <c r="F25"/>
  <c r="F24"/>
  <c r="F23"/>
  <c r="F22"/>
  <c r="F21"/>
  <c r="F20"/>
  <c r="F19"/>
  <c r="F18"/>
  <c r="F16"/>
  <c r="F15"/>
  <c r="F14"/>
  <c r="F13"/>
  <c r="F5"/>
  <c r="F4"/>
  <c r="F3"/>
  <c r="P13"/>
  <c r="P5"/>
  <c r="P4"/>
  <c r="P3"/>
  <c r="H3"/>
  <c r="H8" s="1"/>
  <c r="G3"/>
  <c r="G8" s="1"/>
  <c r="E3"/>
  <c r="E8" s="1"/>
  <c r="AC30" i="1"/>
  <c r="E41" i="3"/>
  <c r="E42" s="1"/>
  <c r="E31"/>
  <c r="E24"/>
  <c r="E22"/>
  <c r="E20"/>
  <c r="E18"/>
  <c r="E16"/>
  <c r="E14"/>
  <c r="AG388" i="1"/>
  <c r="E32" i="3"/>
  <c r="E25"/>
  <c r="E23"/>
  <c r="E21"/>
  <c r="E19"/>
  <c r="E17"/>
  <c r="E15"/>
  <c r="AG43" i="1"/>
  <c r="AG45"/>
  <c r="AG47"/>
  <c r="AG49"/>
  <c r="AG51"/>
  <c r="AG55"/>
  <c r="AG57"/>
  <c r="AG95"/>
  <c r="AG127"/>
  <c r="AG160"/>
  <c r="AG242"/>
  <c r="AG244"/>
  <c r="AG246"/>
  <c r="AG247"/>
  <c r="AG249"/>
  <c r="AG252"/>
  <c r="AG257"/>
  <c r="AG258"/>
  <c r="AG323"/>
  <c r="AG356"/>
  <c r="AG375"/>
  <c r="AG377"/>
  <c r="AG381"/>
  <c r="AG383"/>
  <c r="AG39"/>
  <c r="AG367"/>
  <c r="AG369"/>
  <c r="AG371"/>
  <c r="AG374"/>
  <c r="AG376"/>
  <c r="AG378"/>
  <c r="AG380"/>
  <c r="AG382"/>
  <c r="AG384"/>
  <c r="AG334"/>
  <c r="AG336"/>
  <c r="AG338"/>
  <c r="AG340"/>
  <c r="AG342"/>
  <c r="AG344"/>
  <c r="AG347"/>
  <c r="AG349"/>
  <c r="AG351"/>
  <c r="AG353"/>
  <c r="AG355"/>
  <c r="AG317"/>
  <c r="AG318"/>
  <c r="AG301"/>
  <c r="AG306"/>
  <c r="AG308"/>
  <c r="AG311"/>
  <c r="AG313"/>
  <c r="AG315"/>
  <c r="AG319"/>
  <c r="AG305"/>
  <c r="AG322"/>
  <c r="AG302"/>
  <c r="AG303"/>
  <c r="AG304"/>
  <c r="AG307"/>
  <c r="AG309"/>
  <c r="AG310"/>
  <c r="AG312"/>
  <c r="AG314"/>
  <c r="AG316"/>
  <c r="AG270"/>
  <c r="AG272"/>
  <c r="AG274"/>
  <c r="AG276"/>
  <c r="AG283"/>
  <c r="AG285"/>
  <c r="AG287"/>
  <c r="AG289"/>
  <c r="AG269"/>
  <c r="AG271"/>
  <c r="AG273"/>
  <c r="AG275"/>
  <c r="AG277"/>
  <c r="AG282"/>
  <c r="AG284"/>
  <c r="AG286"/>
  <c r="AG288"/>
  <c r="AG256"/>
  <c r="AG243"/>
  <c r="AG245"/>
  <c r="AG248"/>
  <c r="AG250"/>
  <c r="AG251"/>
  <c r="AG253"/>
  <c r="AG216"/>
  <c r="AG207"/>
  <c r="AG210"/>
  <c r="AG212"/>
  <c r="AG214"/>
  <c r="AG217"/>
  <c r="AG219"/>
  <c r="AG221"/>
  <c r="AG223"/>
  <c r="AG208"/>
  <c r="AG204"/>
  <c r="AG206"/>
  <c r="AG209"/>
  <c r="AG211"/>
  <c r="AG213"/>
  <c r="AG215"/>
  <c r="AG218"/>
  <c r="AG220"/>
  <c r="AG222"/>
  <c r="AG170"/>
  <c r="AG140"/>
  <c r="AG141"/>
  <c r="AG143"/>
  <c r="AG152"/>
  <c r="AG154"/>
  <c r="AG156"/>
  <c r="AG158"/>
  <c r="AG142"/>
  <c r="AG153"/>
  <c r="AG155"/>
  <c r="AG157"/>
  <c r="AG159"/>
  <c r="AG108"/>
  <c r="AG110"/>
  <c r="AG112"/>
  <c r="AG114"/>
  <c r="AG116"/>
  <c r="AG118"/>
  <c r="AG120"/>
  <c r="AG122"/>
  <c r="AG126"/>
  <c r="AG93"/>
  <c r="AG91"/>
  <c r="AG89"/>
  <c r="AG85"/>
  <c r="AG83"/>
  <c r="AG81"/>
  <c r="AG79"/>
  <c r="AG77"/>
  <c r="AG75"/>
  <c r="AG94"/>
  <c r="AG92"/>
  <c r="AG90"/>
  <c r="AG88"/>
  <c r="AG86"/>
  <c r="AG84"/>
  <c r="AG82"/>
  <c r="AG80"/>
  <c r="AG78"/>
  <c r="AG76"/>
  <c r="AG74"/>
  <c r="AG96"/>
  <c r="AG41"/>
  <c r="AG53"/>
  <c r="AG40"/>
  <c r="AG42"/>
  <c r="AG44"/>
  <c r="AG46"/>
  <c r="AG48"/>
  <c r="AG50"/>
  <c r="AG52"/>
  <c r="AG54"/>
  <c r="AG56"/>
  <c r="AG58"/>
  <c r="G61"/>
  <c r="AE61"/>
  <c r="AC61"/>
  <c r="X61"/>
  <c r="AE390"/>
  <c r="AC390"/>
  <c r="X390"/>
  <c r="U390"/>
  <c r="AE358"/>
  <c r="X358"/>
  <c r="AC358"/>
  <c r="U358"/>
  <c r="AE325"/>
  <c r="AC325"/>
  <c r="U325"/>
  <c r="X325"/>
  <c r="AE292"/>
  <c r="AC292"/>
  <c r="X292"/>
  <c r="U292"/>
  <c r="X194"/>
  <c r="X260"/>
  <c r="AE260"/>
  <c r="AC260"/>
  <c r="U260"/>
  <c r="AE226"/>
  <c r="G226"/>
  <c r="AC226"/>
  <c r="X226"/>
  <c r="AE194"/>
  <c r="G194"/>
  <c r="U194"/>
  <c r="AE162"/>
  <c r="AC162"/>
  <c r="X162"/>
  <c r="U162"/>
  <c r="AC129"/>
  <c r="AE129"/>
  <c r="X129"/>
  <c r="U129"/>
  <c r="AE98"/>
  <c r="X98"/>
  <c r="AC98"/>
  <c r="U9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X8"/>
  <c r="X9"/>
  <c r="X11"/>
  <c r="X13"/>
  <c r="X14"/>
  <c r="X15"/>
  <c r="X17"/>
  <c r="X18"/>
  <c r="X19"/>
  <c r="X20"/>
  <c r="X21"/>
  <c r="X22"/>
  <c r="X23"/>
  <c r="X25"/>
  <c r="U11"/>
  <c r="U12"/>
  <c r="U13"/>
  <c r="U14"/>
  <c r="U15"/>
  <c r="U16"/>
  <c r="U17"/>
  <c r="U18"/>
  <c r="U19"/>
  <c r="U20"/>
  <c r="U21"/>
  <c r="U22"/>
  <c r="U23"/>
  <c r="U24"/>
  <c r="U25"/>
  <c r="U26"/>
  <c r="X7"/>
  <c r="J50" i="3" l="1"/>
  <c r="J58" s="1"/>
  <c r="F8"/>
  <c r="I50"/>
  <c r="I58" s="1"/>
  <c r="P8"/>
  <c r="P11" s="1"/>
  <c r="AG358" i="1"/>
  <c r="O8" i="3"/>
  <c r="L29"/>
  <c r="L50"/>
  <c r="L58" s="1"/>
  <c r="N8"/>
  <c r="E45"/>
  <c r="J36"/>
  <c r="J29"/>
  <c r="H42"/>
  <c r="H45" s="1"/>
  <c r="M26"/>
  <c r="F11"/>
  <c r="F42"/>
  <c r="F45" s="1"/>
  <c r="G42"/>
  <c r="G45" s="1"/>
  <c r="N33"/>
  <c r="N42"/>
  <c r="O33"/>
  <c r="O36" s="1"/>
  <c r="M11"/>
  <c r="M33"/>
  <c r="M36" s="1"/>
  <c r="M42"/>
  <c r="M45" s="1"/>
  <c r="G26"/>
  <c r="G29" s="1"/>
  <c r="P33"/>
  <c r="P36" s="1"/>
  <c r="Q19"/>
  <c r="O11"/>
  <c r="P42"/>
  <c r="P45" s="1"/>
  <c r="AG18" i="1"/>
  <c r="AG194"/>
  <c r="O42" i="3"/>
  <c r="O45" s="1"/>
  <c r="X30" i="1"/>
  <c r="H11" i="3"/>
  <c r="Q13"/>
  <c r="O26"/>
  <c r="O29" s="1"/>
  <c r="G36"/>
  <c r="N26"/>
  <c r="Q25"/>
  <c r="Q22"/>
  <c r="Q16"/>
  <c r="Q15"/>
  <c r="Q23"/>
  <c r="Q20"/>
  <c r="Q18"/>
  <c r="H48"/>
  <c r="Q24"/>
  <c r="Q21"/>
  <c r="H26"/>
  <c r="H29" s="1"/>
  <c r="P26"/>
  <c r="P29" s="1"/>
  <c r="Q41"/>
  <c r="AG73" i="1"/>
  <c r="AG98" s="1"/>
  <c r="E26" i="3"/>
  <c r="E29" s="1"/>
  <c r="E11"/>
  <c r="Q3"/>
  <c r="E33"/>
  <c r="E36" s="1"/>
  <c r="Q31"/>
  <c r="Q5"/>
  <c r="AG16" i="1"/>
  <c r="AG26"/>
  <c r="AG24"/>
  <c r="AG22"/>
  <c r="AG20"/>
  <c r="AG14"/>
  <c r="AG12"/>
  <c r="AG10"/>
  <c r="AG25"/>
  <c r="AG23"/>
  <c r="AG21"/>
  <c r="AG19"/>
  <c r="AG17"/>
  <c r="AG15"/>
  <c r="AG13"/>
  <c r="AG11"/>
  <c r="AG9"/>
  <c r="AG7"/>
  <c r="AG8"/>
  <c r="U30"/>
  <c r="AE30"/>
  <c r="E47" i="3" s="1"/>
  <c r="E48" s="1"/>
  <c r="E50" s="1"/>
  <c r="E58" s="1"/>
  <c r="AG390" i="1"/>
  <c r="AG325"/>
  <c r="AG292"/>
  <c r="Q40" i="3"/>
  <c r="Q39"/>
  <c r="Q38"/>
  <c r="AG260" i="1"/>
  <c r="AG264" s="1"/>
  <c r="AG162"/>
  <c r="AG129"/>
  <c r="G98"/>
  <c r="G50" i="3" l="1"/>
  <c r="G58" s="1"/>
  <c r="Q8"/>
  <c r="Q42"/>
  <c r="M29"/>
  <c r="M50"/>
  <c r="M58" s="1"/>
  <c r="N11"/>
  <c r="N45"/>
  <c r="N36"/>
  <c r="N29"/>
  <c r="N50"/>
  <c r="H50"/>
  <c r="H58" s="1"/>
  <c r="I11"/>
  <c r="O50"/>
  <c r="O58" s="1"/>
  <c r="O60" s="1"/>
  <c r="AG102" i="1"/>
  <c r="AG362"/>
  <c r="AG329"/>
  <c r="AG296"/>
  <c r="AG166"/>
  <c r="AG133"/>
  <c r="P50" i="3"/>
  <c r="P58" s="1"/>
  <c r="P60" s="1"/>
  <c r="Q4"/>
  <c r="AG30" i="1"/>
  <c r="N58" i="3" l="1"/>
  <c r="N60" s="1"/>
  <c r="G11"/>
  <c r="Q11" s="1"/>
  <c r="AG34" i="1"/>
  <c r="AH34" s="1"/>
  <c r="F33" i="3"/>
  <c r="Q33" s="1"/>
  <c r="Q32"/>
  <c r="F48"/>
  <c r="Q47"/>
  <c r="I226" i="1"/>
  <c r="K14" i="3" s="1"/>
  <c r="AG203" i="1"/>
  <c r="Q48" i="3" l="1"/>
  <c r="K26"/>
  <c r="K50" s="1"/>
  <c r="K58" s="1"/>
  <c r="Q14"/>
  <c r="F36"/>
  <c r="Q36"/>
  <c r="U226" i="1"/>
  <c r="AG226"/>
  <c r="AG230" s="1"/>
  <c r="K29" i="3" l="1"/>
  <c r="Q45" l="1"/>
  <c r="AG198" i="1"/>
  <c r="AC194"/>
  <c r="U60"/>
  <c r="U61" s="1"/>
  <c r="F17" i="3"/>
  <c r="Q17" l="1"/>
  <c r="F26"/>
  <c r="AG60" i="1"/>
  <c r="AG61" s="1"/>
  <c r="AG65" s="1"/>
  <c r="Q26" i="3" l="1"/>
  <c r="F50"/>
  <c r="F29"/>
  <c r="Q29" s="1"/>
  <c r="F58" l="1"/>
  <c r="Q58" s="1"/>
  <c r="Q50"/>
  <c r="Q60" s="1"/>
</calcChain>
</file>

<file path=xl/sharedStrings.xml><?xml version="1.0" encoding="utf-8"?>
<sst xmlns="http://schemas.openxmlformats.org/spreadsheetml/2006/main" count="507" uniqueCount="86">
  <si>
    <t>Comercio</t>
  </si>
  <si>
    <t>Financiero</t>
  </si>
  <si>
    <t>Vialidad</t>
  </si>
  <si>
    <t>Certificaciones</t>
  </si>
  <si>
    <t>Expedicion de documentos</t>
  </si>
  <si>
    <t>Alumbrado Publico</t>
  </si>
  <si>
    <t>Aseo Publico</t>
  </si>
  <si>
    <t>Barrido de Calles</t>
  </si>
  <si>
    <t>Cementerio publico</t>
  </si>
  <si>
    <t>Fiestas</t>
  </si>
  <si>
    <t>Mercado</t>
  </si>
  <si>
    <t>Pavimentacion</t>
  </si>
  <si>
    <t>Postes y antenas</t>
  </si>
  <si>
    <t>Rastro y tiangue</t>
  </si>
  <si>
    <t>Permisos y licencias</t>
  </si>
  <si>
    <t>Derechos</t>
  </si>
  <si>
    <t>Servicios Diversos</t>
  </si>
  <si>
    <t>Intereses por mora</t>
  </si>
  <si>
    <t>Multa por registro civil</t>
  </si>
  <si>
    <t>Multa por mora de impuestos</t>
  </si>
  <si>
    <t>Ingresos Diversos</t>
  </si>
  <si>
    <t>RECUPERACION DE MORA</t>
  </si>
  <si>
    <t>TOTAL D.M. POR IMPUESTOS</t>
  </si>
  <si>
    <t>TOTAL D.M. POR TASAS Y SERVICIOS</t>
  </si>
  <si>
    <t>TOTAL D.M. POR VENTA DE SERVICIOS</t>
  </si>
  <si>
    <t xml:space="preserve">AGUA POTABLE </t>
  </si>
  <si>
    <t>TOTAL D.M. POR INGRESOS FINANCIEROS</t>
  </si>
  <si>
    <t>TOTAL D.M. POR OPERAC. DE EJ. ANTERIORES</t>
  </si>
  <si>
    <t xml:space="preserve">ALCALDIA MUNICIPAL DE SAN LUIS LA HERRADURA </t>
  </si>
  <si>
    <t xml:space="preserve">TOTAL INGRSOS DEL DIA </t>
  </si>
  <si>
    <t>CUADRO ACUMULATIVO DE INGRESOS DEL MES DE OCTUBRE  DE 2015</t>
  </si>
  <si>
    <t>CUADRO ACUMULATIVO DE INGRESOS DEL MES DE NOVIEMBRE   DE 2015</t>
  </si>
  <si>
    <t>CUADRO ACUMULATIVO DE INGRESOS DEL MES DE DICIEMBRE  DE 2015</t>
  </si>
  <si>
    <t xml:space="preserve">TOTALES </t>
  </si>
  <si>
    <t xml:space="preserve">PRESUPUSTO </t>
  </si>
  <si>
    <t xml:space="preserve">PORCENTAJE </t>
  </si>
  <si>
    <t xml:space="preserve">PRESUPUESTO </t>
  </si>
  <si>
    <t>FODES</t>
  </si>
  <si>
    <t xml:space="preserve"> PFGL</t>
  </si>
  <si>
    <t>FODES 25%</t>
  </si>
  <si>
    <t>FODES 75%</t>
  </si>
  <si>
    <t>FONDO PFGEL/FISDEL</t>
  </si>
  <si>
    <t>GRAN TOTAL</t>
  </si>
  <si>
    <t xml:space="preserve"> </t>
  </si>
  <si>
    <t>CUADRO ACUMULATIVO DE INGRESOS DEL MES DE SEPTIEMBRE  DE 2016</t>
  </si>
  <si>
    <t>CUADRO ACUMULATIVO DE INGRESOS DEL MES DE AGOSTO   DE 2016</t>
  </si>
  <si>
    <t>CUADRO ACUMULATIVO DE INGRESOS DEL MES DE JULIO  DE 2016</t>
  </si>
  <si>
    <t>CUADRO ACUMULATIVO DE INGRESOS DEL MES DE JUNIO  DE 2016</t>
  </si>
  <si>
    <t>CUADRO ACUMULATIVO DE INGRESOS DEL MES DE MAYO  DE 2016</t>
  </si>
  <si>
    <t>CUADRO ACUMULATIVO DE INGRESOS DEL MES DE ABRIL  DE 2016</t>
  </si>
  <si>
    <t>CUADRO ACUMULATIVO DE INGRESOS DEL MES DE MARZO  DE 2016</t>
  </si>
  <si>
    <t>CUADRO ACUMULATIVO DE INGRESOS DEL MES DE FEBRERO  DE 2016</t>
  </si>
  <si>
    <t xml:space="preserve">     </t>
  </si>
  <si>
    <t xml:space="preserve">  </t>
  </si>
  <si>
    <t>CUADRO ACUMULATIVO DE INGRESOS DEL  2017</t>
  </si>
  <si>
    <t>TOTAL INGRESOS FODES 2017</t>
  </si>
  <si>
    <t>TOTAL INGRSOS AÑO 2017</t>
  </si>
  <si>
    <t>TOTAL INGRESOS FONDO FODES 25% 2017</t>
  </si>
  <si>
    <t>TOTAL INGRESOS FONDO FODES 75% 2017</t>
  </si>
  <si>
    <t>TOTAL INGRESOS FONDO PROPIOS 201</t>
  </si>
  <si>
    <t>INGRESOS MES DE FEBRERO 2017</t>
  </si>
  <si>
    <t>INGRESOS MES DE ABRIL 2017</t>
  </si>
  <si>
    <t>INGRESOS MES DE MAYO 2017</t>
  </si>
  <si>
    <t>INGRESOS MES DE JUNIO 2017</t>
  </si>
  <si>
    <t>INGRESOS MES DE JULIO 2017</t>
  </si>
  <si>
    <t>INGRESOS MES DE AGOSTO 2017</t>
  </si>
  <si>
    <t>INGRESOS MES DE SEPTIEMBBRE 2017</t>
  </si>
  <si>
    <t>INGRESOS MES DE OCTUBRE  2017</t>
  </si>
  <si>
    <t>INGRESOS MES DE NOVIEMBRE 2017</t>
  </si>
  <si>
    <t>INGRESOS MES DE DICIEMBRE 2017</t>
  </si>
  <si>
    <t xml:space="preserve">Industria </t>
  </si>
  <si>
    <t>INGRESOS MES DE MARZO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</si>
  <si>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</si>
  <si>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Dos Dias de asueto por fiestas patronales 2017</t>
  </si>
  <si>
    <t>VACACIONES DE SEMANA SANTA 2017</t>
  </si>
  <si>
    <t>DETALLE DE INGRESOS MENSUALES 2017</t>
  </si>
  <si>
    <t xml:space="preserve">ASUETO DIA DE LA MADRE </t>
  </si>
  <si>
    <t xml:space="preserve">ASUETO DIA DEL TRABAJO </t>
  </si>
  <si>
    <t xml:space="preserve">Asueto por vacaciones Agostinas </t>
  </si>
  <si>
    <t>Servicios</t>
  </si>
  <si>
    <t xml:space="preserve">Servicios </t>
  </si>
  <si>
    <t>INGRESOS DE ENERO  2017</t>
  </si>
  <si>
    <t>.</t>
  </si>
  <si>
    <t xml:space="preserve">ASUETO DIA DE LA INDEPENDENCIA </t>
  </si>
  <si>
    <t>ASUETO DIA DE LOS DIFUNTOS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</si>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</sst>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_-* #,##0.00\ _€_-;\-* #,##0.00\ _€_-;_-* &quot;-&quot;??\ _€_-;_-@_-"/>
    <numFmt numFmtId="165" formatCode="_-[$$-440A]* #,##0.00_ ;_-[$$-440A]* \-#,##0.00\ ;_-[$$-440A]* &quot;-&quot;??_ ;_-@_ "/>
  </numFmts>
  <fonts count="32">
    <font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9"/>
      <color theme="1" tint="4.9989318521683403E-2"/>
      <name val="Arial Unicode MS"/>
      <family val="2"/>
    </font>
    <font>
      <b/>
      <sz val="8"/>
      <color theme="1" tint="4.9989318521683403E-2"/>
      <name val="Arial Unicode MS"/>
      <family val="2"/>
    </font>
    <font>
      <b/>
      <sz val="10"/>
      <color theme="1" tint="4.9989318521683403E-2"/>
      <name val="Arial Unicode MS"/>
      <family val="2"/>
    </font>
    <font>
      <b/>
      <sz val="11"/>
      <color theme="1"/>
      <name val="Arial Unicode MS"/>
      <family val="2"/>
    </font>
    <font>
      <sz val="14"/>
      <color theme="1"/>
      <name val="Arial Unicode MS"/>
      <family val="2"/>
    </font>
    <font>
      <sz val="14"/>
      <color theme="1"/>
      <name val="Calibri"/>
      <family val="2"/>
      <scheme val="minor"/>
    </font>
    <font>
      <b/>
      <sz val="9"/>
      <color theme="1"/>
      <name val="Arial Unicode MS"/>
      <family val="2"/>
    </font>
    <font>
      <b/>
      <sz val="8"/>
      <color theme="1"/>
      <name val="Arial Unicode MS"/>
      <family val="2"/>
    </font>
    <font>
      <b/>
      <sz val="14"/>
      <color theme="1"/>
      <name val="Arial Unicode MS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Unicode MS"/>
      <family val="2"/>
    </font>
    <font>
      <b/>
      <sz val="12"/>
      <color theme="1"/>
      <name val="Arial Unicode MS"/>
      <family val="2"/>
    </font>
    <font>
      <sz val="20"/>
      <color theme="1"/>
      <name val="Calibri"/>
      <family val="2"/>
      <scheme val="minor"/>
    </font>
    <font>
      <b/>
      <sz val="14"/>
      <color theme="1"/>
      <name val="Arial Black"/>
      <family val="2"/>
    </font>
    <font>
      <sz val="11"/>
      <name val="Calibri"/>
      <family val="2"/>
      <scheme val="minor"/>
    </font>
    <font>
      <b/>
      <sz val="13"/>
      <color theme="1"/>
      <name val="Arial Unicode MS"/>
      <family val="2"/>
    </font>
    <font>
      <sz val="13"/>
      <color theme="1"/>
      <name val="Calibri"/>
      <family val="2"/>
      <scheme val="minor"/>
    </font>
    <font>
      <sz val="13"/>
      <color theme="1"/>
      <name val="Arial Unicode MS"/>
      <family val="2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1" fillId="0" borderId="0" applyFont="0" applyFill="0" applyBorder="0" applyAlignment="0" applyProtection="0"/>
  </cellStyleXfs>
  <cellXfs count="172">
    <xf numFmtId="0" fontId="0" fillId="0" borderId="0" xfId="0"/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0" fillId="0" borderId="0" xfId="0" applyBorder="1"/>
    <xf numFmtId="0" fontId="6" fillId="0" borderId="0" xfId="0" applyFont="1" applyAlignment="1">
      <alignment wrapText="1"/>
    </xf>
    <xf numFmtId="4" fontId="0" fillId="0" borderId="0" xfId="0" applyNumberFormat="1"/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/>
    <xf numFmtId="4" fontId="11" fillId="0" borderId="0" xfId="0" applyNumberFormat="1" applyFont="1"/>
    <xf numFmtId="0" fontId="5" fillId="0" borderId="0" xfId="0" applyFont="1" applyBorder="1"/>
    <xf numFmtId="0" fontId="10" fillId="0" borderId="0" xfId="0" applyFont="1" applyBorder="1" applyAlignment="1" applyProtection="1">
      <alignment wrapText="1"/>
      <protection locked="0"/>
    </xf>
    <xf numFmtId="0" fontId="5" fillId="0" borderId="0" xfId="0" applyFont="1"/>
    <xf numFmtId="14" fontId="5" fillId="0" borderId="0" xfId="0" applyNumberFormat="1" applyFont="1"/>
    <xf numFmtId="0" fontId="8" fillId="0" borderId="0" xfId="0" applyFont="1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4" fontId="16" fillId="0" borderId="0" xfId="0" applyNumberFormat="1" applyFont="1"/>
    <xf numFmtId="4" fontId="17" fillId="0" borderId="0" xfId="0" applyNumberFormat="1" applyFont="1"/>
    <xf numFmtId="4" fontId="0" fillId="0" borderId="0" xfId="0" applyNumberFormat="1" applyBorder="1"/>
    <xf numFmtId="4" fontId="5" fillId="0" borderId="0" xfId="0" applyNumberFormat="1" applyFont="1"/>
    <xf numFmtId="4" fontId="5" fillId="0" borderId="2" xfId="0" applyNumberFormat="1" applyFont="1" applyBorder="1"/>
    <xf numFmtId="1" fontId="5" fillId="0" borderId="2" xfId="0" applyNumberFormat="1" applyFont="1" applyBorder="1"/>
    <xf numFmtId="4" fontId="19" fillId="0" borderId="0" xfId="0" applyNumberFormat="1" applyFont="1" applyBorder="1" applyAlignment="1"/>
    <xf numFmtId="4" fontId="18" fillId="0" borderId="0" xfId="0" applyNumberFormat="1" applyFont="1"/>
    <xf numFmtId="4" fontId="5" fillId="0" borderId="0" xfId="0" applyNumberFormat="1" applyFont="1" applyBorder="1"/>
    <xf numFmtId="4" fontId="6" fillId="0" borderId="0" xfId="0" applyNumberFormat="1" applyFont="1"/>
    <xf numFmtId="4" fontId="6" fillId="0" borderId="0" xfId="0" applyNumberFormat="1" applyFont="1" applyBorder="1"/>
    <xf numFmtId="4" fontId="5" fillId="2" borderId="0" xfId="0" applyNumberFormat="1" applyFont="1" applyFill="1" applyBorder="1"/>
    <xf numFmtId="4" fontId="0" fillId="0" borderId="2" xfId="0" applyNumberFormat="1" applyBorder="1"/>
    <xf numFmtId="1" fontId="22" fillId="0" borderId="0" xfId="0" applyNumberFormat="1" applyFont="1" applyBorder="1" applyAlignment="1">
      <alignment horizontal="center"/>
    </xf>
    <xf numFmtId="4" fontId="23" fillId="0" borderId="0" xfId="0" applyNumberFormat="1" applyFont="1" applyBorder="1" applyAlignment="1"/>
    <xf numFmtId="0" fontId="5" fillId="0" borderId="0" xfId="0" applyFont="1" applyBorder="1" applyAlignment="1"/>
    <xf numFmtId="0" fontId="5" fillId="0" borderId="0" xfId="0" applyFont="1" applyAlignment="1"/>
    <xf numFmtId="1" fontId="23" fillId="0" borderId="0" xfId="0" applyNumberFormat="1" applyFont="1" applyBorder="1"/>
    <xf numFmtId="4" fontId="23" fillId="0" borderId="2" xfId="0" applyNumberFormat="1" applyFont="1" applyBorder="1"/>
    <xf numFmtId="0" fontId="5" fillId="0" borderId="0" xfId="0" applyFont="1" applyBorder="1" applyAlignment="1">
      <alignment wrapText="1"/>
    </xf>
    <xf numFmtId="0" fontId="0" fillId="4" borderId="0" xfId="0" applyFill="1"/>
    <xf numFmtId="4" fontId="5" fillId="0" borderId="4" xfId="0" applyNumberFormat="1" applyFont="1" applyBorder="1"/>
    <xf numFmtId="4" fontId="0" fillId="0" borderId="0" xfId="0" applyNumberFormat="1" applyAlignment="1">
      <alignment horizontal="right"/>
    </xf>
    <xf numFmtId="0" fontId="11" fillId="0" borderId="0" xfId="0" applyFont="1"/>
    <xf numFmtId="165" fontId="11" fillId="0" borderId="0" xfId="0" applyNumberFormat="1" applyFont="1"/>
    <xf numFmtId="165" fontId="6" fillId="0" borderId="0" xfId="0" applyNumberFormat="1" applyFont="1"/>
    <xf numFmtId="4" fontId="6" fillId="0" borderId="2" xfId="0" applyNumberFormat="1" applyFont="1" applyBorder="1"/>
    <xf numFmtId="0" fontId="5" fillId="0" borderId="5" xfId="0" applyFont="1" applyBorder="1"/>
    <xf numFmtId="0" fontId="0" fillId="3" borderId="0" xfId="0" applyFill="1"/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/>
    <xf numFmtId="4" fontId="26" fillId="0" borderId="0" xfId="0" applyNumberFormat="1" applyFont="1" applyBorder="1"/>
    <xf numFmtId="0" fontId="0" fillId="0" borderId="2" xfId="0" applyBorder="1"/>
    <xf numFmtId="0" fontId="0" fillId="5" borderId="0" xfId="0" applyFill="1"/>
    <xf numFmtId="0" fontId="7" fillId="5" borderId="0" xfId="0" applyFont="1" applyFill="1"/>
    <xf numFmtId="0" fontId="5" fillId="5" borderId="0" xfId="0" applyFont="1" applyFill="1"/>
    <xf numFmtId="0" fontId="0" fillId="5" borderId="2" xfId="0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 applyProtection="1">
      <alignment wrapText="1"/>
      <protection locked="0"/>
    </xf>
    <xf numFmtId="0" fontId="5" fillId="3" borderId="0" xfId="0" applyFont="1" applyFill="1" applyBorder="1"/>
    <xf numFmtId="0" fontId="0" fillId="3" borderId="0" xfId="0" applyFill="1" applyBorder="1"/>
    <xf numFmtId="0" fontId="7" fillId="3" borderId="0" xfId="0" applyFont="1" applyFill="1" applyBorder="1"/>
    <xf numFmtId="0" fontId="7" fillId="3" borderId="0" xfId="0" applyFont="1" applyFill="1"/>
    <xf numFmtId="0" fontId="5" fillId="3" borderId="0" xfId="0" applyFont="1" applyFill="1"/>
    <xf numFmtId="1" fontId="0" fillId="5" borderId="12" xfId="0" applyNumberFormat="1" applyFill="1" applyBorder="1" applyAlignment="1">
      <alignment horizontal="center"/>
    </xf>
    <xf numFmtId="1" fontId="7" fillId="5" borderId="12" xfId="0" applyNumberFormat="1" applyFont="1" applyFill="1" applyBorder="1" applyAlignment="1">
      <alignment horizontal="center"/>
    </xf>
    <xf numFmtId="1" fontId="11" fillId="5" borderId="12" xfId="0" applyNumberFormat="1" applyFont="1" applyFill="1" applyBorder="1" applyAlignment="1">
      <alignment horizontal="center"/>
    </xf>
    <xf numFmtId="1" fontId="0" fillId="5" borderId="0" xfId="0" applyNumberFormat="1" applyFill="1"/>
    <xf numFmtId="4" fontId="11" fillId="5" borderId="0" xfId="0" applyNumberFormat="1" applyFont="1" applyFill="1"/>
    <xf numFmtId="0" fontId="5" fillId="5" borderId="2" xfId="0" applyFont="1" applyFill="1" applyBorder="1" applyAlignment="1">
      <alignment horizontal="center" vertical="center" wrapText="1"/>
    </xf>
    <xf numFmtId="4" fontId="0" fillId="5" borderId="2" xfId="0" applyNumberFormat="1" applyFill="1" applyBorder="1" applyAlignment="1">
      <alignment horizontal="center" vertical="center" wrapText="1"/>
    </xf>
    <xf numFmtId="4" fontId="14" fillId="5" borderId="2" xfId="0" applyNumberFormat="1" applyFont="1" applyFill="1" applyBorder="1" applyAlignment="1">
      <alignment horizontal="center" vertical="center" wrapText="1"/>
    </xf>
    <xf numFmtId="4" fontId="15" fillId="5" borderId="2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wrapText="1"/>
    </xf>
    <xf numFmtId="4" fontId="11" fillId="5" borderId="0" xfId="0" applyNumberFormat="1" applyFont="1" applyFill="1" applyAlignment="1">
      <alignment wrapText="1"/>
    </xf>
    <xf numFmtId="4" fontId="11" fillId="5" borderId="2" xfId="0" applyNumberFormat="1" applyFont="1" applyFill="1" applyBorder="1" applyAlignment="1">
      <alignment horizont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1" fontId="0" fillId="5" borderId="2" xfId="0" applyNumberFormat="1" applyFill="1" applyBorder="1" applyAlignment="1">
      <alignment horizontal="center" vertical="center"/>
    </xf>
    <xf numFmtId="1" fontId="7" fillId="5" borderId="2" xfId="0" applyNumberFormat="1" applyFont="1" applyFill="1" applyBorder="1" applyAlignment="1">
      <alignment horizontal="center" vertical="center"/>
    </xf>
    <xf numFmtId="1" fontId="11" fillId="5" borderId="2" xfId="0" applyNumberFormat="1" applyFont="1" applyFill="1" applyBorder="1" applyAlignment="1">
      <alignment horizontal="center" vertical="center"/>
    </xf>
    <xf numFmtId="1" fontId="0" fillId="5" borderId="12" xfId="0" applyNumberFormat="1" applyFill="1" applyBorder="1" applyAlignment="1">
      <alignment horizontal="center" vertical="center"/>
    </xf>
    <xf numFmtId="1" fontId="7" fillId="5" borderId="12" xfId="0" applyNumberFormat="1" applyFont="1" applyFill="1" applyBorder="1" applyAlignment="1">
      <alignment horizontal="center" vertical="center"/>
    </xf>
    <xf numFmtId="1" fontId="11" fillId="5" borderId="12" xfId="0" applyNumberFormat="1" applyFont="1" applyFill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/>
    <xf numFmtId="165" fontId="0" fillId="0" borderId="0" xfId="0" applyNumberFormat="1"/>
    <xf numFmtId="14" fontId="5" fillId="6" borderId="0" xfId="0" applyNumberFormat="1" applyFont="1" applyFill="1"/>
    <xf numFmtId="4" fontId="0" fillId="6" borderId="0" xfId="0" applyNumberFormat="1" applyFill="1"/>
    <xf numFmtId="4" fontId="11" fillId="6" borderId="0" xfId="0" applyNumberFormat="1" applyFont="1" applyFill="1"/>
    <xf numFmtId="14" fontId="5" fillId="7" borderId="0" xfId="0" applyNumberFormat="1" applyFont="1" applyFill="1"/>
    <xf numFmtId="4" fontId="0" fillId="7" borderId="0" xfId="0" applyNumberFormat="1" applyFill="1"/>
    <xf numFmtId="4" fontId="11" fillId="7" borderId="0" xfId="0" applyNumberFormat="1" applyFont="1" applyFill="1"/>
    <xf numFmtId="0" fontId="0" fillId="7" borderId="0" xfId="0" applyFill="1"/>
    <xf numFmtId="0" fontId="30" fillId="2" borderId="0" xfId="0" applyFont="1" applyFill="1" applyBorder="1" applyAlignment="1"/>
    <xf numFmtId="4" fontId="11" fillId="0" borderId="2" xfId="0" applyNumberFormat="1" applyFont="1" applyBorder="1" applyAlignment="1"/>
    <xf numFmtId="0" fontId="0" fillId="0" borderId="7" xfId="0" applyFont="1" applyBorder="1" applyAlignment="1">
      <alignment wrapText="1"/>
    </xf>
    <xf numFmtId="0" fontId="0" fillId="0" borderId="5" xfId="0" applyFont="1" applyBorder="1"/>
    <xf numFmtId="4" fontId="11" fillId="0" borderId="0" xfId="0" applyNumberFormat="1" applyFont="1" applyBorder="1" applyAlignment="1"/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7" xfId="0" applyFont="1" applyBorder="1"/>
    <xf numFmtId="4" fontId="11" fillId="0" borderId="3" xfId="0" applyNumberFormat="1" applyFont="1" applyBorder="1" applyAlignment="1"/>
    <xf numFmtId="0" fontId="0" fillId="0" borderId="6" xfId="0" applyFont="1" applyBorder="1"/>
    <xf numFmtId="0" fontId="0" fillId="0" borderId="8" xfId="0" applyFont="1" applyBorder="1"/>
    <xf numFmtId="0" fontId="0" fillId="0" borderId="0" xfId="0" applyFont="1"/>
    <xf numFmtId="0" fontId="18" fillId="0" borderId="4" xfId="0" applyFont="1" applyBorder="1"/>
    <xf numFmtId="4" fontId="11" fillId="0" borderId="4" xfId="0" applyNumberFormat="1" applyFont="1" applyBorder="1" applyAlignment="1"/>
    <xf numFmtId="4" fontId="19" fillId="0" borderId="4" xfId="0" applyNumberFormat="1" applyFont="1" applyBorder="1" applyAlignment="1"/>
    <xf numFmtId="4" fontId="5" fillId="0" borderId="4" xfId="0" applyNumberFormat="1" applyFont="1" applyBorder="1" applyAlignment="1">
      <alignment wrapText="1"/>
    </xf>
    <xf numFmtId="0" fontId="5" fillId="0" borderId="5" xfId="0" applyFont="1" applyBorder="1" applyAlignment="1"/>
    <xf numFmtId="4" fontId="5" fillId="0" borderId="4" xfId="0" applyNumberFormat="1" applyFont="1" applyBorder="1" applyAlignment="1"/>
    <xf numFmtId="1" fontId="19" fillId="0" borderId="2" xfId="0" applyNumberFormat="1" applyFont="1" applyBorder="1"/>
    <xf numFmtId="1" fontId="19" fillId="0" borderId="2" xfId="0" applyNumberFormat="1" applyFont="1" applyBorder="1" applyAlignment="1">
      <alignment horizontal="center"/>
    </xf>
    <xf numFmtId="4" fontId="0" fillId="8" borderId="0" xfId="0" applyNumberFormat="1" applyFill="1"/>
    <xf numFmtId="4" fontId="11" fillId="8" borderId="0" xfId="0" applyNumberFormat="1" applyFont="1" applyFill="1"/>
    <xf numFmtId="4" fontId="0" fillId="9" borderId="0" xfId="0" applyNumberFormat="1" applyFill="1"/>
    <xf numFmtId="4" fontId="11" fillId="9" borderId="0" xfId="0" applyNumberFormat="1" applyFont="1" applyFill="1"/>
    <xf numFmtId="14" fontId="5" fillId="10" borderId="0" xfId="0" applyNumberFormat="1" applyFont="1" applyFill="1"/>
    <xf numFmtId="4" fontId="0" fillId="10" borderId="0" xfId="0" applyNumberFormat="1" applyFill="1"/>
    <xf numFmtId="4" fontId="11" fillId="10" borderId="0" xfId="0" applyNumberFormat="1" applyFont="1" applyFill="1"/>
    <xf numFmtId="0" fontId="0" fillId="10" borderId="0" xfId="0" applyFill="1"/>
    <xf numFmtId="4" fontId="0" fillId="7" borderId="0" xfId="0" applyNumberFormat="1" applyFill="1" applyAlignment="1"/>
    <xf numFmtId="4" fontId="31" fillId="10" borderId="0" xfId="0" applyNumberFormat="1" applyFont="1" applyFill="1" applyAlignment="1">
      <alignment horizontal="left" vertical="top"/>
    </xf>
    <xf numFmtId="4" fontId="13" fillId="10" borderId="0" xfId="0" applyNumberFormat="1" applyFont="1" applyFill="1" applyAlignment="1">
      <alignment horizontal="left" vertical="top"/>
    </xf>
    <xf numFmtId="0" fontId="0" fillId="5" borderId="12" xfId="0" applyFill="1" applyBorder="1" applyAlignment="1">
      <alignment horizontal="center" vertical="center"/>
    </xf>
    <xf numFmtId="14" fontId="5" fillId="10" borderId="0" xfId="0" applyNumberFormat="1" applyFont="1" applyFill="1" applyAlignment="1">
      <alignment vertical="center"/>
    </xf>
    <xf numFmtId="4" fontId="0" fillId="11" borderId="0" xfId="0" applyNumberFormat="1" applyFill="1"/>
    <xf numFmtId="4" fontId="11" fillId="11" borderId="0" xfId="0" applyNumberFormat="1" applyFont="1" applyFill="1"/>
    <xf numFmtId="0" fontId="0" fillId="11" borderId="0" xfId="0" applyFill="1"/>
    <xf numFmtId="14" fontId="5" fillId="11" borderId="0" xfId="0" applyNumberFormat="1" applyFont="1" applyFill="1"/>
    <xf numFmtId="4" fontId="0" fillId="12" borderId="0" xfId="0" applyNumberFormat="1" applyFill="1"/>
    <xf numFmtId="4" fontId="0" fillId="13" borderId="0" xfId="0" applyNumberFormat="1" applyFill="1"/>
    <xf numFmtId="4" fontId="11" fillId="13" borderId="0" xfId="0" applyNumberFormat="1" applyFont="1" applyFill="1"/>
    <xf numFmtId="14" fontId="5" fillId="13" borderId="0" xfId="0" applyNumberFormat="1" applyFont="1" applyFill="1"/>
    <xf numFmtId="14" fontId="5" fillId="14" borderId="0" xfId="0" applyNumberFormat="1" applyFont="1" applyFill="1"/>
    <xf numFmtId="4" fontId="0" fillId="14" borderId="0" xfId="0" applyNumberFormat="1" applyFill="1"/>
    <xf numFmtId="4" fontId="11" fillId="14" borderId="0" xfId="0" applyNumberFormat="1" applyFont="1" applyFill="1"/>
    <xf numFmtId="0" fontId="0" fillId="14" borderId="0" xfId="0" applyFill="1"/>
    <xf numFmtId="0" fontId="5" fillId="5" borderId="2" xfId="0" applyFont="1" applyFill="1" applyBorder="1"/>
    <xf numFmtId="0" fontId="29" fillId="3" borderId="0" xfId="0" applyFont="1" applyFill="1" applyBorder="1" applyAlignment="1">
      <alignment horizontal="center"/>
    </xf>
    <xf numFmtId="0" fontId="28" fillId="3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28" fillId="0" borderId="0" xfId="0" applyNumberFormat="1" applyFont="1" applyAlignment="1">
      <alignment horizontal="center"/>
    </xf>
    <xf numFmtId="4" fontId="27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4" fontId="1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399"/>
  <sheetViews>
    <sheetView zoomScale="90" zoomScaleNormal="90" workbookViewId="0">
      <pane ySplit="5" topLeftCell="A246" activePane="bottomLeft" state="frozen"/>
      <selection activeCell="D1" sqref="D1"/>
      <selection pane="bottomLeft" activeCell="H353" sqref="H353"/>
    </sheetView>
  </sheetViews>
  <sheetFormatPr baseColWidth="10" defaultColWidth="9.140625" defaultRowHeight="16.5"/>
  <cols>
    <col min="1" max="1" width="15.28515625" style="13" customWidth="1"/>
    <col min="2" max="3" width="12.85546875" customWidth="1"/>
    <col min="4" max="6" width="12.42578125" customWidth="1"/>
    <col min="7" max="7" width="12.42578125" style="9" customWidth="1"/>
    <col min="8" max="8" width="14.28515625" customWidth="1"/>
    <col min="9" max="20" width="12.85546875" customWidth="1"/>
    <col min="21" max="21" width="12.85546875" style="9" customWidth="1"/>
    <col min="22" max="23" width="12.85546875" customWidth="1"/>
    <col min="24" max="24" width="13.85546875" style="9" customWidth="1"/>
    <col min="25" max="28" width="12.85546875" customWidth="1"/>
    <col min="29" max="29" width="13.7109375" style="9" customWidth="1"/>
    <col min="30" max="30" width="12.85546875" customWidth="1"/>
    <col min="31" max="31" width="14.5703125" style="9" customWidth="1"/>
    <col min="32" max="32" width="12.85546875" customWidth="1"/>
    <col min="33" max="33" width="16.85546875" style="9" customWidth="1"/>
    <col min="34" max="34" width="14.42578125" customWidth="1"/>
    <col min="35" max="35" width="13" customWidth="1"/>
    <col min="43" max="43" width="10.42578125" customWidth="1"/>
  </cols>
  <sheetData>
    <row r="1" spans="1:38" ht="16.5" customHeight="1">
      <c r="A1" s="76"/>
      <c r="B1" s="77"/>
      <c r="C1" s="77"/>
      <c r="D1" s="157" t="s">
        <v>28</v>
      </c>
      <c r="E1" s="157"/>
      <c r="F1" s="157"/>
      <c r="G1" s="157"/>
      <c r="H1" s="157"/>
      <c r="I1" s="157"/>
      <c r="J1" s="157"/>
      <c r="K1" s="157"/>
      <c r="L1" s="157"/>
      <c r="M1" s="77"/>
      <c r="N1" s="77"/>
      <c r="O1" s="77"/>
      <c r="P1" s="77"/>
      <c r="Q1" s="77"/>
      <c r="R1" s="77"/>
      <c r="S1" s="77"/>
      <c r="T1" s="77"/>
      <c r="U1" s="78"/>
      <c r="V1" s="77"/>
      <c r="W1" s="77"/>
      <c r="X1" s="78"/>
      <c r="Y1" s="77"/>
      <c r="Z1" s="77"/>
      <c r="AA1" s="77"/>
      <c r="AB1" s="77"/>
      <c r="AC1" s="78"/>
      <c r="AD1" s="49"/>
      <c r="AE1" s="79"/>
      <c r="AF1" s="49"/>
      <c r="AG1" s="79"/>
      <c r="AH1" s="49"/>
      <c r="AI1" s="49"/>
    </row>
    <row r="2" spans="1:38" ht="17.25">
      <c r="A2" s="76"/>
      <c r="B2" s="77"/>
      <c r="C2" s="77"/>
      <c r="D2" s="158" t="s">
        <v>54</v>
      </c>
      <c r="E2" s="158"/>
      <c r="F2" s="158"/>
      <c r="G2" s="158"/>
      <c r="H2" s="158"/>
      <c r="I2" s="158"/>
      <c r="J2" s="158"/>
      <c r="K2" s="158"/>
      <c r="L2" s="158"/>
      <c r="M2" s="77"/>
      <c r="N2" s="77"/>
      <c r="O2" s="77"/>
      <c r="P2" s="77"/>
      <c r="Q2" s="77"/>
      <c r="R2" s="77"/>
      <c r="S2" s="77"/>
      <c r="T2" s="77"/>
      <c r="U2" s="78">
        <f>1744.86/2</f>
        <v>872.43</v>
      </c>
      <c r="V2" s="77"/>
      <c r="W2" s="77"/>
      <c r="X2" s="78"/>
      <c r="Y2" s="77"/>
      <c r="Z2" s="77"/>
      <c r="AA2" s="77"/>
      <c r="AB2" s="77"/>
      <c r="AC2" s="78"/>
      <c r="AD2" s="49"/>
      <c r="AE2" s="79"/>
      <c r="AF2" s="49"/>
      <c r="AG2" s="79"/>
      <c r="AH2" s="49"/>
      <c r="AI2" s="49"/>
    </row>
    <row r="3" spans="1:38">
      <c r="A3" s="80"/>
      <c r="B3" s="80"/>
      <c r="C3" s="49"/>
      <c r="D3" s="49"/>
      <c r="E3" s="49"/>
      <c r="F3" s="49"/>
      <c r="G3" s="7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79"/>
      <c r="V3" s="49"/>
      <c r="W3" s="49"/>
      <c r="X3" s="79"/>
      <c r="Y3" s="49"/>
      <c r="Z3" s="49"/>
      <c r="AA3" s="49"/>
      <c r="AB3" s="49"/>
      <c r="AC3" s="79"/>
      <c r="AD3" s="49"/>
      <c r="AE3" s="79"/>
      <c r="AF3" s="49"/>
      <c r="AG3" s="79"/>
      <c r="AH3" s="49"/>
      <c r="AI3" s="49"/>
    </row>
    <row r="4" spans="1:38">
      <c r="A4" s="156"/>
      <c r="B4" s="59">
        <v>85119001</v>
      </c>
      <c r="C4" s="59">
        <v>85119003</v>
      </c>
      <c r="D4" s="59">
        <v>85119018</v>
      </c>
      <c r="E4" s="59">
        <v>11802</v>
      </c>
      <c r="F4" s="59">
        <v>11804</v>
      </c>
      <c r="G4" s="60">
        <v>21310001</v>
      </c>
      <c r="H4" s="59">
        <v>85801005</v>
      </c>
      <c r="I4" s="59">
        <v>858011006</v>
      </c>
      <c r="J4" s="59">
        <v>85801008</v>
      </c>
      <c r="K4" s="59">
        <v>85801009</v>
      </c>
      <c r="L4" s="59">
        <v>85801099</v>
      </c>
      <c r="M4" s="59">
        <v>85801011</v>
      </c>
      <c r="N4" s="59">
        <v>85801014</v>
      </c>
      <c r="O4" s="59">
        <v>85801015</v>
      </c>
      <c r="P4" s="59">
        <v>85801017</v>
      </c>
      <c r="Q4" s="59">
        <v>85801018</v>
      </c>
      <c r="R4" s="59">
        <v>85801019</v>
      </c>
      <c r="S4" s="59">
        <v>95803010</v>
      </c>
      <c r="T4" s="59">
        <v>85803099</v>
      </c>
      <c r="U4" s="60">
        <v>21312001</v>
      </c>
      <c r="V4" s="59">
        <v>85807001</v>
      </c>
      <c r="W4" s="59">
        <v>85807099</v>
      </c>
      <c r="X4" s="60">
        <v>21314001</v>
      </c>
      <c r="Y4" s="59">
        <v>85601002</v>
      </c>
      <c r="Z4" s="59">
        <v>85601012</v>
      </c>
      <c r="AA4" s="59">
        <v>85601014</v>
      </c>
      <c r="AB4" s="59">
        <v>85909099</v>
      </c>
      <c r="AC4" s="60">
        <v>21315001</v>
      </c>
      <c r="AD4" s="56"/>
      <c r="AE4" s="57"/>
      <c r="AF4" s="56"/>
      <c r="AG4" s="57"/>
      <c r="AH4" s="56"/>
      <c r="AI4" s="56"/>
    </row>
    <row r="5" spans="1:38" ht="50.25" customHeight="1">
      <c r="A5" s="61" t="s">
        <v>81</v>
      </c>
      <c r="B5" s="62" t="s">
        <v>0</v>
      </c>
      <c r="C5" s="62" t="s">
        <v>1</v>
      </c>
      <c r="D5" s="62" t="s">
        <v>2</v>
      </c>
      <c r="E5" s="62" t="s">
        <v>70</v>
      </c>
      <c r="F5" s="62" t="s">
        <v>79</v>
      </c>
      <c r="G5" s="63" t="s">
        <v>22</v>
      </c>
      <c r="H5" s="62" t="s">
        <v>3</v>
      </c>
      <c r="I5" s="65" t="s">
        <v>4</v>
      </c>
      <c r="J5" s="62" t="s">
        <v>5</v>
      </c>
      <c r="K5" s="62" t="s">
        <v>6</v>
      </c>
      <c r="L5" s="62" t="s">
        <v>7</v>
      </c>
      <c r="M5" s="62" t="s">
        <v>8</v>
      </c>
      <c r="N5" s="62" t="s">
        <v>9</v>
      </c>
      <c r="O5" s="62" t="s">
        <v>10</v>
      </c>
      <c r="P5" s="62" t="s">
        <v>11</v>
      </c>
      <c r="Q5" s="62" t="s">
        <v>12</v>
      </c>
      <c r="R5" s="62" t="s">
        <v>13</v>
      </c>
      <c r="S5" s="62" t="s">
        <v>14</v>
      </c>
      <c r="T5" s="62" t="s">
        <v>15</v>
      </c>
      <c r="U5" s="66" t="s">
        <v>23</v>
      </c>
      <c r="V5" s="62" t="s">
        <v>25</v>
      </c>
      <c r="W5" s="62" t="s">
        <v>16</v>
      </c>
      <c r="X5" s="66" t="s">
        <v>24</v>
      </c>
      <c r="Y5" s="62" t="s">
        <v>17</v>
      </c>
      <c r="Z5" s="62" t="s">
        <v>18</v>
      </c>
      <c r="AA5" s="62" t="s">
        <v>19</v>
      </c>
      <c r="AB5" s="62" t="s">
        <v>20</v>
      </c>
      <c r="AC5" s="66" t="s">
        <v>26</v>
      </c>
      <c r="AD5" s="67" t="s">
        <v>21</v>
      </c>
      <c r="AE5" s="66" t="s">
        <v>27</v>
      </c>
      <c r="AF5" s="56"/>
      <c r="AG5" s="68" t="s">
        <v>29</v>
      </c>
      <c r="AH5" s="69" t="s">
        <v>37</v>
      </c>
      <c r="AI5" s="70" t="s">
        <v>38</v>
      </c>
      <c r="AJ5" s="1"/>
    </row>
    <row r="6" spans="1:38" ht="15.7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2"/>
    </row>
    <row r="7" spans="1:38">
      <c r="A7" s="14">
        <v>42738</v>
      </c>
      <c r="B7" s="6">
        <v>1855.45</v>
      </c>
      <c r="C7" s="6">
        <v>0</v>
      </c>
      <c r="D7" s="6">
        <v>0</v>
      </c>
      <c r="E7" s="6">
        <v>0</v>
      </c>
      <c r="F7" s="6"/>
      <c r="G7" s="10">
        <f>SUM(B7:E7)</f>
        <v>1855.45</v>
      </c>
      <c r="H7" s="6">
        <v>149.5</v>
      </c>
      <c r="I7" s="6">
        <v>0</v>
      </c>
      <c r="J7" s="6">
        <v>2.5</v>
      </c>
      <c r="K7" s="6">
        <v>923.27</v>
      </c>
      <c r="L7" s="6">
        <v>1.41</v>
      </c>
      <c r="M7" s="6">
        <v>6</v>
      </c>
      <c r="N7" s="6">
        <v>1290.8499999999999</v>
      </c>
      <c r="O7" s="6">
        <v>2281.5100000000002</v>
      </c>
      <c r="P7" s="6">
        <v>80.14</v>
      </c>
      <c r="Q7" s="6">
        <v>0</v>
      </c>
      <c r="R7" s="6">
        <v>27.5</v>
      </c>
      <c r="S7" s="6">
        <v>17201</v>
      </c>
      <c r="T7" s="6">
        <v>0</v>
      </c>
      <c r="U7" s="10">
        <f t="shared" ref="U7:U27" si="0">SUM(H7:T7)</f>
        <v>21963.68</v>
      </c>
      <c r="V7" s="6">
        <v>407.37</v>
      </c>
      <c r="W7" s="6">
        <v>0</v>
      </c>
      <c r="X7" s="10">
        <f>SUM(V7:W7)</f>
        <v>407.37</v>
      </c>
      <c r="Y7" s="6">
        <v>0</v>
      </c>
      <c r="Z7" s="6">
        <v>5.71</v>
      </c>
      <c r="AA7" s="6">
        <v>0</v>
      </c>
      <c r="AB7" s="6">
        <v>0</v>
      </c>
      <c r="AC7" s="10">
        <f>SUM(Y7:AB7)</f>
        <v>5.71</v>
      </c>
      <c r="AD7" s="6">
        <v>5156.9799999999996</v>
      </c>
      <c r="AE7" s="10">
        <f t="shared" ref="AE7:AE27" si="1">SUM(AD7)</f>
        <v>5156.9799999999996</v>
      </c>
      <c r="AG7" s="10">
        <f>AE7+AC7+X7+U7+G7+AF7</f>
        <v>29389.19</v>
      </c>
    </row>
    <row r="8" spans="1:38">
      <c r="A8" s="14">
        <v>42739</v>
      </c>
      <c r="B8" s="6">
        <v>42.08</v>
      </c>
      <c r="C8" s="6">
        <v>0</v>
      </c>
      <c r="D8" s="6">
        <v>0</v>
      </c>
      <c r="E8" s="6">
        <v>0</v>
      </c>
      <c r="F8" s="6"/>
      <c r="G8" s="10">
        <f t="shared" ref="G8:G27" si="2">SUM(B8:E8)</f>
        <v>42.08</v>
      </c>
      <c r="H8" s="6">
        <v>111.5</v>
      </c>
      <c r="I8" s="6">
        <v>0</v>
      </c>
      <c r="J8" s="6">
        <v>46.59</v>
      </c>
      <c r="K8" s="6">
        <v>154.28</v>
      </c>
      <c r="L8" s="6">
        <v>11.33</v>
      </c>
      <c r="M8" s="6">
        <v>0</v>
      </c>
      <c r="N8" s="6">
        <v>155.38999999999999</v>
      </c>
      <c r="O8" s="6">
        <v>343.27</v>
      </c>
      <c r="P8" s="6">
        <v>22.94</v>
      </c>
      <c r="Q8" s="6">
        <v>0</v>
      </c>
      <c r="R8" s="6">
        <v>0</v>
      </c>
      <c r="S8" s="6">
        <v>645</v>
      </c>
      <c r="T8" s="6">
        <v>0</v>
      </c>
      <c r="U8" s="10">
        <f t="shared" si="0"/>
        <v>1490.3</v>
      </c>
      <c r="V8" s="6">
        <v>166.87</v>
      </c>
      <c r="W8" s="6">
        <v>0</v>
      </c>
      <c r="X8" s="10">
        <f t="shared" ref="X8:X27" si="3">SUM(V8:W8)</f>
        <v>166.87</v>
      </c>
      <c r="Y8" s="6">
        <v>0</v>
      </c>
      <c r="Z8" s="6">
        <v>0</v>
      </c>
      <c r="AA8" s="6">
        <v>0</v>
      </c>
      <c r="AB8" s="6">
        <v>0</v>
      </c>
      <c r="AC8" s="10">
        <f t="shared" ref="AC8:AC27" si="4">SUM(Y8:AB8)</f>
        <v>0</v>
      </c>
      <c r="AD8" s="6">
        <v>1828.19</v>
      </c>
      <c r="AE8" s="10">
        <f t="shared" si="1"/>
        <v>1828.19</v>
      </c>
      <c r="AG8" s="10">
        <f>AE8+AC8+X8+U8+G8+AF8</f>
        <v>3527.4399999999996</v>
      </c>
    </row>
    <row r="9" spans="1:38">
      <c r="A9" s="14">
        <v>42740</v>
      </c>
      <c r="B9" s="6">
        <v>1568.53</v>
      </c>
      <c r="C9" s="6">
        <v>0</v>
      </c>
      <c r="D9" s="6">
        <v>0</v>
      </c>
      <c r="E9" s="6">
        <v>0</v>
      </c>
      <c r="F9" s="6"/>
      <c r="G9" s="10">
        <f t="shared" si="2"/>
        <v>1568.53</v>
      </c>
      <c r="H9" s="6">
        <v>103.5</v>
      </c>
      <c r="I9" s="6">
        <v>0</v>
      </c>
      <c r="J9" s="6">
        <v>51.32</v>
      </c>
      <c r="K9" s="6">
        <v>154.69999999999999</v>
      </c>
      <c r="L9" s="6">
        <v>118.43</v>
      </c>
      <c r="M9" s="6">
        <v>0</v>
      </c>
      <c r="N9" s="6">
        <v>207.02</v>
      </c>
      <c r="O9" s="6">
        <v>0</v>
      </c>
      <c r="P9" s="6">
        <v>31.63</v>
      </c>
      <c r="Q9" s="6">
        <v>0</v>
      </c>
      <c r="R9" s="6">
        <v>0</v>
      </c>
      <c r="S9" s="6">
        <v>1581.5</v>
      </c>
      <c r="T9" s="6">
        <v>0</v>
      </c>
      <c r="U9" s="10">
        <f t="shared" si="0"/>
        <v>2248.1</v>
      </c>
      <c r="V9" s="6">
        <v>237.8</v>
      </c>
      <c r="W9" s="6">
        <v>0</v>
      </c>
      <c r="X9" s="10">
        <f t="shared" si="3"/>
        <v>237.8</v>
      </c>
      <c r="Y9" s="6">
        <v>0</v>
      </c>
      <c r="Z9" s="6">
        <v>3</v>
      </c>
      <c r="AA9" s="6">
        <v>0</v>
      </c>
      <c r="AB9" s="6">
        <v>0</v>
      </c>
      <c r="AC9" s="10">
        <f t="shared" si="4"/>
        <v>3</v>
      </c>
      <c r="AD9" s="6">
        <v>291.20999999999998</v>
      </c>
      <c r="AE9" s="10">
        <f t="shared" si="1"/>
        <v>291.20999999999998</v>
      </c>
      <c r="AG9" s="10">
        <f t="shared" ref="AG9:AG27" si="5">AE9+AC9+X9+U9+G9</f>
        <v>4348.6399999999994</v>
      </c>
    </row>
    <row r="10" spans="1:38">
      <c r="A10" s="14">
        <v>42741</v>
      </c>
      <c r="B10" s="6">
        <v>0</v>
      </c>
      <c r="C10" s="6">
        <v>0</v>
      </c>
      <c r="D10" s="6">
        <v>0</v>
      </c>
      <c r="E10" s="6">
        <v>0</v>
      </c>
      <c r="F10" s="6"/>
      <c r="G10" s="10">
        <f t="shared" si="2"/>
        <v>0</v>
      </c>
      <c r="H10" s="6">
        <v>157</v>
      </c>
      <c r="I10" s="6">
        <v>1</v>
      </c>
      <c r="J10" s="6">
        <v>16.989999999999998</v>
      </c>
      <c r="K10" s="6">
        <v>136.03</v>
      </c>
      <c r="L10" s="6">
        <v>0.55000000000000004</v>
      </c>
      <c r="M10" s="6">
        <v>0</v>
      </c>
      <c r="N10" s="6">
        <v>108.08</v>
      </c>
      <c r="O10" s="6">
        <v>581.61</v>
      </c>
      <c r="P10" s="6">
        <v>11.95</v>
      </c>
      <c r="Q10" s="6">
        <v>0</v>
      </c>
      <c r="R10" s="6">
        <v>0</v>
      </c>
      <c r="S10" s="6">
        <v>322</v>
      </c>
      <c r="T10" s="6">
        <v>0</v>
      </c>
      <c r="U10" s="10">
        <f t="shared" si="0"/>
        <v>1335.21</v>
      </c>
      <c r="V10" s="6">
        <v>130.32</v>
      </c>
      <c r="W10" s="6">
        <v>0</v>
      </c>
      <c r="X10" s="10">
        <f t="shared" si="3"/>
        <v>130.32</v>
      </c>
      <c r="Y10" s="6">
        <v>0</v>
      </c>
      <c r="Z10" s="6">
        <v>5.71</v>
      </c>
      <c r="AA10" s="6">
        <v>0</v>
      </c>
      <c r="AB10" s="6">
        <v>0</v>
      </c>
      <c r="AC10" s="10">
        <f t="shared" si="4"/>
        <v>5.71</v>
      </c>
      <c r="AD10" s="6">
        <v>1362.61</v>
      </c>
      <c r="AE10" s="10">
        <f t="shared" si="1"/>
        <v>1362.61</v>
      </c>
      <c r="AG10" s="10">
        <f t="shared" si="5"/>
        <v>2833.85</v>
      </c>
      <c r="AL10">
        <v>2270.3000000000002</v>
      </c>
    </row>
    <row r="11" spans="1:38">
      <c r="A11" s="14">
        <v>42744</v>
      </c>
      <c r="B11" s="6">
        <v>526.45000000000005</v>
      </c>
      <c r="C11" s="6">
        <v>0</v>
      </c>
      <c r="D11" s="6">
        <v>0</v>
      </c>
      <c r="E11" s="6">
        <v>0</v>
      </c>
      <c r="F11" s="6"/>
      <c r="G11" s="10">
        <f t="shared" si="2"/>
        <v>526.45000000000005</v>
      </c>
      <c r="H11" s="6">
        <v>194.5</v>
      </c>
      <c r="I11" s="6">
        <v>1</v>
      </c>
      <c r="J11" s="6">
        <v>28.97</v>
      </c>
      <c r="K11" s="6">
        <v>1258.6400000000001</v>
      </c>
      <c r="L11" s="6">
        <v>5.84</v>
      </c>
      <c r="M11" s="6">
        <v>0</v>
      </c>
      <c r="N11" s="6">
        <v>239.89</v>
      </c>
      <c r="O11" s="6">
        <v>0</v>
      </c>
      <c r="P11" s="6">
        <v>79.650000000000006</v>
      </c>
      <c r="Q11" s="6">
        <v>0</v>
      </c>
      <c r="R11" s="6">
        <v>0</v>
      </c>
      <c r="S11" s="6">
        <v>2489.86</v>
      </c>
      <c r="T11" s="6">
        <v>0</v>
      </c>
      <c r="U11" s="10">
        <f t="shared" si="0"/>
        <v>4298.3500000000004</v>
      </c>
      <c r="V11" s="6">
        <v>141.75</v>
      </c>
      <c r="W11" s="6">
        <v>0</v>
      </c>
      <c r="X11" s="10">
        <f t="shared" si="3"/>
        <v>141.75</v>
      </c>
      <c r="Y11" s="6">
        <v>0</v>
      </c>
      <c r="Z11" s="6">
        <v>3</v>
      </c>
      <c r="AA11" s="6">
        <v>0</v>
      </c>
      <c r="AB11" s="6">
        <v>0</v>
      </c>
      <c r="AC11" s="10">
        <f t="shared" si="4"/>
        <v>3</v>
      </c>
      <c r="AD11" s="6">
        <v>72.569999999999993</v>
      </c>
      <c r="AE11" s="10">
        <f t="shared" si="1"/>
        <v>72.569999999999993</v>
      </c>
      <c r="AG11" s="10">
        <f t="shared" si="5"/>
        <v>5042.12</v>
      </c>
      <c r="AL11">
        <v>46.8</v>
      </c>
    </row>
    <row r="12" spans="1:38">
      <c r="A12" s="14">
        <v>42745</v>
      </c>
      <c r="B12" s="6">
        <v>255.25</v>
      </c>
      <c r="C12" s="6">
        <v>0</v>
      </c>
      <c r="D12" s="6">
        <v>0</v>
      </c>
      <c r="E12" s="6">
        <v>0</v>
      </c>
      <c r="F12" s="6"/>
      <c r="G12" s="10">
        <f t="shared" si="2"/>
        <v>255.25</v>
      </c>
      <c r="H12" s="6">
        <v>99.5</v>
      </c>
      <c r="I12" s="6">
        <v>1</v>
      </c>
      <c r="J12" s="6">
        <v>6.62</v>
      </c>
      <c r="K12" s="6">
        <v>309.14999999999998</v>
      </c>
      <c r="L12" s="6">
        <v>0.12</v>
      </c>
      <c r="M12" s="6">
        <v>0</v>
      </c>
      <c r="N12" s="6">
        <v>129.63999999999999</v>
      </c>
      <c r="O12" s="6">
        <v>515.34</v>
      </c>
      <c r="P12" s="6">
        <v>49.22</v>
      </c>
      <c r="Q12" s="6">
        <v>0</v>
      </c>
      <c r="R12" s="6">
        <v>0</v>
      </c>
      <c r="S12" s="6">
        <v>30</v>
      </c>
      <c r="T12" s="6">
        <v>0</v>
      </c>
      <c r="U12" s="10">
        <f t="shared" si="0"/>
        <v>1140.5899999999999</v>
      </c>
      <c r="V12" s="6">
        <v>113.27</v>
      </c>
      <c r="W12" s="6">
        <v>0</v>
      </c>
      <c r="X12" s="10">
        <f t="shared" si="3"/>
        <v>113.27</v>
      </c>
      <c r="Y12" s="6">
        <v>0</v>
      </c>
      <c r="Z12" s="6">
        <v>0</v>
      </c>
      <c r="AA12" s="6">
        <v>0</v>
      </c>
      <c r="AB12" s="6">
        <v>26</v>
      </c>
      <c r="AC12" s="10">
        <f t="shared" si="4"/>
        <v>26</v>
      </c>
      <c r="AD12" s="6">
        <v>1734.68</v>
      </c>
      <c r="AE12" s="10">
        <f t="shared" si="1"/>
        <v>1734.68</v>
      </c>
      <c r="AG12" s="10">
        <f t="shared" si="5"/>
        <v>3269.79</v>
      </c>
      <c r="AL12">
        <v>206.71</v>
      </c>
    </row>
    <row r="13" spans="1:38">
      <c r="A13" s="14">
        <v>42746</v>
      </c>
      <c r="B13" s="6">
        <v>532.99</v>
      </c>
      <c r="C13" s="6">
        <v>0</v>
      </c>
      <c r="D13" s="6">
        <v>0</v>
      </c>
      <c r="E13" s="6">
        <v>0</v>
      </c>
      <c r="F13" s="6"/>
      <c r="G13" s="10">
        <f t="shared" si="2"/>
        <v>532.99</v>
      </c>
      <c r="H13" s="6">
        <v>145.5</v>
      </c>
      <c r="I13" s="6">
        <v>0</v>
      </c>
      <c r="J13" s="6">
        <v>326.25</v>
      </c>
      <c r="K13" s="6">
        <v>2339.6799999999998</v>
      </c>
      <c r="L13" s="6">
        <v>16.309999999999999</v>
      </c>
      <c r="M13" s="6">
        <v>0</v>
      </c>
      <c r="N13" s="6">
        <v>549.16</v>
      </c>
      <c r="O13" s="6">
        <v>160.72999999999999</v>
      </c>
      <c r="P13" s="6">
        <v>285.98</v>
      </c>
      <c r="Q13" s="6">
        <v>0</v>
      </c>
      <c r="R13" s="6">
        <v>0</v>
      </c>
      <c r="S13" s="6">
        <v>1272</v>
      </c>
      <c r="T13" s="6">
        <v>0</v>
      </c>
      <c r="U13" s="10">
        <f t="shared" si="0"/>
        <v>5095.6099999999997</v>
      </c>
      <c r="V13" s="6">
        <v>251.52</v>
      </c>
      <c r="W13" s="6">
        <v>0</v>
      </c>
      <c r="X13" s="10">
        <f t="shared" si="3"/>
        <v>251.52</v>
      </c>
      <c r="Y13" s="6">
        <v>0</v>
      </c>
      <c r="Z13" s="6">
        <v>0</v>
      </c>
      <c r="AA13" s="6">
        <v>0</v>
      </c>
      <c r="AB13" s="6">
        <v>0</v>
      </c>
      <c r="AC13" s="10">
        <f t="shared" si="4"/>
        <v>0</v>
      </c>
      <c r="AD13" s="6">
        <v>5719.71</v>
      </c>
      <c r="AE13" s="10">
        <f t="shared" si="1"/>
        <v>5719.71</v>
      </c>
      <c r="AG13" s="10">
        <f t="shared" si="5"/>
        <v>11599.83</v>
      </c>
      <c r="AL13">
        <v>5.59</v>
      </c>
    </row>
    <row r="14" spans="1:38">
      <c r="A14" s="14">
        <v>42747</v>
      </c>
      <c r="B14" s="6">
        <v>0</v>
      </c>
      <c r="C14" s="6">
        <v>0</v>
      </c>
      <c r="D14" s="6">
        <v>0</v>
      </c>
      <c r="E14" s="6">
        <v>0</v>
      </c>
      <c r="F14" s="6"/>
      <c r="G14" s="10">
        <f t="shared" si="2"/>
        <v>0</v>
      </c>
      <c r="H14" s="6">
        <v>83.5</v>
      </c>
      <c r="I14" s="6">
        <v>0</v>
      </c>
      <c r="J14" s="6">
        <v>2.0499999999999998</v>
      </c>
      <c r="K14" s="6">
        <v>422.3</v>
      </c>
      <c r="L14" s="6">
        <v>0.47</v>
      </c>
      <c r="M14" s="6">
        <v>0</v>
      </c>
      <c r="N14" s="6">
        <v>113.96</v>
      </c>
      <c r="O14" s="6">
        <v>102.71</v>
      </c>
      <c r="P14" s="6">
        <v>28.07</v>
      </c>
      <c r="Q14" s="6">
        <v>0</v>
      </c>
      <c r="R14" s="6">
        <v>0</v>
      </c>
      <c r="S14" s="6">
        <v>1028</v>
      </c>
      <c r="T14" s="6">
        <v>0</v>
      </c>
      <c r="U14" s="10">
        <f t="shared" si="0"/>
        <v>1781.0600000000002</v>
      </c>
      <c r="V14" s="6">
        <v>193.4</v>
      </c>
      <c r="W14" s="6">
        <v>0</v>
      </c>
      <c r="X14" s="10">
        <f t="shared" si="3"/>
        <v>193.4</v>
      </c>
      <c r="Y14" s="6">
        <v>0</v>
      </c>
      <c r="Z14" s="6">
        <v>0</v>
      </c>
      <c r="AA14" s="6">
        <v>0</v>
      </c>
      <c r="AB14" s="6">
        <v>0</v>
      </c>
      <c r="AC14" s="10">
        <f t="shared" si="4"/>
        <v>0</v>
      </c>
      <c r="AD14" s="6">
        <v>502.03</v>
      </c>
      <c r="AE14" s="10">
        <f t="shared" si="1"/>
        <v>502.03</v>
      </c>
      <c r="AG14" s="10">
        <f t="shared" si="5"/>
        <v>2476.4900000000002</v>
      </c>
      <c r="AL14">
        <v>448.04</v>
      </c>
    </row>
    <row r="15" spans="1:38">
      <c r="A15" s="14">
        <v>42748</v>
      </c>
      <c r="B15" s="6">
        <v>864.64</v>
      </c>
      <c r="C15" s="6">
        <v>0</v>
      </c>
      <c r="D15" s="6">
        <v>0</v>
      </c>
      <c r="E15" s="6">
        <v>0</v>
      </c>
      <c r="F15" s="6"/>
      <c r="G15" s="10">
        <f t="shared" si="2"/>
        <v>864.64</v>
      </c>
      <c r="H15" s="6">
        <v>100</v>
      </c>
      <c r="I15" s="6">
        <v>1</v>
      </c>
      <c r="J15" s="6">
        <v>20.5</v>
      </c>
      <c r="K15" s="6">
        <v>1353.71</v>
      </c>
      <c r="L15" s="6">
        <v>5.24</v>
      </c>
      <c r="M15" s="6">
        <v>6</v>
      </c>
      <c r="N15" s="6">
        <v>366.84</v>
      </c>
      <c r="O15" s="6">
        <v>0</v>
      </c>
      <c r="P15" s="6">
        <v>51.44</v>
      </c>
      <c r="Q15" s="6">
        <v>0</v>
      </c>
      <c r="R15" s="6">
        <v>5</v>
      </c>
      <c r="S15" s="6">
        <v>1241</v>
      </c>
      <c r="T15" s="6">
        <v>0</v>
      </c>
      <c r="U15" s="10">
        <f t="shared" si="0"/>
        <v>3150.73</v>
      </c>
      <c r="V15" s="6">
        <v>242.1</v>
      </c>
      <c r="W15" s="6">
        <v>0</v>
      </c>
      <c r="X15" s="10">
        <f t="shared" si="3"/>
        <v>242.1</v>
      </c>
      <c r="Y15" s="6">
        <v>0</v>
      </c>
      <c r="Z15" s="6">
        <v>0</v>
      </c>
      <c r="AA15" s="6">
        <v>0</v>
      </c>
      <c r="AB15" s="6">
        <v>0</v>
      </c>
      <c r="AC15" s="10">
        <f t="shared" si="4"/>
        <v>0</v>
      </c>
      <c r="AD15" s="6">
        <v>3435.15</v>
      </c>
      <c r="AE15" s="10">
        <f t="shared" si="1"/>
        <v>3435.15</v>
      </c>
      <c r="AG15" s="10">
        <f t="shared" si="5"/>
        <v>7692.62</v>
      </c>
      <c r="AI15" s="41">
        <v>918.38</v>
      </c>
      <c r="AL15">
        <f>SUM(AL9:AL14)</f>
        <v>2977.4400000000005</v>
      </c>
    </row>
    <row r="16" spans="1:38">
      <c r="A16" s="14">
        <v>42751</v>
      </c>
      <c r="B16" s="6">
        <v>31.5</v>
      </c>
      <c r="C16" s="6">
        <v>1021.86</v>
      </c>
      <c r="D16" s="6">
        <v>3.43</v>
      </c>
      <c r="E16" s="6">
        <v>0</v>
      </c>
      <c r="F16" s="6"/>
      <c r="G16" s="10">
        <f t="shared" si="2"/>
        <v>1056.7900000000002</v>
      </c>
      <c r="H16" s="6">
        <v>172.5</v>
      </c>
      <c r="I16" s="6">
        <v>1</v>
      </c>
      <c r="J16" s="6">
        <v>17.09</v>
      </c>
      <c r="K16" s="6">
        <v>284.35000000000002</v>
      </c>
      <c r="L16" s="6">
        <v>3.46</v>
      </c>
      <c r="M16" s="6">
        <v>0</v>
      </c>
      <c r="N16" s="6">
        <v>154.71</v>
      </c>
      <c r="O16" s="6">
        <v>846.69</v>
      </c>
      <c r="P16" s="6">
        <v>20.89</v>
      </c>
      <c r="Q16" s="6">
        <v>0</v>
      </c>
      <c r="R16" s="6">
        <v>15.5</v>
      </c>
      <c r="S16" s="6">
        <v>66</v>
      </c>
      <c r="T16" s="6">
        <v>0</v>
      </c>
      <c r="U16" s="10">
        <f t="shared" si="0"/>
        <v>1582.1900000000003</v>
      </c>
      <c r="V16" s="6">
        <v>1079.31</v>
      </c>
      <c r="W16" s="6">
        <v>0</v>
      </c>
      <c r="X16" s="10">
        <f>SUM(V16:W16)</f>
        <v>1079.31</v>
      </c>
      <c r="Y16" s="6">
        <v>0</v>
      </c>
      <c r="Z16" s="6">
        <v>0</v>
      </c>
      <c r="AA16" s="6">
        <v>0</v>
      </c>
      <c r="AB16" s="6">
        <v>0</v>
      </c>
      <c r="AC16" s="10">
        <f t="shared" si="4"/>
        <v>0</v>
      </c>
      <c r="AD16" s="6">
        <v>384.21</v>
      </c>
      <c r="AE16" s="10">
        <f t="shared" si="1"/>
        <v>384.21</v>
      </c>
      <c r="AG16" s="10">
        <f t="shared" si="5"/>
        <v>4102.5</v>
      </c>
    </row>
    <row r="17" spans="1:35">
      <c r="A17" s="14">
        <v>42752</v>
      </c>
      <c r="B17" s="6">
        <v>330.74</v>
      </c>
      <c r="C17" s="6">
        <v>0</v>
      </c>
      <c r="D17" s="6">
        <v>0</v>
      </c>
      <c r="E17" s="6">
        <v>17.760000000000002</v>
      </c>
      <c r="F17" s="6"/>
      <c r="G17" s="10">
        <f t="shared" si="2"/>
        <v>348.5</v>
      </c>
      <c r="H17" s="6">
        <v>100</v>
      </c>
      <c r="I17" s="6">
        <v>0</v>
      </c>
      <c r="J17" s="6">
        <v>9.89</v>
      </c>
      <c r="K17" s="6">
        <v>303.45999999999998</v>
      </c>
      <c r="L17" s="6">
        <v>4.4400000000000004</v>
      </c>
      <c r="M17" s="6">
        <v>0</v>
      </c>
      <c r="N17" s="6">
        <v>94.95</v>
      </c>
      <c r="O17" s="6">
        <v>187.14</v>
      </c>
      <c r="P17" s="6">
        <v>46.89</v>
      </c>
      <c r="Q17" s="6">
        <v>0</v>
      </c>
      <c r="R17" s="6">
        <v>0</v>
      </c>
      <c r="S17" s="6">
        <v>129</v>
      </c>
      <c r="T17" s="6">
        <v>0</v>
      </c>
      <c r="U17" s="10">
        <f t="shared" si="0"/>
        <v>875.77</v>
      </c>
      <c r="V17" s="6">
        <v>709.55</v>
      </c>
      <c r="W17" s="6">
        <v>0</v>
      </c>
      <c r="X17" s="10">
        <f t="shared" si="3"/>
        <v>709.55</v>
      </c>
      <c r="Y17" s="6">
        <v>0</v>
      </c>
      <c r="Z17" s="6">
        <v>0</v>
      </c>
      <c r="AA17" s="6">
        <v>0</v>
      </c>
      <c r="AB17" s="6">
        <v>24</v>
      </c>
      <c r="AC17" s="10">
        <f t="shared" si="4"/>
        <v>24</v>
      </c>
      <c r="AD17" s="6">
        <v>244.2</v>
      </c>
      <c r="AE17" s="10">
        <f t="shared" si="1"/>
        <v>244.2</v>
      </c>
      <c r="AG17" s="10">
        <f t="shared" si="5"/>
        <v>2202.02</v>
      </c>
    </row>
    <row r="18" spans="1:35">
      <c r="A18" s="14">
        <v>42753</v>
      </c>
      <c r="B18" s="6">
        <v>0</v>
      </c>
      <c r="C18" s="6">
        <v>0</v>
      </c>
      <c r="D18" s="6">
        <v>3.43</v>
      </c>
      <c r="E18" s="6">
        <v>0</v>
      </c>
      <c r="F18" s="6"/>
      <c r="G18" s="10">
        <f t="shared" si="2"/>
        <v>3.43</v>
      </c>
      <c r="H18" s="6">
        <v>98</v>
      </c>
      <c r="I18" s="6">
        <v>0</v>
      </c>
      <c r="J18" s="6">
        <v>7.24</v>
      </c>
      <c r="K18" s="6">
        <v>173.89</v>
      </c>
      <c r="L18" s="6">
        <v>1.68</v>
      </c>
      <c r="M18" s="6">
        <v>0</v>
      </c>
      <c r="N18" s="6">
        <v>50.6</v>
      </c>
      <c r="O18" s="6">
        <v>218.31</v>
      </c>
      <c r="P18" s="6">
        <v>8.93</v>
      </c>
      <c r="Q18" s="6">
        <v>0</v>
      </c>
      <c r="R18" s="6">
        <v>2.5</v>
      </c>
      <c r="S18" s="6">
        <v>130</v>
      </c>
      <c r="T18" s="6">
        <v>0</v>
      </c>
      <c r="U18" s="10">
        <f t="shared" si="0"/>
        <v>691.15</v>
      </c>
      <c r="V18" s="6">
        <v>464.88</v>
      </c>
      <c r="W18" s="6">
        <v>0</v>
      </c>
      <c r="X18" s="10">
        <f t="shared" si="3"/>
        <v>464.88</v>
      </c>
      <c r="Y18" s="6">
        <v>0</v>
      </c>
      <c r="Z18" s="6">
        <v>0</v>
      </c>
      <c r="AA18" s="6">
        <v>0</v>
      </c>
      <c r="AB18" s="6">
        <v>0</v>
      </c>
      <c r="AC18" s="10">
        <f t="shared" si="4"/>
        <v>0</v>
      </c>
      <c r="AD18" s="6">
        <v>122.37</v>
      </c>
      <c r="AE18" s="10">
        <f t="shared" si="1"/>
        <v>122.37</v>
      </c>
      <c r="AG18" s="10">
        <f t="shared" si="5"/>
        <v>1281.8300000000002</v>
      </c>
    </row>
    <row r="19" spans="1:35">
      <c r="A19" s="14">
        <v>42754</v>
      </c>
      <c r="B19" s="6">
        <v>49.3</v>
      </c>
      <c r="C19" s="6">
        <v>0</v>
      </c>
      <c r="D19" s="6">
        <v>0</v>
      </c>
      <c r="E19" s="6">
        <v>0</v>
      </c>
      <c r="F19" s="6"/>
      <c r="G19" s="10">
        <f t="shared" si="2"/>
        <v>49.3</v>
      </c>
      <c r="H19" s="6">
        <v>86</v>
      </c>
      <c r="I19" s="6">
        <v>0</v>
      </c>
      <c r="J19" s="6">
        <v>65.64</v>
      </c>
      <c r="K19" s="6">
        <v>383.1</v>
      </c>
      <c r="L19" s="6">
        <v>9.26</v>
      </c>
      <c r="M19" s="6">
        <v>0</v>
      </c>
      <c r="N19" s="6">
        <v>52.68</v>
      </c>
      <c r="O19" s="6">
        <v>250.28</v>
      </c>
      <c r="P19" s="6">
        <v>101.02</v>
      </c>
      <c r="Q19" s="6">
        <v>0</v>
      </c>
      <c r="R19" s="6">
        <v>0</v>
      </c>
      <c r="S19" s="6">
        <v>13</v>
      </c>
      <c r="T19" s="6">
        <v>0</v>
      </c>
      <c r="U19" s="10">
        <f t="shared" si="0"/>
        <v>960.9799999999999</v>
      </c>
      <c r="V19" s="6">
        <v>264.60000000000002</v>
      </c>
      <c r="W19" s="6">
        <v>0</v>
      </c>
      <c r="X19" s="10">
        <f t="shared" si="3"/>
        <v>264.60000000000002</v>
      </c>
      <c r="Y19" s="6">
        <v>0</v>
      </c>
      <c r="Z19" s="6">
        <v>0</v>
      </c>
      <c r="AA19" s="6">
        <v>0</v>
      </c>
      <c r="AB19" s="6">
        <v>96</v>
      </c>
      <c r="AC19" s="10">
        <f t="shared" si="4"/>
        <v>96</v>
      </c>
      <c r="AD19" s="6">
        <v>83.55</v>
      </c>
      <c r="AE19" s="10">
        <f t="shared" si="1"/>
        <v>83.55</v>
      </c>
      <c r="AG19" s="10">
        <f t="shared" si="5"/>
        <v>1454.4299999999998</v>
      </c>
    </row>
    <row r="20" spans="1:35">
      <c r="A20" s="14">
        <v>42755</v>
      </c>
      <c r="B20" s="6">
        <v>917.16</v>
      </c>
      <c r="C20" s="6">
        <v>0</v>
      </c>
      <c r="D20" s="6">
        <v>0</v>
      </c>
      <c r="E20" s="6">
        <v>0</v>
      </c>
      <c r="F20" s="6"/>
      <c r="G20" s="10">
        <f t="shared" si="2"/>
        <v>917.16</v>
      </c>
      <c r="H20" s="6">
        <v>81.5</v>
      </c>
      <c r="I20" s="6">
        <v>6</v>
      </c>
      <c r="J20" s="6">
        <v>17.32</v>
      </c>
      <c r="K20" s="6">
        <v>4064.22</v>
      </c>
      <c r="L20" s="6">
        <v>1.38</v>
      </c>
      <c r="M20" s="6">
        <v>0</v>
      </c>
      <c r="N20" s="6">
        <v>310.88</v>
      </c>
      <c r="O20" s="6">
        <v>185.07</v>
      </c>
      <c r="P20" s="6">
        <v>187.82</v>
      </c>
      <c r="Q20" s="6">
        <v>0</v>
      </c>
      <c r="R20" s="6">
        <v>0</v>
      </c>
      <c r="S20" s="6">
        <v>83</v>
      </c>
      <c r="T20" s="6">
        <v>0</v>
      </c>
      <c r="U20" s="10">
        <f t="shared" si="0"/>
        <v>4937.1899999999996</v>
      </c>
      <c r="V20" s="6">
        <v>619.27</v>
      </c>
      <c r="W20" s="6">
        <v>0</v>
      </c>
      <c r="X20" s="10">
        <f t="shared" si="3"/>
        <v>619.27</v>
      </c>
      <c r="Y20" s="6">
        <v>0</v>
      </c>
      <c r="Z20" s="6">
        <v>0</v>
      </c>
      <c r="AA20" s="6">
        <v>0</v>
      </c>
      <c r="AB20" s="6">
        <v>0</v>
      </c>
      <c r="AC20" s="10">
        <f t="shared" si="4"/>
        <v>0</v>
      </c>
      <c r="AD20" s="6">
        <v>242</v>
      </c>
      <c r="AE20" s="10">
        <f t="shared" si="1"/>
        <v>242</v>
      </c>
      <c r="AG20" s="10">
        <f t="shared" si="5"/>
        <v>6715.619999999999</v>
      </c>
    </row>
    <row r="21" spans="1:35">
      <c r="A21" s="14">
        <v>42758</v>
      </c>
      <c r="B21" s="6">
        <v>0</v>
      </c>
      <c r="C21" s="6">
        <v>0</v>
      </c>
      <c r="D21" s="6">
        <v>0</v>
      </c>
      <c r="E21" s="6">
        <v>0</v>
      </c>
      <c r="F21" s="6"/>
      <c r="G21" s="10">
        <f t="shared" si="2"/>
        <v>0</v>
      </c>
      <c r="H21" s="6">
        <v>177.5</v>
      </c>
      <c r="I21" s="6">
        <v>0</v>
      </c>
      <c r="J21" s="6">
        <v>63.62</v>
      </c>
      <c r="K21" s="6">
        <v>366.08</v>
      </c>
      <c r="L21" s="6">
        <v>3.38</v>
      </c>
      <c r="M21" s="6">
        <v>0</v>
      </c>
      <c r="N21" s="6">
        <v>179.26</v>
      </c>
      <c r="O21" s="6">
        <v>538.03</v>
      </c>
      <c r="P21" s="6">
        <v>23.85</v>
      </c>
      <c r="Q21" s="6">
        <v>750</v>
      </c>
      <c r="R21" s="6">
        <v>0</v>
      </c>
      <c r="S21" s="6">
        <v>172</v>
      </c>
      <c r="T21" s="6">
        <v>0</v>
      </c>
      <c r="U21" s="10">
        <f t="shared" si="0"/>
        <v>2273.7199999999998</v>
      </c>
      <c r="V21" s="6">
        <v>400.97</v>
      </c>
      <c r="W21" s="6">
        <v>0</v>
      </c>
      <c r="X21" s="10">
        <f t="shared" si="3"/>
        <v>400.97</v>
      </c>
      <c r="Y21" s="6">
        <v>0</v>
      </c>
      <c r="Z21" s="6">
        <v>3</v>
      </c>
      <c r="AA21" s="6">
        <v>0</v>
      </c>
      <c r="AB21" s="6">
        <v>0</v>
      </c>
      <c r="AC21" s="10">
        <f t="shared" si="4"/>
        <v>3</v>
      </c>
      <c r="AD21" s="6">
        <v>1620.93</v>
      </c>
      <c r="AE21" s="10">
        <f t="shared" si="1"/>
        <v>1620.93</v>
      </c>
      <c r="AG21" s="10">
        <f t="shared" si="5"/>
        <v>4298.62</v>
      </c>
    </row>
    <row r="22" spans="1:35">
      <c r="A22" s="14">
        <v>42759</v>
      </c>
      <c r="B22" s="6">
        <v>40</v>
      </c>
      <c r="C22" s="6">
        <v>0</v>
      </c>
      <c r="D22" s="6">
        <v>3.43</v>
      </c>
      <c r="E22" s="6">
        <v>0</v>
      </c>
      <c r="F22" s="6"/>
      <c r="G22" s="10">
        <f t="shared" si="2"/>
        <v>43.43</v>
      </c>
      <c r="H22" s="6">
        <v>85</v>
      </c>
      <c r="I22" s="6">
        <v>1</v>
      </c>
      <c r="J22" s="6">
        <v>84.9</v>
      </c>
      <c r="K22" s="6">
        <v>631.95000000000005</v>
      </c>
      <c r="L22" s="6">
        <v>5.82</v>
      </c>
      <c r="M22" s="6">
        <v>0</v>
      </c>
      <c r="N22" s="6">
        <v>65.180000000000007</v>
      </c>
      <c r="O22" s="6">
        <v>216.97</v>
      </c>
      <c r="P22" s="6">
        <v>40.130000000000003</v>
      </c>
      <c r="Q22" s="6">
        <v>0</v>
      </c>
      <c r="R22" s="6">
        <v>0</v>
      </c>
      <c r="S22" s="6">
        <v>70</v>
      </c>
      <c r="T22" s="6">
        <v>0</v>
      </c>
      <c r="U22" s="10">
        <f t="shared" si="0"/>
        <v>1200.9500000000003</v>
      </c>
      <c r="V22" s="6">
        <v>243.35</v>
      </c>
      <c r="W22" s="6">
        <v>0</v>
      </c>
      <c r="X22" s="10">
        <f t="shared" si="3"/>
        <v>243.35</v>
      </c>
      <c r="Y22" s="6">
        <v>0</v>
      </c>
      <c r="Z22" s="6">
        <v>0</v>
      </c>
      <c r="AA22" s="6">
        <v>0</v>
      </c>
      <c r="AB22" s="6">
        <v>28</v>
      </c>
      <c r="AC22" s="10">
        <f t="shared" si="4"/>
        <v>28</v>
      </c>
      <c r="AD22" s="6">
        <v>102.12</v>
      </c>
      <c r="AE22" s="10">
        <f t="shared" si="1"/>
        <v>102.12</v>
      </c>
      <c r="AG22" s="10">
        <f t="shared" si="5"/>
        <v>1617.8500000000004</v>
      </c>
    </row>
    <row r="23" spans="1:35">
      <c r="A23" s="14">
        <v>42760</v>
      </c>
      <c r="B23" s="6">
        <v>61.5</v>
      </c>
      <c r="C23" s="6">
        <v>0</v>
      </c>
      <c r="D23" s="6">
        <v>0</v>
      </c>
      <c r="E23" s="6">
        <v>0</v>
      </c>
      <c r="F23" s="6"/>
      <c r="G23" s="10">
        <f t="shared" si="2"/>
        <v>61.5</v>
      </c>
      <c r="H23" s="6">
        <v>98.5</v>
      </c>
      <c r="I23" s="6">
        <v>0</v>
      </c>
      <c r="J23" s="6">
        <v>67.819999999999993</v>
      </c>
      <c r="K23" s="6">
        <v>392.36</v>
      </c>
      <c r="L23" s="6">
        <v>9.7899999999999991</v>
      </c>
      <c r="M23" s="6">
        <v>0</v>
      </c>
      <c r="N23" s="6">
        <v>62.75</v>
      </c>
      <c r="O23" s="6">
        <v>161.78</v>
      </c>
      <c r="P23" s="6">
        <v>40.229999999999997</v>
      </c>
      <c r="Q23" s="6">
        <v>0</v>
      </c>
      <c r="R23" s="6">
        <v>2.5</v>
      </c>
      <c r="S23" s="6">
        <v>150</v>
      </c>
      <c r="T23" s="6">
        <v>0</v>
      </c>
      <c r="U23" s="10">
        <f t="shared" si="0"/>
        <v>985.73</v>
      </c>
      <c r="V23" s="6">
        <v>299.77</v>
      </c>
      <c r="W23" s="6">
        <v>0</v>
      </c>
      <c r="X23" s="10">
        <f t="shared" si="3"/>
        <v>299.77</v>
      </c>
      <c r="Y23" s="6">
        <v>0</v>
      </c>
      <c r="Z23" s="6">
        <v>3</v>
      </c>
      <c r="AA23" s="6">
        <v>0</v>
      </c>
      <c r="AB23" s="6">
        <v>0</v>
      </c>
      <c r="AC23" s="10">
        <f t="shared" si="4"/>
        <v>3</v>
      </c>
      <c r="AD23" s="6">
        <v>132.94</v>
      </c>
      <c r="AE23" s="10">
        <f t="shared" si="1"/>
        <v>132.94</v>
      </c>
      <c r="AF23" s="6"/>
      <c r="AG23" s="10">
        <f t="shared" si="5"/>
        <v>1482.94</v>
      </c>
    </row>
    <row r="24" spans="1:35">
      <c r="A24" s="14">
        <v>42761</v>
      </c>
      <c r="B24" s="6">
        <v>180</v>
      </c>
      <c r="C24" s="6">
        <v>0</v>
      </c>
      <c r="D24" s="6">
        <v>0</v>
      </c>
      <c r="E24" s="6">
        <v>0</v>
      </c>
      <c r="F24" s="6"/>
      <c r="G24" s="10">
        <f t="shared" si="2"/>
        <v>180</v>
      </c>
      <c r="H24" s="6">
        <v>71.5</v>
      </c>
      <c r="I24" s="6">
        <v>0</v>
      </c>
      <c r="J24" s="6">
        <v>33.479999999999997</v>
      </c>
      <c r="K24" s="6">
        <v>53.94</v>
      </c>
      <c r="L24" s="6">
        <v>3.53</v>
      </c>
      <c r="M24" s="6">
        <v>0</v>
      </c>
      <c r="N24" s="6">
        <v>106.76</v>
      </c>
      <c r="O24" s="6">
        <v>214.45</v>
      </c>
      <c r="P24" s="6">
        <v>7.74</v>
      </c>
      <c r="Q24" s="6">
        <v>0</v>
      </c>
      <c r="R24" s="6">
        <v>2.5</v>
      </c>
      <c r="S24" s="6">
        <v>1221</v>
      </c>
      <c r="T24" s="6">
        <v>0</v>
      </c>
      <c r="U24" s="10">
        <f t="shared" si="0"/>
        <v>1714.9</v>
      </c>
      <c r="V24" s="6">
        <v>413.77</v>
      </c>
      <c r="W24" s="6">
        <v>0</v>
      </c>
      <c r="X24" s="10">
        <f t="shared" si="3"/>
        <v>413.77</v>
      </c>
      <c r="Y24" s="6">
        <v>0</v>
      </c>
      <c r="Z24" s="6">
        <v>0</v>
      </c>
      <c r="AA24" s="6">
        <v>0</v>
      </c>
      <c r="AB24" s="6">
        <v>0</v>
      </c>
      <c r="AC24" s="10">
        <f t="shared" si="4"/>
        <v>0</v>
      </c>
      <c r="AD24" s="6">
        <v>146.27000000000001</v>
      </c>
      <c r="AE24" s="10">
        <f t="shared" si="1"/>
        <v>146.27000000000001</v>
      </c>
      <c r="AG24" s="10">
        <f t="shared" si="5"/>
        <v>2454.94</v>
      </c>
    </row>
    <row r="25" spans="1:35">
      <c r="A25" s="14">
        <v>42762</v>
      </c>
      <c r="B25" s="6">
        <v>1270.8499999999999</v>
      </c>
      <c r="C25" s="6">
        <v>0</v>
      </c>
      <c r="D25" s="6">
        <v>0</v>
      </c>
      <c r="E25" s="6">
        <v>0</v>
      </c>
      <c r="F25" s="6"/>
      <c r="G25" s="10">
        <f t="shared" si="2"/>
        <v>1270.8499999999999</v>
      </c>
      <c r="H25" s="6">
        <v>69.5</v>
      </c>
      <c r="I25" s="6">
        <v>1</v>
      </c>
      <c r="J25" s="6">
        <v>30.21</v>
      </c>
      <c r="K25" s="6">
        <v>1108.27</v>
      </c>
      <c r="L25" s="6">
        <v>2.15</v>
      </c>
      <c r="M25" s="6">
        <v>0</v>
      </c>
      <c r="N25" s="6">
        <v>1208.5999999999999</v>
      </c>
      <c r="O25" s="6">
        <v>164.14</v>
      </c>
      <c r="P25" s="6">
        <v>80.849999999999994</v>
      </c>
      <c r="Q25" s="6">
        <v>0</v>
      </c>
      <c r="R25" s="6">
        <v>0</v>
      </c>
      <c r="S25" s="6">
        <v>348</v>
      </c>
      <c r="T25" s="6">
        <v>0</v>
      </c>
      <c r="U25" s="10">
        <f t="shared" si="0"/>
        <v>3012.72</v>
      </c>
      <c r="V25" s="6">
        <v>426.06</v>
      </c>
      <c r="W25" s="6">
        <v>0</v>
      </c>
      <c r="X25" s="10">
        <f t="shared" si="3"/>
        <v>426.06</v>
      </c>
      <c r="Y25" s="6">
        <v>0</v>
      </c>
      <c r="Z25" s="6">
        <v>0</v>
      </c>
      <c r="AA25" s="6">
        <v>0</v>
      </c>
      <c r="AB25" s="6">
        <v>0</v>
      </c>
      <c r="AC25" s="10">
        <f t="shared" si="4"/>
        <v>0</v>
      </c>
      <c r="AD25" s="6">
        <v>20822.28</v>
      </c>
      <c r="AE25" s="10">
        <f t="shared" si="1"/>
        <v>20822.28</v>
      </c>
      <c r="AG25" s="10">
        <f t="shared" si="5"/>
        <v>25531.91</v>
      </c>
    </row>
    <row r="26" spans="1:35">
      <c r="A26" s="14">
        <v>42765</v>
      </c>
      <c r="B26" s="6">
        <v>59.4</v>
      </c>
      <c r="C26" s="6">
        <v>0</v>
      </c>
      <c r="D26" s="6">
        <v>0</v>
      </c>
      <c r="E26" s="6">
        <v>0</v>
      </c>
      <c r="F26" s="6"/>
      <c r="G26" s="10">
        <f t="shared" si="2"/>
        <v>59.4</v>
      </c>
      <c r="H26" s="6">
        <v>116</v>
      </c>
      <c r="I26" s="6">
        <v>0</v>
      </c>
      <c r="J26" s="6">
        <v>17.59</v>
      </c>
      <c r="K26" s="6">
        <v>1067.4100000000001</v>
      </c>
      <c r="L26" s="6">
        <v>0.97</v>
      </c>
      <c r="M26" s="6">
        <v>12</v>
      </c>
      <c r="N26" s="6">
        <v>125.12</v>
      </c>
      <c r="O26" s="6">
        <v>650.58000000000004</v>
      </c>
      <c r="P26" s="6">
        <v>43.55</v>
      </c>
      <c r="Q26" s="6">
        <v>0</v>
      </c>
      <c r="R26" s="6">
        <v>7.5</v>
      </c>
      <c r="S26" s="6">
        <v>264.05</v>
      </c>
      <c r="T26" s="6">
        <v>0</v>
      </c>
      <c r="U26" s="10">
        <f t="shared" si="0"/>
        <v>2304.77</v>
      </c>
      <c r="V26" s="6">
        <v>749.85</v>
      </c>
      <c r="W26" s="6">
        <v>0</v>
      </c>
      <c r="X26" s="10">
        <f t="shared" si="3"/>
        <v>749.85</v>
      </c>
      <c r="Y26" s="6">
        <v>2.31</v>
      </c>
      <c r="Z26" s="6">
        <v>3</v>
      </c>
      <c r="AA26" s="6">
        <v>43.49</v>
      </c>
      <c r="AB26" s="6">
        <v>0</v>
      </c>
      <c r="AC26" s="10">
        <f t="shared" si="4"/>
        <v>48.800000000000004</v>
      </c>
      <c r="AD26" s="6">
        <v>165.05</v>
      </c>
      <c r="AE26" s="10">
        <f t="shared" si="1"/>
        <v>165.05</v>
      </c>
      <c r="AG26" s="10">
        <f t="shared" si="5"/>
        <v>3327.8700000000003</v>
      </c>
    </row>
    <row r="27" spans="1:35">
      <c r="A27" s="14">
        <v>42766</v>
      </c>
      <c r="B27" s="6">
        <v>1211.49</v>
      </c>
      <c r="C27" s="6">
        <v>0</v>
      </c>
      <c r="D27" s="6">
        <v>0</v>
      </c>
      <c r="E27" s="6">
        <v>0</v>
      </c>
      <c r="F27" s="6"/>
      <c r="G27" s="10">
        <f t="shared" si="2"/>
        <v>1211.49</v>
      </c>
      <c r="H27" s="6">
        <v>78</v>
      </c>
      <c r="I27" s="6">
        <v>0</v>
      </c>
      <c r="J27" s="6">
        <v>38.99</v>
      </c>
      <c r="K27" s="6">
        <v>1455.6</v>
      </c>
      <c r="L27" s="6">
        <v>4.67</v>
      </c>
      <c r="M27" s="6">
        <v>0</v>
      </c>
      <c r="N27" s="6">
        <v>175.5</v>
      </c>
      <c r="O27" s="6">
        <v>271</v>
      </c>
      <c r="P27" s="6">
        <v>74.760000000000005</v>
      </c>
      <c r="Q27" s="6">
        <v>0</v>
      </c>
      <c r="R27" s="6">
        <v>5</v>
      </c>
      <c r="S27" s="6">
        <v>161.05000000000001</v>
      </c>
      <c r="T27" s="6">
        <v>0</v>
      </c>
      <c r="U27" s="10">
        <f t="shared" si="0"/>
        <v>2264.5700000000002</v>
      </c>
      <c r="V27" s="6">
        <v>337.8</v>
      </c>
      <c r="W27" s="6">
        <v>0</v>
      </c>
      <c r="X27" s="10">
        <f t="shared" si="3"/>
        <v>337.8</v>
      </c>
      <c r="Y27" s="6">
        <v>5.71</v>
      </c>
      <c r="Z27" s="6">
        <v>0</v>
      </c>
      <c r="AA27" s="6">
        <v>35.94</v>
      </c>
      <c r="AB27" s="6">
        <v>30</v>
      </c>
      <c r="AC27" s="10">
        <f t="shared" si="4"/>
        <v>71.650000000000006</v>
      </c>
      <c r="AD27" s="6">
        <v>143.47</v>
      </c>
      <c r="AE27" s="10">
        <f t="shared" si="1"/>
        <v>143.47</v>
      </c>
      <c r="AG27" s="10">
        <f t="shared" si="5"/>
        <v>4028.9800000000005</v>
      </c>
    </row>
    <row r="28" spans="1:35">
      <c r="A28" s="14"/>
      <c r="B28" s="14"/>
      <c r="C28" s="14"/>
      <c r="D28" s="14"/>
      <c r="E28" s="6"/>
      <c r="F28" s="6"/>
      <c r="G28" s="10"/>
      <c r="H28" s="10"/>
      <c r="I28" s="10"/>
      <c r="J28" s="10"/>
      <c r="K28" s="6"/>
      <c r="L28" s="6"/>
      <c r="M28" s="6"/>
      <c r="N28" s="6"/>
      <c r="O28" s="6"/>
      <c r="P28" s="6"/>
      <c r="Q28" s="6"/>
      <c r="R28" s="6"/>
      <c r="S28" s="6"/>
      <c r="T28" s="6"/>
      <c r="U28" s="10"/>
      <c r="V28" s="6"/>
      <c r="W28" s="6"/>
      <c r="X28" s="10"/>
      <c r="Y28" s="6"/>
      <c r="Z28" s="6"/>
      <c r="AA28" s="6"/>
      <c r="AB28" s="6"/>
      <c r="AC28" s="10"/>
      <c r="AD28" s="6"/>
      <c r="AE28" s="10"/>
      <c r="AG28" s="10"/>
    </row>
    <row r="29" spans="1:35">
      <c r="A29" s="14"/>
      <c r="B29" s="14"/>
      <c r="C29" s="14"/>
      <c r="D29" s="14"/>
      <c r="E29" s="6"/>
      <c r="F29" s="6"/>
      <c r="G29" s="10"/>
      <c r="H29" s="10"/>
      <c r="I29" s="10" t="s">
        <v>72</v>
      </c>
      <c r="J29" s="10"/>
      <c r="K29" s="6"/>
      <c r="L29" s="6"/>
      <c r="M29" s="6"/>
      <c r="N29" s="6"/>
      <c r="O29" s="6"/>
      <c r="P29" s="6"/>
      <c r="Q29" s="6"/>
      <c r="R29" s="6"/>
      <c r="S29" s="6"/>
      <c r="T29" s="6"/>
      <c r="U29" s="10"/>
      <c r="V29" s="6"/>
      <c r="W29" s="6"/>
      <c r="X29" s="10"/>
      <c r="Y29" s="6"/>
      <c r="Z29" s="6"/>
      <c r="AA29" s="6"/>
      <c r="AB29" s="6"/>
      <c r="AC29" s="10"/>
      <c r="AD29" s="6"/>
      <c r="AE29" s="10"/>
      <c r="AG29" s="10"/>
    </row>
    <row r="30" spans="1:35" ht="15.75">
      <c r="B30" s="6">
        <f>SUM(B7:B29)</f>
        <v>9797.33</v>
      </c>
      <c r="C30" s="6">
        <f t="shared" ref="C30:E30" si="6">SUM(C7:C29)</f>
        <v>1021.86</v>
      </c>
      <c r="D30" s="6">
        <f t="shared" si="6"/>
        <v>10.290000000000001</v>
      </c>
      <c r="E30" s="6">
        <f t="shared" si="6"/>
        <v>17.760000000000002</v>
      </c>
      <c r="F30" s="6"/>
      <c r="G30" s="30">
        <f t="shared" ref="G30" si="7">SUM(G7:G27)</f>
        <v>10847.24</v>
      </c>
      <c r="H30" s="6">
        <f>SUM(H7:H29)</f>
        <v>2378.5</v>
      </c>
      <c r="I30" s="6">
        <f t="shared" ref="I30:T30" si="8">SUM(I7:I29)</f>
        <v>13</v>
      </c>
      <c r="J30" s="6">
        <f t="shared" si="8"/>
        <v>955.58</v>
      </c>
      <c r="K30" s="6">
        <f t="shared" si="8"/>
        <v>17336.390000000003</v>
      </c>
      <c r="L30" s="6">
        <f t="shared" si="8"/>
        <v>210.23000000000002</v>
      </c>
      <c r="M30" s="6">
        <f t="shared" si="8"/>
        <v>24</v>
      </c>
      <c r="N30" s="6">
        <f t="shared" si="8"/>
        <v>5747.8199999999988</v>
      </c>
      <c r="O30" s="6">
        <f t="shared" si="8"/>
        <v>7889.6100000000006</v>
      </c>
      <c r="P30" s="6">
        <f t="shared" si="8"/>
        <v>1317.6799999999998</v>
      </c>
      <c r="Q30" s="6">
        <f t="shared" si="8"/>
        <v>750</v>
      </c>
      <c r="R30" s="6">
        <f t="shared" si="8"/>
        <v>68</v>
      </c>
      <c r="S30" s="6">
        <f t="shared" si="8"/>
        <v>28617.46</v>
      </c>
      <c r="T30" s="6">
        <f t="shared" si="8"/>
        <v>0</v>
      </c>
      <c r="U30" s="30">
        <f t="shared" ref="U30:AG30" si="9">SUM(U7:U27)</f>
        <v>65308.270000000004</v>
      </c>
      <c r="V30" s="6">
        <f>SUM(V7:V29)</f>
        <v>7893.5800000000017</v>
      </c>
      <c r="W30" s="6">
        <f t="shared" si="9"/>
        <v>0</v>
      </c>
      <c r="X30" s="30">
        <f t="shared" si="9"/>
        <v>7893.5800000000017</v>
      </c>
      <c r="Y30" s="6">
        <f>SUM(Y7:Y29)</f>
        <v>8.02</v>
      </c>
      <c r="Z30" s="6">
        <f t="shared" ref="Z30:AB30" si="10">SUM(Z7:Z29)</f>
        <v>26.42</v>
      </c>
      <c r="AA30" s="6">
        <f t="shared" si="10"/>
        <v>79.430000000000007</v>
      </c>
      <c r="AB30" s="6">
        <f t="shared" si="10"/>
        <v>204</v>
      </c>
      <c r="AC30" s="30">
        <f>SUM(Y30:AB30)</f>
        <v>317.87</v>
      </c>
      <c r="AD30" s="6">
        <f>SUM(AD7:AD27)</f>
        <v>44312.520000000004</v>
      </c>
      <c r="AE30" s="30">
        <f t="shared" si="9"/>
        <v>44312.520000000004</v>
      </c>
      <c r="AF30" s="6">
        <f t="shared" si="9"/>
        <v>0</v>
      </c>
      <c r="AG30" s="46">
        <f t="shared" si="9"/>
        <v>128679.48</v>
      </c>
      <c r="AI30" s="6">
        <f>SUM(AG7:AG27)</f>
        <v>128679.48</v>
      </c>
    </row>
    <row r="31" spans="1:35">
      <c r="B31" s="6"/>
      <c r="C31" s="6"/>
      <c r="D31" s="6"/>
      <c r="E31" s="6"/>
      <c r="F31" s="6"/>
      <c r="G31" s="10">
        <f>SUM(B30:E30)</f>
        <v>10847.240000000002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10">
        <f>SUM(H30:T30)</f>
        <v>65308.270000000004</v>
      </c>
      <c r="V31" s="6"/>
      <c r="W31" s="6"/>
      <c r="X31" s="10"/>
      <c r="Y31" s="6"/>
      <c r="Z31" s="6"/>
      <c r="AA31" s="6"/>
      <c r="AB31" s="6"/>
      <c r="AC31" s="10">
        <f>SUM(Y30:AB30)</f>
        <v>317.87</v>
      </c>
      <c r="AD31" s="6"/>
      <c r="AE31" s="10" t="s">
        <v>39</v>
      </c>
      <c r="AG31" s="45">
        <v>0</v>
      </c>
    </row>
    <row r="32" spans="1:35">
      <c r="B32" s="6"/>
      <c r="C32" s="6"/>
      <c r="D32" s="6"/>
      <c r="E32" s="6"/>
      <c r="F32" s="6"/>
      <c r="G32" s="10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0"/>
      <c r="V32" s="6"/>
      <c r="W32" s="6"/>
      <c r="X32" s="10"/>
      <c r="Y32" s="6"/>
      <c r="Z32" s="6"/>
      <c r="AA32" s="6"/>
      <c r="AB32" s="6"/>
      <c r="AC32" s="10"/>
      <c r="AD32" s="6"/>
      <c r="AE32" s="10" t="s">
        <v>40</v>
      </c>
      <c r="AG32" s="45">
        <v>0</v>
      </c>
    </row>
    <row r="33" spans="1:34" ht="16.5" customHeight="1">
      <c r="A33" s="11"/>
      <c r="B33" s="23"/>
      <c r="C33" s="4"/>
      <c r="D33" s="159" t="s">
        <v>28</v>
      </c>
      <c r="E33" s="159"/>
      <c r="F33" s="159"/>
      <c r="G33" s="159"/>
      <c r="H33" s="159"/>
      <c r="I33" s="159"/>
      <c r="J33" s="159"/>
      <c r="K33" s="159"/>
      <c r="L33" s="159"/>
      <c r="M33" s="101"/>
      <c r="N33" s="4"/>
      <c r="O33" s="4"/>
      <c r="P33" s="4"/>
      <c r="Q33" s="4"/>
      <c r="R33" s="4"/>
      <c r="S33" s="4"/>
      <c r="T33" s="4"/>
      <c r="U33" s="8"/>
      <c r="V33" s="4"/>
      <c r="W33" s="4"/>
      <c r="X33" s="8"/>
      <c r="Y33" s="4"/>
      <c r="Z33" s="4"/>
      <c r="AA33" s="4"/>
      <c r="AB33" s="4"/>
      <c r="AC33" s="8"/>
      <c r="AE33" s="44" t="s">
        <v>41</v>
      </c>
      <c r="AG33" s="45">
        <v>0</v>
      </c>
    </row>
    <row r="34" spans="1:34" ht="18.75">
      <c r="A34" s="11"/>
      <c r="B34" s="4"/>
      <c r="C34" s="4"/>
      <c r="D34" s="160" t="s">
        <v>51</v>
      </c>
      <c r="E34" s="160"/>
      <c r="F34" s="160"/>
      <c r="G34" s="160"/>
      <c r="H34" s="160"/>
      <c r="I34" s="160"/>
      <c r="J34" s="160"/>
      <c r="K34" s="160"/>
      <c r="L34" s="160"/>
      <c r="M34" s="102"/>
      <c r="N34" s="4"/>
      <c r="O34" s="4"/>
      <c r="P34" s="4"/>
      <c r="Q34" s="4"/>
      <c r="R34" s="4"/>
      <c r="S34" s="4"/>
      <c r="T34" s="4"/>
      <c r="U34" s="8"/>
      <c r="V34" s="4"/>
      <c r="W34" s="4"/>
      <c r="X34" s="8"/>
      <c r="Y34" s="4"/>
      <c r="Z34" s="4"/>
      <c r="AA34" s="4"/>
      <c r="AB34" s="4"/>
      <c r="AC34" s="8"/>
      <c r="AD34" s="13" t="s">
        <v>42</v>
      </c>
      <c r="AG34" s="45">
        <f>SUM(AG30:AG33)</f>
        <v>128679.48</v>
      </c>
      <c r="AH34" s="103">
        <f>AG34/21</f>
        <v>6127.5942857142854</v>
      </c>
    </row>
    <row r="36" spans="1:34">
      <c r="A36" s="71"/>
      <c r="B36" s="59">
        <v>85119001</v>
      </c>
      <c r="C36" s="59">
        <v>85119003</v>
      </c>
      <c r="D36" s="59">
        <v>85119018</v>
      </c>
      <c r="E36" s="59">
        <v>11802</v>
      </c>
      <c r="F36" s="59"/>
      <c r="G36" s="60">
        <v>21310001</v>
      </c>
      <c r="H36" s="59">
        <v>85801005</v>
      </c>
      <c r="I36" s="59">
        <v>858011006</v>
      </c>
      <c r="J36" s="59">
        <v>85801008</v>
      </c>
      <c r="K36" s="59">
        <v>85801009</v>
      </c>
      <c r="L36" s="59">
        <v>85801099</v>
      </c>
      <c r="M36" s="59">
        <v>85801011</v>
      </c>
      <c r="N36" s="59">
        <v>85801014</v>
      </c>
      <c r="O36" s="59">
        <v>85801015</v>
      </c>
      <c r="P36" s="59">
        <v>85801017</v>
      </c>
      <c r="Q36" s="59">
        <v>85801018</v>
      </c>
      <c r="R36" s="59">
        <v>85801019</v>
      </c>
      <c r="S36" s="59">
        <v>95803010</v>
      </c>
      <c r="T36" s="59">
        <v>85803099</v>
      </c>
      <c r="U36" s="60">
        <v>21312001</v>
      </c>
      <c r="V36" s="59">
        <v>85807001</v>
      </c>
      <c r="W36" s="59">
        <v>85807099</v>
      </c>
      <c r="X36" s="60">
        <v>21314001</v>
      </c>
      <c r="Y36" s="59">
        <v>85601002</v>
      </c>
      <c r="Z36" s="59">
        <v>85601012</v>
      </c>
      <c r="AA36" s="59">
        <v>85601014</v>
      </c>
      <c r="AB36" s="59">
        <v>85909099</v>
      </c>
      <c r="AC36" s="60">
        <v>21315001</v>
      </c>
      <c r="AD36" s="72"/>
      <c r="AE36" s="73"/>
      <c r="AF36" s="56"/>
      <c r="AG36" s="57"/>
    </row>
    <row r="37" spans="1:34" ht="44.25" customHeight="1">
      <c r="A37" s="74" t="s">
        <v>60</v>
      </c>
      <c r="B37" s="62" t="s">
        <v>0</v>
      </c>
      <c r="C37" s="62" t="s">
        <v>1</v>
      </c>
      <c r="D37" s="62" t="s">
        <v>2</v>
      </c>
      <c r="E37" s="62" t="s">
        <v>70</v>
      </c>
      <c r="F37" s="62" t="s">
        <v>79</v>
      </c>
      <c r="G37" s="63" t="s">
        <v>22</v>
      </c>
      <c r="H37" s="64" t="s">
        <v>3</v>
      </c>
      <c r="I37" s="65" t="s">
        <v>4</v>
      </c>
      <c r="J37" s="62" t="s">
        <v>5</v>
      </c>
      <c r="K37" s="62" t="s">
        <v>6</v>
      </c>
      <c r="L37" s="62" t="s">
        <v>7</v>
      </c>
      <c r="M37" s="62" t="s">
        <v>8</v>
      </c>
      <c r="N37" s="62" t="s">
        <v>9</v>
      </c>
      <c r="O37" s="62" t="s">
        <v>10</v>
      </c>
      <c r="P37" s="62" t="s">
        <v>11</v>
      </c>
      <c r="Q37" s="62" t="s">
        <v>12</v>
      </c>
      <c r="R37" s="62" t="s">
        <v>13</v>
      </c>
      <c r="S37" s="62" t="s">
        <v>14</v>
      </c>
      <c r="T37" s="62" t="s">
        <v>15</v>
      </c>
      <c r="U37" s="66" t="s">
        <v>23</v>
      </c>
      <c r="V37" s="62" t="s">
        <v>25</v>
      </c>
      <c r="W37" s="62" t="s">
        <v>16</v>
      </c>
      <c r="X37" s="66" t="s">
        <v>24</v>
      </c>
      <c r="Y37" s="62" t="s">
        <v>17</v>
      </c>
      <c r="Z37" s="62" t="s">
        <v>18</v>
      </c>
      <c r="AA37" s="62" t="s">
        <v>19</v>
      </c>
      <c r="AB37" s="62" t="s">
        <v>20</v>
      </c>
      <c r="AC37" s="66" t="s">
        <v>26</v>
      </c>
      <c r="AD37" s="67" t="s">
        <v>21</v>
      </c>
      <c r="AE37" s="66" t="s">
        <v>27</v>
      </c>
      <c r="AF37" s="56"/>
      <c r="AG37" s="75" t="s">
        <v>29</v>
      </c>
    </row>
    <row r="38" spans="1:34">
      <c r="A38" s="5"/>
      <c r="B38" s="2"/>
      <c r="C38" s="2"/>
      <c r="D38" s="2"/>
      <c r="E38" s="2"/>
      <c r="F38" s="2"/>
      <c r="G38" s="15"/>
      <c r="H38" s="16"/>
      <c r="I38" s="17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8"/>
      <c r="V38" s="19"/>
      <c r="W38" s="2"/>
      <c r="X38" s="18"/>
      <c r="Y38" s="2"/>
      <c r="Z38" s="2"/>
      <c r="AA38" s="2"/>
      <c r="AB38" s="2"/>
      <c r="AC38" s="12"/>
      <c r="AD38" s="3"/>
      <c r="AE38" s="18"/>
      <c r="AG38" s="12"/>
    </row>
    <row r="39" spans="1:34">
      <c r="A39" s="14">
        <v>42767</v>
      </c>
      <c r="B39" s="6">
        <v>216.25</v>
      </c>
      <c r="C39" s="6">
        <v>0</v>
      </c>
      <c r="D39" s="6">
        <v>0</v>
      </c>
      <c r="E39" s="6">
        <v>0</v>
      </c>
      <c r="F39" s="6"/>
      <c r="G39" s="10">
        <f t="shared" ref="G39:G58" si="11">SUM(B39:D39)</f>
        <v>216.25</v>
      </c>
      <c r="H39" s="6">
        <v>55</v>
      </c>
      <c r="I39" s="6">
        <v>0</v>
      </c>
      <c r="J39" s="6">
        <v>139.62</v>
      </c>
      <c r="K39" s="6">
        <v>267.48</v>
      </c>
      <c r="L39" s="6">
        <v>26.17</v>
      </c>
      <c r="M39" s="6">
        <v>12</v>
      </c>
      <c r="N39" s="6">
        <v>61.52</v>
      </c>
      <c r="O39" s="6">
        <v>226.9</v>
      </c>
      <c r="P39" s="6">
        <v>100.27</v>
      </c>
      <c r="Q39" s="6">
        <v>0</v>
      </c>
      <c r="R39" s="6">
        <v>0</v>
      </c>
      <c r="S39" s="6">
        <v>68</v>
      </c>
      <c r="T39" s="6">
        <v>0</v>
      </c>
      <c r="U39" s="10">
        <f>SUM(H39:T39)</f>
        <v>956.96</v>
      </c>
      <c r="V39" s="6">
        <v>162.77000000000001</v>
      </c>
      <c r="W39" s="6">
        <v>0</v>
      </c>
      <c r="X39" s="10">
        <f>SUM(V39:W39)</f>
        <v>162.77000000000001</v>
      </c>
      <c r="Y39" s="6">
        <v>72.48</v>
      </c>
      <c r="Z39" s="6">
        <v>3</v>
      </c>
      <c r="AA39" s="6">
        <v>78.3</v>
      </c>
      <c r="AB39" s="6">
        <v>0</v>
      </c>
      <c r="AC39" s="10">
        <f>SUM(Y39:AB39)</f>
        <v>153.78</v>
      </c>
      <c r="AD39" s="6">
        <v>180.78</v>
      </c>
      <c r="AE39" s="10">
        <f>SUM(AD39)</f>
        <v>180.78</v>
      </c>
      <c r="AG39" s="10">
        <f>AE39+AC39+X39+U39+G39</f>
        <v>1670.54</v>
      </c>
    </row>
    <row r="40" spans="1:34">
      <c r="A40" s="14">
        <v>42768</v>
      </c>
      <c r="B40" s="6">
        <v>7.21</v>
      </c>
      <c r="C40" s="6">
        <v>0</v>
      </c>
      <c r="D40" s="6">
        <v>0</v>
      </c>
      <c r="E40" s="6">
        <v>0</v>
      </c>
      <c r="F40" s="6"/>
      <c r="G40" s="10">
        <f t="shared" si="11"/>
        <v>7.21</v>
      </c>
      <c r="H40" s="6">
        <v>87</v>
      </c>
      <c r="I40" s="6">
        <v>0</v>
      </c>
      <c r="J40" s="6">
        <v>162.38999999999999</v>
      </c>
      <c r="K40" s="6">
        <v>728.45</v>
      </c>
      <c r="L40" s="6">
        <v>8.7200000000000006</v>
      </c>
      <c r="M40" s="6">
        <v>12</v>
      </c>
      <c r="N40" s="6">
        <v>131.38</v>
      </c>
      <c r="O40" s="6">
        <v>205.32</v>
      </c>
      <c r="P40" s="6">
        <v>101.98</v>
      </c>
      <c r="Q40" s="6">
        <v>0</v>
      </c>
      <c r="R40" s="6">
        <v>5</v>
      </c>
      <c r="S40" s="6">
        <v>1403</v>
      </c>
      <c r="T40" s="6">
        <v>0</v>
      </c>
      <c r="U40" s="10">
        <f t="shared" ref="U40:U58" si="12">SUM(H40:T40)</f>
        <v>2845.24</v>
      </c>
      <c r="V40" s="6">
        <v>51.8</v>
      </c>
      <c r="W40" s="6">
        <v>0</v>
      </c>
      <c r="X40" s="10">
        <f t="shared" ref="X40:X58" si="13">SUM(V40:W40)</f>
        <v>51.8</v>
      </c>
      <c r="Y40" s="6">
        <v>18.690000000000001</v>
      </c>
      <c r="Z40" s="6">
        <v>8.7100000000000009</v>
      </c>
      <c r="AA40" s="6">
        <v>19.04</v>
      </c>
      <c r="AB40" s="6">
        <v>0</v>
      </c>
      <c r="AC40" s="10">
        <f t="shared" ref="AC40:AC60" si="14">SUM(Y40:AB40)</f>
        <v>46.44</v>
      </c>
      <c r="AD40" s="6">
        <v>58.47</v>
      </c>
      <c r="AE40" s="10">
        <f t="shared" ref="AE40:AE60" si="15">SUM(AD40)</f>
        <v>58.47</v>
      </c>
      <c r="AG40" s="10">
        <f t="shared" ref="AG40:AG60" si="16">AE40+AC40+X40+U40+G40</f>
        <v>3009.16</v>
      </c>
    </row>
    <row r="41" spans="1:34">
      <c r="A41" s="14">
        <v>42769</v>
      </c>
      <c r="B41" s="6">
        <v>481.64</v>
      </c>
      <c r="C41" s="6">
        <v>0</v>
      </c>
      <c r="D41" s="6">
        <v>0</v>
      </c>
      <c r="E41" s="6">
        <v>0</v>
      </c>
      <c r="F41" s="6"/>
      <c r="G41" s="10">
        <f t="shared" si="11"/>
        <v>481.64</v>
      </c>
      <c r="H41" s="6">
        <v>128</v>
      </c>
      <c r="I41" s="6">
        <v>2</v>
      </c>
      <c r="J41" s="6">
        <v>42.58</v>
      </c>
      <c r="K41" s="6">
        <v>475.6</v>
      </c>
      <c r="L41" s="6">
        <v>2.91</v>
      </c>
      <c r="M41" s="6">
        <v>0</v>
      </c>
      <c r="N41" s="6">
        <v>89.33</v>
      </c>
      <c r="O41" s="6">
        <v>165.89</v>
      </c>
      <c r="P41" s="6">
        <v>37.14</v>
      </c>
      <c r="Q41" s="6">
        <v>0</v>
      </c>
      <c r="R41" s="6">
        <v>2.5</v>
      </c>
      <c r="S41" s="6">
        <v>35</v>
      </c>
      <c r="T41" s="6">
        <v>0</v>
      </c>
      <c r="U41" s="10">
        <f t="shared" si="12"/>
        <v>980.95</v>
      </c>
      <c r="V41" s="6">
        <v>159.19999999999999</v>
      </c>
      <c r="W41" s="6">
        <v>0</v>
      </c>
      <c r="X41" s="10">
        <f t="shared" si="13"/>
        <v>159.19999999999999</v>
      </c>
      <c r="Y41" s="6">
        <v>0.48</v>
      </c>
      <c r="Z41" s="6">
        <v>0</v>
      </c>
      <c r="AA41" s="6">
        <v>13.16</v>
      </c>
      <c r="AB41" s="6">
        <v>0</v>
      </c>
      <c r="AC41" s="10">
        <f t="shared" si="14"/>
        <v>13.64</v>
      </c>
      <c r="AD41" s="6">
        <v>421.25</v>
      </c>
      <c r="AE41" s="10">
        <f t="shared" si="15"/>
        <v>421.25</v>
      </c>
      <c r="AG41" s="10">
        <f t="shared" si="16"/>
        <v>2056.6799999999998</v>
      </c>
    </row>
    <row r="42" spans="1:34">
      <c r="A42" s="14">
        <v>42772</v>
      </c>
      <c r="B42" s="6">
        <v>1394.31</v>
      </c>
      <c r="C42" s="6">
        <v>0</v>
      </c>
      <c r="D42" s="6">
        <v>0</v>
      </c>
      <c r="E42" s="6">
        <v>0</v>
      </c>
      <c r="F42" s="6"/>
      <c r="G42" s="10">
        <f t="shared" si="11"/>
        <v>1394.31</v>
      </c>
      <c r="H42" s="6">
        <v>93.5</v>
      </c>
      <c r="I42" s="6">
        <v>1</v>
      </c>
      <c r="J42" s="6">
        <v>28.55</v>
      </c>
      <c r="K42" s="6">
        <v>282.99</v>
      </c>
      <c r="L42" s="6">
        <v>5.38</v>
      </c>
      <c r="M42" s="6">
        <v>0</v>
      </c>
      <c r="N42" s="6">
        <v>127.46</v>
      </c>
      <c r="O42" s="6">
        <v>525.95000000000005</v>
      </c>
      <c r="P42" s="6">
        <v>31</v>
      </c>
      <c r="Q42" s="6">
        <v>0</v>
      </c>
      <c r="R42" s="6">
        <v>3</v>
      </c>
      <c r="S42" s="6">
        <v>80</v>
      </c>
      <c r="T42" s="6">
        <v>0</v>
      </c>
      <c r="U42" s="10">
        <f t="shared" si="12"/>
        <v>1178.83</v>
      </c>
      <c r="V42" s="6">
        <v>252.17</v>
      </c>
      <c r="W42" s="6">
        <v>0</v>
      </c>
      <c r="X42" s="10">
        <f t="shared" si="13"/>
        <v>252.17</v>
      </c>
      <c r="Y42" s="6">
        <v>94.95</v>
      </c>
      <c r="Z42" s="6">
        <v>0</v>
      </c>
      <c r="AA42" s="6">
        <v>51.26</v>
      </c>
      <c r="AB42" s="6">
        <v>0</v>
      </c>
      <c r="AC42" s="10">
        <f t="shared" si="14"/>
        <v>146.21</v>
      </c>
      <c r="AD42" s="6">
        <v>377.03</v>
      </c>
      <c r="AE42" s="10">
        <f t="shared" si="15"/>
        <v>377.03</v>
      </c>
      <c r="AG42" s="10">
        <f t="shared" si="16"/>
        <v>3348.5499999999997</v>
      </c>
    </row>
    <row r="43" spans="1:34">
      <c r="A43" s="14">
        <v>42773</v>
      </c>
      <c r="B43" s="6">
        <v>0</v>
      </c>
      <c r="C43" s="6">
        <v>0</v>
      </c>
      <c r="D43" s="6">
        <v>0</v>
      </c>
      <c r="E43" s="6">
        <v>0</v>
      </c>
      <c r="F43" s="6"/>
      <c r="G43" s="10">
        <f t="shared" si="11"/>
        <v>0</v>
      </c>
      <c r="H43" s="6">
        <v>45.5</v>
      </c>
      <c r="I43" s="6">
        <v>0</v>
      </c>
      <c r="J43" s="6">
        <v>71.489999999999995</v>
      </c>
      <c r="K43" s="6">
        <v>380.72</v>
      </c>
      <c r="L43" s="6">
        <v>6</v>
      </c>
      <c r="M43" s="6">
        <v>0</v>
      </c>
      <c r="N43" s="6">
        <v>60.07</v>
      </c>
      <c r="O43" s="6">
        <v>0</v>
      </c>
      <c r="P43" s="6">
        <v>42.44</v>
      </c>
      <c r="Q43" s="6">
        <v>0</v>
      </c>
      <c r="R43" s="6">
        <v>0</v>
      </c>
      <c r="S43" s="6">
        <v>286.79000000000002</v>
      </c>
      <c r="T43" s="6">
        <v>0</v>
      </c>
      <c r="U43" s="10">
        <f t="shared" si="12"/>
        <v>893.01</v>
      </c>
      <c r="V43" s="6">
        <v>173.97</v>
      </c>
      <c r="W43" s="6">
        <v>0</v>
      </c>
      <c r="X43" s="10">
        <f t="shared" si="13"/>
        <v>173.97</v>
      </c>
      <c r="Y43" s="6">
        <v>0.67</v>
      </c>
      <c r="Z43" s="6">
        <v>3</v>
      </c>
      <c r="AA43" s="6">
        <v>5.77</v>
      </c>
      <c r="AB43" s="6">
        <v>27</v>
      </c>
      <c r="AC43" s="10">
        <f t="shared" si="14"/>
        <v>36.44</v>
      </c>
      <c r="AD43" s="6">
        <v>186.32</v>
      </c>
      <c r="AE43" s="10">
        <f t="shared" si="15"/>
        <v>186.32</v>
      </c>
      <c r="AG43" s="10">
        <f t="shared" si="16"/>
        <v>1289.74</v>
      </c>
    </row>
    <row r="44" spans="1:34">
      <c r="A44" s="14">
        <v>42774</v>
      </c>
      <c r="B44" s="6">
        <v>43.7</v>
      </c>
      <c r="C44" s="6">
        <v>0</v>
      </c>
      <c r="D44" s="6">
        <v>0</v>
      </c>
      <c r="E44" s="6">
        <v>0</v>
      </c>
      <c r="F44" s="6"/>
      <c r="G44" s="10">
        <f t="shared" si="11"/>
        <v>43.7</v>
      </c>
      <c r="H44" s="6">
        <v>57.5</v>
      </c>
      <c r="I44" s="6">
        <v>0</v>
      </c>
      <c r="J44" s="6">
        <v>14.78</v>
      </c>
      <c r="K44" s="6">
        <v>57.71</v>
      </c>
      <c r="L44" s="6">
        <v>1.61</v>
      </c>
      <c r="M44" s="6">
        <v>0</v>
      </c>
      <c r="N44" s="6">
        <v>32.369999999999997</v>
      </c>
      <c r="O44" s="6">
        <v>302.69</v>
      </c>
      <c r="P44" s="6">
        <v>8.76</v>
      </c>
      <c r="Q44" s="6">
        <v>0</v>
      </c>
      <c r="R44" s="6">
        <v>62.5</v>
      </c>
      <c r="S44" s="6">
        <v>153</v>
      </c>
      <c r="T44" s="6">
        <v>0</v>
      </c>
      <c r="U44" s="10">
        <f t="shared" si="12"/>
        <v>690.92000000000007</v>
      </c>
      <c r="V44" s="6">
        <v>169.92</v>
      </c>
      <c r="W44" s="6">
        <v>0</v>
      </c>
      <c r="X44" s="10">
        <f t="shared" si="13"/>
        <v>169.92</v>
      </c>
      <c r="Y44" s="6">
        <v>7.0000000000000007E-2</v>
      </c>
      <c r="Z44" s="6">
        <v>0</v>
      </c>
      <c r="AA44" s="6">
        <v>7.9</v>
      </c>
      <c r="AB44" s="6">
        <v>0</v>
      </c>
      <c r="AC44" s="10">
        <f t="shared" si="14"/>
        <v>7.9700000000000006</v>
      </c>
      <c r="AD44" s="6">
        <v>71.98</v>
      </c>
      <c r="AE44" s="10">
        <f t="shared" si="15"/>
        <v>71.98</v>
      </c>
      <c r="AG44" s="10">
        <f t="shared" si="16"/>
        <v>984.49000000000012</v>
      </c>
    </row>
    <row r="45" spans="1:34">
      <c r="A45" s="14">
        <v>42775</v>
      </c>
      <c r="B45" s="6">
        <v>695.94</v>
      </c>
      <c r="C45" s="6">
        <v>0</v>
      </c>
      <c r="D45" s="6">
        <v>0</v>
      </c>
      <c r="E45" s="6">
        <v>0</v>
      </c>
      <c r="F45" s="6"/>
      <c r="G45" s="10">
        <f t="shared" si="11"/>
        <v>695.94</v>
      </c>
      <c r="H45" s="6">
        <v>55</v>
      </c>
      <c r="I45" s="6">
        <v>0</v>
      </c>
      <c r="J45" s="6">
        <v>1.29</v>
      </c>
      <c r="K45" s="6">
        <v>48.46</v>
      </c>
      <c r="L45" s="6">
        <v>0</v>
      </c>
      <c r="M45" s="6">
        <v>6</v>
      </c>
      <c r="N45" s="6">
        <v>85.29</v>
      </c>
      <c r="O45" s="6">
        <v>211.96</v>
      </c>
      <c r="P45" s="6">
        <v>2.69</v>
      </c>
      <c r="Q45" s="6">
        <v>0</v>
      </c>
      <c r="R45" s="6">
        <v>0</v>
      </c>
      <c r="S45" s="6">
        <v>0</v>
      </c>
      <c r="T45" s="6">
        <v>0</v>
      </c>
      <c r="U45" s="10">
        <f t="shared" si="12"/>
        <v>410.69</v>
      </c>
      <c r="V45" s="6">
        <v>122.7</v>
      </c>
      <c r="W45" s="6">
        <v>0</v>
      </c>
      <c r="X45" s="10">
        <f t="shared" si="13"/>
        <v>122.7</v>
      </c>
      <c r="Y45" s="6">
        <v>142.80000000000001</v>
      </c>
      <c r="Z45" s="6">
        <v>0</v>
      </c>
      <c r="AA45" s="6">
        <v>82.6</v>
      </c>
      <c r="AB45" s="6">
        <v>0</v>
      </c>
      <c r="AC45" s="10">
        <f t="shared" si="14"/>
        <v>225.4</v>
      </c>
      <c r="AD45" s="6">
        <v>772.57</v>
      </c>
      <c r="AE45" s="10">
        <f t="shared" si="15"/>
        <v>772.57</v>
      </c>
      <c r="AG45" s="10">
        <f t="shared" si="16"/>
        <v>2227.3000000000002</v>
      </c>
    </row>
    <row r="46" spans="1:34">
      <c r="A46" s="14">
        <v>42776</v>
      </c>
      <c r="B46" s="6">
        <v>198.25</v>
      </c>
      <c r="C46" s="6">
        <v>0</v>
      </c>
      <c r="D46" s="6">
        <v>0</v>
      </c>
      <c r="E46" s="6">
        <v>0</v>
      </c>
      <c r="F46" s="6"/>
      <c r="G46" s="10">
        <f t="shared" si="11"/>
        <v>198.25</v>
      </c>
      <c r="H46" s="6">
        <v>64.5</v>
      </c>
      <c r="I46" s="6">
        <v>0</v>
      </c>
      <c r="J46" s="6">
        <v>38.75</v>
      </c>
      <c r="K46" s="6">
        <v>1521.18</v>
      </c>
      <c r="L46" s="6">
        <v>5.08</v>
      </c>
      <c r="M46" s="6">
        <v>0</v>
      </c>
      <c r="N46" s="6">
        <v>129.62</v>
      </c>
      <c r="O46" s="6">
        <v>239.38</v>
      </c>
      <c r="P46" s="6">
        <v>63.01</v>
      </c>
      <c r="Q46" s="6">
        <v>0</v>
      </c>
      <c r="R46" s="6">
        <v>0</v>
      </c>
      <c r="S46" s="6">
        <v>137.37</v>
      </c>
      <c r="T46" s="6">
        <v>0</v>
      </c>
      <c r="U46" s="10">
        <f t="shared" si="12"/>
        <v>2198.8900000000003</v>
      </c>
      <c r="V46" s="6">
        <v>70.55</v>
      </c>
      <c r="W46" s="6">
        <v>0</v>
      </c>
      <c r="X46" s="10">
        <f t="shared" si="13"/>
        <v>70.55</v>
      </c>
      <c r="Y46" s="6">
        <v>54.12</v>
      </c>
      <c r="Z46" s="6">
        <v>0</v>
      </c>
      <c r="AA46" s="6">
        <v>24.15</v>
      </c>
      <c r="AB46" s="6">
        <v>0</v>
      </c>
      <c r="AC46" s="10">
        <f t="shared" si="14"/>
        <v>78.27</v>
      </c>
      <c r="AD46" s="6">
        <v>493.46</v>
      </c>
      <c r="AE46" s="10">
        <f t="shared" si="15"/>
        <v>493.46</v>
      </c>
      <c r="AG46" s="10">
        <f t="shared" si="16"/>
        <v>3039.42</v>
      </c>
    </row>
    <row r="47" spans="1:34">
      <c r="A47" s="14">
        <v>42779</v>
      </c>
      <c r="B47" s="6">
        <v>4</v>
      </c>
      <c r="C47" s="6">
        <v>0</v>
      </c>
      <c r="D47" s="6">
        <v>0</v>
      </c>
      <c r="E47" s="6">
        <v>0</v>
      </c>
      <c r="F47" s="6"/>
      <c r="G47" s="10">
        <f t="shared" si="11"/>
        <v>4</v>
      </c>
      <c r="H47" s="6">
        <v>160.5</v>
      </c>
      <c r="I47" s="6">
        <v>0</v>
      </c>
      <c r="J47" s="6">
        <v>72.2</v>
      </c>
      <c r="K47" s="6">
        <v>383.92</v>
      </c>
      <c r="L47" s="6">
        <v>18.3</v>
      </c>
      <c r="M47" s="6">
        <v>12</v>
      </c>
      <c r="N47" s="6">
        <v>74.45</v>
      </c>
      <c r="O47" s="6">
        <v>553.35</v>
      </c>
      <c r="P47" s="6">
        <v>30.39</v>
      </c>
      <c r="Q47" s="6">
        <v>0</v>
      </c>
      <c r="R47" s="6">
        <v>0</v>
      </c>
      <c r="S47" s="6">
        <v>109</v>
      </c>
      <c r="T47" s="6">
        <v>0</v>
      </c>
      <c r="U47" s="10">
        <f t="shared" si="12"/>
        <v>1414.1100000000001</v>
      </c>
      <c r="V47" s="6">
        <v>503.2</v>
      </c>
      <c r="W47" s="6">
        <v>0</v>
      </c>
      <c r="X47" s="10">
        <f t="shared" si="13"/>
        <v>503.2</v>
      </c>
      <c r="Y47" s="6">
        <v>1.88</v>
      </c>
      <c r="Z47" s="6">
        <v>0</v>
      </c>
      <c r="AA47" s="6">
        <v>38.090000000000003</v>
      </c>
      <c r="AB47" s="6">
        <v>0</v>
      </c>
      <c r="AC47" s="10">
        <f t="shared" si="14"/>
        <v>39.970000000000006</v>
      </c>
      <c r="AD47" s="6">
        <v>198.51</v>
      </c>
      <c r="AE47" s="10">
        <f t="shared" si="15"/>
        <v>198.51</v>
      </c>
      <c r="AG47" s="10">
        <f t="shared" si="16"/>
        <v>2159.79</v>
      </c>
    </row>
    <row r="48" spans="1:34">
      <c r="A48" s="14">
        <v>42780</v>
      </c>
      <c r="B48" s="6">
        <v>831.17</v>
      </c>
      <c r="C48" s="6">
        <v>0</v>
      </c>
      <c r="D48" s="6">
        <v>0</v>
      </c>
      <c r="E48" s="6">
        <v>0</v>
      </c>
      <c r="F48" s="6"/>
      <c r="G48" s="10">
        <f t="shared" si="11"/>
        <v>831.17</v>
      </c>
      <c r="H48" s="6">
        <v>64</v>
      </c>
      <c r="I48" s="6">
        <v>0</v>
      </c>
      <c r="J48" s="6">
        <v>74.89</v>
      </c>
      <c r="K48" s="6">
        <v>218.64</v>
      </c>
      <c r="L48" s="6">
        <v>44.74</v>
      </c>
      <c r="M48" s="6">
        <v>0</v>
      </c>
      <c r="N48" s="6">
        <v>572.22</v>
      </c>
      <c r="O48" s="6">
        <v>0</v>
      </c>
      <c r="P48" s="6">
        <v>36.950000000000003</v>
      </c>
      <c r="Q48" s="6">
        <v>6000</v>
      </c>
      <c r="R48" s="6">
        <v>0</v>
      </c>
      <c r="S48" s="6">
        <v>3667</v>
      </c>
      <c r="T48" s="6">
        <v>0</v>
      </c>
      <c r="U48" s="10">
        <f t="shared" si="12"/>
        <v>10678.44</v>
      </c>
      <c r="V48" s="6">
        <v>359</v>
      </c>
      <c r="W48" s="6">
        <v>0</v>
      </c>
      <c r="X48" s="10">
        <f t="shared" si="13"/>
        <v>359</v>
      </c>
      <c r="Y48" s="6">
        <v>0</v>
      </c>
      <c r="Z48" s="6">
        <v>3</v>
      </c>
      <c r="AA48" s="6">
        <v>17.5</v>
      </c>
      <c r="AB48" s="6">
        <v>0</v>
      </c>
      <c r="AC48" s="10">
        <f t="shared" si="14"/>
        <v>20.5</v>
      </c>
      <c r="AD48" s="6">
        <v>142.5</v>
      </c>
      <c r="AE48" s="10">
        <f t="shared" si="15"/>
        <v>142.5</v>
      </c>
      <c r="AG48" s="10">
        <f t="shared" si="16"/>
        <v>12031.61</v>
      </c>
    </row>
    <row r="49" spans="1:35">
      <c r="A49" s="14">
        <v>42781</v>
      </c>
      <c r="B49" s="6">
        <v>540.66</v>
      </c>
      <c r="C49" s="6">
        <v>0</v>
      </c>
      <c r="D49" s="6">
        <v>0</v>
      </c>
      <c r="E49" s="6">
        <v>0</v>
      </c>
      <c r="F49" s="6"/>
      <c r="G49" s="10">
        <f t="shared" si="11"/>
        <v>540.66</v>
      </c>
      <c r="H49" s="6">
        <v>62</v>
      </c>
      <c r="I49" s="6">
        <v>1</v>
      </c>
      <c r="J49" s="6">
        <v>369.86</v>
      </c>
      <c r="K49" s="6">
        <v>3168.74</v>
      </c>
      <c r="L49" s="6">
        <v>7.09</v>
      </c>
      <c r="M49" s="6">
        <v>0</v>
      </c>
      <c r="N49" s="6">
        <v>326.49</v>
      </c>
      <c r="O49" s="6">
        <v>217.21</v>
      </c>
      <c r="P49" s="6">
        <v>372.86</v>
      </c>
      <c r="Q49" s="6">
        <v>0</v>
      </c>
      <c r="R49" s="6">
        <v>0</v>
      </c>
      <c r="S49" s="6">
        <v>203</v>
      </c>
      <c r="T49" s="6">
        <v>0</v>
      </c>
      <c r="U49" s="10">
        <f t="shared" si="12"/>
        <v>4728.25</v>
      </c>
      <c r="V49" s="6">
        <v>456.57</v>
      </c>
      <c r="W49" s="6">
        <v>0</v>
      </c>
      <c r="X49" s="10">
        <f t="shared" si="13"/>
        <v>456.57</v>
      </c>
      <c r="Y49" s="6">
        <v>11.03</v>
      </c>
      <c r="Z49" s="6">
        <v>0</v>
      </c>
      <c r="AA49" s="6">
        <v>41.81</v>
      </c>
      <c r="AB49" s="6">
        <v>30</v>
      </c>
      <c r="AC49" s="10">
        <f t="shared" si="14"/>
        <v>82.84</v>
      </c>
      <c r="AD49" s="6">
        <v>359.49</v>
      </c>
      <c r="AE49" s="10">
        <f t="shared" si="15"/>
        <v>359.49</v>
      </c>
      <c r="AG49" s="10">
        <f t="shared" si="16"/>
        <v>6167.8099999999995</v>
      </c>
    </row>
    <row r="50" spans="1:35">
      <c r="A50" s="14">
        <v>42782</v>
      </c>
      <c r="B50" s="6">
        <v>1238.76</v>
      </c>
      <c r="C50" s="6">
        <v>0</v>
      </c>
      <c r="D50" s="6">
        <v>0</v>
      </c>
      <c r="E50" s="6">
        <v>0</v>
      </c>
      <c r="F50" s="6"/>
      <c r="G50" s="10">
        <f t="shared" si="11"/>
        <v>1238.76</v>
      </c>
      <c r="H50" s="6">
        <v>65</v>
      </c>
      <c r="I50" s="6">
        <v>0</v>
      </c>
      <c r="J50" s="6">
        <v>0.6</v>
      </c>
      <c r="K50" s="6">
        <v>728.88</v>
      </c>
      <c r="L50" s="6">
        <v>0.12</v>
      </c>
      <c r="M50" s="6">
        <v>0</v>
      </c>
      <c r="N50" s="6">
        <v>131.16999999999999</v>
      </c>
      <c r="O50" s="6">
        <v>274.05</v>
      </c>
      <c r="P50" s="6">
        <v>26.12</v>
      </c>
      <c r="Q50" s="6">
        <v>0</v>
      </c>
      <c r="R50" s="6">
        <v>30</v>
      </c>
      <c r="S50" s="6">
        <v>140.5</v>
      </c>
      <c r="T50" s="6">
        <v>0</v>
      </c>
      <c r="U50" s="10">
        <f t="shared" si="12"/>
        <v>1396.4399999999998</v>
      </c>
      <c r="V50" s="6">
        <v>190.15</v>
      </c>
      <c r="W50" s="6">
        <v>0</v>
      </c>
      <c r="X50" s="10">
        <f t="shared" si="13"/>
        <v>190.15</v>
      </c>
      <c r="Y50" s="6">
        <v>4.67</v>
      </c>
      <c r="Z50" s="6">
        <v>0</v>
      </c>
      <c r="AA50" s="6">
        <v>9.9</v>
      </c>
      <c r="AB50" s="6">
        <v>0</v>
      </c>
      <c r="AC50" s="10">
        <f t="shared" si="14"/>
        <v>14.57</v>
      </c>
      <c r="AD50" s="6">
        <v>198.63</v>
      </c>
      <c r="AE50" s="10">
        <f t="shared" si="15"/>
        <v>198.63</v>
      </c>
      <c r="AG50" s="10">
        <f t="shared" si="16"/>
        <v>3038.55</v>
      </c>
    </row>
    <row r="51" spans="1:35">
      <c r="A51" s="14">
        <v>42783</v>
      </c>
      <c r="B51" s="6">
        <v>316.33</v>
      </c>
      <c r="C51" s="6">
        <v>0</v>
      </c>
      <c r="D51" s="6">
        <v>0</v>
      </c>
      <c r="E51" s="6">
        <v>0</v>
      </c>
      <c r="F51" s="6"/>
      <c r="G51" s="10">
        <f t="shared" si="11"/>
        <v>316.33</v>
      </c>
      <c r="H51" s="6">
        <v>39</v>
      </c>
      <c r="I51" s="6">
        <v>0</v>
      </c>
      <c r="J51" s="6">
        <v>22.16</v>
      </c>
      <c r="K51" s="6">
        <v>226.82</v>
      </c>
      <c r="L51" s="6">
        <v>5.58</v>
      </c>
      <c r="M51" s="6">
        <v>0</v>
      </c>
      <c r="N51" s="6">
        <v>149.69999999999999</v>
      </c>
      <c r="O51" s="6">
        <v>232.74</v>
      </c>
      <c r="P51" s="6">
        <v>34.56</v>
      </c>
      <c r="Q51" s="6">
        <v>0</v>
      </c>
      <c r="R51" s="6">
        <v>0</v>
      </c>
      <c r="S51" s="6">
        <v>98</v>
      </c>
      <c r="T51" s="6">
        <v>0</v>
      </c>
      <c r="U51" s="10">
        <f t="shared" si="12"/>
        <v>808.56</v>
      </c>
      <c r="V51" s="6">
        <v>245.87</v>
      </c>
      <c r="W51" s="6">
        <v>0</v>
      </c>
      <c r="X51" s="10">
        <f t="shared" si="13"/>
        <v>245.87</v>
      </c>
      <c r="Y51" s="6">
        <v>5.63</v>
      </c>
      <c r="Z51" s="6">
        <v>0</v>
      </c>
      <c r="AA51" s="6">
        <v>41.99</v>
      </c>
      <c r="AB51" s="6">
        <v>0</v>
      </c>
      <c r="AC51" s="10">
        <f t="shared" si="14"/>
        <v>47.620000000000005</v>
      </c>
      <c r="AD51" s="6">
        <v>1907.23</v>
      </c>
      <c r="AE51" s="10">
        <f t="shared" si="15"/>
        <v>1907.23</v>
      </c>
      <c r="AG51" s="10">
        <f t="shared" si="16"/>
        <v>3325.6099999999997</v>
      </c>
    </row>
    <row r="52" spans="1:35">
      <c r="A52" s="14">
        <v>42786</v>
      </c>
      <c r="B52" s="6">
        <v>804.96</v>
      </c>
      <c r="C52" s="6">
        <v>0</v>
      </c>
      <c r="D52" s="6">
        <v>20.58</v>
      </c>
      <c r="E52" s="6">
        <v>0</v>
      </c>
      <c r="F52" s="6"/>
      <c r="G52" s="10">
        <f t="shared" si="11"/>
        <v>825.54000000000008</v>
      </c>
      <c r="H52" s="6">
        <v>100.5</v>
      </c>
      <c r="I52" s="6">
        <v>0</v>
      </c>
      <c r="J52" s="6">
        <v>46.85</v>
      </c>
      <c r="K52" s="6">
        <v>305.22000000000003</v>
      </c>
      <c r="L52" s="6">
        <v>1.98</v>
      </c>
      <c r="M52" s="6">
        <v>6</v>
      </c>
      <c r="N52" s="6">
        <v>282.12</v>
      </c>
      <c r="O52" s="6">
        <v>679.06</v>
      </c>
      <c r="P52" s="6">
        <v>27.37</v>
      </c>
      <c r="Q52" s="6">
        <v>0</v>
      </c>
      <c r="R52" s="6">
        <v>10</v>
      </c>
      <c r="S52" s="6">
        <v>148</v>
      </c>
      <c r="T52" s="6">
        <v>0</v>
      </c>
      <c r="U52" s="10">
        <f t="shared" si="12"/>
        <v>1607.1</v>
      </c>
      <c r="V52" s="6">
        <v>616.5</v>
      </c>
      <c r="W52" s="6">
        <v>0</v>
      </c>
      <c r="X52" s="10">
        <f t="shared" si="13"/>
        <v>616.5</v>
      </c>
      <c r="Y52" s="6">
        <v>106.19</v>
      </c>
      <c r="Z52" s="6">
        <v>0</v>
      </c>
      <c r="AA52" s="6">
        <v>352.29</v>
      </c>
      <c r="AB52" s="6">
        <v>0</v>
      </c>
      <c r="AC52" s="10">
        <f t="shared" si="14"/>
        <v>458.48</v>
      </c>
      <c r="AD52" s="6">
        <v>3570.5</v>
      </c>
      <c r="AE52" s="10">
        <f t="shared" si="15"/>
        <v>3570.5</v>
      </c>
      <c r="AG52" s="10">
        <f t="shared" si="16"/>
        <v>7078.12</v>
      </c>
    </row>
    <row r="53" spans="1:35">
      <c r="A53" s="14">
        <v>42787</v>
      </c>
      <c r="B53" s="6">
        <v>2267.16</v>
      </c>
      <c r="C53" s="6">
        <v>0</v>
      </c>
      <c r="D53" s="6">
        <v>3.43</v>
      </c>
      <c r="E53" s="6">
        <v>0</v>
      </c>
      <c r="F53" s="6"/>
      <c r="G53" s="10">
        <f t="shared" si="11"/>
        <v>2270.5899999999997</v>
      </c>
      <c r="H53" s="6">
        <v>61</v>
      </c>
      <c r="I53" s="6"/>
      <c r="J53" s="6">
        <v>55.21</v>
      </c>
      <c r="K53" s="6">
        <v>1434.94</v>
      </c>
      <c r="L53" s="6">
        <v>0.56000000000000005</v>
      </c>
      <c r="M53" s="6">
        <v>18</v>
      </c>
      <c r="N53" s="6">
        <v>214.43</v>
      </c>
      <c r="O53" s="6">
        <v>0</v>
      </c>
      <c r="P53" s="6">
        <v>137.69999999999999</v>
      </c>
      <c r="Q53" s="6">
        <v>0</v>
      </c>
      <c r="R53" s="6">
        <v>0</v>
      </c>
      <c r="S53" s="6">
        <v>55</v>
      </c>
      <c r="T53" s="6">
        <v>0</v>
      </c>
      <c r="U53" s="10">
        <f t="shared" si="12"/>
        <v>1976.8400000000001</v>
      </c>
      <c r="V53" s="6">
        <v>130.6</v>
      </c>
      <c r="W53" s="6">
        <v>0</v>
      </c>
      <c r="X53" s="10">
        <f t="shared" si="13"/>
        <v>130.6</v>
      </c>
      <c r="Y53" s="6">
        <v>2.1</v>
      </c>
      <c r="Z53" s="6">
        <v>0</v>
      </c>
      <c r="AA53" s="6">
        <v>18.39</v>
      </c>
      <c r="AB53" s="6">
        <v>25</v>
      </c>
      <c r="AC53" s="10">
        <f t="shared" si="14"/>
        <v>45.49</v>
      </c>
      <c r="AD53" s="6">
        <v>126.34</v>
      </c>
      <c r="AE53" s="10">
        <f t="shared" si="15"/>
        <v>126.34</v>
      </c>
      <c r="AG53" s="10">
        <f t="shared" si="16"/>
        <v>4549.8599999999997</v>
      </c>
      <c r="AH53">
        <v>35673.730000000003</v>
      </c>
    </row>
    <row r="54" spans="1:35">
      <c r="A54" s="14">
        <v>42788</v>
      </c>
      <c r="B54" s="6">
        <v>0</v>
      </c>
      <c r="C54" s="6">
        <v>0</v>
      </c>
      <c r="D54" s="6">
        <v>0</v>
      </c>
      <c r="E54" s="6">
        <v>0</v>
      </c>
      <c r="F54" s="6"/>
      <c r="G54" s="10">
        <f t="shared" si="11"/>
        <v>0</v>
      </c>
      <c r="H54" s="6">
        <v>63</v>
      </c>
      <c r="I54" s="6">
        <v>0</v>
      </c>
      <c r="J54" s="6">
        <v>55.71</v>
      </c>
      <c r="K54" s="6">
        <v>261.41000000000003</v>
      </c>
      <c r="L54" s="6">
        <v>7.53</v>
      </c>
      <c r="M54" s="6">
        <v>6</v>
      </c>
      <c r="N54" s="6">
        <v>37.380000000000003</v>
      </c>
      <c r="O54" s="6">
        <v>269.55</v>
      </c>
      <c r="P54" s="6">
        <v>39.229999999999997</v>
      </c>
      <c r="Q54" s="6">
        <v>0</v>
      </c>
      <c r="R54" s="6">
        <v>0</v>
      </c>
      <c r="S54" s="6">
        <v>35</v>
      </c>
      <c r="T54" s="6">
        <v>0</v>
      </c>
      <c r="U54" s="10">
        <f t="shared" si="12"/>
        <v>774.81</v>
      </c>
      <c r="V54" s="6">
        <v>197.35</v>
      </c>
      <c r="W54" s="6">
        <v>0</v>
      </c>
      <c r="X54" s="10">
        <f t="shared" si="13"/>
        <v>197.35</v>
      </c>
      <c r="Y54" s="6">
        <v>15.6</v>
      </c>
      <c r="Z54" s="6">
        <v>0</v>
      </c>
      <c r="AA54" s="6">
        <v>11.08</v>
      </c>
      <c r="AB54" s="6">
        <v>0</v>
      </c>
      <c r="AC54" s="10">
        <f t="shared" si="14"/>
        <v>26.68</v>
      </c>
      <c r="AD54" s="6">
        <v>83.21</v>
      </c>
      <c r="AE54" s="10">
        <f t="shared" si="15"/>
        <v>83.21</v>
      </c>
      <c r="AG54" s="10">
        <f t="shared" si="16"/>
        <v>1082.05</v>
      </c>
      <c r="AH54">
        <v>107021.18</v>
      </c>
    </row>
    <row r="55" spans="1:35">
      <c r="A55" s="104">
        <v>42789</v>
      </c>
      <c r="B55" s="105" t="s">
        <v>73</v>
      </c>
      <c r="C55" s="105"/>
      <c r="D55" s="105"/>
      <c r="E55" s="105"/>
      <c r="F55" s="105"/>
      <c r="G55" s="106">
        <f t="shared" si="11"/>
        <v>0</v>
      </c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6">
        <f t="shared" si="12"/>
        <v>0</v>
      </c>
      <c r="V55" s="105"/>
      <c r="W55" s="105"/>
      <c r="X55" s="106">
        <f t="shared" si="13"/>
        <v>0</v>
      </c>
      <c r="Y55" s="105"/>
      <c r="Z55" s="105"/>
      <c r="AA55" s="105"/>
      <c r="AB55" s="105"/>
      <c r="AC55" s="106">
        <f t="shared" si="14"/>
        <v>0</v>
      </c>
      <c r="AD55" s="105"/>
      <c r="AE55" s="106">
        <f t="shared" si="15"/>
        <v>0</v>
      </c>
      <c r="AG55" s="10">
        <f t="shared" si="16"/>
        <v>0</v>
      </c>
    </row>
    <row r="56" spans="1:35">
      <c r="A56" s="104">
        <v>42790</v>
      </c>
      <c r="B56" s="105"/>
      <c r="C56" s="105"/>
      <c r="D56" s="105"/>
      <c r="E56" s="105"/>
      <c r="F56" s="105"/>
      <c r="G56" s="106">
        <f t="shared" si="11"/>
        <v>0</v>
      </c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6">
        <f t="shared" si="12"/>
        <v>0</v>
      </c>
      <c r="V56" s="105"/>
      <c r="W56" s="105"/>
      <c r="X56" s="106">
        <f t="shared" si="13"/>
        <v>0</v>
      </c>
      <c r="Y56" s="105"/>
      <c r="Z56" s="105"/>
      <c r="AA56" s="105"/>
      <c r="AB56" s="105"/>
      <c r="AC56" s="106">
        <f t="shared" si="14"/>
        <v>0</v>
      </c>
      <c r="AD56" s="105"/>
      <c r="AE56" s="106">
        <f t="shared" si="15"/>
        <v>0</v>
      </c>
      <c r="AG56" s="10">
        <f t="shared" si="16"/>
        <v>0</v>
      </c>
    </row>
    <row r="57" spans="1:35">
      <c r="A57" s="14">
        <v>42793</v>
      </c>
      <c r="B57" s="6">
        <v>4671.5</v>
      </c>
      <c r="C57" s="6">
        <v>0</v>
      </c>
      <c r="D57" s="6">
        <v>0</v>
      </c>
      <c r="E57" s="6">
        <v>0</v>
      </c>
      <c r="F57" s="6"/>
      <c r="G57" s="10">
        <f t="shared" si="11"/>
        <v>4671.5</v>
      </c>
      <c r="H57" s="6">
        <v>190.29</v>
      </c>
      <c r="I57" s="6">
        <v>0</v>
      </c>
      <c r="J57" s="6">
        <v>82.79</v>
      </c>
      <c r="K57" s="6">
        <v>1696.21</v>
      </c>
      <c r="L57" s="6">
        <v>8.2899999999999991</v>
      </c>
      <c r="M57" s="6">
        <v>18</v>
      </c>
      <c r="N57" s="6">
        <v>1319.16</v>
      </c>
      <c r="O57" s="6">
        <v>1171.1500000000001</v>
      </c>
      <c r="P57" s="6">
        <v>92.59</v>
      </c>
      <c r="Q57" s="6">
        <v>750</v>
      </c>
      <c r="R57" s="6">
        <v>3</v>
      </c>
      <c r="S57" s="6">
        <v>17105</v>
      </c>
      <c r="T57" s="6">
        <v>0</v>
      </c>
      <c r="U57" s="10">
        <f t="shared" si="12"/>
        <v>22436.48</v>
      </c>
      <c r="V57" s="6">
        <v>436.72</v>
      </c>
      <c r="W57" s="6">
        <v>0</v>
      </c>
      <c r="X57" s="10">
        <f t="shared" si="13"/>
        <v>436.72</v>
      </c>
      <c r="Y57" s="6">
        <v>26.82</v>
      </c>
      <c r="Z57" s="6">
        <v>0</v>
      </c>
      <c r="AA57" s="6">
        <v>98.05</v>
      </c>
      <c r="AB57" s="6">
        <v>0</v>
      </c>
      <c r="AC57" s="10">
        <f t="shared" si="14"/>
        <v>124.87</v>
      </c>
      <c r="AD57" s="6">
        <v>1317.03</v>
      </c>
      <c r="AE57" s="10">
        <f t="shared" si="15"/>
        <v>1317.03</v>
      </c>
      <c r="AG57" s="10">
        <f t="shared" si="16"/>
        <v>28986.6</v>
      </c>
    </row>
    <row r="58" spans="1:35">
      <c r="A58" s="14">
        <v>42794</v>
      </c>
      <c r="B58" s="43">
        <v>299.39999999999998</v>
      </c>
      <c r="C58" s="6">
        <v>5352.6</v>
      </c>
      <c r="D58" s="6">
        <v>0</v>
      </c>
      <c r="E58" s="6">
        <v>0</v>
      </c>
      <c r="F58" s="6"/>
      <c r="G58" s="10">
        <f t="shared" si="11"/>
        <v>5652</v>
      </c>
      <c r="H58" s="6">
        <v>68.5</v>
      </c>
      <c r="I58" s="6">
        <v>0</v>
      </c>
      <c r="J58" s="6">
        <v>21.13</v>
      </c>
      <c r="K58" s="6">
        <v>736.25</v>
      </c>
      <c r="L58" s="6">
        <v>5.0999999999999996</v>
      </c>
      <c r="M58" s="6">
        <v>0</v>
      </c>
      <c r="N58" s="6">
        <v>342.24</v>
      </c>
      <c r="O58" s="6">
        <v>0</v>
      </c>
      <c r="P58" s="6">
        <v>38.880000000000003</v>
      </c>
      <c r="Q58" s="6">
        <v>0</v>
      </c>
      <c r="R58" s="6">
        <v>0</v>
      </c>
      <c r="S58" s="6">
        <v>58</v>
      </c>
      <c r="T58" s="6">
        <v>0</v>
      </c>
      <c r="U58" s="10">
        <f t="shared" si="12"/>
        <v>1270.1000000000001</v>
      </c>
      <c r="V58" s="6">
        <v>264.85000000000002</v>
      </c>
      <c r="W58" s="6">
        <v>0</v>
      </c>
      <c r="X58" s="10">
        <f t="shared" si="13"/>
        <v>264.85000000000002</v>
      </c>
      <c r="Y58" s="6">
        <v>0</v>
      </c>
      <c r="Z58" s="6">
        <v>0</v>
      </c>
      <c r="AA58" s="6">
        <v>3.02</v>
      </c>
      <c r="AB58" s="6">
        <v>0</v>
      </c>
      <c r="AC58" s="10">
        <f t="shared" si="14"/>
        <v>3.02</v>
      </c>
      <c r="AD58" s="6">
        <v>0</v>
      </c>
      <c r="AE58" s="10">
        <f t="shared" si="15"/>
        <v>0</v>
      </c>
      <c r="AG58" s="10">
        <f t="shared" si="16"/>
        <v>7189.97</v>
      </c>
    </row>
    <row r="59" spans="1:35">
      <c r="A59" s="14"/>
      <c r="B59" s="43"/>
      <c r="C59" s="6"/>
      <c r="D59" s="6"/>
      <c r="E59" s="6"/>
      <c r="F59" s="6"/>
      <c r="G59" s="10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10"/>
      <c r="V59" s="6"/>
      <c r="W59" s="6"/>
      <c r="X59" s="10"/>
      <c r="Y59" s="6"/>
      <c r="Z59" s="6"/>
      <c r="AA59" s="6"/>
      <c r="AB59" s="6"/>
      <c r="AC59" s="10"/>
      <c r="AD59" s="6"/>
      <c r="AE59" s="10"/>
      <c r="AG59" s="10"/>
    </row>
    <row r="60" spans="1:35">
      <c r="B60" s="43"/>
      <c r="C60" s="6"/>
      <c r="D60" s="6"/>
      <c r="E60" s="6"/>
      <c r="F60" s="6"/>
      <c r="G60" s="10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10">
        <f t="shared" ref="U60" si="17">SUM(H60:T60)</f>
        <v>0</v>
      </c>
      <c r="V60" s="6"/>
      <c r="W60" s="6"/>
      <c r="X60" s="10">
        <f t="shared" ref="X60" si="18">SUM(V60:W60)</f>
        <v>0</v>
      </c>
      <c r="Y60" s="6"/>
      <c r="Z60" s="6"/>
      <c r="AA60" s="6"/>
      <c r="AB60" s="6"/>
      <c r="AC60" s="10">
        <f t="shared" si="14"/>
        <v>0</v>
      </c>
      <c r="AD60" s="6"/>
      <c r="AE60" s="10">
        <f t="shared" si="15"/>
        <v>0</v>
      </c>
      <c r="AG60" s="10">
        <f t="shared" si="16"/>
        <v>0</v>
      </c>
    </row>
    <row r="61" spans="1:35" ht="15.75">
      <c r="B61" s="6">
        <f>SUM(B39:B58)</f>
        <v>14011.24</v>
      </c>
      <c r="C61" s="6">
        <f t="shared" ref="C61:E61" si="19">SUM(C39:C58)</f>
        <v>5352.6</v>
      </c>
      <c r="D61" s="6">
        <f t="shared" si="19"/>
        <v>24.009999999999998</v>
      </c>
      <c r="E61" s="6">
        <f t="shared" si="19"/>
        <v>0</v>
      </c>
      <c r="F61" s="6"/>
      <c r="G61" s="6">
        <f t="shared" ref="G61:AE61" si="20">SUM(G39:G60)</f>
        <v>19387.849999999999</v>
      </c>
      <c r="H61" s="6">
        <f>SUM(H39:H60)</f>
        <v>1459.79</v>
      </c>
      <c r="I61" s="6">
        <f t="shared" ref="I61:T61" si="21">SUM(I39:I60)</f>
        <v>4</v>
      </c>
      <c r="J61" s="6">
        <f t="shared" si="21"/>
        <v>1300.8500000000001</v>
      </c>
      <c r="K61" s="6">
        <f t="shared" si="21"/>
        <v>12923.619999999999</v>
      </c>
      <c r="L61" s="6">
        <f t="shared" si="21"/>
        <v>155.16</v>
      </c>
      <c r="M61" s="6">
        <f t="shared" si="21"/>
        <v>90</v>
      </c>
      <c r="N61" s="6">
        <f t="shared" si="21"/>
        <v>4166.3999999999996</v>
      </c>
      <c r="O61" s="6">
        <f t="shared" si="21"/>
        <v>5275.2000000000007</v>
      </c>
      <c r="P61" s="6">
        <f t="shared" si="21"/>
        <v>1223.94</v>
      </c>
      <c r="Q61" s="6">
        <f t="shared" si="21"/>
        <v>6750</v>
      </c>
      <c r="R61" s="6">
        <f t="shared" si="21"/>
        <v>116</v>
      </c>
      <c r="S61" s="6">
        <f t="shared" si="21"/>
        <v>23781.66</v>
      </c>
      <c r="T61" s="6">
        <f t="shared" si="21"/>
        <v>0</v>
      </c>
      <c r="U61" s="6">
        <f t="shared" si="20"/>
        <v>57246.62</v>
      </c>
      <c r="V61" s="6">
        <f>SUM(V39:V60)</f>
        <v>4563.8900000000003</v>
      </c>
      <c r="W61" s="6">
        <f t="shared" si="20"/>
        <v>0</v>
      </c>
      <c r="X61" s="6">
        <f t="shared" si="20"/>
        <v>4563.8900000000003</v>
      </c>
      <c r="Y61" s="6">
        <f>SUM(Y39:Y60)</f>
        <v>558.18000000000006</v>
      </c>
      <c r="Z61" s="6">
        <f t="shared" ref="Z61:AB61" si="22">SUM(Z39:Z60)</f>
        <v>17.71</v>
      </c>
      <c r="AA61" s="6">
        <f t="shared" si="22"/>
        <v>914.3</v>
      </c>
      <c r="AB61" s="6">
        <f t="shared" si="22"/>
        <v>82</v>
      </c>
      <c r="AC61" s="6">
        <f t="shared" si="20"/>
        <v>1572.19</v>
      </c>
      <c r="AD61" s="6">
        <f t="shared" si="20"/>
        <v>10465.299999999999</v>
      </c>
      <c r="AE61" s="6">
        <f t="shared" si="20"/>
        <v>10465.299999999999</v>
      </c>
      <c r="AF61" s="6">
        <f>SUM(AF39:AF60)</f>
        <v>0</v>
      </c>
      <c r="AG61" s="6">
        <f>SUM(AG39:AG60)</f>
        <v>93235.85</v>
      </c>
      <c r="AH61" s="6"/>
      <c r="AI61" s="6"/>
    </row>
    <row r="62" spans="1:35">
      <c r="B62" s="6"/>
      <c r="C62" s="6"/>
      <c r="D62" s="6"/>
      <c r="E62" s="6"/>
      <c r="F62" s="6"/>
      <c r="G62" s="6">
        <f>SUM(B61:E61)</f>
        <v>19387.849999999999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>
        <f>SUM(H61:T61)</f>
        <v>57246.619999999995</v>
      </c>
      <c r="V62" s="6"/>
      <c r="W62" s="6"/>
      <c r="X62" s="6"/>
      <c r="Y62" s="6"/>
      <c r="Z62" s="6"/>
      <c r="AA62" s="6"/>
      <c r="AB62" s="6"/>
      <c r="AC62" s="6"/>
      <c r="AD62" s="6"/>
      <c r="AE62" s="10" t="s">
        <v>39</v>
      </c>
      <c r="AG62" s="45">
        <v>0</v>
      </c>
    </row>
    <row r="63" spans="1:35">
      <c r="B63" s="6"/>
      <c r="C63" s="6"/>
      <c r="D63" s="6"/>
      <c r="E63" s="6"/>
      <c r="F63" s="6"/>
      <c r="G63" s="10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10"/>
      <c r="V63" s="6"/>
      <c r="W63" s="6"/>
      <c r="X63" s="10"/>
      <c r="Y63" s="6"/>
      <c r="Z63" s="6"/>
      <c r="AA63" s="6"/>
      <c r="AB63" s="6"/>
      <c r="AC63" s="10"/>
      <c r="AD63" s="6"/>
      <c r="AE63" s="10" t="s">
        <v>40</v>
      </c>
      <c r="AG63" s="45">
        <v>0</v>
      </c>
    </row>
    <row r="64" spans="1:35">
      <c r="B64" s="6"/>
      <c r="C64" s="6"/>
      <c r="D64" s="6"/>
      <c r="E64" s="6"/>
      <c r="F64" s="6"/>
      <c r="G64" s="10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10"/>
      <c r="V64" s="6"/>
      <c r="W64" s="6"/>
      <c r="X64" s="10"/>
      <c r="Y64" s="6"/>
      <c r="Z64" s="6"/>
      <c r="AA64" s="6"/>
      <c r="AB64" s="6"/>
      <c r="AC64" s="10"/>
      <c r="AD64" s="6"/>
      <c r="AE64" s="44" t="s">
        <v>41</v>
      </c>
      <c r="AG64" s="45">
        <v>0</v>
      </c>
    </row>
    <row r="65" spans="1:35">
      <c r="B65" s="6"/>
      <c r="C65" s="6"/>
      <c r="D65" s="6"/>
      <c r="E65" s="6"/>
      <c r="F65" s="6"/>
      <c r="G65" s="10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10"/>
      <c r="V65" s="6"/>
      <c r="W65" s="6"/>
      <c r="X65" s="10"/>
      <c r="Y65" s="6"/>
      <c r="Z65" s="6"/>
      <c r="AA65" s="6"/>
      <c r="AB65" s="6"/>
      <c r="AC65" s="10"/>
      <c r="AD65" s="6"/>
      <c r="AG65" s="45">
        <f>SUM(AG61:AG64)</f>
        <v>93235.85</v>
      </c>
    </row>
    <row r="66" spans="1:35">
      <c r="B66" s="6"/>
      <c r="C66" s="6"/>
      <c r="D66" s="6"/>
      <c r="E66" s="6"/>
      <c r="F66" s="6"/>
      <c r="G66" s="10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10"/>
      <c r="V66" s="6"/>
      <c r="W66" s="6"/>
      <c r="X66" s="10"/>
      <c r="Y66" s="6"/>
      <c r="Z66" s="6"/>
      <c r="AA66" s="6"/>
      <c r="AB66" s="6"/>
      <c r="AC66" s="10"/>
      <c r="AD66" s="6"/>
      <c r="AE66" s="10"/>
      <c r="AG66" s="10"/>
    </row>
    <row r="67" spans="1:35" ht="16.5" customHeight="1">
      <c r="B67" s="6"/>
      <c r="C67" s="6"/>
      <c r="D67" s="164" t="s">
        <v>28</v>
      </c>
      <c r="E67" s="164"/>
      <c r="F67" s="164"/>
      <c r="G67" s="164"/>
      <c r="H67" s="164"/>
      <c r="I67" s="164"/>
      <c r="J67" s="164"/>
      <c r="K67" s="164"/>
      <c r="L67" s="164"/>
      <c r="M67" s="6"/>
      <c r="N67" s="6"/>
      <c r="O67" s="6"/>
      <c r="P67" s="6"/>
      <c r="Q67" s="6"/>
      <c r="R67" s="6"/>
      <c r="S67" s="6"/>
      <c r="T67" s="6"/>
      <c r="U67" s="10"/>
      <c r="V67" s="6"/>
      <c r="W67" s="6"/>
      <c r="X67" s="10"/>
      <c r="Y67" s="6"/>
      <c r="Z67" s="6"/>
      <c r="AA67" s="6"/>
      <c r="AB67" s="6"/>
      <c r="AC67" s="10"/>
      <c r="AD67" s="6"/>
      <c r="AE67" s="10"/>
      <c r="AG67" s="10"/>
    </row>
    <row r="68" spans="1:35" ht="17.25">
      <c r="B68" s="6" t="s">
        <v>43</v>
      </c>
      <c r="C68" s="6"/>
      <c r="D68" s="163" t="s">
        <v>50</v>
      </c>
      <c r="E68" s="163"/>
      <c r="F68" s="163"/>
      <c r="G68" s="163"/>
      <c r="H68" s="163"/>
      <c r="I68" s="163"/>
      <c r="J68" s="163"/>
      <c r="K68" s="163"/>
      <c r="L68" s="163"/>
      <c r="M68" s="6"/>
      <c r="N68" s="6"/>
      <c r="O68" s="6"/>
      <c r="P68" s="6"/>
      <c r="Q68" s="6"/>
      <c r="R68" s="6"/>
      <c r="S68" s="6"/>
      <c r="T68" s="6"/>
      <c r="U68" s="10"/>
      <c r="V68" s="6"/>
      <c r="W68" s="6"/>
      <c r="X68" s="10"/>
      <c r="Y68" s="6"/>
      <c r="Z68" s="6"/>
      <c r="AA68" s="6"/>
      <c r="AB68" s="6"/>
      <c r="AC68" s="10"/>
      <c r="AD68" s="6"/>
      <c r="AE68" s="10"/>
      <c r="AG68" s="10"/>
    </row>
    <row r="69" spans="1:35">
      <c r="B69" s="6"/>
      <c r="C69" s="6"/>
      <c r="D69" s="6"/>
      <c r="E69" s="6"/>
      <c r="F69" s="6"/>
      <c r="G69" s="10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10"/>
      <c r="V69" s="6"/>
      <c r="W69" s="6"/>
      <c r="X69" s="10"/>
      <c r="Y69" s="6"/>
      <c r="Z69" s="6"/>
      <c r="AA69" s="6"/>
      <c r="AB69" s="6"/>
      <c r="AC69" s="10"/>
      <c r="AD69" s="6"/>
      <c r="AE69" s="10"/>
      <c r="AG69" s="10"/>
    </row>
    <row r="70" spans="1:35">
      <c r="A70" s="58"/>
      <c r="B70" s="81">
        <v>85119001</v>
      </c>
      <c r="C70" s="81">
        <v>85119003</v>
      </c>
      <c r="D70" s="81">
        <v>85119018</v>
      </c>
      <c r="E70" s="81">
        <v>11802</v>
      </c>
      <c r="F70" s="81"/>
      <c r="G70" s="82">
        <v>21310001</v>
      </c>
      <c r="H70" s="81">
        <v>85801005</v>
      </c>
      <c r="I70" s="81">
        <v>858011006</v>
      </c>
      <c r="J70" s="81">
        <v>85801008</v>
      </c>
      <c r="K70" s="81">
        <v>85801009</v>
      </c>
      <c r="L70" s="81">
        <v>85801099</v>
      </c>
      <c r="M70" s="81">
        <v>85801011</v>
      </c>
      <c r="N70" s="81">
        <v>85801014</v>
      </c>
      <c r="O70" s="81">
        <v>85801015</v>
      </c>
      <c r="P70" s="81">
        <v>85801017</v>
      </c>
      <c r="Q70" s="81">
        <v>85801018</v>
      </c>
      <c r="R70" s="81">
        <v>85801019</v>
      </c>
      <c r="S70" s="81">
        <v>95803010</v>
      </c>
      <c r="T70" s="81">
        <v>85803099</v>
      </c>
      <c r="U70" s="83">
        <v>21312001</v>
      </c>
      <c r="V70" s="81">
        <v>85807001</v>
      </c>
      <c r="W70" s="81">
        <v>85807099</v>
      </c>
      <c r="X70" s="83">
        <v>21314001</v>
      </c>
      <c r="Y70" s="81">
        <v>85601002</v>
      </c>
      <c r="Z70" s="81">
        <v>85601012</v>
      </c>
      <c r="AA70" s="81">
        <v>85601014</v>
      </c>
      <c r="AB70" s="81">
        <v>85909099</v>
      </c>
      <c r="AC70" s="83">
        <v>21315001</v>
      </c>
      <c r="AD70" s="84"/>
      <c r="AE70" s="85"/>
      <c r="AF70" s="56"/>
      <c r="AG70" s="85"/>
    </row>
    <row r="71" spans="1:35" ht="42.75" customHeight="1">
      <c r="A71" s="61" t="s">
        <v>71</v>
      </c>
      <c r="B71" s="87" t="s">
        <v>0</v>
      </c>
      <c r="C71" s="87" t="s">
        <v>1</v>
      </c>
      <c r="D71" s="87" t="s">
        <v>2</v>
      </c>
      <c r="E71" s="87" t="s">
        <v>70</v>
      </c>
      <c r="F71" s="62" t="s">
        <v>79</v>
      </c>
      <c r="G71" s="88" t="s">
        <v>22</v>
      </c>
      <c r="H71" s="87" t="s">
        <v>3</v>
      </c>
      <c r="I71" s="87" t="s">
        <v>4</v>
      </c>
      <c r="J71" s="87" t="s">
        <v>5</v>
      </c>
      <c r="K71" s="87" t="s">
        <v>6</v>
      </c>
      <c r="L71" s="87" t="s">
        <v>7</v>
      </c>
      <c r="M71" s="87" t="s">
        <v>8</v>
      </c>
      <c r="N71" s="87" t="s">
        <v>9</v>
      </c>
      <c r="O71" s="87" t="s">
        <v>10</v>
      </c>
      <c r="P71" s="87" t="s">
        <v>11</v>
      </c>
      <c r="Q71" s="87" t="s">
        <v>12</v>
      </c>
      <c r="R71" s="87" t="s">
        <v>13</v>
      </c>
      <c r="S71" s="87" t="s">
        <v>14</v>
      </c>
      <c r="T71" s="87" t="s">
        <v>15</v>
      </c>
      <c r="U71" s="89" t="s">
        <v>23</v>
      </c>
      <c r="V71" s="87" t="s">
        <v>25</v>
      </c>
      <c r="W71" s="87" t="s">
        <v>16</v>
      </c>
      <c r="X71" s="89" t="s">
        <v>24</v>
      </c>
      <c r="Y71" s="87" t="s">
        <v>17</v>
      </c>
      <c r="Z71" s="87" t="s">
        <v>18</v>
      </c>
      <c r="AA71" s="87" t="s">
        <v>19</v>
      </c>
      <c r="AB71" s="87" t="s">
        <v>20</v>
      </c>
      <c r="AC71" s="89" t="s">
        <v>26</v>
      </c>
      <c r="AD71" s="87" t="s">
        <v>21</v>
      </c>
      <c r="AE71" s="89" t="s">
        <v>27</v>
      </c>
      <c r="AF71" s="90"/>
      <c r="AG71" s="93" t="s">
        <v>29</v>
      </c>
      <c r="AH71" s="20"/>
      <c r="AI71" s="20"/>
    </row>
    <row r="72" spans="1:35">
      <c r="A72" s="6"/>
      <c r="B72" s="6"/>
      <c r="C72" s="6"/>
      <c r="D72" s="6"/>
      <c r="E72" s="6"/>
      <c r="F72" s="6"/>
      <c r="G72" s="10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10"/>
      <c r="V72" s="6"/>
      <c r="W72" s="6"/>
      <c r="X72" s="10"/>
      <c r="Y72" s="6"/>
      <c r="Z72" s="6"/>
      <c r="AA72" s="6"/>
      <c r="AB72" s="6"/>
      <c r="AC72" s="10"/>
      <c r="AD72" s="6"/>
      <c r="AE72" s="10"/>
      <c r="AG72" s="10"/>
    </row>
    <row r="73" spans="1:35">
      <c r="A73" s="14">
        <v>42795</v>
      </c>
      <c r="B73" s="6">
        <v>211.52</v>
      </c>
      <c r="C73" s="6">
        <v>0</v>
      </c>
      <c r="D73" s="6">
        <v>6.86</v>
      </c>
      <c r="E73" s="6">
        <v>17.760000000000002</v>
      </c>
      <c r="F73" s="6"/>
      <c r="G73" s="10">
        <f>SUM(B73:E73)</f>
        <v>236.14000000000001</v>
      </c>
      <c r="H73" s="6">
        <v>85</v>
      </c>
      <c r="I73" s="6">
        <v>0</v>
      </c>
      <c r="J73" s="6">
        <v>57.17</v>
      </c>
      <c r="K73" s="6">
        <v>861.33</v>
      </c>
      <c r="L73" s="6">
        <v>235.97</v>
      </c>
      <c r="M73" s="6">
        <v>0</v>
      </c>
      <c r="N73" s="6">
        <v>105.87</v>
      </c>
      <c r="O73" s="6">
        <v>314.35000000000002</v>
      </c>
      <c r="P73" s="6">
        <v>61.76</v>
      </c>
      <c r="Q73" s="6">
        <v>0</v>
      </c>
      <c r="R73" s="6">
        <v>0</v>
      </c>
      <c r="S73" s="6">
        <v>83</v>
      </c>
      <c r="T73" s="6">
        <v>0</v>
      </c>
      <c r="U73" s="10">
        <f>SUM(H73:T73)</f>
        <v>1804.45</v>
      </c>
      <c r="V73" s="6">
        <v>344.71</v>
      </c>
      <c r="W73" s="6">
        <v>0</v>
      </c>
      <c r="X73" s="10">
        <f>SUM(V73:W73)</f>
        <v>344.71</v>
      </c>
      <c r="Y73" s="6">
        <v>2.73</v>
      </c>
      <c r="Z73" s="6">
        <v>3</v>
      </c>
      <c r="AA73" s="6">
        <v>49.99</v>
      </c>
      <c r="AB73" s="6">
        <v>0</v>
      </c>
      <c r="AC73" s="10">
        <f>SUM(Y73:AB73)</f>
        <v>55.72</v>
      </c>
      <c r="AD73" s="6">
        <v>154.01</v>
      </c>
      <c r="AE73" s="10">
        <f>SUM(AD73)</f>
        <v>154.01</v>
      </c>
      <c r="AG73" s="10">
        <f>AE73+AC73+X73+U73+G73</f>
        <v>2595.0299999999997</v>
      </c>
      <c r="AH73" s="10"/>
    </row>
    <row r="74" spans="1:35">
      <c r="A74" s="14">
        <v>42796</v>
      </c>
      <c r="B74" s="6">
        <v>113.75</v>
      </c>
      <c r="C74" s="6">
        <v>0</v>
      </c>
      <c r="D74" s="6">
        <v>0</v>
      </c>
      <c r="E74" s="6">
        <v>0</v>
      </c>
      <c r="F74" s="6"/>
      <c r="G74" s="10">
        <f t="shared" ref="G74:G94" si="23">SUM(B74:E74)</f>
        <v>113.75</v>
      </c>
      <c r="H74" s="6">
        <v>102.5</v>
      </c>
      <c r="I74" s="6">
        <v>0</v>
      </c>
      <c r="J74" s="6">
        <v>24.42</v>
      </c>
      <c r="K74" s="6">
        <v>180.52</v>
      </c>
      <c r="L74" s="6">
        <v>3.81</v>
      </c>
      <c r="M74" s="6">
        <v>18</v>
      </c>
      <c r="N74" s="6">
        <v>62.95</v>
      </c>
      <c r="O74" s="6">
        <v>247.96</v>
      </c>
      <c r="P74" s="6">
        <v>11.39</v>
      </c>
      <c r="Q74" s="6">
        <v>0</v>
      </c>
      <c r="R74" s="6">
        <v>2.5</v>
      </c>
      <c r="S74" s="6">
        <v>133</v>
      </c>
      <c r="T74" s="6">
        <v>0</v>
      </c>
      <c r="U74" s="10">
        <f t="shared" ref="U74:U96" si="24">SUM(H74:T74)</f>
        <v>787.05</v>
      </c>
      <c r="V74" s="6">
        <v>138.5</v>
      </c>
      <c r="W74" s="6">
        <v>0</v>
      </c>
      <c r="X74" s="10">
        <f t="shared" ref="X74:X96" si="25">SUM(V74:W74)</f>
        <v>138.5</v>
      </c>
      <c r="Y74" s="6">
        <v>90.61</v>
      </c>
      <c r="Z74" s="6">
        <v>0</v>
      </c>
      <c r="AA74" s="6">
        <v>59.89</v>
      </c>
      <c r="AB74" s="6">
        <v>0</v>
      </c>
      <c r="AC74" s="10">
        <f t="shared" ref="AC74:AC96" si="26">SUM(Y74:AB74)</f>
        <v>150.5</v>
      </c>
      <c r="AD74" s="6">
        <v>528.95000000000005</v>
      </c>
      <c r="AE74" s="10">
        <f t="shared" ref="AE74:AE96" si="27">SUM(AD74)</f>
        <v>528.95000000000005</v>
      </c>
      <c r="AG74" s="10">
        <f t="shared" ref="AG74:AG96" si="28">AE74+AC74+X74+U74+G74</f>
        <v>1718.75</v>
      </c>
    </row>
    <row r="75" spans="1:35">
      <c r="A75" s="14">
        <v>42797</v>
      </c>
      <c r="B75" s="6">
        <v>214.08</v>
      </c>
      <c r="C75" s="6">
        <v>0</v>
      </c>
      <c r="D75" s="6">
        <v>0</v>
      </c>
      <c r="E75" s="6">
        <v>0</v>
      </c>
      <c r="F75" s="6"/>
      <c r="G75" s="10">
        <f t="shared" si="23"/>
        <v>214.08</v>
      </c>
      <c r="H75" s="6">
        <v>89</v>
      </c>
      <c r="I75" s="6">
        <v>0</v>
      </c>
      <c r="J75" s="6">
        <v>12.87</v>
      </c>
      <c r="K75" s="6">
        <v>141.87</v>
      </c>
      <c r="L75" s="6">
        <v>2.35</v>
      </c>
      <c r="M75" s="6">
        <v>0</v>
      </c>
      <c r="N75" s="6">
        <v>108.9</v>
      </c>
      <c r="O75" s="6">
        <v>233.76</v>
      </c>
      <c r="P75" s="6">
        <v>4.76</v>
      </c>
      <c r="Q75" s="6">
        <v>0</v>
      </c>
      <c r="R75" s="6">
        <v>0</v>
      </c>
      <c r="S75" s="6">
        <v>135</v>
      </c>
      <c r="T75" s="6">
        <v>0</v>
      </c>
      <c r="U75" s="10">
        <f t="shared" si="24"/>
        <v>728.51</v>
      </c>
      <c r="V75" s="6">
        <v>131.05000000000001</v>
      </c>
      <c r="W75" s="6">
        <v>0</v>
      </c>
      <c r="X75" s="10">
        <f t="shared" si="25"/>
        <v>131.05000000000001</v>
      </c>
      <c r="Y75" s="6">
        <v>136.04</v>
      </c>
      <c r="Z75" s="6">
        <v>8.7100000000000009</v>
      </c>
      <c r="AA75" s="6">
        <v>94.44</v>
      </c>
      <c r="AB75" s="6">
        <v>0</v>
      </c>
      <c r="AC75" s="10">
        <f t="shared" si="26"/>
        <v>239.19</v>
      </c>
      <c r="AD75" s="6">
        <v>1422.13</v>
      </c>
      <c r="AE75" s="10">
        <f t="shared" si="27"/>
        <v>1422.13</v>
      </c>
      <c r="AG75" s="10">
        <f t="shared" si="28"/>
        <v>2734.96</v>
      </c>
    </row>
    <row r="76" spans="1:35">
      <c r="A76" s="14">
        <v>42800</v>
      </c>
      <c r="B76" s="6">
        <v>54</v>
      </c>
      <c r="C76" s="6">
        <v>0</v>
      </c>
      <c r="D76" s="6">
        <v>0</v>
      </c>
      <c r="E76" s="6">
        <v>0</v>
      </c>
      <c r="F76" s="6"/>
      <c r="G76" s="10">
        <f t="shared" si="23"/>
        <v>54</v>
      </c>
      <c r="H76" s="6">
        <v>103</v>
      </c>
      <c r="I76" s="6">
        <v>1</v>
      </c>
      <c r="J76" s="6">
        <v>87.05</v>
      </c>
      <c r="K76" s="6">
        <v>487.64</v>
      </c>
      <c r="L76" s="6">
        <v>1.32</v>
      </c>
      <c r="M76" s="6">
        <v>6</v>
      </c>
      <c r="N76" s="6">
        <v>156.08000000000001</v>
      </c>
      <c r="O76" s="6">
        <v>590.29</v>
      </c>
      <c r="P76" s="6">
        <v>40.65</v>
      </c>
      <c r="Q76" s="6">
        <v>0</v>
      </c>
      <c r="R76" s="6">
        <v>0</v>
      </c>
      <c r="S76" s="6">
        <v>55</v>
      </c>
      <c r="T76" s="6">
        <v>0</v>
      </c>
      <c r="U76" s="10">
        <f t="shared" si="24"/>
        <v>1528.0300000000002</v>
      </c>
      <c r="V76" s="6">
        <v>246.2</v>
      </c>
      <c r="W76" s="6">
        <v>0</v>
      </c>
      <c r="X76" s="10">
        <f t="shared" si="25"/>
        <v>246.2</v>
      </c>
      <c r="Y76" s="6">
        <v>21.39</v>
      </c>
      <c r="Z76" s="6">
        <v>0</v>
      </c>
      <c r="AA76" s="6">
        <v>64.87</v>
      </c>
      <c r="AB76" s="6">
        <v>0</v>
      </c>
      <c r="AC76" s="10">
        <f t="shared" si="26"/>
        <v>86.26</v>
      </c>
      <c r="AD76" s="6">
        <v>1954.06</v>
      </c>
      <c r="AE76" s="10">
        <f t="shared" si="27"/>
        <v>1954.06</v>
      </c>
      <c r="AG76" s="10">
        <f t="shared" si="28"/>
        <v>3868.55</v>
      </c>
    </row>
    <row r="77" spans="1:35">
      <c r="A77" s="14">
        <v>42801</v>
      </c>
      <c r="B77" s="6">
        <v>426</v>
      </c>
      <c r="C77" s="6">
        <v>0</v>
      </c>
      <c r="D77" s="6">
        <v>3.43</v>
      </c>
      <c r="E77" s="6">
        <v>0</v>
      </c>
      <c r="F77" s="6"/>
      <c r="G77" s="10">
        <f t="shared" si="23"/>
        <v>429.43</v>
      </c>
      <c r="H77" s="6">
        <v>72</v>
      </c>
      <c r="I77" s="6">
        <v>0</v>
      </c>
      <c r="J77" s="6">
        <v>481.98</v>
      </c>
      <c r="K77" s="6">
        <v>5217.88</v>
      </c>
      <c r="L77" s="6">
        <v>3.35</v>
      </c>
      <c r="M77" s="6">
        <v>12</v>
      </c>
      <c r="N77" s="6">
        <v>392.45</v>
      </c>
      <c r="O77" s="6">
        <v>0</v>
      </c>
      <c r="P77" s="6">
        <v>524.79999999999995</v>
      </c>
      <c r="Q77" s="6">
        <v>0</v>
      </c>
      <c r="R77" s="6">
        <v>0</v>
      </c>
      <c r="S77" s="6">
        <v>202.75</v>
      </c>
      <c r="T77" s="6">
        <v>0</v>
      </c>
      <c r="U77" s="10">
        <f t="shared" si="24"/>
        <v>6907.2100000000009</v>
      </c>
      <c r="V77" s="6">
        <v>175.9</v>
      </c>
      <c r="W77" s="6">
        <v>0</v>
      </c>
      <c r="X77" s="10">
        <f t="shared" si="25"/>
        <v>175.9</v>
      </c>
      <c r="Y77" s="6">
        <v>14.72</v>
      </c>
      <c r="Z77" s="6">
        <v>0</v>
      </c>
      <c r="AA77" s="6">
        <v>25.43</v>
      </c>
      <c r="AB77" s="6">
        <v>0</v>
      </c>
      <c r="AC77" s="10">
        <f t="shared" si="26"/>
        <v>40.15</v>
      </c>
      <c r="AD77" s="6">
        <v>386.24</v>
      </c>
      <c r="AE77" s="10">
        <f t="shared" si="27"/>
        <v>386.24</v>
      </c>
      <c r="AG77" s="10">
        <f t="shared" si="28"/>
        <v>7938.9300000000012</v>
      </c>
    </row>
    <row r="78" spans="1:35">
      <c r="A78" s="14">
        <v>42802</v>
      </c>
      <c r="B78" s="6">
        <v>1261.68</v>
      </c>
      <c r="C78" s="6">
        <v>0</v>
      </c>
      <c r="D78" s="6">
        <v>6.86</v>
      </c>
      <c r="E78" s="6">
        <v>0</v>
      </c>
      <c r="F78" s="6"/>
      <c r="G78" s="10">
        <f t="shared" si="23"/>
        <v>1268.54</v>
      </c>
      <c r="H78" s="6">
        <v>61.5</v>
      </c>
      <c r="I78" s="6">
        <v>0</v>
      </c>
      <c r="J78" s="6">
        <v>16.61</v>
      </c>
      <c r="K78" s="6">
        <v>157.03</v>
      </c>
      <c r="L78" s="6">
        <v>0.92</v>
      </c>
      <c r="M78" s="6">
        <v>0</v>
      </c>
      <c r="N78" s="6">
        <v>98.87</v>
      </c>
      <c r="O78" s="6">
        <v>245.2</v>
      </c>
      <c r="P78" s="6">
        <v>19.920000000000002</v>
      </c>
      <c r="Q78" s="6">
        <v>0</v>
      </c>
      <c r="R78" s="6">
        <v>0</v>
      </c>
      <c r="S78" s="6">
        <v>101</v>
      </c>
      <c r="T78" s="6">
        <v>0</v>
      </c>
      <c r="U78" s="10">
        <f t="shared" si="24"/>
        <v>701.04999999999984</v>
      </c>
      <c r="V78" s="6">
        <v>94.75</v>
      </c>
      <c r="W78" s="6">
        <v>0</v>
      </c>
      <c r="X78" s="10">
        <f t="shared" si="25"/>
        <v>94.75</v>
      </c>
      <c r="Y78" s="6">
        <v>8.2200000000000006</v>
      </c>
      <c r="Z78" s="6">
        <v>0</v>
      </c>
      <c r="AA78" s="6">
        <v>22.98</v>
      </c>
      <c r="AB78" s="6">
        <v>0</v>
      </c>
      <c r="AC78" s="10">
        <f t="shared" si="26"/>
        <v>31.200000000000003</v>
      </c>
      <c r="AD78" s="6">
        <v>263.63</v>
      </c>
      <c r="AE78" s="10">
        <f t="shared" si="27"/>
        <v>263.63</v>
      </c>
      <c r="AG78" s="10">
        <f t="shared" si="28"/>
        <v>2359.17</v>
      </c>
    </row>
    <row r="79" spans="1:35">
      <c r="A79" s="14">
        <v>42803</v>
      </c>
      <c r="B79" s="6">
        <v>688.28</v>
      </c>
      <c r="C79" s="6">
        <v>0</v>
      </c>
      <c r="D79" s="6">
        <v>0</v>
      </c>
      <c r="E79" s="6">
        <v>0</v>
      </c>
      <c r="F79" s="6"/>
      <c r="G79" s="10">
        <f t="shared" si="23"/>
        <v>688.28</v>
      </c>
      <c r="H79" s="6">
        <v>76</v>
      </c>
      <c r="I79" s="6">
        <v>0</v>
      </c>
      <c r="J79" s="6">
        <v>55.82</v>
      </c>
      <c r="K79" s="6">
        <v>2428.2399999999998</v>
      </c>
      <c r="L79" s="6">
        <v>1.91</v>
      </c>
      <c r="M79" s="6">
        <v>0</v>
      </c>
      <c r="N79" s="6">
        <v>1071.28</v>
      </c>
      <c r="O79" s="6">
        <v>221.37</v>
      </c>
      <c r="P79" s="6">
        <v>105.3</v>
      </c>
      <c r="Q79" s="6">
        <v>0</v>
      </c>
      <c r="R79" s="6">
        <v>0</v>
      </c>
      <c r="S79" s="6">
        <v>16959</v>
      </c>
      <c r="T79" s="6">
        <v>0</v>
      </c>
      <c r="U79" s="10">
        <f t="shared" si="24"/>
        <v>20918.919999999998</v>
      </c>
      <c r="V79" s="6">
        <v>95.3</v>
      </c>
      <c r="W79" s="6">
        <v>0</v>
      </c>
      <c r="X79" s="10">
        <f t="shared" si="25"/>
        <v>95.3</v>
      </c>
      <c r="Y79" s="6">
        <v>0.94</v>
      </c>
      <c r="Z79" s="6">
        <v>0</v>
      </c>
      <c r="AA79" s="6">
        <v>8.7100000000000009</v>
      </c>
      <c r="AB79" s="6">
        <v>0</v>
      </c>
      <c r="AC79" s="10">
        <f t="shared" si="26"/>
        <v>9.65</v>
      </c>
      <c r="AD79" s="6">
        <v>979.02</v>
      </c>
      <c r="AE79" s="10">
        <f t="shared" si="27"/>
        <v>979.02</v>
      </c>
      <c r="AG79" s="10">
        <f t="shared" si="28"/>
        <v>22691.17</v>
      </c>
    </row>
    <row r="80" spans="1:35">
      <c r="A80" s="14">
        <v>42804</v>
      </c>
      <c r="B80" s="6">
        <v>0</v>
      </c>
      <c r="C80" s="6">
        <v>0</v>
      </c>
      <c r="D80" s="6">
        <v>3.43</v>
      </c>
      <c r="E80" s="6">
        <v>0</v>
      </c>
      <c r="F80" s="6"/>
      <c r="G80" s="10">
        <f t="shared" si="23"/>
        <v>3.43</v>
      </c>
      <c r="H80" s="6">
        <v>78.5</v>
      </c>
      <c r="I80" s="6">
        <v>0</v>
      </c>
      <c r="J80" s="6">
        <v>33.619999999999997</v>
      </c>
      <c r="K80" s="6">
        <v>145.44</v>
      </c>
      <c r="L80" s="6">
        <v>9.7899999999999991</v>
      </c>
      <c r="M80" s="6">
        <v>6</v>
      </c>
      <c r="N80" s="6">
        <v>21.96</v>
      </c>
      <c r="O80" s="6">
        <v>185.46</v>
      </c>
      <c r="P80" s="6">
        <v>19.59</v>
      </c>
      <c r="Q80" s="6">
        <v>0</v>
      </c>
      <c r="R80" s="6">
        <v>15</v>
      </c>
      <c r="S80" s="6">
        <v>27</v>
      </c>
      <c r="T80" s="6">
        <v>0</v>
      </c>
      <c r="U80" s="10">
        <f t="shared" si="24"/>
        <v>542.3599999999999</v>
      </c>
      <c r="V80" s="6">
        <v>70.55</v>
      </c>
      <c r="W80" s="6">
        <v>0</v>
      </c>
      <c r="X80" s="10">
        <f t="shared" si="25"/>
        <v>70.55</v>
      </c>
      <c r="Y80" s="6">
        <v>0.83</v>
      </c>
      <c r="Z80" s="6">
        <v>0</v>
      </c>
      <c r="AA80" s="6">
        <v>8.61</v>
      </c>
      <c r="AB80" s="6">
        <v>20</v>
      </c>
      <c r="AC80" s="10">
        <f t="shared" si="26"/>
        <v>29.439999999999998</v>
      </c>
      <c r="AD80" s="6">
        <v>32.83</v>
      </c>
      <c r="AE80" s="10">
        <f t="shared" si="27"/>
        <v>32.83</v>
      </c>
      <c r="AG80" s="10">
        <f t="shared" si="28"/>
        <v>678.60999999999979</v>
      </c>
    </row>
    <row r="81" spans="1:34">
      <c r="A81" s="14">
        <v>42807</v>
      </c>
      <c r="B81" s="6">
        <v>48.5</v>
      </c>
      <c r="C81" s="6">
        <v>0</v>
      </c>
      <c r="D81" s="6">
        <v>0</v>
      </c>
      <c r="E81" s="6">
        <v>0</v>
      </c>
      <c r="F81" s="6"/>
      <c r="G81" s="10">
        <f t="shared" si="23"/>
        <v>48.5</v>
      </c>
      <c r="H81" s="6">
        <v>95.5</v>
      </c>
      <c r="I81" s="6">
        <v>2</v>
      </c>
      <c r="J81" s="6">
        <v>18.16</v>
      </c>
      <c r="K81" s="6">
        <v>68.62</v>
      </c>
      <c r="L81" s="6">
        <v>0.98</v>
      </c>
      <c r="M81" s="6">
        <v>0</v>
      </c>
      <c r="N81" s="6">
        <v>112.39</v>
      </c>
      <c r="O81" s="6">
        <v>745.25</v>
      </c>
      <c r="P81" s="6">
        <v>5.69</v>
      </c>
      <c r="Q81" s="6">
        <v>0</v>
      </c>
      <c r="R81" s="6">
        <v>0</v>
      </c>
      <c r="S81" s="6">
        <v>85</v>
      </c>
      <c r="T81" s="6">
        <v>0</v>
      </c>
      <c r="U81" s="10">
        <f t="shared" si="24"/>
        <v>1133.5900000000001</v>
      </c>
      <c r="V81" s="6">
        <v>133.4</v>
      </c>
      <c r="W81" s="6">
        <v>0</v>
      </c>
      <c r="X81" s="10">
        <f t="shared" si="25"/>
        <v>133.4</v>
      </c>
      <c r="Y81" s="6">
        <v>0</v>
      </c>
      <c r="Z81" s="6">
        <v>0</v>
      </c>
      <c r="AA81" s="6">
        <v>12.11</v>
      </c>
      <c r="AB81" s="6">
        <v>0</v>
      </c>
      <c r="AC81" s="10">
        <f t="shared" si="26"/>
        <v>12.11</v>
      </c>
      <c r="AD81" s="6">
        <v>1699.33</v>
      </c>
      <c r="AE81" s="10">
        <f t="shared" si="27"/>
        <v>1699.33</v>
      </c>
      <c r="AG81" s="10">
        <f t="shared" si="28"/>
        <v>3026.9300000000003</v>
      </c>
    </row>
    <row r="82" spans="1:34">
      <c r="A82" s="14">
        <v>42808</v>
      </c>
      <c r="B82" s="6">
        <v>0</v>
      </c>
      <c r="C82" s="6">
        <v>0</v>
      </c>
      <c r="D82" s="6">
        <v>0</v>
      </c>
      <c r="E82" s="6">
        <v>0</v>
      </c>
      <c r="F82" s="6"/>
      <c r="G82" s="10">
        <f t="shared" si="23"/>
        <v>0</v>
      </c>
      <c r="H82" s="6">
        <v>45.5</v>
      </c>
      <c r="I82" s="6">
        <v>0</v>
      </c>
      <c r="J82" s="6">
        <v>11.92</v>
      </c>
      <c r="K82" s="6">
        <v>67.349999999999994</v>
      </c>
      <c r="L82" s="6">
        <v>0.89</v>
      </c>
      <c r="M82" s="6">
        <v>6</v>
      </c>
      <c r="N82" s="6">
        <v>9.61</v>
      </c>
      <c r="O82" s="6">
        <v>0</v>
      </c>
      <c r="P82" s="6">
        <v>15.15</v>
      </c>
      <c r="Q82" s="6">
        <v>0</v>
      </c>
      <c r="R82" s="6">
        <v>0</v>
      </c>
      <c r="S82" s="6">
        <v>20</v>
      </c>
      <c r="T82" s="6">
        <v>0</v>
      </c>
      <c r="U82" s="10">
        <f t="shared" si="24"/>
        <v>176.42</v>
      </c>
      <c r="V82" s="6">
        <v>25.15</v>
      </c>
      <c r="W82" s="6">
        <v>0</v>
      </c>
      <c r="X82" s="10">
        <f t="shared" si="25"/>
        <v>25.15</v>
      </c>
      <c r="Y82" s="6">
        <v>0</v>
      </c>
      <c r="Z82" s="6">
        <v>0</v>
      </c>
      <c r="AA82" s="6">
        <v>2.98</v>
      </c>
      <c r="AB82" s="6">
        <v>0</v>
      </c>
      <c r="AC82" s="10">
        <f t="shared" si="26"/>
        <v>2.98</v>
      </c>
      <c r="AD82" s="6">
        <v>0</v>
      </c>
      <c r="AE82" s="10">
        <f t="shared" si="27"/>
        <v>0</v>
      </c>
      <c r="AG82" s="10">
        <f t="shared" si="28"/>
        <v>204.54999999999998</v>
      </c>
    </row>
    <row r="83" spans="1:34">
      <c r="A83" s="14">
        <v>42809</v>
      </c>
      <c r="B83" s="6">
        <v>34.700000000000003</v>
      </c>
      <c r="C83" s="6">
        <v>0</v>
      </c>
      <c r="D83" s="6">
        <v>0</v>
      </c>
      <c r="E83" s="6">
        <v>0</v>
      </c>
      <c r="F83" s="6"/>
      <c r="G83" s="10">
        <f t="shared" si="23"/>
        <v>34.700000000000003</v>
      </c>
      <c r="H83" s="6">
        <v>34.5</v>
      </c>
      <c r="I83" s="6">
        <v>0</v>
      </c>
      <c r="J83" s="6">
        <v>9.93</v>
      </c>
      <c r="K83" s="6">
        <v>70.39</v>
      </c>
      <c r="L83" s="6">
        <v>0.78</v>
      </c>
      <c r="M83" s="6">
        <v>6</v>
      </c>
      <c r="N83" s="6">
        <v>116.33</v>
      </c>
      <c r="O83" s="6">
        <v>259.67</v>
      </c>
      <c r="P83" s="6">
        <v>20.74</v>
      </c>
      <c r="Q83" s="6">
        <v>0</v>
      </c>
      <c r="R83" s="6">
        <v>30</v>
      </c>
      <c r="S83" s="6">
        <v>916.72</v>
      </c>
      <c r="T83" s="6">
        <v>0</v>
      </c>
      <c r="U83" s="10">
        <f t="shared" si="24"/>
        <v>1465.06</v>
      </c>
      <c r="V83" s="6">
        <v>21.75</v>
      </c>
      <c r="W83" s="6">
        <v>0</v>
      </c>
      <c r="X83" s="10">
        <f t="shared" si="25"/>
        <v>21.75</v>
      </c>
      <c r="Y83" s="6">
        <v>26.9</v>
      </c>
      <c r="Z83" s="6">
        <v>0</v>
      </c>
      <c r="AA83" s="6">
        <v>16.53</v>
      </c>
      <c r="AB83" s="6">
        <v>0</v>
      </c>
      <c r="AC83" s="10">
        <f t="shared" si="26"/>
        <v>43.43</v>
      </c>
      <c r="AD83" s="6">
        <v>1128.71</v>
      </c>
      <c r="AE83" s="10">
        <f t="shared" si="27"/>
        <v>1128.71</v>
      </c>
      <c r="AG83" s="10">
        <f t="shared" si="28"/>
        <v>2693.6499999999996</v>
      </c>
    </row>
    <row r="84" spans="1:34">
      <c r="A84" s="14">
        <v>42810</v>
      </c>
      <c r="B84" s="6">
        <v>213</v>
      </c>
      <c r="C84" s="6">
        <v>0</v>
      </c>
      <c r="D84" s="6">
        <v>6.86</v>
      </c>
      <c r="E84" s="6">
        <v>0</v>
      </c>
      <c r="F84" s="6"/>
      <c r="G84" s="10">
        <f t="shared" si="23"/>
        <v>219.86</v>
      </c>
      <c r="H84" s="6">
        <v>100</v>
      </c>
      <c r="I84" s="6">
        <v>1</v>
      </c>
      <c r="J84" s="6">
        <v>2.2599999999999998</v>
      </c>
      <c r="K84" s="6">
        <v>195.87</v>
      </c>
      <c r="L84" s="6">
        <v>0.56000000000000005</v>
      </c>
      <c r="M84" s="6">
        <v>0</v>
      </c>
      <c r="N84" s="6">
        <v>141.47999999999999</v>
      </c>
      <c r="O84" s="6">
        <v>254.62</v>
      </c>
      <c r="P84" s="6">
        <v>8.68</v>
      </c>
      <c r="Q84" s="6">
        <v>0</v>
      </c>
      <c r="R84" s="6">
        <v>0</v>
      </c>
      <c r="S84" s="6">
        <v>1916</v>
      </c>
      <c r="T84" s="6">
        <v>0</v>
      </c>
      <c r="U84" s="10">
        <f t="shared" si="24"/>
        <v>2620.4699999999998</v>
      </c>
      <c r="V84" s="6">
        <v>255.84</v>
      </c>
      <c r="W84" s="6">
        <v>0</v>
      </c>
      <c r="X84" s="10">
        <f t="shared" si="25"/>
        <v>255.84</v>
      </c>
      <c r="Y84" s="6">
        <v>0.71</v>
      </c>
      <c r="Z84" s="6">
        <v>0</v>
      </c>
      <c r="AA84" s="6">
        <v>17.34</v>
      </c>
      <c r="AB84" s="6">
        <v>0</v>
      </c>
      <c r="AC84" s="10">
        <f t="shared" si="26"/>
        <v>18.05</v>
      </c>
      <c r="AD84" s="6">
        <v>38.369999999999997</v>
      </c>
      <c r="AE84" s="10">
        <f>SUM(AD84)</f>
        <v>38.369999999999997</v>
      </c>
      <c r="AG84" s="10">
        <f t="shared" si="28"/>
        <v>3152.5899999999997</v>
      </c>
    </row>
    <row r="85" spans="1:34">
      <c r="A85" s="14">
        <v>42811</v>
      </c>
      <c r="B85" s="6">
        <v>133.71</v>
      </c>
      <c r="C85" s="6">
        <v>0</v>
      </c>
      <c r="D85" s="6">
        <v>3.43</v>
      </c>
      <c r="E85" s="6">
        <v>0</v>
      </c>
      <c r="F85" s="6"/>
      <c r="G85" s="10">
        <f t="shared" si="23"/>
        <v>137.14000000000001</v>
      </c>
      <c r="H85" s="6">
        <v>49.5</v>
      </c>
      <c r="I85" s="6">
        <v>0</v>
      </c>
      <c r="J85" s="6">
        <v>405.52</v>
      </c>
      <c r="K85" s="6">
        <v>3606.34</v>
      </c>
      <c r="L85" s="6">
        <v>48.81</v>
      </c>
      <c r="M85" s="6">
        <v>0</v>
      </c>
      <c r="N85" s="6">
        <v>281.27</v>
      </c>
      <c r="O85" s="6">
        <v>109.36</v>
      </c>
      <c r="P85" s="6">
        <v>421.83</v>
      </c>
      <c r="Q85" s="6">
        <v>0</v>
      </c>
      <c r="R85" s="6">
        <v>0</v>
      </c>
      <c r="S85" s="6">
        <v>20</v>
      </c>
      <c r="T85" s="6">
        <v>0</v>
      </c>
      <c r="U85" s="10">
        <f t="shared" si="24"/>
        <v>4942.63</v>
      </c>
      <c r="V85" s="6">
        <v>629.62</v>
      </c>
      <c r="W85" s="6">
        <v>0</v>
      </c>
      <c r="X85" s="10">
        <f t="shared" si="25"/>
        <v>629.62</v>
      </c>
      <c r="Y85" s="6">
        <v>12.24</v>
      </c>
      <c r="Z85" s="6">
        <v>0</v>
      </c>
      <c r="AA85" s="6">
        <v>51.13</v>
      </c>
      <c r="AB85" s="6">
        <v>0</v>
      </c>
      <c r="AC85" s="10">
        <f t="shared" si="26"/>
        <v>63.370000000000005</v>
      </c>
      <c r="AD85" s="6">
        <v>219.46</v>
      </c>
      <c r="AE85" s="10">
        <f t="shared" si="27"/>
        <v>219.46</v>
      </c>
      <c r="AG85" s="10">
        <f t="shared" si="28"/>
        <v>5992.22</v>
      </c>
    </row>
    <row r="86" spans="1:34">
      <c r="A86" s="14">
        <v>42814</v>
      </c>
      <c r="B86" s="6">
        <v>151</v>
      </c>
      <c r="C86" s="6">
        <v>0</v>
      </c>
      <c r="D86" s="6">
        <v>0</v>
      </c>
      <c r="E86" s="6">
        <v>0</v>
      </c>
      <c r="F86" s="6"/>
      <c r="G86" s="10">
        <f t="shared" si="23"/>
        <v>151</v>
      </c>
      <c r="H86" s="6">
        <v>98</v>
      </c>
      <c r="I86" s="6">
        <v>0</v>
      </c>
      <c r="J86" s="6">
        <v>53.08</v>
      </c>
      <c r="K86" s="6">
        <v>262.05</v>
      </c>
      <c r="L86" s="6">
        <v>9.1999999999999993</v>
      </c>
      <c r="M86" s="6">
        <v>0</v>
      </c>
      <c r="N86" s="6">
        <v>113.77</v>
      </c>
      <c r="O86" s="6">
        <v>717.02</v>
      </c>
      <c r="P86" s="6">
        <v>56.69</v>
      </c>
      <c r="Q86" s="6">
        <v>0</v>
      </c>
      <c r="R86" s="6">
        <v>3</v>
      </c>
      <c r="S86" s="6">
        <v>604</v>
      </c>
      <c r="T86" s="6">
        <v>0</v>
      </c>
      <c r="U86" s="10">
        <f t="shared" si="24"/>
        <v>1916.81</v>
      </c>
      <c r="V86" s="6">
        <v>970.57</v>
      </c>
      <c r="W86" s="6">
        <v>0</v>
      </c>
      <c r="X86" s="10">
        <f t="shared" si="25"/>
        <v>970.57</v>
      </c>
      <c r="Y86" s="6">
        <v>9.0399999999999991</v>
      </c>
      <c r="Z86" s="6">
        <v>0</v>
      </c>
      <c r="AA86" s="6">
        <v>71.83</v>
      </c>
      <c r="AB86" s="6">
        <v>0</v>
      </c>
      <c r="AC86" s="10">
        <f t="shared" si="26"/>
        <v>80.87</v>
      </c>
      <c r="AD86" s="6">
        <v>70.98</v>
      </c>
      <c r="AE86" s="10">
        <f t="shared" si="27"/>
        <v>70.98</v>
      </c>
      <c r="AG86" s="10">
        <f t="shared" si="28"/>
        <v>3190.23</v>
      </c>
    </row>
    <row r="87" spans="1:34">
      <c r="A87" s="14">
        <v>42815</v>
      </c>
      <c r="B87" s="6">
        <v>4.5</v>
      </c>
      <c r="C87" s="6">
        <v>0</v>
      </c>
      <c r="D87" s="6">
        <v>0</v>
      </c>
      <c r="E87" s="6">
        <v>0</v>
      </c>
      <c r="F87" s="6"/>
      <c r="G87" s="10">
        <f t="shared" si="23"/>
        <v>4.5</v>
      </c>
      <c r="H87" s="6">
        <v>47</v>
      </c>
      <c r="I87" s="6">
        <v>0</v>
      </c>
      <c r="J87" s="6">
        <v>24.39</v>
      </c>
      <c r="K87" s="6">
        <v>67.010000000000005</v>
      </c>
      <c r="L87" s="6">
        <v>2.3199999999999998</v>
      </c>
      <c r="M87" s="6">
        <v>0</v>
      </c>
      <c r="N87" s="6">
        <v>93.68</v>
      </c>
      <c r="O87" s="6">
        <v>0</v>
      </c>
      <c r="P87" s="6">
        <v>10.36</v>
      </c>
      <c r="Q87" s="6">
        <v>750</v>
      </c>
      <c r="R87" s="6">
        <v>0</v>
      </c>
      <c r="S87" s="6">
        <v>15</v>
      </c>
      <c r="T87" s="6">
        <v>0</v>
      </c>
      <c r="U87" s="10">
        <f t="shared" si="24"/>
        <v>1009.76</v>
      </c>
      <c r="V87" s="6">
        <v>778.2</v>
      </c>
      <c r="W87" s="6">
        <v>0</v>
      </c>
      <c r="X87" s="10">
        <f t="shared" si="25"/>
        <v>778.2</v>
      </c>
      <c r="Y87" s="6">
        <v>0.08</v>
      </c>
      <c r="Z87" s="6">
        <v>0</v>
      </c>
      <c r="AA87" s="6">
        <v>48.69</v>
      </c>
      <c r="AB87" s="6">
        <v>25</v>
      </c>
      <c r="AC87" s="10">
        <f t="shared" si="26"/>
        <v>73.77</v>
      </c>
      <c r="AD87" s="6">
        <v>169.74</v>
      </c>
      <c r="AE87" s="10">
        <f t="shared" si="27"/>
        <v>169.74</v>
      </c>
      <c r="AG87" s="10">
        <f t="shared" si="28"/>
        <v>2035.97</v>
      </c>
    </row>
    <row r="88" spans="1:34">
      <c r="A88" s="14">
        <v>42816</v>
      </c>
      <c r="B88" s="6">
        <v>877.17</v>
      </c>
      <c r="C88" s="6">
        <v>0</v>
      </c>
      <c r="D88" s="6">
        <v>0</v>
      </c>
      <c r="E88" s="6">
        <v>0</v>
      </c>
      <c r="F88" s="6"/>
      <c r="G88" s="10">
        <f t="shared" si="23"/>
        <v>877.17</v>
      </c>
      <c r="H88" s="6">
        <v>54</v>
      </c>
      <c r="I88" s="6">
        <v>0</v>
      </c>
      <c r="J88" s="6">
        <v>31.1</v>
      </c>
      <c r="K88" s="6">
        <v>884.91</v>
      </c>
      <c r="L88" s="6">
        <v>225.53</v>
      </c>
      <c r="M88" s="6">
        <v>6</v>
      </c>
      <c r="N88" s="6">
        <v>154.43</v>
      </c>
      <c r="O88" s="6">
        <v>280.20999999999998</v>
      </c>
      <c r="P88" s="6">
        <v>40.11</v>
      </c>
      <c r="Q88" s="6">
        <v>0</v>
      </c>
      <c r="R88" s="6">
        <v>0</v>
      </c>
      <c r="S88" s="6">
        <v>313</v>
      </c>
      <c r="T88" s="6">
        <v>0</v>
      </c>
      <c r="U88" s="10">
        <f t="shared" si="24"/>
        <v>1989.29</v>
      </c>
      <c r="V88" s="6">
        <v>649.47</v>
      </c>
      <c r="W88" s="6">
        <v>0</v>
      </c>
      <c r="X88" s="10">
        <f t="shared" si="25"/>
        <v>649.47</v>
      </c>
      <c r="Y88" s="6">
        <v>0</v>
      </c>
      <c r="Z88" s="6">
        <v>0</v>
      </c>
      <c r="AA88" s="6">
        <v>20.81</v>
      </c>
      <c r="AB88" s="6">
        <v>0</v>
      </c>
      <c r="AC88" s="10">
        <f t="shared" si="26"/>
        <v>20.81</v>
      </c>
      <c r="AD88" s="6">
        <v>9.7899999999999991</v>
      </c>
      <c r="AE88" s="10">
        <f t="shared" si="27"/>
        <v>9.7899999999999991</v>
      </c>
      <c r="AG88" s="10">
        <f t="shared" si="28"/>
        <v>3546.53</v>
      </c>
      <c r="AH88">
        <v>35673.730000000003</v>
      </c>
    </row>
    <row r="89" spans="1:34">
      <c r="A89" s="14">
        <v>42817</v>
      </c>
      <c r="B89" s="6">
        <v>2274.5</v>
      </c>
      <c r="C89" s="6">
        <v>0</v>
      </c>
      <c r="D89" s="6">
        <v>0</v>
      </c>
      <c r="E89" s="6">
        <v>0</v>
      </c>
      <c r="F89" s="6"/>
      <c r="G89" s="10">
        <f t="shared" si="23"/>
        <v>2274.5</v>
      </c>
      <c r="H89" s="6">
        <v>121.5</v>
      </c>
      <c r="I89" s="6">
        <v>1</v>
      </c>
      <c r="J89" s="6">
        <v>24.43</v>
      </c>
      <c r="K89" s="6">
        <v>107.8</v>
      </c>
      <c r="L89" s="6">
        <v>1.4</v>
      </c>
      <c r="M89" s="6">
        <v>0</v>
      </c>
      <c r="N89" s="6">
        <v>292.20999999999998</v>
      </c>
      <c r="O89" s="6">
        <v>475.46</v>
      </c>
      <c r="P89" s="6">
        <v>14.85</v>
      </c>
      <c r="Q89" s="6">
        <v>0</v>
      </c>
      <c r="R89" s="6">
        <v>0</v>
      </c>
      <c r="S89" s="6">
        <v>729</v>
      </c>
      <c r="T89" s="6">
        <v>0</v>
      </c>
      <c r="U89" s="10">
        <f t="shared" si="24"/>
        <v>1767.6499999999999</v>
      </c>
      <c r="V89" s="6">
        <v>356.58</v>
      </c>
      <c r="W89" s="6">
        <v>0</v>
      </c>
      <c r="X89" s="10">
        <f t="shared" si="25"/>
        <v>356.58</v>
      </c>
      <c r="Y89" s="6">
        <v>520.38</v>
      </c>
      <c r="Z89" s="6">
        <v>8.7100000000000009</v>
      </c>
      <c r="AA89" s="6">
        <v>223.63</v>
      </c>
      <c r="AB89" s="6">
        <v>0</v>
      </c>
      <c r="AC89" s="10">
        <f t="shared" si="26"/>
        <v>752.72</v>
      </c>
      <c r="AD89" s="6">
        <v>2191.62</v>
      </c>
      <c r="AE89" s="10">
        <f t="shared" si="27"/>
        <v>2191.62</v>
      </c>
      <c r="AG89" s="10">
        <f t="shared" si="28"/>
        <v>7343.07</v>
      </c>
      <c r="AH89">
        <v>107021.18</v>
      </c>
    </row>
    <row r="90" spans="1:34">
      <c r="A90" s="14">
        <v>42818</v>
      </c>
      <c r="B90" s="6">
        <v>23</v>
      </c>
      <c r="C90" s="6">
        <v>0</v>
      </c>
      <c r="D90" s="6">
        <v>0</v>
      </c>
      <c r="E90" s="6">
        <v>17.760000000000002</v>
      </c>
      <c r="F90" s="6"/>
      <c r="G90" s="10">
        <f t="shared" si="23"/>
        <v>40.760000000000005</v>
      </c>
      <c r="H90" s="6">
        <v>64.5</v>
      </c>
      <c r="I90" s="6">
        <v>0</v>
      </c>
      <c r="J90" s="6">
        <v>46.23</v>
      </c>
      <c r="K90" s="6">
        <v>366.15</v>
      </c>
      <c r="L90" s="6">
        <v>0</v>
      </c>
      <c r="M90" s="6">
        <v>6</v>
      </c>
      <c r="N90" s="6">
        <v>54.96</v>
      </c>
      <c r="O90" s="6">
        <v>213.49</v>
      </c>
      <c r="P90" s="6">
        <v>29.67</v>
      </c>
      <c r="Q90" s="6">
        <v>0</v>
      </c>
      <c r="R90" s="6">
        <v>0</v>
      </c>
      <c r="S90" s="6">
        <v>46.3</v>
      </c>
      <c r="T90" s="6">
        <v>0</v>
      </c>
      <c r="U90" s="10">
        <f t="shared" si="24"/>
        <v>827.3</v>
      </c>
      <c r="V90" s="6">
        <v>366</v>
      </c>
      <c r="W90" s="6">
        <v>0</v>
      </c>
      <c r="X90" s="10">
        <f t="shared" si="25"/>
        <v>366</v>
      </c>
      <c r="Y90" s="6">
        <v>1.24</v>
      </c>
      <c r="Z90" s="6">
        <v>0</v>
      </c>
      <c r="AA90" s="6">
        <v>25.74</v>
      </c>
      <c r="AB90" s="6">
        <v>0</v>
      </c>
      <c r="AC90" s="10">
        <f t="shared" si="26"/>
        <v>26.979999999999997</v>
      </c>
      <c r="AD90" s="6">
        <v>131.93</v>
      </c>
      <c r="AE90" s="10">
        <f t="shared" si="27"/>
        <v>131.93</v>
      </c>
      <c r="AG90" s="10">
        <f t="shared" si="28"/>
        <v>1392.97</v>
      </c>
    </row>
    <row r="91" spans="1:34">
      <c r="A91" s="14">
        <v>42821</v>
      </c>
      <c r="B91" s="6">
        <v>0</v>
      </c>
      <c r="C91" s="6">
        <v>0</v>
      </c>
      <c r="D91" s="6">
        <v>0</v>
      </c>
      <c r="E91" s="6">
        <v>0</v>
      </c>
      <c r="F91" s="6"/>
      <c r="G91" s="10">
        <f t="shared" si="23"/>
        <v>0</v>
      </c>
      <c r="H91" s="6">
        <v>85</v>
      </c>
      <c r="I91" s="6">
        <v>1</v>
      </c>
      <c r="J91" s="6">
        <v>131.78</v>
      </c>
      <c r="K91" s="6">
        <v>809.49</v>
      </c>
      <c r="L91" s="6">
        <v>27.48</v>
      </c>
      <c r="M91" s="6">
        <v>12</v>
      </c>
      <c r="N91" s="6">
        <v>1029.54</v>
      </c>
      <c r="O91" s="6">
        <v>780.13</v>
      </c>
      <c r="P91" s="6">
        <v>80.2</v>
      </c>
      <c r="Q91" s="6">
        <v>18250</v>
      </c>
      <c r="R91" s="6">
        <v>30</v>
      </c>
      <c r="S91" s="6">
        <v>162</v>
      </c>
      <c r="T91" s="6">
        <v>0</v>
      </c>
      <c r="U91" s="10">
        <f t="shared" si="24"/>
        <v>21398.62</v>
      </c>
      <c r="V91" s="6">
        <v>717.39</v>
      </c>
      <c r="W91" s="6">
        <v>0</v>
      </c>
      <c r="X91" s="10">
        <f>SUM(V91:W91)</f>
        <v>717.39</v>
      </c>
      <c r="Y91" s="6">
        <v>30.07</v>
      </c>
      <c r="Z91" s="6">
        <v>0</v>
      </c>
      <c r="AA91" s="6">
        <v>62.79</v>
      </c>
      <c r="AB91" s="6">
        <v>0</v>
      </c>
      <c r="AC91" s="10">
        <f t="shared" si="26"/>
        <v>92.86</v>
      </c>
      <c r="AD91" s="6">
        <v>261.31</v>
      </c>
      <c r="AE91" s="10">
        <f t="shared" si="27"/>
        <v>261.31</v>
      </c>
      <c r="AG91" s="10">
        <f t="shared" si="28"/>
        <v>22470.18</v>
      </c>
    </row>
    <row r="92" spans="1:34">
      <c r="A92" s="14">
        <v>42822</v>
      </c>
      <c r="B92" s="6">
        <v>25.86</v>
      </c>
      <c r="C92" s="6">
        <v>0</v>
      </c>
      <c r="D92" s="6">
        <v>0</v>
      </c>
      <c r="E92" s="6">
        <v>0</v>
      </c>
      <c r="F92" s="6"/>
      <c r="G92" s="10">
        <f t="shared" si="23"/>
        <v>25.86</v>
      </c>
      <c r="H92" s="6">
        <v>61</v>
      </c>
      <c r="I92" s="6">
        <v>0</v>
      </c>
      <c r="J92" s="6">
        <v>40.29</v>
      </c>
      <c r="K92" s="6">
        <v>743.51</v>
      </c>
      <c r="L92" s="6">
        <v>3.24</v>
      </c>
      <c r="M92" s="6">
        <v>0</v>
      </c>
      <c r="N92" s="6">
        <v>146.25</v>
      </c>
      <c r="O92" s="6">
        <v>0</v>
      </c>
      <c r="P92" s="6">
        <v>44.24</v>
      </c>
      <c r="Q92" s="6">
        <v>0</v>
      </c>
      <c r="R92" s="6">
        <v>5</v>
      </c>
      <c r="S92" s="6">
        <v>330.1</v>
      </c>
      <c r="T92" s="6">
        <v>0</v>
      </c>
      <c r="U92" s="10">
        <f t="shared" si="24"/>
        <v>1373.63</v>
      </c>
      <c r="V92" s="6">
        <v>302.97000000000003</v>
      </c>
      <c r="W92" s="6">
        <v>0</v>
      </c>
      <c r="X92" s="10">
        <f t="shared" si="25"/>
        <v>302.97000000000003</v>
      </c>
      <c r="Y92" s="6">
        <v>54.08</v>
      </c>
      <c r="Z92" s="6">
        <v>0</v>
      </c>
      <c r="AA92" s="6">
        <v>127.97</v>
      </c>
      <c r="AB92" s="6">
        <v>0</v>
      </c>
      <c r="AC92" s="10">
        <f t="shared" si="26"/>
        <v>182.05</v>
      </c>
      <c r="AD92" s="6">
        <v>1364.77</v>
      </c>
      <c r="AE92" s="10">
        <f t="shared" si="27"/>
        <v>1364.77</v>
      </c>
      <c r="AG92" s="10">
        <f t="shared" si="28"/>
        <v>3249.28</v>
      </c>
    </row>
    <row r="93" spans="1:34">
      <c r="A93" s="14">
        <v>42823</v>
      </c>
      <c r="B93" s="6">
        <v>1209.49</v>
      </c>
      <c r="C93" s="6">
        <v>0</v>
      </c>
      <c r="D93" s="6">
        <v>0</v>
      </c>
      <c r="E93" s="6">
        <v>0</v>
      </c>
      <c r="F93" s="6"/>
      <c r="G93" s="10">
        <f t="shared" si="23"/>
        <v>1209.49</v>
      </c>
      <c r="H93" s="6">
        <v>89.5</v>
      </c>
      <c r="I93" s="6">
        <v>0</v>
      </c>
      <c r="J93" s="6">
        <v>8.73</v>
      </c>
      <c r="K93" s="6">
        <v>587.12</v>
      </c>
      <c r="L93" s="6">
        <v>0</v>
      </c>
      <c r="M93" s="6">
        <v>6</v>
      </c>
      <c r="N93" s="6">
        <v>152.77000000000001</v>
      </c>
      <c r="O93" s="6">
        <v>317.39999999999998</v>
      </c>
      <c r="P93" s="6">
        <v>14.4</v>
      </c>
      <c r="Q93" s="6">
        <v>0</v>
      </c>
      <c r="R93" s="6">
        <v>7.5</v>
      </c>
      <c r="S93" s="6">
        <v>745.31</v>
      </c>
      <c r="T93" s="6">
        <v>0</v>
      </c>
      <c r="U93" s="10">
        <f t="shared" si="24"/>
        <v>1928.73</v>
      </c>
      <c r="V93" s="6">
        <v>283.14999999999998</v>
      </c>
      <c r="W93" s="6">
        <v>0</v>
      </c>
      <c r="X93" s="10">
        <f t="shared" si="25"/>
        <v>283.14999999999998</v>
      </c>
      <c r="Y93" s="6">
        <v>1.35</v>
      </c>
      <c r="Z93" s="6">
        <v>0</v>
      </c>
      <c r="AA93" s="6">
        <v>6.79</v>
      </c>
      <c r="AB93" s="6">
        <v>20</v>
      </c>
      <c r="AC93" s="10">
        <f t="shared" si="26"/>
        <v>28.14</v>
      </c>
      <c r="AD93" s="6">
        <v>56.31</v>
      </c>
      <c r="AE93" s="10">
        <f t="shared" si="27"/>
        <v>56.31</v>
      </c>
      <c r="AG93" s="10">
        <f t="shared" si="28"/>
        <v>3505.8199999999997</v>
      </c>
    </row>
    <row r="94" spans="1:34">
      <c r="A94" s="14">
        <v>42824</v>
      </c>
      <c r="B94" s="6">
        <v>374.4</v>
      </c>
      <c r="C94" s="6">
        <v>0</v>
      </c>
      <c r="D94" s="6">
        <v>0</v>
      </c>
      <c r="E94" s="6">
        <v>0</v>
      </c>
      <c r="F94" s="6"/>
      <c r="G94" s="10">
        <f t="shared" si="23"/>
        <v>374.4</v>
      </c>
      <c r="H94" s="6">
        <v>85.5</v>
      </c>
      <c r="I94" s="6">
        <v>0</v>
      </c>
      <c r="J94" s="6">
        <v>54.42</v>
      </c>
      <c r="K94" s="6">
        <v>230.52</v>
      </c>
      <c r="L94" s="6">
        <v>2.82</v>
      </c>
      <c r="M94" s="6">
        <v>0</v>
      </c>
      <c r="N94" s="6">
        <v>73.37</v>
      </c>
      <c r="O94" s="6">
        <v>176.39</v>
      </c>
      <c r="P94" s="6">
        <v>30.9</v>
      </c>
      <c r="Q94" s="6">
        <v>0</v>
      </c>
      <c r="R94" s="6">
        <v>0</v>
      </c>
      <c r="S94" s="6">
        <v>106.9</v>
      </c>
      <c r="T94" s="6">
        <v>0</v>
      </c>
      <c r="U94" s="10">
        <f t="shared" si="24"/>
        <v>760.81999999999994</v>
      </c>
      <c r="V94" s="6">
        <v>400.1</v>
      </c>
      <c r="W94" s="6">
        <v>0</v>
      </c>
      <c r="X94" s="10">
        <f t="shared" si="25"/>
        <v>400.1</v>
      </c>
      <c r="Y94" s="6">
        <v>12.07</v>
      </c>
      <c r="Z94" s="6">
        <v>0</v>
      </c>
      <c r="AA94" s="6">
        <v>58.87</v>
      </c>
      <c r="AB94" s="6">
        <v>0</v>
      </c>
      <c r="AC94" s="10">
        <f t="shared" si="26"/>
        <v>70.94</v>
      </c>
      <c r="AD94" s="6">
        <v>182.45</v>
      </c>
      <c r="AE94" s="10">
        <f t="shared" si="27"/>
        <v>182.45</v>
      </c>
      <c r="AG94" s="10">
        <f t="shared" si="28"/>
        <v>1788.71</v>
      </c>
    </row>
    <row r="95" spans="1:34">
      <c r="A95" s="14">
        <v>42825</v>
      </c>
      <c r="B95" s="6">
        <v>725.77</v>
      </c>
      <c r="C95" s="6">
        <v>0</v>
      </c>
      <c r="D95" s="6">
        <v>0</v>
      </c>
      <c r="E95" s="6">
        <v>0</v>
      </c>
      <c r="F95" s="6"/>
      <c r="G95" s="10">
        <f>SUM(B95:E95)</f>
        <v>725.77</v>
      </c>
      <c r="H95" s="6">
        <v>31</v>
      </c>
      <c r="I95" s="6">
        <v>0</v>
      </c>
      <c r="J95" s="6">
        <v>20.64</v>
      </c>
      <c r="K95" s="6">
        <v>268.42</v>
      </c>
      <c r="L95" s="6">
        <v>0.66</v>
      </c>
      <c r="M95" s="6">
        <v>0</v>
      </c>
      <c r="N95" s="6">
        <v>231.13</v>
      </c>
      <c r="O95" s="6">
        <v>191.6</v>
      </c>
      <c r="P95" s="6">
        <v>17.190000000000001</v>
      </c>
      <c r="Q95" s="6">
        <v>3000</v>
      </c>
      <c r="R95" s="6">
        <v>0</v>
      </c>
      <c r="S95" s="6">
        <v>59</v>
      </c>
      <c r="T95" s="6">
        <v>0</v>
      </c>
      <c r="U95" s="10">
        <f t="shared" si="24"/>
        <v>3819.6400000000003</v>
      </c>
      <c r="V95" s="6">
        <v>381.9</v>
      </c>
      <c r="W95" s="6">
        <v>0</v>
      </c>
      <c r="X95" s="10">
        <f t="shared" si="25"/>
        <v>381.9</v>
      </c>
      <c r="Y95" s="6">
        <v>2.9</v>
      </c>
      <c r="Z95" s="6">
        <v>0</v>
      </c>
      <c r="AA95" s="6">
        <v>49.94</v>
      </c>
      <c r="AB95" s="6">
        <v>0</v>
      </c>
      <c r="AC95" s="10">
        <f t="shared" si="26"/>
        <v>52.839999999999996</v>
      </c>
      <c r="AD95" s="6">
        <v>115.11</v>
      </c>
      <c r="AE95" s="10">
        <f t="shared" si="27"/>
        <v>115.11</v>
      </c>
      <c r="AG95" s="10">
        <f t="shared" si="28"/>
        <v>5095.26</v>
      </c>
    </row>
    <row r="96" spans="1:34">
      <c r="B96" s="6"/>
      <c r="C96" s="6"/>
      <c r="D96" s="6"/>
      <c r="E96" s="6"/>
      <c r="F96" s="6"/>
      <c r="G96" s="10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10">
        <f t="shared" si="24"/>
        <v>0</v>
      </c>
      <c r="V96" s="6"/>
      <c r="W96" s="6"/>
      <c r="X96" s="10">
        <f t="shared" si="25"/>
        <v>0</v>
      </c>
      <c r="Y96" s="6"/>
      <c r="Z96" s="6"/>
      <c r="AA96" s="6"/>
      <c r="AB96" s="6"/>
      <c r="AC96" s="10">
        <f t="shared" si="26"/>
        <v>0</v>
      </c>
      <c r="AD96" s="6"/>
      <c r="AE96" s="10">
        <f t="shared" si="27"/>
        <v>0</v>
      </c>
      <c r="AG96" s="10">
        <f t="shared" si="28"/>
        <v>0</v>
      </c>
    </row>
    <row r="97" spans="1:119">
      <c r="B97" s="6"/>
      <c r="C97" s="6"/>
      <c r="D97" s="6"/>
      <c r="E97" s="6"/>
      <c r="F97" s="6"/>
      <c r="G97" s="7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10"/>
      <c r="V97" s="6"/>
      <c r="W97" s="6"/>
      <c r="X97" s="10"/>
      <c r="Y97" s="6"/>
      <c r="Z97" s="6"/>
      <c r="AA97" s="6"/>
      <c r="AB97" s="6"/>
      <c r="AC97" s="10"/>
      <c r="AD97" s="6"/>
      <c r="AE97" s="10"/>
      <c r="AG97" s="10"/>
    </row>
    <row r="98" spans="1:119" ht="15.75">
      <c r="B98" s="6">
        <f>SUM(B73:B97)</f>
        <v>9064.91</v>
      </c>
      <c r="C98" s="6">
        <f t="shared" ref="C98:E98" si="29">SUM(C73:C97)</f>
        <v>0</v>
      </c>
      <c r="D98" s="6">
        <f t="shared" si="29"/>
        <v>30.87</v>
      </c>
      <c r="E98" s="6">
        <f t="shared" si="29"/>
        <v>35.520000000000003</v>
      </c>
      <c r="F98" s="6"/>
      <c r="G98" s="6">
        <f t="shared" ref="G98:AG98" si="30">SUM(G72:G96)</f>
        <v>9131.2999999999993</v>
      </c>
      <c r="H98" s="6">
        <f>SUM(H73:H97)</f>
        <v>1729.5</v>
      </c>
      <c r="I98" s="6">
        <f t="shared" ref="I98:T98" si="31">SUM(I73:I97)</f>
        <v>6</v>
      </c>
      <c r="J98" s="6">
        <f t="shared" si="31"/>
        <v>1652.42</v>
      </c>
      <c r="K98" s="6">
        <f t="shared" si="31"/>
        <v>17955.499999999996</v>
      </c>
      <c r="L98" s="6">
        <f t="shared" si="31"/>
        <v>584.08999999999992</v>
      </c>
      <c r="M98" s="6">
        <f t="shared" si="31"/>
        <v>84</v>
      </c>
      <c r="N98" s="6">
        <f t="shared" si="31"/>
        <v>5021.55</v>
      </c>
      <c r="O98" s="6">
        <f t="shared" si="31"/>
        <v>6558.9900000000007</v>
      </c>
      <c r="P98" s="6">
        <f t="shared" si="31"/>
        <v>1598.87</v>
      </c>
      <c r="Q98" s="6">
        <f t="shared" si="31"/>
        <v>22000</v>
      </c>
      <c r="R98" s="6">
        <f t="shared" si="31"/>
        <v>93</v>
      </c>
      <c r="S98" s="6">
        <f t="shared" si="31"/>
        <v>23764.080000000002</v>
      </c>
      <c r="T98" s="6">
        <f t="shared" si="31"/>
        <v>0</v>
      </c>
      <c r="U98" s="6">
        <f t="shared" si="30"/>
        <v>81048</v>
      </c>
      <c r="V98" s="6">
        <f>SUM(V73:V97)</f>
        <v>7569.0500000000011</v>
      </c>
      <c r="W98" s="6">
        <f t="shared" si="30"/>
        <v>0</v>
      </c>
      <c r="X98" s="6">
        <f t="shared" si="30"/>
        <v>7569.0500000000011</v>
      </c>
      <c r="Y98" s="6">
        <f>SUM(Y73:Y97)</f>
        <v>946.54000000000008</v>
      </c>
      <c r="Z98" s="6">
        <f t="shared" ref="Z98:AB98" si="32">SUM(Z73:Z97)</f>
        <v>20.420000000000002</v>
      </c>
      <c r="AA98" s="6">
        <f t="shared" si="32"/>
        <v>1132.07</v>
      </c>
      <c r="AB98" s="6">
        <f t="shared" si="32"/>
        <v>65</v>
      </c>
      <c r="AC98" s="6">
        <f t="shared" si="30"/>
        <v>2164.0299999999997</v>
      </c>
      <c r="AD98" s="6">
        <f t="shared" si="30"/>
        <v>13360.75</v>
      </c>
      <c r="AE98" s="6">
        <f t="shared" si="30"/>
        <v>13360.75</v>
      </c>
      <c r="AF98" s="6">
        <f t="shared" si="30"/>
        <v>0</v>
      </c>
      <c r="AG98" s="6">
        <f t="shared" si="30"/>
        <v>113273.13</v>
      </c>
      <c r="AH98" s="6"/>
      <c r="AI98" s="6">
        <f>SUM(AI83:AI97)</f>
        <v>0</v>
      </c>
    </row>
    <row r="99" spans="1:119">
      <c r="B99" s="6"/>
      <c r="C99" s="6"/>
      <c r="D99" s="6"/>
      <c r="E99" s="6"/>
      <c r="F99" s="6"/>
      <c r="G99" s="7">
        <f>SUM(B98:E98)</f>
        <v>9131.3000000000011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10">
        <f>SUM(H98:T98)</f>
        <v>81048</v>
      </c>
      <c r="V99" s="6"/>
      <c r="W99" s="6"/>
      <c r="X99" s="10"/>
      <c r="Y99" s="6"/>
      <c r="Z99" s="6"/>
      <c r="AA99" s="6"/>
      <c r="AB99" s="6"/>
      <c r="AC99" s="10">
        <f>SUM(Y98:AB98)</f>
        <v>2164.0299999999997</v>
      </c>
      <c r="AD99" s="6"/>
      <c r="AE99" s="10" t="s">
        <v>39</v>
      </c>
      <c r="AG99" s="45">
        <v>35135.82</v>
      </c>
    </row>
    <row r="100" spans="1:119">
      <c r="B100" s="6"/>
      <c r="C100" s="6"/>
      <c r="D100" s="6"/>
      <c r="E100" s="6"/>
      <c r="F100" s="6"/>
      <c r="G100" s="7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10"/>
      <c r="V100" s="6"/>
      <c r="W100" s="6"/>
      <c r="X100" s="10"/>
      <c r="Y100" s="6"/>
      <c r="Z100" s="6"/>
      <c r="AA100" s="6"/>
      <c r="AB100" s="6"/>
      <c r="AC100" s="10"/>
      <c r="AD100" s="6"/>
      <c r="AE100" s="10" t="s">
        <v>40</v>
      </c>
      <c r="AG100" s="45">
        <v>105407.45</v>
      </c>
    </row>
    <row r="101" spans="1:119" ht="20.25">
      <c r="B101" s="6"/>
      <c r="C101" s="6"/>
      <c r="D101" s="6"/>
      <c r="E101" s="6"/>
      <c r="F101" s="6"/>
      <c r="G101" s="21" t="s">
        <v>28</v>
      </c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10"/>
      <c r="V101" s="6"/>
      <c r="W101" s="6"/>
      <c r="X101" s="10"/>
      <c r="Y101" s="6"/>
      <c r="Z101" s="6"/>
      <c r="AA101" s="6"/>
      <c r="AB101" s="6"/>
      <c r="AC101" s="10"/>
      <c r="AD101" s="6"/>
      <c r="AE101" s="44" t="s">
        <v>41</v>
      </c>
      <c r="AG101" s="45"/>
    </row>
    <row r="102" spans="1:119" ht="23.25">
      <c r="B102" s="6"/>
      <c r="C102" s="6"/>
      <c r="D102" s="22" t="s">
        <v>49</v>
      </c>
      <c r="E102" s="22"/>
      <c r="F102" s="22"/>
      <c r="G102" s="10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10"/>
      <c r="V102" s="6"/>
      <c r="W102" s="6"/>
      <c r="X102" s="10"/>
      <c r="Y102" s="6"/>
      <c r="Z102" s="6"/>
      <c r="AA102" s="6"/>
      <c r="AB102" s="6"/>
      <c r="AC102" s="10"/>
      <c r="AD102" s="6"/>
      <c r="AG102" s="45">
        <f>SUM(AG98:AG101)</f>
        <v>253816.40000000002</v>
      </c>
    </row>
    <row r="103" spans="1:119">
      <c r="B103" s="6"/>
      <c r="C103" s="6"/>
      <c r="D103" s="6"/>
      <c r="E103" s="6"/>
      <c r="F103" s="6"/>
      <c r="G103" s="10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10"/>
      <c r="V103" s="6"/>
      <c r="W103" s="6"/>
      <c r="X103" s="10"/>
      <c r="Y103" s="6"/>
      <c r="Z103" s="6"/>
      <c r="AA103" s="6"/>
      <c r="AB103" s="6"/>
      <c r="AC103" s="10"/>
      <c r="AD103" s="6"/>
      <c r="AE103" s="10"/>
      <c r="AG103" s="10"/>
    </row>
    <row r="104" spans="1:119">
      <c r="A104" s="58"/>
      <c r="B104" s="95">
        <v>85119001</v>
      </c>
      <c r="C104" s="95">
        <v>85119003</v>
      </c>
      <c r="D104" s="95">
        <v>85119018</v>
      </c>
      <c r="E104" s="59">
        <v>11802</v>
      </c>
      <c r="F104" s="59"/>
      <c r="G104" s="96">
        <v>21310001</v>
      </c>
      <c r="H104" s="95">
        <v>85801005</v>
      </c>
      <c r="I104" s="95">
        <v>858011006</v>
      </c>
      <c r="J104" s="95">
        <v>85801008</v>
      </c>
      <c r="K104" s="95">
        <v>85801009</v>
      </c>
      <c r="L104" s="95">
        <v>85801099</v>
      </c>
      <c r="M104" s="95">
        <v>85801011</v>
      </c>
      <c r="N104" s="95">
        <v>85801014</v>
      </c>
      <c r="O104" s="95">
        <v>85801015</v>
      </c>
      <c r="P104" s="95">
        <v>85801017</v>
      </c>
      <c r="Q104" s="95">
        <v>85801018</v>
      </c>
      <c r="R104" s="95">
        <v>85801019</v>
      </c>
      <c r="S104" s="95">
        <v>95803010</v>
      </c>
      <c r="T104" s="95">
        <v>85803099</v>
      </c>
      <c r="U104" s="97">
        <v>21312001</v>
      </c>
      <c r="V104" s="95">
        <v>85807001</v>
      </c>
      <c r="W104" s="95">
        <v>85807099</v>
      </c>
      <c r="X104" s="97">
        <v>21314001</v>
      </c>
      <c r="Y104" s="95">
        <v>85601002</v>
      </c>
      <c r="Z104" s="95">
        <v>85601012</v>
      </c>
      <c r="AA104" s="95">
        <v>85601014</v>
      </c>
      <c r="AB104" s="95">
        <v>85909099</v>
      </c>
      <c r="AC104" s="97">
        <v>21315001</v>
      </c>
      <c r="AD104" s="84"/>
      <c r="AE104" s="85"/>
      <c r="AF104" s="56"/>
      <c r="AG104" s="85"/>
      <c r="AH104" s="56"/>
      <c r="AI104" s="56"/>
    </row>
    <row r="105" spans="1:119" s="55" customFormat="1" ht="39.75" customHeight="1">
      <c r="A105" s="86" t="s">
        <v>61</v>
      </c>
      <c r="B105" s="87" t="s">
        <v>0</v>
      </c>
      <c r="C105" s="87" t="s">
        <v>1</v>
      </c>
      <c r="D105" s="87" t="s">
        <v>2</v>
      </c>
      <c r="E105" s="62" t="s">
        <v>70</v>
      </c>
      <c r="F105" s="62" t="s">
        <v>79</v>
      </c>
      <c r="G105" s="88" t="s">
        <v>22</v>
      </c>
      <c r="H105" s="87" t="s">
        <v>3</v>
      </c>
      <c r="I105" s="87" t="s">
        <v>4</v>
      </c>
      <c r="J105" s="87" t="s">
        <v>5</v>
      </c>
      <c r="K105" s="87" t="s">
        <v>6</v>
      </c>
      <c r="L105" s="87" t="s">
        <v>7</v>
      </c>
      <c r="M105" s="87" t="s">
        <v>8</v>
      </c>
      <c r="N105" s="87" t="s">
        <v>9</v>
      </c>
      <c r="O105" s="87" t="s">
        <v>10</v>
      </c>
      <c r="P105" s="87" t="s">
        <v>11</v>
      </c>
      <c r="Q105" s="87" t="s">
        <v>12</v>
      </c>
      <c r="R105" s="87" t="s">
        <v>13</v>
      </c>
      <c r="S105" s="87" t="s">
        <v>14</v>
      </c>
      <c r="T105" s="87" t="s">
        <v>15</v>
      </c>
      <c r="U105" s="89" t="s">
        <v>23</v>
      </c>
      <c r="V105" s="87" t="s">
        <v>25</v>
      </c>
      <c r="W105" s="87" t="s">
        <v>16</v>
      </c>
      <c r="X105" s="89" t="s">
        <v>24</v>
      </c>
      <c r="Y105" s="87" t="s">
        <v>17</v>
      </c>
      <c r="Z105" s="87" t="s">
        <v>18</v>
      </c>
      <c r="AA105" s="87" t="s">
        <v>19</v>
      </c>
      <c r="AB105" s="87" t="s">
        <v>20</v>
      </c>
      <c r="AC105" s="89" t="s">
        <v>26</v>
      </c>
      <c r="AD105" s="87" t="s">
        <v>21</v>
      </c>
      <c r="AE105" s="89" t="s">
        <v>27</v>
      </c>
      <c r="AF105" s="94"/>
      <c r="AG105" s="93" t="s">
        <v>29</v>
      </c>
      <c r="AH105" s="56"/>
      <c r="AI105" s="56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</row>
    <row r="106" spans="1:119">
      <c r="A106" s="51"/>
      <c r="B106" s="51"/>
      <c r="C106" s="6"/>
      <c r="D106" s="6"/>
      <c r="E106" s="6"/>
      <c r="F106" s="6"/>
      <c r="G106" s="10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10"/>
      <c r="V106" s="6"/>
      <c r="W106" s="6"/>
      <c r="X106" s="10"/>
      <c r="Y106" s="6"/>
      <c r="Z106" s="6"/>
      <c r="AA106" s="6"/>
      <c r="AB106" s="6"/>
      <c r="AC106" s="10"/>
      <c r="AD106" s="6"/>
      <c r="AE106" s="10"/>
      <c r="AG106" s="10"/>
    </row>
    <row r="107" spans="1:119">
      <c r="A107" s="14">
        <v>42828</v>
      </c>
      <c r="B107" s="6">
        <v>0</v>
      </c>
      <c r="C107" s="6">
        <v>0</v>
      </c>
      <c r="D107" s="6">
        <v>0</v>
      </c>
      <c r="E107" s="6">
        <v>0</v>
      </c>
      <c r="F107" s="6"/>
      <c r="G107" s="10">
        <f t="shared" ref="G107:G126" si="33">SUM(B107:D107)</f>
        <v>0</v>
      </c>
      <c r="H107" s="6">
        <v>86</v>
      </c>
      <c r="I107" s="6">
        <v>0</v>
      </c>
      <c r="J107" s="6">
        <v>23.05</v>
      </c>
      <c r="K107" s="6">
        <v>89.26</v>
      </c>
      <c r="L107" s="6">
        <v>3.13</v>
      </c>
      <c r="M107" s="6">
        <v>6</v>
      </c>
      <c r="N107" s="6">
        <v>48.04</v>
      </c>
      <c r="O107" s="6">
        <v>749.41</v>
      </c>
      <c r="P107" s="6">
        <v>15.05</v>
      </c>
      <c r="Q107" s="6">
        <v>0</v>
      </c>
      <c r="R107" s="6">
        <v>7.5</v>
      </c>
      <c r="S107" s="6">
        <v>287</v>
      </c>
      <c r="T107" s="6">
        <v>0</v>
      </c>
      <c r="U107" s="10">
        <f>SUM(H107:T107)</f>
        <v>1314.44</v>
      </c>
      <c r="V107" s="6">
        <v>178.67</v>
      </c>
      <c r="W107" s="6">
        <v>0</v>
      </c>
      <c r="X107" s="10">
        <f>SUM(V107:W107)</f>
        <v>178.67</v>
      </c>
      <c r="Y107" s="6">
        <v>10.119999999999999</v>
      </c>
      <c r="Z107" s="6">
        <v>3</v>
      </c>
      <c r="AA107" s="6">
        <v>30.34</v>
      </c>
      <c r="AB107" s="6">
        <v>0</v>
      </c>
      <c r="AC107" s="10">
        <f>SUM(Y107:AB107)</f>
        <v>43.46</v>
      </c>
      <c r="AD107" s="6">
        <v>258.47000000000003</v>
      </c>
      <c r="AE107" s="10">
        <f>SUM(AD107)</f>
        <v>258.47000000000003</v>
      </c>
      <c r="AG107" s="10">
        <f>AE107+AC107+X107+U107+G107</f>
        <v>1795.04</v>
      </c>
    </row>
    <row r="108" spans="1:119">
      <c r="A108" s="14">
        <v>42829</v>
      </c>
      <c r="B108" s="6">
        <v>227.21</v>
      </c>
      <c r="C108" s="6">
        <v>0</v>
      </c>
      <c r="D108" s="6">
        <v>0</v>
      </c>
      <c r="E108" s="6">
        <v>0</v>
      </c>
      <c r="F108" s="6"/>
      <c r="G108" s="10">
        <f t="shared" si="33"/>
        <v>227.21</v>
      </c>
      <c r="H108" s="6">
        <v>50</v>
      </c>
      <c r="I108" s="6">
        <v>0</v>
      </c>
      <c r="J108" s="6">
        <v>2.5299999999999998</v>
      </c>
      <c r="K108" s="6">
        <v>179.66</v>
      </c>
      <c r="L108" s="6">
        <v>0.5</v>
      </c>
      <c r="M108" s="6">
        <v>6</v>
      </c>
      <c r="N108" s="6">
        <v>81.3</v>
      </c>
      <c r="O108" s="6">
        <v>0</v>
      </c>
      <c r="P108" s="6">
        <v>2.56</v>
      </c>
      <c r="Q108" s="6">
        <v>0</v>
      </c>
      <c r="R108" s="6">
        <v>11.5</v>
      </c>
      <c r="S108" s="6">
        <v>35</v>
      </c>
      <c r="T108" s="6">
        <v>0</v>
      </c>
      <c r="U108" s="10">
        <f t="shared" ref="U108:U127" si="34">SUM(H108:T108)</f>
        <v>369.05</v>
      </c>
      <c r="V108" s="6">
        <v>262.02</v>
      </c>
      <c r="W108" s="6">
        <v>0</v>
      </c>
      <c r="X108" s="10">
        <f t="shared" ref="X108:X127" si="35">SUM(V108:W108)</f>
        <v>262.02</v>
      </c>
      <c r="Y108" s="6">
        <v>67.2</v>
      </c>
      <c r="Z108" s="6">
        <v>0</v>
      </c>
      <c r="AA108" s="6">
        <v>113.62</v>
      </c>
      <c r="AB108" s="6">
        <v>0</v>
      </c>
      <c r="AC108" s="10">
        <f t="shared" ref="AC108:AC127" si="36">SUM(Y108:AB108)</f>
        <v>180.82</v>
      </c>
      <c r="AD108" s="6">
        <v>850.54</v>
      </c>
      <c r="AE108" s="10">
        <f t="shared" ref="AE108:AE127" si="37">SUM(AD108)</f>
        <v>850.54</v>
      </c>
      <c r="AG108" s="10">
        <f t="shared" ref="AG108:AG127" si="38">AE108+AC108+X108+U108+G108</f>
        <v>1889.6399999999999</v>
      </c>
    </row>
    <row r="109" spans="1:119">
      <c r="A109" s="14">
        <v>42830</v>
      </c>
      <c r="B109" s="6">
        <v>0</v>
      </c>
      <c r="C109" s="6">
        <v>0</v>
      </c>
      <c r="D109" s="6">
        <v>0</v>
      </c>
      <c r="E109" s="6">
        <v>0</v>
      </c>
      <c r="F109" s="6"/>
      <c r="G109" s="10">
        <f t="shared" si="33"/>
        <v>0</v>
      </c>
      <c r="H109" s="6">
        <v>73</v>
      </c>
      <c r="I109" s="6">
        <v>0</v>
      </c>
      <c r="J109" s="6">
        <v>64.349999999999994</v>
      </c>
      <c r="K109" s="6">
        <v>272.52</v>
      </c>
      <c r="L109" s="6">
        <v>4.13</v>
      </c>
      <c r="M109" s="6">
        <v>0</v>
      </c>
      <c r="N109" s="6">
        <v>37.58</v>
      </c>
      <c r="O109" s="6">
        <v>382.97</v>
      </c>
      <c r="P109" s="6">
        <v>22.48</v>
      </c>
      <c r="Q109" s="6">
        <v>0</v>
      </c>
      <c r="R109" s="6">
        <v>2.5</v>
      </c>
      <c r="S109" s="6">
        <v>226.13</v>
      </c>
      <c r="T109" s="6">
        <v>0</v>
      </c>
      <c r="U109" s="10">
        <f t="shared" si="34"/>
        <v>1085.6599999999999</v>
      </c>
      <c r="V109" s="6">
        <v>78.5</v>
      </c>
      <c r="W109" s="6">
        <v>0</v>
      </c>
      <c r="X109" s="10">
        <f t="shared" si="35"/>
        <v>78.5</v>
      </c>
      <c r="Y109" s="6">
        <v>0.43</v>
      </c>
      <c r="Z109" s="6">
        <v>0</v>
      </c>
      <c r="AA109" s="6">
        <v>11.46</v>
      </c>
      <c r="AB109" s="6">
        <v>0</v>
      </c>
      <c r="AC109" s="10">
        <f t="shared" si="36"/>
        <v>11.89</v>
      </c>
      <c r="AD109" s="6">
        <v>8.34</v>
      </c>
      <c r="AE109" s="10">
        <f t="shared" si="37"/>
        <v>8.34</v>
      </c>
      <c r="AG109" s="10">
        <f t="shared" si="38"/>
        <v>1184.3899999999999</v>
      </c>
    </row>
    <row r="110" spans="1:119">
      <c r="A110" s="14">
        <v>42831</v>
      </c>
      <c r="B110" s="6">
        <v>1.5</v>
      </c>
      <c r="C110" s="6">
        <v>0</v>
      </c>
      <c r="D110" s="6">
        <v>0</v>
      </c>
      <c r="E110" s="6">
        <v>0</v>
      </c>
      <c r="F110" s="6"/>
      <c r="G110" s="10">
        <f t="shared" si="33"/>
        <v>1.5</v>
      </c>
      <c r="H110" s="6">
        <v>56</v>
      </c>
      <c r="I110" s="6">
        <v>0</v>
      </c>
      <c r="J110" s="6">
        <v>26.7</v>
      </c>
      <c r="K110" s="6">
        <v>357.34</v>
      </c>
      <c r="L110" s="6">
        <v>4.6900000000000004</v>
      </c>
      <c r="M110" s="6">
        <v>0</v>
      </c>
      <c r="N110" s="6">
        <v>147.94</v>
      </c>
      <c r="O110" s="6">
        <v>252.38</v>
      </c>
      <c r="P110" s="6">
        <v>10.73</v>
      </c>
      <c r="Q110" s="6">
        <v>0</v>
      </c>
      <c r="R110" s="6">
        <v>0</v>
      </c>
      <c r="S110" s="6">
        <v>126</v>
      </c>
      <c r="T110" s="6">
        <v>0</v>
      </c>
      <c r="U110" s="10">
        <f t="shared" si="34"/>
        <v>981.78</v>
      </c>
      <c r="V110" s="6">
        <v>196.77</v>
      </c>
      <c r="W110" s="6">
        <v>0</v>
      </c>
      <c r="X110" s="10">
        <f t="shared" si="35"/>
        <v>196.77</v>
      </c>
      <c r="Y110" s="6">
        <v>43.56</v>
      </c>
      <c r="Z110" s="6">
        <v>0</v>
      </c>
      <c r="AA110" s="6">
        <v>40.19</v>
      </c>
      <c r="AB110" s="6">
        <v>30</v>
      </c>
      <c r="AC110" s="10">
        <f t="shared" si="36"/>
        <v>113.75</v>
      </c>
      <c r="AD110" s="6">
        <v>2081.9299999999998</v>
      </c>
      <c r="AE110" s="10">
        <f t="shared" si="37"/>
        <v>2081.9299999999998</v>
      </c>
      <c r="AG110" s="10">
        <f t="shared" si="38"/>
        <v>3375.7299999999996</v>
      </c>
    </row>
    <row r="111" spans="1:119">
      <c r="A111" s="14">
        <v>42832</v>
      </c>
      <c r="B111" s="6">
        <v>0</v>
      </c>
      <c r="C111" s="6">
        <v>0</v>
      </c>
      <c r="D111" s="6">
        <v>0</v>
      </c>
      <c r="E111" s="6">
        <v>0</v>
      </c>
      <c r="F111" s="6"/>
      <c r="G111" s="10">
        <f t="shared" si="33"/>
        <v>0</v>
      </c>
      <c r="H111" s="6">
        <v>65.5</v>
      </c>
      <c r="I111" s="6">
        <v>1</v>
      </c>
      <c r="J111" s="6">
        <v>16.75</v>
      </c>
      <c r="K111" s="6">
        <v>352.27</v>
      </c>
      <c r="L111" s="6">
        <v>3.06</v>
      </c>
      <c r="M111" s="6">
        <v>0</v>
      </c>
      <c r="N111" s="6">
        <v>70.44</v>
      </c>
      <c r="O111" s="6">
        <v>142.46</v>
      </c>
      <c r="P111" s="6">
        <v>27.15</v>
      </c>
      <c r="Q111" s="6">
        <v>0</v>
      </c>
      <c r="R111" s="6">
        <v>0</v>
      </c>
      <c r="S111" s="6">
        <v>6</v>
      </c>
      <c r="T111" s="6">
        <v>0</v>
      </c>
      <c r="U111" s="10">
        <f t="shared" si="34"/>
        <v>684.63</v>
      </c>
      <c r="V111" s="6">
        <v>275.20999999999998</v>
      </c>
      <c r="W111" s="6">
        <v>0</v>
      </c>
      <c r="X111" s="10">
        <f t="shared" si="35"/>
        <v>275.20999999999998</v>
      </c>
      <c r="Y111" s="6">
        <v>68.040000000000006</v>
      </c>
      <c r="Z111" s="6">
        <v>0</v>
      </c>
      <c r="AA111" s="6">
        <v>61.68</v>
      </c>
      <c r="AB111" s="6">
        <v>0</v>
      </c>
      <c r="AC111" s="10">
        <f t="shared" si="36"/>
        <v>129.72</v>
      </c>
      <c r="AD111" s="6">
        <v>662.99</v>
      </c>
      <c r="AE111" s="10">
        <f t="shared" si="37"/>
        <v>662.99</v>
      </c>
      <c r="AG111" s="10">
        <f t="shared" si="38"/>
        <v>1752.5500000000002</v>
      </c>
    </row>
    <row r="112" spans="1:119">
      <c r="A112" s="107">
        <v>42835</v>
      </c>
      <c r="B112" s="108"/>
      <c r="C112" s="108"/>
      <c r="D112" s="108"/>
      <c r="E112" s="108"/>
      <c r="F112" s="108"/>
      <c r="G112" s="109">
        <f t="shared" si="33"/>
        <v>0</v>
      </c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9">
        <f t="shared" si="34"/>
        <v>0</v>
      </c>
      <c r="V112" s="108"/>
      <c r="W112" s="108"/>
      <c r="X112" s="109">
        <f t="shared" si="35"/>
        <v>0</v>
      </c>
      <c r="Y112" s="108"/>
      <c r="Z112" s="108"/>
      <c r="AA112" s="108"/>
      <c r="AB112" s="108"/>
      <c r="AC112" s="109">
        <f t="shared" si="36"/>
        <v>0</v>
      </c>
      <c r="AD112" s="108"/>
      <c r="AE112" s="109">
        <f t="shared" si="37"/>
        <v>0</v>
      </c>
      <c r="AF112" s="110"/>
      <c r="AG112" s="109">
        <f t="shared" si="38"/>
        <v>0</v>
      </c>
      <c r="AI112" s="166"/>
      <c r="AJ112" s="166"/>
      <c r="AK112" s="166"/>
      <c r="AL112" s="166"/>
    </row>
    <row r="113" spans="1:105">
      <c r="A113" s="107">
        <v>42836</v>
      </c>
      <c r="B113" s="108"/>
      <c r="C113" s="108"/>
      <c r="D113" s="108"/>
      <c r="E113" s="108"/>
      <c r="F113" s="108"/>
      <c r="G113" s="109">
        <f t="shared" si="33"/>
        <v>0</v>
      </c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9">
        <f t="shared" si="34"/>
        <v>0</v>
      </c>
      <c r="V113" s="108"/>
      <c r="W113" s="108"/>
      <c r="X113" s="109">
        <f t="shared" si="35"/>
        <v>0</v>
      </c>
      <c r="Y113" s="108"/>
      <c r="Z113" s="108"/>
      <c r="AA113" s="108"/>
      <c r="AB113" s="108"/>
      <c r="AC113" s="109">
        <f t="shared" si="36"/>
        <v>0</v>
      </c>
      <c r="AD113" s="108"/>
      <c r="AE113" s="109">
        <f t="shared" si="37"/>
        <v>0</v>
      </c>
      <c r="AF113" s="110"/>
      <c r="AG113" s="109">
        <f t="shared" si="38"/>
        <v>0</v>
      </c>
      <c r="DA113" t="s">
        <v>82</v>
      </c>
    </row>
    <row r="114" spans="1:105">
      <c r="A114" s="107">
        <v>42837</v>
      </c>
      <c r="B114" s="139" t="s">
        <v>74</v>
      </c>
      <c r="C114" s="139"/>
      <c r="D114" s="139"/>
      <c r="E114" s="139"/>
      <c r="F114" s="139"/>
      <c r="G114" s="109">
        <f t="shared" si="33"/>
        <v>0</v>
      </c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9">
        <f t="shared" si="34"/>
        <v>0</v>
      </c>
      <c r="V114" s="108"/>
      <c r="W114" s="108"/>
      <c r="X114" s="109">
        <f t="shared" si="35"/>
        <v>0</v>
      </c>
      <c r="Y114" s="108"/>
      <c r="Z114" s="108"/>
      <c r="AA114" s="108"/>
      <c r="AB114" s="108"/>
      <c r="AC114" s="109">
        <f t="shared" si="36"/>
        <v>0</v>
      </c>
      <c r="AD114" s="108"/>
      <c r="AE114" s="109">
        <f t="shared" si="37"/>
        <v>0</v>
      </c>
      <c r="AF114" s="110"/>
      <c r="AG114" s="109">
        <f t="shared" si="38"/>
        <v>0</v>
      </c>
    </row>
    <row r="115" spans="1:105">
      <c r="A115" s="107">
        <v>42838</v>
      </c>
      <c r="B115" s="108"/>
      <c r="C115" s="108"/>
      <c r="D115" s="108"/>
      <c r="E115" s="108"/>
      <c r="F115" s="108"/>
      <c r="G115" s="109">
        <f t="shared" si="33"/>
        <v>0</v>
      </c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9">
        <f t="shared" si="34"/>
        <v>0</v>
      </c>
      <c r="V115" s="108"/>
      <c r="W115" s="108"/>
      <c r="X115" s="109">
        <f t="shared" si="35"/>
        <v>0</v>
      </c>
      <c r="Y115" s="108"/>
      <c r="Z115" s="108"/>
      <c r="AA115" s="108"/>
      <c r="AB115" s="108"/>
      <c r="AC115" s="109">
        <f t="shared" si="36"/>
        <v>0</v>
      </c>
      <c r="AD115" s="108"/>
      <c r="AE115" s="109">
        <f t="shared" si="37"/>
        <v>0</v>
      </c>
      <c r="AF115" s="110"/>
      <c r="AG115" s="109">
        <f t="shared" si="38"/>
        <v>0</v>
      </c>
    </row>
    <row r="116" spans="1:105">
      <c r="A116" s="107">
        <v>42839</v>
      </c>
      <c r="B116" s="108"/>
      <c r="C116" s="108"/>
      <c r="D116" s="108"/>
      <c r="E116" s="108"/>
      <c r="F116" s="108"/>
      <c r="G116" s="109">
        <f t="shared" si="33"/>
        <v>0</v>
      </c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9">
        <f t="shared" si="34"/>
        <v>0</v>
      </c>
      <c r="V116" s="108"/>
      <c r="W116" s="108"/>
      <c r="X116" s="109">
        <f t="shared" si="35"/>
        <v>0</v>
      </c>
      <c r="Y116" s="108"/>
      <c r="Z116" s="108"/>
      <c r="AA116" s="108"/>
      <c r="AB116" s="108"/>
      <c r="AC116" s="109">
        <f t="shared" si="36"/>
        <v>0</v>
      </c>
      <c r="AD116" s="108"/>
      <c r="AE116" s="109">
        <f t="shared" si="37"/>
        <v>0</v>
      </c>
      <c r="AF116" s="110"/>
      <c r="AG116" s="109">
        <f t="shared" si="38"/>
        <v>0</v>
      </c>
    </row>
    <row r="117" spans="1:105">
      <c r="A117" s="107">
        <v>42842</v>
      </c>
      <c r="B117" s="108"/>
      <c r="C117" s="108"/>
      <c r="D117" s="108"/>
      <c r="E117" s="108"/>
      <c r="F117" s="108"/>
      <c r="G117" s="109">
        <f t="shared" si="33"/>
        <v>0</v>
      </c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9">
        <f t="shared" si="34"/>
        <v>0</v>
      </c>
      <c r="V117" s="108"/>
      <c r="W117" s="108"/>
      <c r="X117" s="109">
        <f t="shared" si="35"/>
        <v>0</v>
      </c>
      <c r="Y117" s="108"/>
      <c r="Z117" s="108"/>
      <c r="AA117" s="108"/>
      <c r="AB117" s="108"/>
      <c r="AC117" s="109">
        <f t="shared" si="36"/>
        <v>0</v>
      </c>
      <c r="AD117" s="108"/>
      <c r="AE117" s="109">
        <f t="shared" si="37"/>
        <v>0</v>
      </c>
      <c r="AF117" s="110"/>
      <c r="AG117" s="109">
        <f t="shared" si="38"/>
        <v>0</v>
      </c>
    </row>
    <row r="118" spans="1:105">
      <c r="A118" s="14">
        <v>42843</v>
      </c>
      <c r="B118" s="6">
        <v>4644.3500000000004</v>
      </c>
      <c r="C118" s="6">
        <v>0</v>
      </c>
      <c r="D118" s="6">
        <v>0</v>
      </c>
      <c r="E118" s="6">
        <v>0</v>
      </c>
      <c r="F118" s="6"/>
      <c r="G118" s="10">
        <f t="shared" si="33"/>
        <v>4644.3500000000004</v>
      </c>
      <c r="H118" s="6">
        <v>100</v>
      </c>
      <c r="I118" s="6">
        <v>0</v>
      </c>
      <c r="J118" s="6">
        <v>72.87</v>
      </c>
      <c r="K118" s="6">
        <v>244.16</v>
      </c>
      <c r="L118" s="6">
        <v>10.24</v>
      </c>
      <c r="M118" s="6">
        <v>0</v>
      </c>
      <c r="N118" s="6">
        <v>1165.3399999999999</v>
      </c>
      <c r="O118" s="6">
        <v>2339.65</v>
      </c>
      <c r="P118" s="6">
        <v>33.880000000000003</v>
      </c>
      <c r="Q118" s="6">
        <v>0</v>
      </c>
      <c r="R118" s="6">
        <v>5</v>
      </c>
      <c r="S118" s="6">
        <v>17021.53</v>
      </c>
      <c r="T118" s="6">
        <v>0</v>
      </c>
      <c r="U118" s="10">
        <f t="shared" si="34"/>
        <v>20992.67</v>
      </c>
      <c r="V118" s="6">
        <v>956.82</v>
      </c>
      <c r="W118" s="6">
        <v>0</v>
      </c>
      <c r="X118" s="10">
        <f t="shared" si="35"/>
        <v>956.82</v>
      </c>
      <c r="Y118" s="6">
        <v>1.22</v>
      </c>
      <c r="Z118" s="6">
        <v>0</v>
      </c>
      <c r="AA118" s="6">
        <v>42.13</v>
      </c>
      <c r="AB118" s="6">
        <v>0</v>
      </c>
      <c r="AC118" s="10">
        <f t="shared" si="36"/>
        <v>43.35</v>
      </c>
      <c r="AD118" s="6">
        <v>256.45999999999998</v>
      </c>
      <c r="AE118" s="10">
        <f t="shared" si="37"/>
        <v>256.45999999999998</v>
      </c>
      <c r="AG118" s="10">
        <f t="shared" si="38"/>
        <v>26893.65</v>
      </c>
    </row>
    <row r="119" spans="1:105">
      <c r="A119" s="14">
        <v>42844</v>
      </c>
      <c r="B119" s="6">
        <v>144.04</v>
      </c>
      <c r="C119" s="6">
        <v>0</v>
      </c>
      <c r="D119" s="6">
        <v>0</v>
      </c>
      <c r="E119" s="6">
        <v>0</v>
      </c>
      <c r="F119" s="6"/>
      <c r="G119" s="10">
        <f t="shared" si="33"/>
        <v>144.04</v>
      </c>
      <c r="H119" s="6">
        <v>93.5</v>
      </c>
      <c r="I119" s="6">
        <v>0</v>
      </c>
      <c r="J119" s="6">
        <v>32.39</v>
      </c>
      <c r="K119" s="6">
        <v>756.98</v>
      </c>
      <c r="L119" s="6">
        <v>1.77</v>
      </c>
      <c r="M119" s="6">
        <v>18</v>
      </c>
      <c r="N119" s="6">
        <v>103.56</v>
      </c>
      <c r="O119" s="6">
        <v>272.77999999999997</v>
      </c>
      <c r="P119" s="6">
        <v>53.19</v>
      </c>
      <c r="Q119" s="6">
        <v>0</v>
      </c>
      <c r="R119" s="6">
        <v>2.5</v>
      </c>
      <c r="S119" s="6">
        <v>28</v>
      </c>
      <c r="T119" s="6">
        <v>0</v>
      </c>
      <c r="U119" s="10">
        <f t="shared" si="34"/>
        <v>1362.67</v>
      </c>
      <c r="V119" s="6">
        <v>578.24</v>
      </c>
      <c r="W119" s="6">
        <v>0</v>
      </c>
      <c r="X119" s="10">
        <f t="shared" si="35"/>
        <v>578.24</v>
      </c>
      <c r="Y119" s="6">
        <v>48.35</v>
      </c>
      <c r="Z119" s="6">
        <v>0</v>
      </c>
      <c r="AA119" s="6">
        <v>38.380000000000003</v>
      </c>
      <c r="AB119" s="6">
        <v>750</v>
      </c>
      <c r="AC119" s="10">
        <f t="shared" si="36"/>
        <v>836.73</v>
      </c>
      <c r="AD119" s="6">
        <v>358.09</v>
      </c>
      <c r="AE119" s="10">
        <f t="shared" si="37"/>
        <v>358.09</v>
      </c>
      <c r="AG119" s="10">
        <f t="shared" si="38"/>
        <v>3279.77</v>
      </c>
    </row>
    <row r="120" spans="1:105">
      <c r="A120" s="14">
        <v>42845</v>
      </c>
      <c r="B120" s="6">
        <v>5</v>
      </c>
      <c r="C120" s="6">
        <v>0</v>
      </c>
      <c r="D120" s="6">
        <v>0</v>
      </c>
      <c r="E120" s="6">
        <v>17.760000000000002</v>
      </c>
      <c r="F120" s="6"/>
      <c r="G120" s="10">
        <f>SUM(B120:E120)</f>
        <v>22.76</v>
      </c>
      <c r="H120" s="6">
        <v>104</v>
      </c>
      <c r="I120" s="6">
        <v>2</v>
      </c>
      <c r="J120" s="6">
        <v>31.19</v>
      </c>
      <c r="K120" s="6">
        <v>85.31</v>
      </c>
      <c r="L120" s="6">
        <v>1.04</v>
      </c>
      <c r="M120" s="6">
        <v>0</v>
      </c>
      <c r="N120" s="6">
        <v>38.5</v>
      </c>
      <c r="O120" s="6">
        <v>175.31</v>
      </c>
      <c r="P120" s="6">
        <v>19.54</v>
      </c>
      <c r="Q120" s="6">
        <v>0</v>
      </c>
      <c r="R120" s="6">
        <v>12.5</v>
      </c>
      <c r="S120" s="6">
        <v>105</v>
      </c>
      <c r="T120" s="6">
        <v>0</v>
      </c>
      <c r="U120" s="10">
        <f t="shared" si="34"/>
        <v>574.39</v>
      </c>
      <c r="V120" s="6">
        <v>381.3</v>
      </c>
      <c r="W120" s="6">
        <v>0</v>
      </c>
      <c r="X120" s="10">
        <f t="shared" si="35"/>
        <v>381.3</v>
      </c>
      <c r="Y120" s="6">
        <v>4.38</v>
      </c>
      <c r="Z120" s="6">
        <v>0</v>
      </c>
      <c r="AA120" s="6">
        <v>19.16</v>
      </c>
      <c r="AB120" s="6">
        <v>0</v>
      </c>
      <c r="AC120" s="10">
        <f t="shared" si="36"/>
        <v>23.54</v>
      </c>
      <c r="AD120" s="6">
        <v>7.78</v>
      </c>
      <c r="AE120" s="10">
        <f>SUM(AD120)</f>
        <v>7.78</v>
      </c>
      <c r="AG120" s="10">
        <f t="shared" si="38"/>
        <v>1009.77</v>
      </c>
    </row>
    <row r="121" spans="1:105">
      <c r="A121" s="14">
        <v>42846</v>
      </c>
      <c r="B121" s="6">
        <v>84.4</v>
      </c>
      <c r="C121" s="6">
        <v>0</v>
      </c>
      <c r="D121" s="6">
        <v>0</v>
      </c>
      <c r="E121" s="6">
        <v>0</v>
      </c>
      <c r="F121" s="6"/>
      <c r="G121" s="10">
        <f t="shared" si="33"/>
        <v>84.4</v>
      </c>
      <c r="H121" s="6">
        <v>57.5</v>
      </c>
      <c r="I121" s="6">
        <v>0</v>
      </c>
      <c r="J121" s="6">
        <v>41.21</v>
      </c>
      <c r="K121" s="6">
        <v>229.15</v>
      </c>
      <c r="L121" s="6">
        <v>6.96</v>
      </c>
      <c r="M121" s="6">
        <v>0</v>
      </c>
      <c r="N121" s="6">
        <v>62.59</v>
      </c>
      <c r="O121" s="6">
        <v>176.67</v>
      </c>
      <c r="P121" s="6">
        <v>53.98</v>
      </c>
      <c r="Q121" s="6">
        <v>0</v>
      </c>
      <c r="R121" s="6">
        <v>5</v>
      </c>
      <c r="S121" s="6">
        <v>301.33</v>
      </c>
      <c r="T121" s="6">
        <v>0</v>
      </c>
      <c r="U121" s="10">
        <f t="shared" si="34"/>
        <v>934.38999999999987</v>
      </c>
      <c r="V121" s="6">
        <v>413.77</v>
      </c>
      <c r="W121" s="6">
        <v>0</v>
      </c>
      <c r="X121" s="10">
        <f t="shared" si="35"/>
        <v>413.77</v>
      </c>
      <c r="Y121" s="6">
        <v>1.39</v>
      </c>
      <c r="Z121" s="6">
        <v>0</v>
      </c>
      <c r="AA121" s="6">
        <v>42.4</v>
      </c>
      <c r="AB121" s="6">
        <v>0</v>
      </c>
      <c r="AC121" s="10">
        <f t="shared" si="36"/>
        <v>43.79</v>
      </c>
      <c r="AD121" s="6">
        <v>59.05</v>
      </c>
      <c r="AE121" s="10">
        <f t="shared" si="37"/>
        <v>59.05</v>
      </c>
      <c r="AG121" s="10">
        <f t="shared" si="38"/>
        <v>1535.4</v>
      </c>
    </row>
    <row r="122" spans="1:105">
      <c r="A122" s="14">
        <v>42849</v>
      </c>
      <c r="B122" s="6">
        <v>126.36</v>
      </c>
      <c r="C122" s="6">
        <v>0</v>
      </c>
      <c r="D122" s="6">
        <v>0</v>
      </c>
      <c r="E122" s="6">
        <v>0</v>
      </c>
      <c r="F122" s="6"/>
      <c r="G122" s="10">
        <f t="shared" si="33"/>
        <v>126.36</v>
      </c>
      <c r="H122" s="6">
        <v>86</v>
      </c>
      <c r="I122" s="6">
        <v>0</v>
      </c>
      <c r="J122" s="6">
        <v>139.27000000000001</v>
      </c>
      <c r="K122" s="6">
        <v>1454.07</v>
      </c>
      <c r="L122" s="6">
        <v>7.83</v>
      </c>
      <c r="M122" s="6">
        <v>6</v>
      </c>
      <c r="N122" s="6">
        <v>192.23</v>
      </c>
      <c r="O122" s="6">
        <v>645.41</v>
      </c>
      <c r="P122" s="6">
        <v>85.5</v>
      </c>
      <c r="Q122" s="6">
        <v>0</v>
      </c>
      <c r="R122" s="6">
        <v>2.5</v>
      </c>
      <c r="S122" s="6">
        <v>311.44</v>
      </c>
      <c r="T122" s="6">
        <v>0</v>
      </c>
      <c r="U122" s="10">
        <f t="shared" si="34"/>
        <v>2930.25</v>
      </c>
      <c r="V122" s="6">
        <v>724.15</v>
      </c>
      <c r="W122" s="6">
        <v>0</v>
      </c>
      <c r="X122" s="10">
        <f t="shared" si="35"/>
        <v>724.15</v>
      </c>
      <c r="Y122" s="6">
        <v>65.62</v>
      </c>
      <c r="Z122" s="6">
        <v>0</v>
      </c>
      <c r="AA122" s="6">
        <v>131.6</v>
      </c>
      <c r="AB122" s="6">
        <v>0</v>
      </c>
      <c r="AC122" s="10">
        <f t="shared" si="36"/>
        <v>197.22</v>
      </c>
      <c r="AD122" s="6">
        <v>889.37</v>
      </c>
      <c r="AE122" s="10">
        <f t="shared" si="37"/>
        <v>889.37</v>
      </c>
      <c r="AG122" s="10">
        <f t="shared" si="38"/>
        <v>4867.3499999999995</v>
      </c>
    </row>
    <row r="123" spans="1:105">
      <c r="A123" s="14">
        <v>42850</v>
      </c>
      <c r="B123" s="6">
        <v>25.86</v>
      </c>
      <c r="C123" s="6">
        <v>0</v>
      </c>
      <c r="D123" s="6">
        <v>0</v>
      </c>
      <c r="E123" s="6">
        <v>0</v>
      </c>
      <c r="F123" s="6"/>
      <c r="G123" s="10">
        <f t="shared" si="33"/>
        <v>25.86</v>
      </c>
      <c r="H123" s="6">
        <v>110.5</v>
      </c>
      <c r="I123" s="6">
        <v>0</v>
      </c>
      <c r="J123" s="6">
        <v>71.010000000000005</v>
      </c>
      <c r="K123" s="6">
        <v>229.53</v>
      </c>
      <c r="L123" s="6">
        <v>12.47</v>
      </c>
      <c r="M123" s="6">
        <v>0</v>
      </c>
      <c r="N123" s="6">
        <v>98.44</v>
      </c>
      <c r="O123" s="6">
        <v>0</v>
      </c>
      <c r="P123" s="6">
        <v>40.79</v>
      </c>
      <c r="Q123" s="6">
        <v>0</v>
      </c>
      <c r="R123" s="6">
        <v>5.5</v>
      </c>
      <c r="S123" s="6">
        <v>139.57</v>
      </c>
      <c r="T123" s="6">
        <v>0</v>
      </c>
      <c r="U123" s="10">
        <f t="shared" si="34"/>
        <v>707.81</v>
      </c>
      <c r="V123" s="6">
        <v>209.5</v>
      </c>
      <c r="W123" s="6">
        <v>0</v>
      </c>
      <c r="X123" s="10">
        <f t="shared" si="35"/>
        <v>209.5</v>
      </c>
      <c r="Y123" s="6">
        <v>109.17</v>
      </c>
      <c r="Z123" s="6">
        <v>0</v>
      </c>
      <c r="AA123" s="6">
        <v>100.48</v>
      </c>
      <c r="AB123" s="6">
        <v>0</v>
      </c>
      <c r="AC123" s="10">
        <f t="shared" si="36"/>
        <v>209.65</v>
      </c>
      <c r="AD123" s="6">
        <v>1118.0999999999999</v>
      </c>
      <c r="AE123" s="10">
        <f t="shared" si="37"/>
        <v>1118.0999999999999</v>
      </c>
      <c r="AG123" s="10">
        <f t="shared" si="38"/>
        <v>2270.92</v>
      </c>
    </row>
    <row r="124" spans="1:105">
      <c r="A124" s="14">
        <v>42851</v>
      </c>
      <c r="B124" s="6">
        <v>0</v>
      </c>
      <c r="C124" s="6">
        <v>0</v>
      </c>
      <c r="D124" s="6">
        <v>0</v>
      </c>
      <c r="E124" s="6">
        <v>0</v>
      </c>
      <c r="F124" s="6"/>
      <c r="G124" s="10">
        <f t="shared" si="33"/>
        <v>0</v>
      </c>
      <c r="H124" s="6">
        <v>47.5</v>
      </c>
      <c r="I124" s="6">
        <v>1</v>
      </c>
      <c r="J124" s="6">
        <v>20.09</v>
      </c>
      <c r="K124" s="6">
        <v>743.47</v>
      </c>
      <c r="L124" s="6">
        <v>224.21</v>
      </c>
      <c r="M124" s="6">
        <v>0</v>
      </c>
      <c r="N124" s="6">
        <v>62.17</v>
      </c>
      <c r="O124" s="6">
        <v>386.1</v>
      </c>
      <c r="P124" s="6">
        <v>32.19</v>
      </c>
      <c r="Q124" s="6">
        <v>0</v>
      </c>
      <c r="R124" s="6">
        <v>0</v>
      </c>
      <c r="S124" s="6">
        <v>77</v>
      </c>
      <c r="T124" s="6">
        <v>0</v>
      </c>
      <c r="U124" s="10">
        <f t="shared" ref="U124:U125" si="39">SUM(H124:T124)</f>
        <v>1593.73</v>
      </c>
      <c r="V124" s="6">
        <v>98.9</v>
      </c>
      <c r="W124" s="6">
        <v>0</v>
      </c>
      <c r="X124" s="10">
        <f t="shared" ref="X124:X125" si="40">SUM(V124:W124)</f>
        <v>98.9</v>
      </c>
      <c r="Y124" s="6">
        <v>0.04</v>
      </c>
      <c r="Z124" s="6">
        <v>0</v>
      </c>
      <c r="AA124" s="6">
        <v>11.51</v>
      </c>
      <c r="AB124" s="6">
        <v>0</v>
      </c>
      <c r="AC124" s="10">
        <f t="shared" ref="AC124:AC125" si="41">SUM(Y124:AB124)</f>
        <v>11.549999999999999</v>
      </c>
      <c r="AD124" s="6">
        <v>0</v>
      </c>
      <c r="AE124" s="10">
        <f t="shared" ref="AE124:AE125" si="42">SUM(AD124)</f>
        <v>0</v>
      </c>
      <c r="AG124" s="10">
        <f t="shared" ref="AG124:AG125" si="43">AE124+AC124+X124+U124+G124</f>
        <v>1704.18</v>
      </c>
    </row>
    <row r="125" spans="1:105">
      <c r="A125" s="14">
        <v>42852</v>
      </c>
      <c r="B125" s="6">
        <v>375.79</v>
      </c>
      <c r="C125" s="6">
        <v>1021.86</v>
      </c>
      <c r="D125" s="6">
        <v>0</v>
      </c>
      <c r="E125" s="6">
        <v>0</v>
      </c>
      <c r="F125" s="6"/>
      <c r="G125" s="10">
        <f t="shared" si="33"/>
        <v>1397.65</v>
      </c>
      <c r="H125" s="6">
        <v>61.5</v>
      </c>
      <c r="I125" s="6">
        <v>1</v>
      </c>
      <c r="J125" s="6">
        <v>27.32</v>
      </c>
      <c r="K125" s="6">
        <v>238.41</v>
      </c>
      <c r="L125" s="6">
        <v>2.15</v>
      </c>
      <c r="M125" s="6">
        <v>0</v>
      </c>
      <c r="N125" s="6">
        <v>148.63</v>
      </c>
      <c r="O125" s="6">
        <v>170.23</v>
      </c>
      <c r="P125" s="6">
        <v>26.69</v>
      </c>
      <c r="Q125" s="6">
        <v>0</v>
      </c>
      <c r="R125" s="6">
        <v>5</v>
      </c>
      <c r="S125" s="6">
        <v>128</v>
      </c>
      <c r="T125" s="6">
        <v>0</v>
      </c>
      <c r="U125" s="10">
        <f t="shared" si="39"/>
        <v>808.93000000000006</v>
      </c>
      <c r="V125" s="6">
        <v>356.04</v>
      </c>
      <c r="W125" s="6">
        <v>0</v>
      </c>
      <c r="X125" s="10">
        <f t="shared" si="40"/>
        <v>356.04</v>
      </c>
      <c r="Y125" s="6">
        <v>13.56</v>
      </c>
      <c r="Z125" s="6">
        <v>3</v>
      </c>
      <c r="AA125" s="6">
        <v>34.04</v>
      </c>
      <c r="AB125" s="6">
        <v>29</v>
      </c>
      <c r="AC125" s="10">
        <f t="shared" si="41"/>
        <v>79.599999999999994</v>
      </c>
      <c r="AD125" s="6">
        <v>680</v>
      </c>
      <c r="AE125" s="10">
        <f t="shared" si="42"/>
        <v>680</v>
      </c>
      <c r="AG125" s="10">
        <f t="shared" si="43"/>
        <v>3322.2200000000003</v>
      </c>
    </row>
    <row r="126" spans="1:105">
      <c r="A126" s="14">
        <v>42853</v>
      </c>
      <c r="B126" s="6">
        <v>71.400000000000006</v>
      </c>
      <c r="C126" s="6">
        <v>0</v>
      </c>
      <c r="D126" s="6">
        <v>0</v>
      </c>
      <c r="E126" s="6">
        <v>0</v>
      </c>
      <c r="F126" s="6"/>
      <c r="G126" s="10">
        <f t="shared" si="33"/>
        <v>71.400000000000006</v>
      </c>
      <c r="H126" s="6">
        <v>72</v>
      </c>
      <c r="I126" s="6">
        <v>1</v>
      </c>
      <c r="J126" s="6">
        <v>54.85</v>
      </c>
      <c r="K126" s="6">
        <v>351.26</v>
      </c>
      <c r="L126" s="6">
        <v>8.16</v>
      </c>
      <c r="M126" s="6">
        <v>0</v>
      </c>
      <c r="N126" s="6">
        <v>83.92</v>
      </c>
      <c r="O126" s="6">
        <v>186.14</v>
      </c>
      <c r="P126" s="6">
        <v>45.62</v>
      </c>
      <c r="Q126" s="6">
        <v>0</v>
      </c>
      <c r="R126" s="6">
        <v>7.5</v>
      </c>
      <c r="S126" s="6">
        <v>95</v>
      </c>
      <c r="T126" s="6">
        <v>0</v>
      </c>
      <c r="U126" s="10">
        <f t="shared" si="34"/>
        <v>905.45</v>
      </c>
      <c r="V126" s="6">
        <v>472.15</v>
      </c>
      <c r="W126" s="6">
        <v>0</v>
      </c>
      <c r="X126" s="10">
        <f t="shared" si="35"/>
        <v>472.15</v>
      </c>
      <c r="Y126" s="6">
        <v>16.27</v>
      </c>
      <c r="Z126" s="6">
        <v>0</v>
      </c>
      <c r="AA126" s="6">
        <v>31.45</v>
      </c>
      <c r="AB126" s="6">
        <v>0</v>
      </c>
      <c r="AC126" s="10">
        <f t="shared" si="36"/>
        <v>47.72</v>
      </c>
      <c r="AD126" s="6">
        <v>483.74</v>
      </c>
      <c r="AE126" s="10">
        <f t="shared" si="37"/>
        <v>483.74</v>
      </c>
      <c r="AG126" s="10">
        <f t="shared" si="38"/>
        <v>1980.46</v>
      </c>
    </row>
    <row r="127" spans="1:105">
      <c r="A127" s="14"/>
      <c r="B127" s="6"/>
      <c r="C127" s="6"/>
      <c r="D127" s="6"/>
      <c r="E127" s="6"/>
      <c r="F127" s="6"/>
      <c r="G127" s="10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10">
        <f t="shared" si="34"/>
        <v>0</v>
      </c>
      <c r="V127" s="6"/>
      <c r="W127" s="6"/>
      <c r="X127" s="10">
        <f t="shared" si="35"/>
        <v>0</v>
      </c>
      <c r="Y127" s="6"/>
      <c r="Z127" s="6"/>
      <c r="AA127" s="6"/>
      <c r="AB127" s="6"/>
      <c r="AC127" s="10">
        <f t="shared" si="36"/>
        <v>0</v>
      </c>
      <c r="AD127" s="6"/>
      <c r="AE127" s="10">
        <f t="shared" si="37"/>
        <v>0</v>
      </c>
      <c r="AG127" s="10">
        <f t="shared" si="38"/>
        <v>0</v>
      </c>
    </row>
    <row r="128" spans="1:105">
      <c r="B128" s="6"/>
      <c r="C128" s="6"/>
      <c r="D128" s="6"/>
      <c r="E128" s="6"/>
      <c r="F128" s="6"/>
      <c r="G128" s="7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10"/>
      <c r="V128" s="6"/>
      <c r="W128" s="6"/>
      <c r="X128" s="10"/>
      <c r="Y128" s="6"/>
      <c r="Z128" s="6"/>
      <c r="AA128" s="6"/>
      <c r="AB128" s="6"/>
      <c r="AC128" s="10"/>
      <c r="AD128" s="6"/>
      <c r="AE128" s="10"/>
      <c r="AG128" s="10"/>
    </row>
    <row r="129" spans="1:35" ht="15.75">
      <c r="B129" s="6">
        <f>SUM(B107:B128)</f>
        <v>5705.9099999999989</v>
      </c>
      <c r="C129" s="6">
        <f t="shared" ref="C129:E129" si="44">SUM(C107:C128)</f>
        <v>1021.86</v>
      </c>
      <c r="D129" s="6">
        <f t="shared" si="44"/>
        <v>0</v>
      </c>
      <c r="E129" s="6">
        <f t="shared" si="44"/>
        <v>17.760000000000002</v>
      </c>
      <c r="F129" s="6"/>
      <c r="G129" s="6">
        <f>SUM(G107:G128)</f>
        <v>6745.5299999999988</v>
      </c>
      <c r="H129" s="6">
        <f>SUM(H107:H128)</f>
        <v>1063</v>
      </c>
      <c r="I129" s="6">
        <f t="shared" ref="I129:T129" si="45">SUM(I107:I128)</f>
        <v>6</v>
      </c>
      <c r="J129" s="6">
        <f t="shared" si="45"/>
        <v>623.58000000000004</v>
      </c>
      <c r="K129" s="6">
        <f t="shared" si="45"/>
        <v>5583.39</v>
      </c>
      <c r="L129" s="6">
        <f t="shared" si="45"/>
        <v>290.33999999999997</v>
      </c>
      <c r="M129" s="6">
        <f t="shared" si="45"/>
        <v>36</v>
      </c>
      <c r="N129" s="6">
        <f t="shared" si="45"/>
        <v>2340.6799999999998</v>
      </c>
      <c r="O129" s="6">
        <f t="shared" si="45"/>
        <v>5879.5100000000011</v>
      </c>
      <c r="P129" s="6">
        <f t="shared" si="45"/>
        <v>469.34999999999997</v>
      </c>
      <c r="Q129" s="6">
        <f t="shared" si="45"/>
        <v>0</v>
      </c>
      <c r="R129" s="6">
        <f t="shared" si="45"/>
        <v>67</v>
      </c>
      <c r="S129" s="6">
        <f t="shared" si="45"/>
        <v>18887</v>
      </c>
      <c r="T129" s="6">
        <f t="shared" si="45"/>
        <v>0</v>
      </c>
      <c r="U129" s="6">
        <f t="shared" ref="U129:AG129" si="46">SUM(U106:U127)</f>
        <v>35245.849999999991</v>
      </c>
      <c r="V129" s="6">
        <f t="shared" si="46"/>
        <v>5182.0399999999991</v>
      </c>
      <c r="W129" s="6">
        <f t="shared" si="46"/>
        <v>0</v>
      </c>
      <c r="X129" s="6">
        <f t="shared" si="46"/>
        <v>5182.0399999999991</v>
      </c>
      <c r="Y129" s="6">
        <f t="shared" si="46"/>
        <v>449.35</v>
      </c>
      <c r="Z129" s="6">
        <f t="shared" si="46"/>
        <v>6</v>
      </c>
      <c r="AA129" s="6">
        <f t="shared" si="46"/>
        <v>708.44</v>
      </c>
      <c r="AB129" s="6">
        <f t="shared" si="46"/>
        <v>809</v>
      </c>
      <c r="AC129" s="6">
        <f t="shared" si="46"/>
        <v>1972.79</v>
      </c>
      <c r="AD129" s="6">
        <f t="shared" si="46"/>
        <v>7714.8599999999988</v>
      </c>
      <c r="AE129" s="6">
        <f t="shared" si="46"/>
        <v>7714.8599999999988</v>
      </c>
      <c r="AF129" s="6">
        <f t="shared" si="46"/>
        <v>0</v>
      </c>
      <c r="AG129" s="6">
        <f t="shared" si="46"/>
        <v>56861.069999999992</v>
      </c>
      <c r="AH129" s="6"/>
      <c r="AI129" s="6"/>
    </row>
    <row r="130" spans="1:35">
      <c r="B130" s="6"/>
      <c r="C130" s="6"/>
      <c r="D130" s="6"/>
      <c r="E130" s="6"/>
      <c r="F130" s="6"/>
      <c r="G130" s="7">
        <f>SUM(B129:E129)</f>
        <v>6745.5299999999988</v>
      </c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7">
        <f>SUM(H129:T129)</f>
        <v>35245.85</v>
      </c>
      <c r="V130" s="6"/>
      <c r="W130" s="6"/>
      <c r="X130" s="7"/>
      <c r="Y130" s="6"/>
      <c r="Z130" s="6"/>
      <c r="AA130" s="6"/>
      <c r="AB130" s="6"/>
      <c r="AC130" s="7"/>
      <c r="AD130" s="6"/>
      <c r="AE130" s="10" t="s">
        <v>39</v>
      </c>
      <c r="AG130" s="45">
        <v>35135.82</v>
      </c>
    </row>
    <row r="131" spans="1:35">
      <c r="B131" s="6"/>
      <c r="C131" s="6"/>
      <c r="D131" s="6"/>
      <c r="E131" s="6"/>
      <c r="F131" s="6"/>
      <c r="G131" s="7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7"/>
      <c r="V131" s="6"/>
      <c r="W131" s="6"/>
      <c r="X131" s="7"/>
      <c r="Y131" s="6"/>
      <c r="Z131" s="6"/>
      <c r="AA131" s="6"/>
      <c r="AB131" s="6"/>
      <c r="AC131" s="7"/>
      <c r="AD131" s="6"/>
      <c r="AE131" s="10" t="s">
        <v>40</v>
      </c>
      <c r="AG131" s="45">
        <v>105407.45</v>
      </c>
    </row>
    <row r="132" spans="1:35" ht="16.5" customHeight="1">
      <c r="B132" s="6"/>
      <c r="C132" s="6"/>
      <c r="D132" s="164" t="s">
        <v>28</v>
      </c>
      <c r="E132" s="164"/>
      <c r="F132" s="164"/>
      <c r="G132" s="164"/>
      <c r="H132" s="164"/>
      <c r="I132" s="164"/>
      <c r="J132" s="164"/>
      <c r="K132" s="164"/>
      <c r="L132" s="164"/>
      <c r="M132" s="6"/>
      <c r="N132" s="6"/>
      <c r="O132" s="6"/>
      <c r="P132" s="6"/>
      <c r="Q132" s="6"/>
      <c r="R132" s="6"/>
      <c r="S132" s="6"/>
      <c r="T132" s="6"/>
      <c r="U132" s="10"/>
      <c r="V132" s="6"/>
      <c r="W132" s="6"/>
      <c r="X132" s="10"/>
      <c r="Y132" s="6"/>
      <c r="Z132" s="6"/>
      <c r="AA132" s="6"/>
      <c r="AB132" s="6"/>
      <c r="AC132" s="10"/>
      <c r="AD132" s="6"/>
      <c r="AE132" s="44" t="s">
        <v>41</v>
      </c>
      <c r="AG132" s="45">
        <v>0</v>
      </c>
    </row>
    <row r="133" spans="1:35" ht="17.25">
      <c r="B133" s="6"/>
      <c r="C133" s="6"/>
      <c r="D133" s="163" t="s">
        <v>48</v>
      </c>
      <c r="E133" s="163"/>
      <c r="F133" s="163"/>
      <c r="G133" s="163"/>
      <c r="H133" s="163"/>
      <c r="I133" s="163"/>
      <c r="J133" s="163"/>
      <c r="K133" s="163"/>
      <c r="L133" s="163"/>
      <c r="M133" s="6"/>
      <c r="N133" s="6"/>
      <c r="O133" s="6"/>
      <c r="P133" s="6"/>
      <c r="Q133" s="6"/>
      <c r="R133" s="6"/>
      <c r="S133" s="6"/>
      <c r="T133" s="6"/>
      <c r="U133" s="10"/>
      <c r="V133" s="6"/>
      <c r="W133" s="6"/>
      <c r="X133" s="10"/>
      <c r="Y133" s="6"/>
      <c r="Z133" s="6"/>
      <c r="AA133" s="6"/>
      <c r="AB133" s="6"/>
      <c r="AC133" s="10"/>
      <c r="AD133" s="6"/>
      <c r="AG133" s="45">
        <f>SUM(AG129:AG132)</f>
        <v>197404.33999999997</v>
      </c>
    </row>
    <row r="134" spans="1:35">
      <c r="B134" s="6"/>
      <c r="C134" s="6"/>
      <c r="D134" s="6"/>
      <c r="E134" s="6"/>
      <c r="F134" s="6"/>
      <c r="G134" s="10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10"/>
      <c r="V134" s="6"/>
      <c r="W134" s="6"/>
      <c r="X134" s="10"/>
      <c r="Y134" s="6"/>
      <c r="Z134" s="6"/>
      <c r="AA134" s="6"/>
      <c r="AB134" s="6"/>
      <c r="AC134" s="10"/>
      <c r="AD134" s="6"/>
      <c r="AE134" s="10"/>
      <c r="AG134" s="10"/>
    </row>
    <row r="135" spans="1:35">
      <c r="A135" s="58"/>
      <c r="B135" s="95">
        <v>85119001</v>
      </c>
      <c r="C135" s="95">
        <v>85119003</v>
      </c>
      <c r="D135" s="95">
        <v>85119018</v>
      </c>
      <c r="E135" s="59">
        <v>11802</v>
      </c>
      <c r="F135" s="59"/>
      <c r="G135" s="96">
        <v>21310001</v>
      </c>
      <c r="H135" s="95">
        <v>85801005</v>
      </c>
      <c r="I135" s="95">
        <v>858011006</v>
      </c>
      <c r="J135" s="95">
        <v>85801008</v>
      </c>
      <c r="K135" s="95">
        <v>85801009</v>
      </c>
      <c r="L135" s="95">
        <v>85801099</v>
      </c>
      <c r="M135" s="95">
        <v>85801011</v>
      </c>
      <c r="N135" s="95">
        <v>85801014</v>
      </c>
      <c r="O135" s="95">
        <v>85801015</v>
      </c>
      <c r="P135" s="95">
        <v>85801017</v>
      </c>
      <c r="Q135" s="95">
        <v>85801018</v>
      </c>
      <c r="R135" s="95">
        <v>85801019</v>
      </c>
      <c r="S135" s="95">
        <v>95803010</v>
      </c>
      <c r="T135" s="95">
        <v>85803099</v>
      </c>
      <c r="U135" s="97">
        <v>21312001</v>
      </c>
      <c r="V135" s="95">
        <v>85807001</v>
      </c>
      <c r="W135" s="95">
        <v>85807099</v>
      </c>
      <c r="X135" s="97">
        <v>21314001</v>
      </c>
      <c r="Y135" s="95">
        <v>85601002</v>
      </c>
      <c r="Z135" s="95">
        <v>85601012</v>
      </c>
      <c r="AA135" s="95">
        <v>85601014</v>
      </c>
      <c r="AB135" s="95">
        <v>85909099</v>
      </c>
      <c r="AC135" s="97">
        <v>21315001</v>
      </c>
      <c r="AD135" s="84"/>
      <c r="AE135" s="85"/>
      <c r="AF135" s="56"/>
      <c r="AG135" s="85"/>
      <c r="AH135" s="56"/>
      <c r="AI135" s="56"/>
    </row>
    <row r="136" spans="1:35" ht="37.5" customHeight="1">
      <c r="A136" s="86" t="s">
        <v>62</v>
      </c>
      <c r="B136" s="87" t="s">
        <v>0</v>
      </c>
      <c r="C136" s="87" t="s">
        <v>1</v>
      </c>
      <c r="D136" s="87" t="s">
        <v>2</v>
      </c>
      <c r="E136" s="62" t="s">
        <v>70</v>
      </c>
      <c r="F136" s="62" t="s">
        <v>79</v>
      </c>
      <c r="G136" s="88" t="s">
        <v>22</v>
      </c>
      <c r="H136" s="87" t="s">
        <v>3</v>
      </c>
      <c r="I136" s="87" t="s">
        <v>4</v>
      </c>
      <c r="J136" s="87" t="s">
        <v>5</v>
      </c>
      <c r="K136" s="87" t="s">
        <v>6</v>
      </c>
      <c r="L136" s="87" t="s">
        <v>7</v>
      </c>
      <c r="M136" s="87" t="s">
        <v>8</v>
      </c>
      <c r="N136" s="87" t="s">
        <v>9</v>
      </c>
      <c r="O136" s="87" t="s">
        <v>10</v>
      </c>
      <c r="P136" s="87" t="s">
        <v>11</v>
      </c>
      <c r="Q136" s="87" t="s">
        <v>12</v>
      </c>
      <c r="R136" s="87" t="s">
        <v>13</v>
      </c>
      <c r="S136" s="87" t="s">
        <v>14</v>
      </c>
      <c r="T136" s="87" t="s">
        <v>15</v>
      </c>
      <c r="U136" s="89" t="s">
        <v>23</v>
      </c>
      <c r="V136" s="87" t="s">
        <v>25</v>
      </c>
      <c r="W136" s="87" t="s">
        <v>16</v>
      </c>
      <c r="X136" s="89" t="s">
        <v>24</v>
      </c>
      <c r="Y136" s="87" t="s">
        <v>17</v>
      </c>
      <c r="Z136" s="87" t="s">
        <v>18</v>
      </c>
      <c r="AA136" s="87" t="s">
        <v>19</v>
      </c>
      <c r="AB136" s="87" t="s">
        <v>20</v>
      </c>
      <c r="AC136" s="89" t="s">
        <v>26</v>
      </c>
      <c r="AD136" s="87" t="s">
        <v>21</v>
      </c>
      <c r="AE136" s="89" t="s">
        <v>27</v>
      </c>
      <c r="AF136" s="90"/>
      <c r="AG136" s="93" t="s">
        <v>29</v>
      </c>
      <c r="AH136" s="56"/>
      <c r="AI136" s="56"/>
    </row>
    <row r="137" spans="1:35">
      <c r="A137" s="14">
        <v>42856</v>
      </c>
      <c r="B137" s="133" t="s">
        <v>77</v>
      </c>
      <c r="C137" s="133"/>
      <c r="D137" s="133"/>
      <c r="E137" s="133"/>
      <c r="F137" s="133"/>
      <c r="G137" s="134">
        <f>SUM(B137:D137)</f>
        <v>0</v>
      </c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4">
        <f>SUM(H137:T137)</f>
        <v>0</v>
      </c>
      <c r="V137" s="133"/>
      <c r="W137" s="133"/>
      <c r="X137" s="134">
        <f>SUM(V137:W137)</f>
        <v>0</v>
      </c>
      <c r="Y137" s="133"/>
      <c r="Z137" s="133"/>
      <c r="AA137" s="133"/>
      <c r="AB137" s="133"/>
      <c r="AC137" s="134">
        <f t="shared" ref="AC137:AC138" si="47">SUM(Y137:AB137)</f>
        <v>0</v>
      </c>
      <c r="AD137" s="133"/>
      <c r="AE137" s="134">
        <f t="shared" ref="AE137:AE139" si="48">SUM(AD137)</f>
        <v>0</v>
      </c>
      <c r="AG137" s="10">
        <f t="shared" ref="AG137:AG160" si="49">AE137+AC137+X137+U137+G137</f>
        <v>0</v>
      </c>
    </row>
    <row r="138" spans="1:35">
      <c r="A138" s="14">
        <v>42857</v>
      </c>
      <c r="B138" s="6">
        <v>220</v>
      </c>
      <c r="C138" s="6">
        <v>17.100000000000001</v>
      </c>
      <c r="D138" s="6">
        <v>0</v>
      </c>
      <c r="E138" s="6">
        <v>0</v>
      </c>
      <c r="F138" s="6"/>
      <c r="G138" s="10">
        <f t="shared" ref="G138:G159" si="50">SUM(B138:D138)</f>
        <v>237.1</v>
      </c>
      <c r="H138" s="6">
        <v>92</v>
      </c>
      <c r="I138" s="6">
        <v>1</v>
      </c>
      <c r="J138" s="6">
        <v>55.95</v>
      </c>
      <c r="K138" s="6">
        <v>94.72</v>
      </c>
      <c r="L138" s="6">
        <v>2.86</v>
      </c>
      <c r="M138" s="6">
        <v>12</v>
      </c>
      <c r="N138" s="6">
        <v>119.86</v>
      </c>
      <c r="O138" s="6">
        <v>467.4</v>
      </c>
      <c r="P138" s="6">
        <v>11.83</v>
      </c>
      <c r="Q138" s="6">
        <v>0</v>
      </c>
      <c r="R138" s="6">
        <v>7.5</v>
      </c>
      <c r="S138" s="6">
        <v>106</v>
      </c>
      <c r="T138" s="6">
        <v>0</v>
      </c>
      <c r="U138" s="10">
        <f>SUM(H138:T138)</f>
        <v>971.12</v>
      </c>
      <c r="V138" s="6">
        <v>299.95</v>
      </c>
      <c r="W138" s="6">
        <v>0</v>
      </c>
      <c r="X138" s="10">
        <f>SUM(V138:W138)</f>
        <v>299.95</v>
      </c>
      <c r="Y138" s="6">
        <v>92.13</v>
      </c>
      <c r="Z138" s="6">
        <v>0</v>
      </c>
      <c r="AA138" s="6">
        <v>88.43</v>
      </c>
      <c r="AB138" s="6">
        <v>0</v>
      </c>
      <c r="AC138" s="10">
        <f t="shared" si="47"/>
        <v>180.56</v>
      </c>
      <c r="AD138" s="6">
        <v>1431.19</v>
      </c>
      <c r="AE138" s="10">
        <f t="shared" si="48"/>
        <v>1431.19</v>
      </c>
      <c r="AG138" s="10">
        <f t="shared" si="49"/>
        <v>3119.92</v>
      </c>
    </row>
    <row r="139" spans="1:35">
      <c r="A139" s="14">
        <v>42858</v>
      </c>
      <c r="B139">
        <v>5420.31</v>
      </c>
      <c r="C139">
        <v>0</v>
      </c>
      <c r="D139">
        <v>44.59</v>
      </c>
      <c r="E139" s="6">
        <v>0</v>
      </c>
      <c r="F139" s="6"/>
      <c r="G139" s="10">
        <f t="shared" si="50"/>
        <v>5464.9000000000005</v>
      </c>
      <c r="H139">
        <v>80</v>
      </c>
      <c r="I139">
        <v>1</v>
      </c>
      <c r="J139">
        <v>29.11</v>
      </c>
      <c r="K139">
        <v>900.9</v>
      </c>
      <c r="L139">
        <v>1.07</v>
      </c>
      <c r="M139">
        <v>0</v>
      </c>
      <c r="N139">
        <v>392.91</v>
      </c>
      <c r="O139">
        <v>169.48</v>
      </c>
      <c r="P139">
        <v>20.79</v>
      </c>
      <c r="Q139">
        <v>750</v>
      </c>
      <c r="R139">
        <v>17.5</v>
      </c>
      <c r="S139">
        <v>118</v>
      </c>
      <c r="T139">
        <v>0</v>
      </c>
      <c r="U139" s="10">
        <f>SUM(H139:T139)</f>
        <v>2480.7600000000002</v>
      </c>
      <c r="V139">
        <v>117.2</v>
      </c>
      <c r="W139">
        <v>0</v>
      </c>
      <c r="X139" s="10">
        <f>SUM(V139:W139)</f>
        <v>117.2</v>
      </c>
      <c r="Y139">
        <v>26.11</v>
      </c>
      <c r="Z139">
        <v>0</v>
      </c>
      <c r="AA139">
        <v>43.07</v>
      </c>
      <c r="AB139">
        <v>0</v>
      </c>
      <c r="AC139" s="10">
        <f>SUM(Y139:AB139)</f>
        <v>69.180000000000007</v>
      </c>
      <c r="AD139">
        <v>186.45</v>
      </c>
      <c r="AE139" s="10">
        <f t="shared" si="48"/>
        <v>186.45</v>
      </c>
      <c r="AG139" s="10">
        <f t="shared" si="49"/>
        <v>8318.4900000000016</v>
      </c>
    </row>
    <row r="140" spans="1:35">
      <c r="A140" s="14">
        <v>42859</v>
      </c>
      <c r="B140" s="6">
        <v>0</v>
      </c>
      <c r="C140" s="6">
        <v>0</v>
      </c>
      <c r="D140" s="6">
        <v>0</v>
      </c>
      <c r="E140" s="6">
        <v>0</v>
      </c>
      <c r="F140" s="6"/>
      <c r="G140" s="10">
        <f t="shared" si="50"/>
        <v>0</v>
      </c>
      <c r="H140" s="6">
        <v>71.5</v>
      </c>
      <c r="I140" s="6">
        <v>0</v>
      </c>
      <c r="J140" s="6">
        <v>30.81</v>
      </c>
      <c r="K140" s="6">
        <v>225</v>
      </c>
      <c r="L140" s="6">
        <v>0.27</v>
      </c>
      <c r="M140" s="6">
        <v>0</v>
      </c>
      <c r="N140" s="6">
        <v>23.96</v>
      </c>
      <c r="O140" s="6">
        <v>141.65</v>
      </c>
      <c r="P140" s="6">
        <v>38.29</v>
      </c>
      <c r="Q140" s="6">
        <v>0</v>
      </c>
      <c r="R140" s="6">
        <v>0</v>
      </c>
      <c r="S140" s="6">
        <v>23</v>
      </c>
      <c r="T140" s="6">
        <v>0</v>
      </c>
      <c r="U140" s="10">
        <f>SUM(H140:T140)</f>
        <v>554.4799999999999</v>
      </c>
      <c r="V140" s="6">
        <v>80.95</v>
      </c>
      <c r="W140" s="6">
        <v>0</v>
      </c>
      <c r="X140" s="10">
        <f t="shared" ref="X140:X160" si="51">SUM(V140:W140)</f>
        <v>80.95</v>
      </c>
      <c r="Y140" s="6">
        <v>0.71</v>
      </c>
      <c r="Z140" s="6">
        <v>3</v>
      </c>
      <c r="AA140" s="6">
        <v>27.87</v>
      </c>
      <c r="AB140" s="6">
        <v>0</v>
      </c>
      <c r="AC140" s="10">
        <f t="shared" ref="AC140:AC160" si="52">SUM(Y140:AB140)</f>
        <v>31.580000000000002</v>
      </c>
      <c r="AD140" s="6">
        <v>9.42</v>
      </c>
      <c r="AE140" s="10">
        <f t="shared" ref="AE140:AE160" si="53">SUM(AD140)</f>
        <v>9.42</v>
      </c>
      <c r="AG140" s="10">
        <f t="shared" si="49"/>
        <v>676.43</v>
      </c>
    </row>
    <row r="141" spans="1:35">
      <c r="A141" s="14">
        <v>42860</v>
      </c>
      <c r="B141" s="6">
        <v>0</v>
      </c>
      <c r="C141" s="6">
        <v>0</v>
      </c>
      <c r="D141" s="6">
        <v>329.28</v>
      </c>
      <c r="E141" s="6">
        <v>0</v>
      </c>
      <c r="F141" s="6"/>
      <c r="G141" s="10">
        <f t="shared" si="50"/>
        <v>329.28</v>
      </c>
      <c r="H141" s="6">
        <v>21</v>
      </c>
      <c r="I141" s="6">
        <v>0</v>
      </c>
      <c r="J141" s="6">
        <v>41.57</v>
      </c>
      <c r="K141" s="6">
        <v>896.65</v>
      </c>
      <c r="L141" s="6">
        <v>10.27</v>
      </c>
      <c r="M141" s="6">
        <v>0</v>
      </c>
      <c r="N141" s="6">
        <v>70.72</v>
      </c>
      <c r="O141" s="6">
        <v>95.94</v>
      </c>
      <c r="P141" s="6">
        <v>70.5</v>
      </c>
      <c r="Q141" s="6">
        <v>0</v>
      </c>
      <c r="R141" s="6">
        <v>0</v>
      </c>
      <c r="S141" s="6">
        <v>119.31</v>
      </c>
      <c r="T141" s="6">
        <v>0</v>
      </c>
      <c r="U141" s="10">
        <f t="shared" ref="U141:U160" si="54">SUM(H141:T141)</f>
        <v>1325.96</v>
      </c>
      <c r="V141" s="6">
        <v>128.25</v>
      </c>
      <c r="W141" s="6">
        <v>0</v>
      </c>
      <c r="X141" s="10">
        <f t="shared" si="51"/>
        <v>128.25</v>
      </c>
      <c r="Y141" s="6">
        <v>7.56</v>
      </c>
      <c r="Z141" s="6">
        <v>5.71</v>
      </c>
      <c r="AA141" s="6">
        <v>17.48</v>
      </c>
      <c r="AB141" s="6">
        <v>0</v>
      </c>
      <c r="AC141" s="10">
        <f t="shared" si="52"/>
        <v>30.75</v>
      </c>
      <c r="AD141" s="6">
        <v>127.75</v>
      </c>
      <c r="AE141" s="10">
        <f t="shared" si="53"/>
        <v>127.75</v>
      </c>
      <c r="AG141" s="10">
        <f t="shared" si="49"/>
        <v>1941.99</v>
      </c>
    </row>
    <row r="142" spans="1:35">
      <c r="A142" s="14">
        <v>42863</v>
      </c>
      <c r="B142" s="6">
        <v>30</v>
      </c>
      <c r="C142" s="6">
        <v>0</v>
      </c>
      <c r="D142" s="6">
        <v>483.63</v>
      </c>
      <c r="E142" s="6">
        <v>0</v>
      </c>
      <c r="F142" s="6"/>
      <c r="G142" s="10">
        <f t="shared" si="50"/>
        <v>513.63</v>
      </c>
      <c r="H142" s="6">
        <v>113</v>
      </c>
      <c r="I142" s="6">
        <v>0</v>
      </c>
      <c r="J142" s="6">
        <v>20.010000000000002</v>
      </c>
      <c r="K142" s="6">
        <v>37.200000000000003</v>
      </c>
      <c r="L142" s="6">
        <v>2.04</v>
      </c>
      <c r="M142" s="6">
        <v>6</v>
      </c>
      <c r="N142" s="6">
        <v>20.93</v>
      </c>
      <c r="O142" s="6">
        <v>547.64</v>
      </c>
      <c r="P142" s="6">
        <v>10.15</v>
      </c>
      <c r="Q142" s="6">
        <v>0</v>
      </c>
      <c r="R142" s="6">
        <v>2.5</v>
      </c>
      <c r="S142" s="6">
        <v>16</v>
      </c>
      <c r="T142" s="6">
        <v>0</v>
      </c>
      <c r="U142" s="10">
        <f t="shared" si="54"/>
        <v>775.46999999999991</v>
      </c>
      <c r="V142" s="6">
        <v>181.35</v>
      </c>
      <c r="W142" s="6">
        <v>0</v>
      </c>
      <c r="X142" s="10">
        <f t="shared" si="51"/>
        <v>181.35</v>
      </c>
      <c r="Y142" s="6">
        <v>0.1</v>
      </c>
      <c r="Z142" s="6">
        <v>0</v>
      </c>
      <c r="AA142" s="6">
        <v>7.74</v>
      </c>
      <c r="AB142" s="6">
        <v>0</v>
      </c>
      <c r="AC142" s="10">
        <f t="shared" si="52"/>
        <v>7.84</v>
      </c>
      <c r="AD142" s="6">
        <v>0</v>
      </c>
      <c r="AE142" s="10">
        <f t="shared" si="53"/>
        <v>0</v>
      </c>
      <c r="AG142" s="10">
        <f t="shared" si="49"/>
        <v>1478.29</v>
      </c>
    </row>
    <row r="143" spans="1:35">
      <c r="A143" s="14">
        <v>42864</v>
      </c>
      <c r="B143" s="6">
        <v>0</v>
      </c>
      <c r="C143" s="6">
        <v>0</v>
      </c>
      <c r="D143" s="6">
        <v>3.43</v>
      </c>
      <c r="E143" s="6">
        <v>0</v>
      </c>
      <c r="F143" s="6"/>
      <c r="G143" s="10">
        <f t="shared" si="50"/>
        <v>3.43</v>
      </c>
      <c r="H143" s="6">
        <v>125.5</v>
      </c>
      <c r="I143" s="6">
        <v>0</v>
      </c>
      <c r="J143" s="6">
        <v>27.33</v>
      </c>
      <c r="K143" s="6">
        <v>86.53</v>
      </c>
      <c r="L143" s="6">
        <v>3.66</v>
      </c>
      <c r="M143" s="6">
        <v>0</v>
      </c>
      <c r="N143" s="6">
        <v>46.42</v>
      </c>
      <c r="O143" s="6">
        <v>0</v>
      </c>
      <c r="P143" s="6">
        <v>18.260000000000002</v>
      </c>
      <c r="Q143" s="6">
        <v>0</v>
      </c>
      <c r="R143" s="6">
        <v>5</v>
      </c>
      <c r="S143" s="6">
        <v>20</v>
      </c>
      <c r="T143" s="6">
        <v>0</v>
      </c>
      <c r="U143" s="10">
        <f t="shared" si="54"/>
        <v>332.7</v>
      </c>
      <c r="V143" s="6">
        <v>193.2</v>
      </c>
      <c r="W143" s="6">
        <v>0</v>
      </c>
      <c r="X143" s="10">
        <f t="shared" si="51"/>
        <v>193.2</v>
      </c>
      <c r="Y143" s="6">
        <v>2.11</v>
      </c>
      <c r="Z143" s="6">
        <v>0</v>
      </c>
      <c r="AA143" s="6">
        <v>17.45</v>
      </c>
      <c r="AB143" s="6">
        <v>21</v>
      </c>
      <c r="AC143" s="10">
        <f t="shared" si="52"/>
        <v>40.56</v>
      </c>
      <c r="AD143" s="6">
        <v>441.25</v>
      </c>
      <c r="AE143" s="10">
        <f t="shared" si="53"/>
        <v>441.25</v>
      </c>
      <c r="AG143" s="10">
        <f t="shared" si="49"/>
        <v>1011.14</v>
      </c>
    </row>
    <row r="144" spans="1:35">
      <c r="A144" s="14">
        <v>42865</v>
      </c>
      <c r="B144" s="131" t="s">
        <v>76</v>
      </c>
      <c r="C144" s="131"/>
      <c r="D144" s="131"/>
      <c r="E144" s="131"/>
      <c r="F144" s="131"/>
      <c r="G144" s="132">
        <f t="shared" si="50"/>
        <v>0</v>
      </c>
      <c r="H144" s="131"/>
      <c r="I144" s="131"/>
      <c r="J144" s="131"/>
      <c r="K144" s="131"/>
      <c r="L144" s="131"/>
      <c r="M144" s="131"/>
      <c r="N144" s="131"/>
      <c r="O144" s="131"/>
      <c r="P144" s="131"/>
      <c r="Q144" s="131"/>
      <c r="R144" s="131"/>
      <c r="S144" s="131"/>
      <c r="T144" s="131"/>
      <c r="U144" s="132">
        <f t="shared" si="54"/>
        <v>0</v>
      </c>
      <c r="V144" s="131"/>
      <c r="W144" s="131"/>
      <c r="X144" s="132">
        <f t="shared" si="51"/>
        <v>0</v>
      </c>
      <c r="Y144" s="131"/>
      <c r="Z144" s="131"/>
      <c r="AA144" s="131"/>
      <c r="AB144" s="131"/>
      <c r="AC144" s="132">
        <f t="shared" si="52"/>
        <v>0</v>
      </c>
      <c r="AD144" s="131"/>
      <c r="AE144" s="132">
        <f t="shared" si="53"/>
        <v>0</v>
      </c>
      <c r="AF144" s="6"/>
      <c r="AG144" s="10">
        <f t="shared" si="49"/>
        <v>0</v>
      </c>
    </row>
    <row r="145" spans="1:33">
      <c r="A145" s="14">
        <v>42866</v>
      </c>
      <c r="B145" s="6">
        <v>8.7100000000000009</v>
      </c>
      <c r="C145" s="6">
        <v>0</v>
      </c>
      <c r="D145" s="6">
        <v>0</v>
      </c>
      <c r="E145" s="6">
        <v>0</v>
      </c>
      <c r="F145" s="6"/>
      <c r="G145" s="10">
        <f t="shared" si="50"/>
        <v>8.7100000000000009</v>
      </c>
      <c r="H145" s="6">
        <v>57</v>
      </c>
      <c r="I145" s="6">
        <v>0</v>
      </c>
      <c r="J145" s="6">
        <v>19.13</v>
      </c>
      <c r="K145" s="6">
        <v>14.99</v>
      </c>
      <c r="L145" s="6">
        <v>3.47</v>
      </c>
      <c r="M145" s="6">
        <v>6</v>
      </c>
      <c r="N145" s="6">
        <v>74.13</v>
      </c>
      <c r="O145" s="6">
        <v>949.63</v>
      </c>
      <c r="P145" s="6">
        <v>8.9600000000000009</v>
      </c>
      <c r="Q145" s="6">
        <v>0</v>
      </c>
      <c r="R145" s="6">
        <v>2.5</v>
      </c>
      <c r="S145" s="6">
        <v>35</v>
      </c>
      <c r="T145" s="6">
        <v>0</v>
      </c>
      <c r="U145" s="10">
        <f t="shared" si="54"/>
        <v>1170.81</v>
      </c>
      <c r="V145" s="6">
        <v>385.4</v>
      </c>
      <c r="W145" s="6">
        <v>0</v>
      </c>
      <c r="X145" s="10">
        <f t="shared" si="51"/>
        <v>385.4</v>
      </c>
      <c r="Y145" s="6">
        <v>5.99</v>
      </c>
      <c r="Z145" s="6">
        <v>3</v>
      </c>
      <c r="AA145" s="6">
        <v>23.33</v>
      </c>
      <c r="AB145" s="6">
        <v>0</v>
      </c>
      <c r="AC145" s="10">
        <f t="shared" si="52"/>
        <v>32.32</v>
      </c>
      <c r="AD145" s="6">
        <v>900.11</v>
      </c>
      <c r="AE145" s="10">
        <f t="shared" si="53"/>
        <v>900.11</v>
      </c>
      <c r="AG145" s="10">
        <f t="shared" si="49"/>
        <v>2497.35</v>
      </c>
    </row>
    <row r="146" spans="1:33">
      <c r="A146" s="14">
        <v>42867</v>
      </c>
      <c r="B146" s="6">
        <v>1089.75</v>
      </c>
      <c r="C146" s="6">
        <v>0</v>
      </c>
      <c r="D146" s="6">
        <v>3.43</v>
      </c>
      <c r="E146" s="6">
        <v>0</v>
      </c>
      <c r="F146" s="6"/>
      <c r="G146" s="10">
        <f t="shared" si="50"/>
        <v>1093.18</v>
      </c>
      <c r="H146" s="6">
        <v>35.5</v>
      </c>
      <c r="I146" s="6">
        <v>0</v>
      </c>
      <c r="J146" s="6">
        <v>173.26</v>
      </c>
      <c r="K146" s="6">
        <v>226.72</v>
      </c>
      <c r="L146" s="6">
        <v>2.34</v>
      </c>
      <c r="M146" s="6">
        <v>0</v>
      </c>
      <c r="N146" s="6">
        <v>659.48</v>
      </c>
      <c r="O146" s="6">
        <v>149.38999999999999</v>
      </c>
      <c r="P146" s="6">
        <v>286.92</v>
      </c>
      <c r="Q146" s="6">
        <v>0</v>
      </c>
      <c r="R146" s="6">
        <v>5</v>
      </c>
      <c r="S146" s="6">
        <v>189</v>
      </c>
      <c r="T146" s="6">
        <v>0</v>
      </c>
      <c r="U146" s="10">
        <f t="shared" si="54"/>
        <v>1727.6100000000001</v>
      </c>
      <c r="V146" s="6">
        <v>292.95</v>
      </c>
      <c r="W146" s="6">
        <v>0</v>
      </c>
      <c r="X146" s="10">
        <f t="shared" si="51"/>
        <v>292.95</v>
      </c>
      <c r="Y146" s="6">
        <v>2.75</v>
      </c>
      <c r="Z146" s="6">
        <v>0</v>
      </c>
      <c r="AA146" s="6">
        <v>43.67</v>
      </c>
      <c r="AB146" s="6">
        <v>0</v>
      </c>
      <c r="AC146" s="10">
        <f t="shared" si="52"/>
        <v>46.42</v>
      </c>
      <c r="AD146" s="6">
        <v>10888.94</v>
      </c>
      <c r="AE146" s="10">
        <f t="shared" si="53"/>
        <v>10888.94</v>
      </c>
      <c r="AG146" s="10">
        <f t="shared" si="49"/>
        <v>14049.100000000002</v>
      </c>
    </row>
    <row r="147" spans="1:33">
      <c r="A147" s="14">
        <v>42870</v>
      </c>
      <c r="B147" s="6">
        <v>1093.45</v>
      </c>
      <c r="C147" s="6">
        <v>0</v>
      </c>
      <c r="D147" s="6">
        <v>0</v>
      </c>
      <c r="E147" s="6">
        <v>0</v>
      </c>
      <c r="F147" s="6"/>
      <c r="G147" s="10">
        <f t="shared" si="50"/>
        <v>1093.45</v>
      </c>
      <c r="H147" s="6">
        <v>135.5</v>
      </c>
      <c r="I147" s="6">
        <v>1</v>
      </c>
      <c r="J147" s="6">
        <v>23.73</v>
      </c>
      <c r="K147" s="6">
        <v>1062.71</v>
      </c>
      <c r="L147" s="6">
        <v>0.67</v>
      </c>
      <c r="M147" s="6">
        <v>18</v>
      </c>
      <c r="N147" s="6">
        <v>202.68</v>
      </c>
      <c r="O147" s="6">
        <v>569.78</v>
      </c>
      <c r="P147" s="6">
        <v>41.53</v>
      </c>
      <c r="Q147" s="6">
        <v>0</v>
      </c>
      <c r="R147" s="6">
        <v>10</v>
      </c>
      <c r="S147" s="6">
        <v>23</v>
      </c>
      <c r="T147" s="6">
        <v>0</v>
      </c>
      <c r="U147" s="10">
        <f t="shared" si="54"/>
        <v>2088.6000000000004</v>
      </c>
      <c r="V147" s="6">
        <v>773.99</v>
      </c>
      <c r="W147" s="6">
        <v>0</v>
      </c>
      <c r="X147" s="10">
        <f t="shared" si="51"/>
        <v>773.99</v>
      </c>
      <c r="Y147" s="6">
        <v>0</v>
      </c>
      <c r="Z147" s="6">
        <v>0</v>
      </c>
      <c r="AA147" s="6">
        <v>11.98</v>
      </c>
      <c r="AB147" s="6">
        <v>0</v>
      </c>
      <c r="AC147" s="10">
        <f t="shared" si="52"/>
        <v>11.98</v>
      </c>
      <c r="AD147" s="6">
        <v>829.07</v>
      </c>
      <c r="AE147" s="10">
        <f t="shared" si="53"/>
        <v>829.07</v>
      </c>
      <c r="AG147" s="10">
        <f t="shared" si="49"/>
        <v>4797.09</v>
      </c>
    </row>
    <row r="148" spans="1:33">
      <c r="A148" s="14">
        <v>42871</v>
      </c>
      <c r="B148" s="6">
        <v>15</v>
      </c>
      <c r="C148" s="6">
        <v>0</v>
      </c>
      <c r="D148" s="6">
        <v>6.86</v>
      </c>
      <c r="E148" s="6">
        <v>0</v>
      </c>
      <c r="F148" s="6"/>
      <c r="G148" s="10">
        <f t="shared" si="50"/>
        <v>21.86</v>
      </c>
      <c r="H148" s="6">
        <v>78.5</v>
      </c>
      <c r="I148" s="6">
        <v>1</v>
      </c>
      <c r="J148" s="6">
        <v>10.95</v>
      </c>
      <c r="K148" s="6">
        <v>27.67</v>
      </c>
      <c r="L148" s="6">
        <v>1.03</v>
      </c>
      <c r="M148" s="6">
        <v>0</v>
      </c>
      <c r="N148" s="6">
        <v>106.85</v>
      </c>
      <c r="O148" s="6">
        <v>0</v>
      </c>
      <c r="P148" s="6">
        <v>5.48</v>
      </c>
      <c r="Q148" s="6">
        <v>1500</v>
      </c>
      <c r="R148" s="6">
        <v>12.5</v>
      </c>
      <c r="S148" s="6">
        <v>0</v>
      </c>
      <c r="T148" s="6">
        <v>0</v>
      </c>
      <c r="U148" s="10">
        <f t="shared" si="54"/>
        <v>1743.98</v>
      </c>
      <c r="V148" s="6">
        <v>367.75</v>
      </c>
      <c r="W148" s="6">
        <v>0</v>
      </c>
      <c r="X148" s="10">
        <f t="shared" si="51"/>
        <v>367.75</v>
      </c>
      <c r="Y148" s="6">
        <v>0</v>
      </c>
      <c r="Z148" s="6">
        <v>0</v>
      </c>
      <c r="AA148" s="6">
        <v>0</v>
      </c>
      <c r="AB148" s="6">
        <v>0</v>
      </c>
      <c r="AC148" s="10">
        <f t="shared" si="52"/>
        <v>0</v>
      </c>
      <c r="AD148" s="6">
        <v>114.14</v>
      </c>
      <c r="AE148" s="10">
        <f t="shared" si="53"/>
        <v>114.14</v>
      </c>
      <c r="AG148" s="10">
        <f t="shared" si="49"/>
        <v>2247.73</v>
      </c>
    </row>
    <row r="149" spans="1:33">
      <c r="A149" s="14">
        <v>42872</v>
      </c>
      <c r="B149" s="6">
        <v>1443.75</v>
      </c>
      <c r="C149" s="6">
        <v>0</v>
      </c>
      <c r="D149" s="6">
        <v>6.86</v>
      </c>
      <c r="E149" s="6">
        <v>0</v>
      </c>
      <c r="F149" s="6"/>
      <c r="G149" s="10">
        <f t="shared" si="50"/>
        <v>1450.61</v>
      </c>
      <c r="H149" s="6">
        <v>64</v>
      </c>
      <c r="I149" s="6">
        <v>0</v>
      </c>
      <c r="J149" s="6">
        <v>10</v>
      </c>
      <c r="K149" s="6">
        <v>29.48</v>
      </c>
      <c r="L149" s="6">
        <v>0</v>
      </c>
      <c r="M149" s="6">
        <v>0</v>
      </c>
      <c r="N149" s="6">
        <v>89.03</v>
      </c>
      <c r="O149" s="6">
        <v>366.57</v>
      </c>
      <c r="P149" s="6">
        <v>0</v>
      </c>
      <c r="Q149" s="6">
        <v>0</v>
      </c>
      <c r="R149" s="6">
        <v>2.5</v>
      </c>
      <c r="S149" s="6">
        <v>45</v>
      </c>
      <c r="T149" s="6">
        <v>0</v>
      </c>
      <c r="U149" s="10">
        <f t="shared" si="54"/>
        <v>606.57999999999993</v>
      </c>
      <c r="V149" s="6">
        <v>166.5</v>
      </c>
      <c r="W149" s="6">
        <v>0</v>
      </c>
      <c r="X149" s="10">
        <f t="shared" si="51"/>
        <v>166.5</v>
      </c>
      <c r="Y149" s="6">
        <v>0</v>
      </c>
      <c r="Z149" s="6">
        <v>0</v>
      </c>
      <c r="AA149" s="6">
        <v>0</v>
      </c>
      <c r="AB149" s="6">
        <v>0</v>
      </c>
      <c r="AC149" s="10">
        <f t="shared" si="52"/>
        <v>0</v>
      </c>
      <c r="AD149" s="6">
        <v>19</v>
      </c>
      <c r="AE149" s="10">
        <f t="shared" si="53"/>
        <v>19</v>
      </c>
      <c r="AG149" s="10">
        <f t="shared" si="49"/>
        <v>2242.6899999999996</v>
      </c>
    </row>
    <row r="150" spans="1:33">
      <c r="A150" s="14">
        <v>42873</v>
      </c>
      <c r="B150" s="6">
        <v>631.71</v>
      </c>
      <c r="C150" s="6">
        <v>0</v>
      </c>
      <c r="D150" s="6">
        <v>3.43</v>
      </c>
      <c r="E150" s="6">
        <v>0</v>
      </c>
      <c r="F150" s="6"/>
      <c r="G150" s="10">
        <f t="shared" si="50"/>
        <v>635.14</v>
      </c>
      <c r="H150" s="6">
        <v>78.5</v>
      </c>
      <c r="I150" s="6">
        <v>0</v>
      </c>
      <c r="J150" s="6">
        <v>10.46</v>
      </c>
      <c r="K150" s="6">
        <v>68.37</v>
      </c>
      <c r="L150" s="6">
        <v>0.44</v>
      </c>
      <c r="M150" s="6">
        <v>0</v>
      </c>
      <c r="N150" s="6">
        <v>939.32</v>
      </c>
      <c r="O150" s="6">
        <v>167.4</v>
      </c>
      <c r="P150" s="6">
        <v>2.81</v>
      </c>
      <c r="Q150" s="6">
        <v>0</v>
      </c>
      <c r="R150" s="6">
        <v>5</v>
      </c>
      <c r="S150" s="6">
        <v>17610</v>
      </c>
      <c r="T150" s="6">
        <v>0</v>
      </c>
      <c r="U150" s="10">
        <f t="shared" si="54"/>
        <v>18882.3</v>
      </c>
      <c r="V150" s="6">
        <v>208.55</v>
      </c>
      <c r="W150" s="6">
        <v>0</v>
      </c>
      <c r="X150" s="10">
        <f t="shared" si="51"/>
        <v>208.55</v>
      </c>
      <c r="Y150" s="6">
        <v>0</v>
      </c>
      <c r="Z150" s="6">
        <v>0</v>
      </c>
      <c r="AA150" s="6">
        <v>0</v>
      </c>
      <c r="AB150" s="6">
        <v>0</v>
      </c>
      <c r="AC150" s="10">
        <f t="shared" si="52"/>
        <v>0</v>
      </c>
      <c r="AD150" s="6">
        <v>160.27000000000001</v>
      </c>
      <c r="AE150" s="10">
        <f t="shared" si="53"/>
        <v>160.27000000000001</v>
      </c>
      <c r="AG150" s="10">
        <f t="shared" si="49"/>
        <v>19886.259999999998</v>
      </c>
    </row>
    <row r="151" spans="1:33">
      <c r="A151" s="14">
        <v>42874</v>
      </c>
      <c r="B151" s="6">
        <v>25.86</v>
      </c>
      <c r="C151" s="6">
        <v>0</v>
      </c>
      <c r="D151" s="6">
        <v>17.149999999999999</v>
      </c>
      <c r="E151" s="6">
        <v>0</v>
      </c>
      <c r="F151" s="6"/>
      <c r="G151" s="10">
        <f t="shared" si="50"/>
        <v>43.01</v>
      </c>
      <c r="H151" s="6">
        <v>116</v>
      </c>
      <c r="I151" s="6">
        <v>0</v>
      </c>
      <c r="J151" s="6">
        <v>51.33</v>
      </c>
      <c r="K151" s="6">
        <v>117.5</v>
      </c>
      <c r="L151" s="6">
        <v>12.19</v>
      </c>
      <c r="M151" s="6">
        <v>0</v>
      </c>
      <c r="N151" s="6">
        <v>45.43</v>
      </c>
      <c r="O151" s="6">
        <v>140.44999999999999</v>
      </c>
      <c r="P151" s="6">
        <v>29.86</v>
      </c>
      <c r="Q151" s="6">
        <v>0</v>
      </c>
      <c r="R151" s="6">
        <v>20</v>
      </c>
      <c r="S151" s="6">
        <v>48</v>
      </c>
      <c r="T151" s="6">
        <v>0</v>
      </c>
      <c r="U151" s="10">
        <f t="shared" si="54"/>
        <v>580.76</v>
      </c>
      <c r="V151" s="6">
        <v>248.15</v>
      </c>
      <c r="W151" s="6">
        <v>0</v>
      </c>
      <c r="X151" s="10">
        <f t="shared" si="51"/>
        <v>248.15</v>
      </c>
      <c r="Y151" s="6">
        <v>24.92</v>
      </c>
      <c r="Z151" s="6">
        <v>0</v>
      </c>
      <c r="AA151" s="6">
        <v>17.09</v>
      </c>
      <c r="AB151" s="6">
        <v>24</v>
      </c>
      <c r="AC151" s="10">
        <f t="shared" si="52"/>
        <v>66.010000000000005</v>
      </c>
      <c r="AD151" s="6">
        <v>239.06</v>
      </c>
      <c r="AE151" s="10">
        <f t="shared" si="53"/>
        <v>239.06</v>
      </c>
      <c r="AG151" s="10">
        <f t="shared" si="49"/>
        <v>1176.99</v>
      </c>
    </row>
    <row r="152" spans="1:33">
      <c r="A152" s="14">
        <v>42877</v>
      </c>
      <c r="B152" s="6">
        <v>0</v>
      </c>
      <c r="C152" s="6">
        <v>0</v>
      </c>
      <c r="D152" s="6">
        <v>0</v>
      </c>
      <c r="E152" s="6">
        <v>0</v>
      </c>
      <c r="F152" s="6"/>
      <c r="G152" s="10">
        <f t="shared" si="50"/>
        <v>0</v>
      </c>
      <c r="H152" s="6">
        <v>80.5</v>
      </c>
      <c r="I152" s="6">
        <v>2</v>
      </c>
      <c r="J152" s="6">
        <v>23.17</v>
      </c>
      <c r="K152" s="6">
        <v>182.92</v>
      </c>
      <c r="L152" s="6">
        <v>1.32</v>
      </c>
      <c r="M152" s="6">
        <v>0</v>
      </c>
      <c r="N152" s="6">
        <v>125.24</v>
      </c>
      <c r="O152" s="6">
        <v>742.62</v>
      </c>
      <c r="P152" s="6">
        <v>16.350000000000001</v>
      </c>
      <c r="Q152" s="6">
        <v>0</v>
      </c>
      <c r="R152" s="6">
        <v>8</v>
      </c>
      <c r="S152" s="6">
        <v>920</v>
      </c>
      <c r="T152" s="6">
        <v>0</v>
      </c>
      <c r="U152" s="10">
        <f t="shared" si="54"/>
        <v>2102.12</v>
      </c>
      <c r="V152" s="6">
        <v>353.1</v>
      </c>
      <c r="W152" s="6">
        <v>0</v>
      </c>
      <c r="X152" s="10">
        <f t="shared" si="51"/>
        <v>353.1</v>
      </c>
      <c r="Y152" s="6">
        <v>0</v>
      </c>
      <c r="Z152" s="6">
        <v>5.71</v>
      </c>
      <c r="AA152" s="6">
        <v>0</v>
      </c>
      <c r="AB152" s="6">
        <v>0</v>
      </c>
      <c r="AC152" s="10">
        <f t="shared" si="52"/>
        <v>5.71</v>
      </c>
      <c r="AD152" s="6">
        <v>918.84</v>
      </c>
      <c r="AE152" s="10">
        <f t="shared" si="53"/>
        <v>918.84</v>
      </c>
      <c r="AG152" s="10">
        <f t="shared" si="49"/>
        <v>3379.77</v>
      </c>
    </row>
    <row r="153" spans="1:33">
      <c r="A153" s="14">
        <v>42878</v>
      </c>
      <c r="B153" s="6">
        <v>641.12</v>
      </c>
      <c r="C153" s="6">
        <v>0</v>
      </c>
      <c r="D153" s="6">
        <v>10.29</v>
      </c>
      <c r="E153" s="6">
        <v>0</v>
      </c>
      <c r="F153" s="6"/>
      <c r="G153" s="10">
        <f t="shared" si="50"/>
        <v>651.41</v>
      </c>
      <c r="H153" s="6">
        <v>118.5</v>
      </c>
      <c r="I153" s="6">
        <v>0</v>
      </c>
      <c r="J153" s="6">
        <v>40.520000000000003</v>
      </c>
      <c r="K153" s="6">
        <v>153.19</v>
      </c>
      <c r="L153" s="6">
        <v>4.9800000000000004</v>
      </c>
      <c r="M153" s="6">
        <v>6</v>
      </c>
      <c r="N153" s="6">
        <v>469.3</v>
      </c>
      <c r="O153" s="6">
        <v>0</v>
      </c>
      <c r="P153" s="6">
        <v>17.010000000000002</v>
      </c>
      <c r="Q153" s="6">
        <v>4500</v>
      </c>
      <c r="R153" s="6">
        <v>0</v>
      </c>
      <c r="S153" s="6">
        <v>3600</v>
      </c>
      <c r="T153" s="6">
        <v>0</v>
      </c>
      <c r="U153" s="10">
        <f t="shared" si="54"/>
        <v>8909.5</v>
      </c>
      <c r="V153" s="6">
        <v>243.15</v>
      </c>
      <c r="W153" s="6">
        <v>0</v>
      </c>
      <c r="X153" s="10">
        <f t="shared" si="51"/>
        <v>243.15</v>
      </c>
      <c r="Y153" s="6">
        <v>0</v>
      </c>
      <c r="Z153" s="6">
        <v>0</v>
      </c>
      <c r="AA153" s="6">
        <v>0</v>
      </c>
      <c r="AB153" s="6">
        <v>0</v>
      </c>
      <c r="AC153" s="10">
        <f t="shared" si="52"/>
        <v>0</v>
      </c>
      <c r="AD153" s="6">
        <v>28.93</v>
      </c>
      <c r="AE153" s="10">
        <f t="shared" si="53"/>
        <v>28.93</v>
      </c>
      <c r="AG153" s="10">
        <f t="shared" si="49"/>
        <v>9832.99</v>
      </c>
    </row>
    <row r="154" spans="1:33">
      <c r="A154" s="14">
        <v>42879</v>
      </c>
      <c r="B154" s="6">
        <v>1842.93</v>
      </c>
      <c r="C154" s="6">
        <v>0</v>
      </c>
      <c r="D154" s="6">
        <v>6.86</v>
      </c>
      <c r="E154" s="6">
        <v>0</v>
      </c>
      <c r="F154" s="6"/>
      <c r="G154" s="10">
        <f t="shared" si="50"/>
        <v>1849.79</v>
      </c>
      <c r="H154" s="6">
        <v>86.5</v>
      </c>
      <c r="I154" s="6">
        <v>1</v>
      </c>
      <c r="J154" s="6">
        <v>41.59</v>
      </c>
      <c r="K154" s="6">
        <v>1187.78</v>
      </c>
      <c r="L154" s="6">
        <v>3</v>
      </c>
      <c r="M154" s="6">
        <v>0</v>
      </c>
      <c r="N154" s="6">
        <v>189.14</v>
      </c>
      <c r="O154" s="6">
        <v>310.35000000000002</v>
      </c>
      <c r="P154" s="6">
        <v>57.1</v>
      </c>
      <c r="Q154" s="6">
        <v>0</v>
      </c>
      <c r="R154" s="6">
        <v>25</v>
      </c>
      <c r="S154" s="6">
        <v>14</v>
      </c>
      <c r="T154" s="6">
        <v>0</v>
      </c>
      <c r="U154" s="10">
        <f t="shared" si="54"/>
        <v>1915.4599999999996</v>
      </c>
      <c r="V154" s="6">
        <v>282.77</v>
      </c>
      <c r="W154" s="6">
        <v>0</v>
      </c>
      <c r="X154" s="10">
        <f t="shared" si="51"/>
        <v>282.77</v>
      </c>
      <c r="Y154" s="6">
        <v>0</v>
      </c>
      <c r="Z154" s="6">
        <v>3</v>
      </c>
      <c r="AA154" s="6">
        <v>0</v>
      </c>
      <c r="AB154" s="6">
        <v>0</v>
      </c>
      <c r="AC154" s="10">
        <f t="shared" si="52"/>
        <v>3</v>
      </c>
      <c r="AD154" s="6">
        <v>235.96</v>
      </c>
      <c r="AE154" s="10">
        <f t="shared" si="53"/>
        <v>235.96</v>
      </c>
      <c r="AG154" s="10">
        <f t="shared" si="49"/>
        <v>4286.9799999999996</v>
      </c>
    </row>
    <row r="155" spans="1:33">
      <c r="A155" s="14">
        <v>42880</v>
      </c>
      <c r="B155" s="6">
        <v>0</v>
      </c>
      <c r="C155" s="6">
        <v>0</v>
      </c>
      <c r="D155" s="6">
        <v>10.29</v>
      </c>
      <c r="E155" s="6">
        <v>0</v>
      </c>
      <c r="F155" s="6"/>
      <c r="G155" s="10">
        <f t="shared" si="50"/>
        <v>10.29</v>
      </c>
      <c r="H155" s="6">
        <v>37</v>
      </c>
      <c r="I155" s="6">
        <v>1</v>
      </c>
      <c r="J155" s="6">
        <v>36.020000000000003</v>
      </c>
      <c r="K155" s="6">
        <v>633.1</v>
      </c>
      <c r="L155" s="6">
        <v>0.33</v>
      </c>
      <c r="M155" s="6">
        <v>0</v>
      </c>
      <c r="N155" s="6">
        <v>75.59</v>
      </c>
      <c r="O155" s="6">
        <v>183.11</v>
      </c>
      <c r="P155" s="6">
        <v>33.729999999999997</v>
      </c>
      <c r="Q155" s="6">
        <v>0</v>
      </c>
      <c r="R155" s="6">
        <v>2.5</v>
      </c>
      <c r="S155" s="6">
        <v>170.79</v>
      </c>
      <c r="T155" s="6">
        <v>0</v>
      </c>
      <c r="U155" s="10">
        <f t="shared" si="54"/>
        <v>1173.17</v>
      </c>
      <c r="V155" s="6">
        <v>381.65</v>
      </c>
      <c r="W155" s="6">
        <v>0</v>
      </c>
      <c r="X155" s="10">
        <f t="shared" si="51"/>
        <v>381.65</v>
      </c>
      <c r="Y155" s="6">
        <v>0</v>
      </c>
      <c r="Z155" s="6">
        <v>0</v>
      </c>
      <c r="AA155" s="6">
        <v>0</v>
      </c>
      <c r="AB155" s="6">
        <v>0</v>
      </c>
      <c r="AC155" s="10">
        <f t="shared" si="52"/>
        <v>0</v>
      </c>
      <c r="AD155" s="6">
        <v>216.01</v>
      </c>
      <c r="AE155" s="10">
        <f t="shared" si="53"/>
        <v>216.01</v>
      </c>
      <c r="AG155" s="10">
        <f t="shared" si="49"/>
        <v>1781.12</v>
      </c>
    </row>
    <row r="156" spans="1:33">
      <c r="A156" s="14">
        <v>42881</v>
      </c>
      <c r="B156" s="6">
        <v>1124.81</v>
      </c>
      <c r="C156" s="6">
        <v>0</v>
      </c>
      <c r="D156" s="6">
        <v>0</v>
      </c>
      <c r="E156" s="6">
        <v>0</v>
      </c>
      <c r="F156" s="6"/>
      <c r="G156" s="10">
        <f t="shared" si="50"/>
        <v>1124.81</v>
      </c>
      <c r="H156" s="6">
        <v>77.5</v>
      </c>
      <c r="I156" s="6">
        <v>2</v>
      </c>
      <c r="J156" s="6">
        <v>20.03</v>
      </c>
      <c r="K156" s="6">
        <v>595.54</v>
      </c>
      <c r="L156" s="6">
        <v>0.56000000000000005</v>
      </c>
      <c r="M156" s="6">
        <v>0</v>
      </c>
      <c r="N156" s="6">
        <v>179.35</v>
      </c>
      <c r="O156" s="6">
        <v>190.38</v>
      </c>
      <c r="P156" s="6">
        <v>39.630000000000003</v>
      </c>
      <c r="Q156" s="6">
        <v>0</v>
      </c>
      <c r="R156" s="6">
        <v>0</v>
      </c>
      <c r="S156" s="6">
        <v>21</v>
      </c>
      <c r="T156" s="6">
        <v>0</v>
      </c>
      <c r="U156" s="10">
        <f t="shared" si="54"/>
        <v>1125.99</v>
      </c>
      <c r="V156" s="6">
        <v>226.5</v>
      </c>
      <c r="W156" s="6">
        <v>0</v>
      </c>
      <c r="X156" s="10">
        <f t="shared" si="51"/>
        <v>226.5</v>
      </c>
      <c r="Y156" s="6">
        <v>0</v>
      </c>
      <c r="Z156" s="6">
        <v>0</v>
      </c>
      <c r="AA156" s="6">
        <v>0</v>
      </c>
      <c r="AB156" s="6">
        <v>0</v>
      </c>
      <c r="AC156" s="10">
        <f t="shared" si="52"/>
        <v>0</v>
      </c>
      <c r="AD156" s="6">
        <v>1523.31</v>
      </c>
      <c r="AE156" s="10">
        <f t="shared" si="53"/>
        <v>1523.31</v>
      </c>
      <c r="AG156" s="10">
        <f t="shared" si="49"/>
        <v>4000.61</v>
      </c>
    </row>
    <row r="157" spans="1:33">
      <c r="A157" s="14">
        <v>42884</v>
      </c>
      <c r="B157" s="6">
        <v>667.04</v>
      </c>
      <c r="C157" s="6">
        <v>0</v>
      </c>
      <c r="D157" s="6">
        <v>3.43</v>
      </c>
      <c r="E157" s="6">
        <v>0</v>
      </c>
      <c r="F157" s="6"/>
      <c r="G157" s="10">
        <f t="shared" si="50"/>
        <v>670.46999999999991</v>
      </c>
      <c r="H157" s="6">
        <v>93</v>
      </c>
      <c r="I157" s="6">
        <v>0</v>
      </c>
      <c r="J157" s="6">
        <v>35.840000000000003</v>
      </c>
      <c r="K157" s="6">
        <v>373.42</v>
      </c>
      <c r="L157" s="6">
        <v>9.7200000000000006</v>
      </c>
      <c r="M157" s="6">
        <v>0</v>
      </c>
      <c r="N157" s="6">
        <v>130.01</v>
      </c>
      <c r="O157" s="6">
        <v>560.62</v>
      </c>
      <c r="P157" s="6">
        <v>25.73</v>
      </c>
      <c r="Q157" s="6">
        <v>0</v>
      </c>
      <c r="R157" s="6">
        <v>12.5</v>
      </c>
      <c r="S157" s="6">
        <v>3</v>
      </c>
      <c r="T157" s="6">
        <v>0</v>
      </c>
      <c r="U157" s="10">
        <f t="shared" si="54"/>
        <v>1243.8400000000001</v>
      </c>
      <c r="V157" s="6">
        <v>327.67</v>
      </c>
      <c r="W157" s="6">
        <v>0</v>
      </c>
      <c r="X157" s="10">
        <f t="shared" si="51"/>
        <v>327.67</v>
      </c>
      <c r="Y157" s="6">
        <v>0</v>
      </c>
      <c r="Z157" s="6">
        <v>3</v>
      </c>
      <c r="AA157" s="6">
        <v>0</v>
      </c>
      <c r="AB157" s="6">
        <v>0</v>
      </c>
      <c r="AC157" s="10">
        <f t="shared" si="52"/>
        <v>3</v>
      </c>
      <c r="AD157" s="6">
        <v>1007.19</v>
      </c>
      <c r="AE157" s="10">
        <f t="shared" si="53"/>
        <v>1007.19</v>
      </c>
      <c r="AG157" s="10">
        <f t="shared" si="49"/>
        <v>3252.17</v>
      </c>
    </row>
    <row r="158" spans="1:33">
      <c r="A158" s="14">
        <v>42885</v>
      </c>
      <c r="B158" s="6">
        <v>307.10000000000002</v>
      </c>
      <c r="C158" s="6">
        <v>0</v>
      </c>
      <c r="D158" s="6">
        <v>41.16</v>
      </c>
      <c r="E158" s="6">
        <v>0</v>
      </c>
      <c r="F158" s="6"/>
      <c r="G158" s="10">
        <f t="shared" si="50"/>
        <v>348.26</v>
      </c>
      <c r="H158" s="6">
        <v>81.5</v>
      </c>
      <c r="I158" s="6">
        <v>1</v>
      </c>
      <c r="J158" s="6">
        <v>35.69</v>
      </c>
      <c r="K158" s="6">
        <v>336.1</v>
      </c>
      <c r="L158" s="6">
        <v>5.0599999999999996</v>
      </c>
      <c r="M158" s="6">
        <v>6</v>
      </c>
      <c r="N158" s="6">
        <v>54.15</v>
      </c>
      <c r="O158" s="6">
        <v>0</v>
      </c>
      <c r="P158" s="6">
        <v>44.27</v>
      </c>
      <c r="Q158" s="6">
        <v>0</v>
      </c>
      <c r="R158" s="6">
        <v>0</v>
      </c>
      <c r="S158" s="6">
        <v>10</v>
      </c>
      <c r="T158" s="6">
        <v>0</v>
      </c>
      <c r="U158" s="10">
        <f t="shared" si="54"/>
        <v>573.77</v>
      </c>
      <c r="V158" s="6">
        <v>213.15</v>
      </c>
      <c r="W158" s="6">
        <v>0</v>
      </c>
      <c r="X158" s="10">
        <f t="shared" si="51"/>
        <v>213.15</v>
      </c>
      <c r="Y158" s="6">
        <v>0</v>
      </c>
      <c r="Z158" s="6">
        <v>0</v>
      </c>
      <c r="AA158" s="6">
        <v>0</v>
      </c>
      <c r="AB158" s="6">
        <v>0</v>
      </c>
      <c r="AC158" s="10">
        <f t="shared" si="52"/>
        <v>0</v>
      </c>
      <c r="AD158" s="6">
        <v>43.12</v>
      </c>
      <c r="AE158" s="10">
        <f t="shared" si="53"/>
        <v>43.12</v>
      </c>
      <c r="AG158" s="10">
        <f t="shared" si="49"/>
        <v>1178.3</v>
      </c>
    </row>
    <row r="159" spans="1:33">
      <c r="A159" s="14">
        <v>42886</v>
      </c>
      <c r="B159" s="6">
        <v>0</v>
      </c>
      <c r="C159" s="6">
        <v>0</v>
      </c>
      <c r="D159" s="6">
        <v>0</v>
      </c>
      <c r="E159" s="6">
        <v>0</v>
      </c>
      <c r="F159" s="6"/>
      <c r="G159" s="10">
        <f t="shared" si="50"/>
        <v>0</v>
      </c>
      <c r="H159" s="6">
        <v>62</v>
      </c>
      <c r="I159" s="6">
        <v>0</v>
      </c>
      <c r="J159" s="6">
        <v>61.21</v>
      </c>
      <c r="K159" s="6">
        <v>469.31</v>
      </c>
      <c r="L159" s="6">
        <v>1.01</v>
      </c>
      <c r="M159" s="6">
        <v>0</v>
      </c>
      <c r="N159" s="6">
        <v>47</v>
      </c>
      <c r="O159" s="6">
        <v>354.87</v>
      </c>
      <c r="P159" s="6">
        <v>23.03</v>
      </c>
      <c r="Q159" s="6">
        <v>0</v>
      </c>
      <c r="R159" s="6">
        <v>0</v>
      </c>
      <c r="S159" s="6">
        <v>6</v>
      </c>
      <c r="T159" s="6">
        <v>0</v>
      </c>
      <c r="U159" s="10">
        <f t="shared" si="54"/>
        <v>1024.4299999999998</v>
      </c>
      <c r="V159" s="6">
        <v>235.25</v>
      </c>
      <c r="W159" s="6">
        <v>0</v>
      </c>
      <c r="X159" s="10">
        <f t="shared" si="51"/>
        <v>235.25</v>
      </c>
      <c r="Y159" s="6">
        <v>0.03</v>
      </c>
      <c r="Z159" s="6">
        <v>0</v>
      </c>
      <c r="AA159" s="6">
        <v>2.86</v>
      </c>
      <c r="AB159" s="6">
        <v>23</v>
      </c>
      <c r="AC159" s="10">
        <f t="shared" si="52"/>
        <v>25.89</v>
      </c>
      <c r="AD159" s="6">
        <v>82.96</v>
      </c>
      <c r="AE159" s="10">
        <f t="shared" si="53"/>
        <v>82.96</v>
      </c>
      <c r="AG159" s="10">
        <f t="shared" si="49"/>
        <v>1368.5299999999997</v>
      </c>
    </row>
    <row r="160" spans="1:33">
      <c r="A160" s="14"/>
      <c r="B160" s="6"/>
      <c r="C160" s="6"/>
      <c r="D160" s="6"/>
      <c r="E160" s="6"/>
      <c r="F160" s="6"/>
      <c r="G160" s="10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10">
        <f t="shared" si="54"/>
        <v>0</v>
      </c>
      <c r="V160" s="6"/>
      <c r="W160" s="6"/>
      <c r="X160" s="10">
        <f t="shared" si="51"/>
        <v>0</v>
      </c>
      <c r="Y160" s="6"/>
      <c r="Z160" s="6"/>
      <c r="AA160" s="6"/>
      <c r="AB160" s="6"/>
      <c r="AC160" s="10">
        <f t="shared" si="52"/>
        <v>0</v>
      </c>
      <c r="AD160" s="6"/>
      <c r="AE160" s="10">
        <f t="shared" si="53"/>
        <v>0</v>
      </c>
      <c r="AG160" s="10">
        <f t="shared" si="49"/>
        <v>0</v>
      </c>
    </row>
    <row r="161" spans="1:35">
      <c r="B161" s="6"/>
      <c r="C161" s="6"/>
      <c r="D161" s="6"/>
      <c r="E161" s="6"/>
      <c r="F161" s="6"/>
      <c r="G161" s="7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10"/>
      <c r="V161" s="6"/>
      <c r="W161" s="6"/>
      <c r="X161" s="10"/>
      <c r="Y161" s="6"/>
      <c r="Z161" s="6"/>
      <c r="AA161" s="6"/>
      <c r="AB161" s="6"/>
      <c r="AC161" s="10"/>
      <c r="AD161" s="6"/>
      <c r="AE161" s="10"/>
      <c r="AG161" s="10"/>
    </row>
    <row r="162" spans="1:35" ht="15.75">
      <c r="B162" s="6">
        <f>SUM(B138:B161)</f>
        <v>14561.540000000003</v>
      </c>
      <c r="C162" s="6">
        <f t="shared" ref="C162:E162" si="55">SUM(C138:C161)</f>
        <v>17.100000000000001</v>
      </c>
      <c r="D162" s="6">
        <f t="shared" si="55"/>
        <v>970.68999999999971</v>
      </c>
      <c r="E162" s="6">
        <f t="shared" si="55"/>
        <v>0</v>
      </c>
      <c r="F162" s="6"/>
      <c r="G162" s="6">
        <f t="shared" ref="G162:AG162" si="56">SUM(G137:G160)</f>
        <v>15549.330000000004</v>
      </c>
      <c r="H162" s="6">
        <f>SUM(H138:H161)</f>
        <v>1704.5</v>
      </c>
      <c r="I162" s="6">
        <f t="shared" ref="I162:T162" si="57">SUM(I138:I161)</f>
        <v>11</v>
      </c>
      <c r="J162" s="6">
        <f t="shared" si="57"/>
        <v>797.71</v>
      </c>
      <c r="K162" s="6">
        <f t="shared" si="57"/>
        <v>7719.8</v>
      </c>
      <c r="L162" s="6">
        <f t="shared" si="57"/>
        <v>66.290000000000006</v>
      </c>
      <c r="M162" s="6">
        <f t="shared" si="57"/>
        <v>54</v>
      </c>
      <c r="N162" s="6">
        <f t="shared" si="57"/>
        <v>4061.4999999999995</v>
      </c>
      <c r="O162" s="6">
        <f t="shared" si="57"/>
        <v>6107.28</v>
      </c>
      <c r="P162" s="6">
        <f t="shared" si="57"/>
        <v>802.23</v>
      </c>
      <c r="Q162" s="6">
        <f t="shared" si="57"/>
        <v>6750</v>
      </c>
      <c r="R162" s="6">
        <f t="shared" si="57"/>
        <v>138</v>
      </c>
      <c r="S162" s="6">
        <f t="shared" si="57"/>
        <v>23097.100000000002</v>
      </c>
      <c r="T162" s="6">
        <f t="shared" si="57"/>
        <v>0</v>
      </c>
      <c r="U162" s="6">
        <f t="shared" si="56"/>
        <v>51309.409999999989</v>
      </c>
      <c r="V162" s="6">
        <f t="shared" si="56"/>
        <v>5707.4299999999994</v>
      </c>
      <c r="W162" s="6">
        <f t="shared" si="56"/>
        <v>0</v>
      </c>
      <c r="X162" s="6">
        <f t="shared" si="56"/>
        <v>5707.4299999999994</v>
      </c>
      <c r="Y162" s="6">
        <f>SUM(Y138:Y161)</f>
        <v>162.41</v>
      </c>
      <c r="Z162" s="6">
        <f t="shared" ref="Z162:AB162" si="58">SUM(Z138:Z161)</f>
        <v>23.42</v>
      </c>
      <c r="AA162" s="6">
        <f t="shared" si="58"/>
        <v>300.97000000000003</v>
      </c>
      <c r="AB162" s="6">
        <f t="shared" si="58"/>
        <v>68</v>
      </c>
      <c r="AC162" s="6">
        <f t="shared" si="56"/>
        <v>554.80000000000007</v>
      </c>
      <c r="AD162" s="6">
        <f t="shared" si="56"/>
        <v>19402.969999999998</v>
      </c>
      <c r="AE162" s="6">
        <f t="shared" si="56"/>
        <v>19402.969999999998</v>
      </c>
      <c r="AF162" s="6">
        <f t="shared" si="56"/>
        <v>0</v>
      </c>
      <c r="AG162" s="6">
        <f t="shared" si="56"/>
        <v>92523.94</v>
      </c>
      <c r="AH162" s="6"/>
      <c r="AI162" s="6"/>
    </row>
    <row r="163" spans="1:35">
      <c r="B163" s="6"/>
      <c r="C163" s="6"/>
      <c r="D163" s="6"/>
      <c r="E163" s="6"/>
      <c r="F163" s="6"/>
      <c r="G163" s="7">
        <f>SUM(B162:E162)</f>
        <v>15549.330000000004</v>
      </c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7">
        <f>SUM(H162:T162)</f>
        <v>51309.41</v>
      </c>
      <c r="V163" s="6"/>
      <c r="W163" s="6"/>
      <c r="X163" s="7"/>
      <c r="Y163" s="6"/>
      <c r="Z163" s="6"/>
      <c r="AA163" s="6"/>
      <c r="AB163" s="6"/>
      <c r="AC163" s="7"/>
      <c r="AD163" s="6"/>
      <c r="AE163" s="10" t="s">
        <v>39</v>
      </c>
      <c r="AG163" s="45">
        <v>35135.82</v>
      </c>
    </row>
    <row r="164" spans="1:35" ht="16.5" customHeight="1">
      <c r="B164" s="6"/>
      <c r="C164" s="6"/>
      <c r="D164" s="164" t="s">
        <v>28</v>
      </c>
      <c r="E164" s="164"/>
      <c r="F164" s="164"/>
      <c r="G164" s="164"/>
      <c r="H164" s="164"/>
      <c r="I164" s="164"/>
      <c r="J164" s="164"/>
      <c r="K164" s="164"/>
      <c r="L164" s="164"/>
      <c r="M164" s="6"/>
      <c r="N164" s="6"/>
      <c r="O164" s="6"/>
      <c r="P164" s="6"/>
      <c r="Q164" s="6"/>
      <c r="R164" s="6"/>
      <c r="S164" s="6"/>
      <c r="T164" s="6"/>
      <c r="U164" s="10"/>
      <c r="V164" s="6"/>
      <c r="W164" s="6"/>
      <c r="X164" s="10"/>
      <c r="Y164" s="6"/>
      <c r="Z164" s="6"/>
      <c r="AA164" s="6"/>
      <c r="AB164" s="6"/>
      <c r="AC164" s="10"/>
      <c r="AD164" s="6"/>
      <c r="AE164" s="10" t="s">
        <v>40</v>
      </c>
      <c r="AG164" s="45">
        <v>105407.45</v>
      </c>
    </row>
    <row r="165" spans="1:35" ht="17.25">
      <c r="B165" s="6"/>
      <c r="C165" s="6"/>
      <c r="D165" s="163" t="s">
        <v>47</v>
      </c>
      <c r="E165" s="163"/>
      <c r="F165" s="163"/>
      <c r="G165" s="163"/>
      <c r="H165" s="163"/>
      <c r="I165" s="163"/>
      <c r="J165" s="163"/>
      <c r="K165" s="163"/>
      <c r="L165" s="163"/>
      <c r="M165" s="6"/>
      <c r="N165" s="6"/>
      <c r="O165" s="6"/>
      <c r="P165" s="6"/>
      <c r="Q165" s="6"/>
      <c r="R165" s="6"/>
      <c r="S165" s="6"/>
      <c r="T165" s="6"/>
      <c r="U165" s="10"/>
      <c r="V165" s="6"/>
      <c r="W165" s="6"/>
      <c r="X165" s="10"/>
      <c r="Y165" s="6"/>
      <c r="Z165" s="6"/>
      <c r="AA165" s="6"/>
      <c r="AB165" s="6"/>
      <c r="AC165" s="10"/>
      <c r="AD165" s="6"/>
      <c r="AE165" s="44" t="s">
        <v>41</v>
      </c>
      <c r="AG165" s="45">
        <v>0</v>
      </c>
    </row>
    <row r="166" spans="1:35">
      <c r="B166" s="6"/>
      <c r="C166" s="6"/>
      <c r="D166" s="6"/>
      <c r="E166" s="6"/>
      <c r="F166" s="6"/>
      <c r="G166" s="10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10"/>
      <c r="V166" s="6"/>
      <c r="W166" s="6"/>
      <c r="X166" s="10"/>
      <c r="Y166" s="6"/>
      <c r="Z166" s="6"/>
      <c r="AA166" s="6"/>
      <c r="AB166" s="6"/>
      <c r="AC166" s="10"/>
      <c r="AD166" s="6"/>
      <c r="AG166" s="45">
        <f>SUM(AG162:AG165)</f>
        <v>233067.21000000002</v>
      </c>
    </row>
    <row r="167" spans="1:35" ht="16.5" customHeight="1">
      <c r="A167" s="58"/>
      <c r="B167" s="95">
        <v>85119001</v>
      </c>
      <c r="C167" s="95">
        <v>85119003</v>
      </c>
      <c r="D167" s="95">
        <v>85119018</v>
      </c>
      <c r="E167" s="59">
        <v>11802</v>
      </c>
      <c r="F167" s="59"/>
      <c r="G167" s="96">
        <v>21310001</v>
      </c>
      <c r="H167" s="95">
        <v>85801005</v>
      </c>
      <c r="I167" s="95">
        <v>858011006</v>
      </c>
      <c r="J167" s="95">
        <v>85801008</v>
      </c>
      <c r="K167" s="95">
        <v>85801009</v>
      </c>
      <c r="L167" s="95">
        <v>85801099</v>
      </c>
      <c r="M167" s="95">
        <v>85801011</v>
      </c>
      <c r="N167" s="95">
        <v>85801014</v>
      </c>
      <c r="O167" s="95">
        <v>85801015</v>
      </c>
      <c r="P167" s="95">
        <v>85801017</v>
      </c>
      <c r="Q167" s="95">
        <v>85801018</v>
      </c>
      <c r="R167" s="95">
        <v>85801019</v>
      </c>
      <c r="S167" s="95">
        <v>95803010</v>
      </c>
      <c r="T167" s="95">
        <v>85803099</v>
      </c>
      <c r="U167" s="97">
        <v>21312001</v>
      </c>
      <c r="V167" s="95">
        <v>85807001</v>
      </c>
      <c r="W167" s="95">
        <v>85807099</v>
      </c>
      <c r="X167" s="97">
        <v>21314001</v>
      </c>
      <c r="Y167" s="95">
        <v>85601002</v>
      </c>
      <c r="Z167" s="95">
        <v>85601012</v>
      </c>
      <c r="AA167" s="95">
        <v>85601014</v>
      </c>
      <c r="AB167" s="95">
        <v>85909099</v>
      </c>
      <c r="AC167" s="97">
        <v>21315001</v>
      </c>
      <c r="AD167" s="84"/>
      <c r="AE167" s="85"/>
      <c r="AF167" s="56"/>
      <c r="AG167" s="85"/>
      <c r="AH167" s="56"/>
      <c r="AI167" s="56"/>
    </row>
    <row r="168" spans="1:35" ht="42.75" customHeight="1">
      <c r="A168" s="86" t="s">
        <v>63</v>
      </c>
      <c r="B168" s="87" t="s">
        <v>0</v>
      </c>
      <c r="C168" s="87" t="s">
        <v>1</v>
      </c>
      <c r="D168" s="87" t="s">
        <v>2</v>
      </c>
      <c r="E168" s="62" t="s">
        <v>70</v>
      </c>
      <c r="F168" s="62" t="s">
        <v>79</v>
      </c>
      <c r="G168" s="88" t="s">
        <v>22</v>
      </c>
      <c r="H168" s="87" t="s">
        <v>3</v>
      </c>
      <c r="I168" s="87" t="s">
        <v>4</v>
      </c>
      <c r="J168" s="87" t="s">
        <v>5</v>
      </c>
      <c r="K168" s="87" t="s">
        <v>6</v>
      </c>
      <c r="L168" s="87" t="s">
        <v>7</v>
      </c>
      <c r="M168" s="87" t="s">
        <v>8</v>
      </c>
      <c r="N168" s="87" t="s">
        <v>9</v>
      </c>
      <c r="O168" s="87" t="s">
        <v>10</v>
      </c>
      <c r="P168" s="87" t="s">
        <v>11</v>
      </c>
      <c r="Q168" s="87" t="s">
        <v>12</v>
      </c>
      <c r="R168" s="87" t="s">
        <v>13</v>
      </c>
      <c r="S168" s="87" t="s">
        <v>14</v>
      </c>
      <c r="T168" s="87" t="s">
        <v>15</v>
      </c>
      <c r="U168" s="89" t="s">
        <v>23</v>
      </c>
      <c r="V168" s="87" t="s">
        <v>25</v>
      </c>
      <c r="W168" s="87" t="s">
        <v>16</v>
      </c>
      <c r="X168" s="89" t="s">
        <v>24</v>
      </c>
      <c r="Y168" s="87" t="s">
        <v>17</v>
      </c>
      <c r="Z168" s="87" t="s">
        <v>18</v>
      </c>
      <c r="AA168" s="87" t="s">
        <v>19</v>
      </c>
      <c r="AB168" s="87" t="s">
        <v>20</v>
      </c>
      <c r="AC168" s="89" t="s">
        <v>26</v>
      </c>
      <c r="AD168" s="87" t="s">
        <v>21</v>
      </c>
      <c r="AE168" s="89" t="s">
        <v>27</v>
      </c>
      <c r="AF168" s="90"/>
      <c r="AG168" s="92" t="s">
        <v>29</v>
      </c>
      <c r="AH168" s="56"/>
      <c r="AI168" s="56"/>
    </row>
    <row r="169" spans="1:35">
      <c r="B169" s="6"/>
      <c r="C169" s="6"/>
      <c r="D169" s="6"/>
      <c r="E169" s="6"/>
      <c r="F169" s="6"/>
      <c r="G169" s="10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10"/>
      <c r="V169" s="6"/>
      <c r="W169" s="6"/>
      <c r="X169" s="10"/>
      <c r="Y169" s="6"/>
      <c r="Z169" s="6"/>
      <c r="AA169" s="6"/>
      <c r="AB169" s="6"/>
      <c r="AC169" s="10"/>
      <c r="AD169" s="6"/>
      <c r="AE169" s="10"/>
      <c r="AG169" s="10"/>
    </row>
    <row r="170" spans="1:35">
      <c r="A170" s="14">
        <v>42887</v>
      </c>
      <c r="B170" s="6">
        <v>2005.12</v>
      </c>
      <c r="C170" s="6">
        <v>0</v>
      </c>
      <c r="D170" s="6">
        <v>0</v>
      </c>
      <c r="E170" s="6">
        <v>0</v>
      </c>
      <c r="F170" s="6"/>
      <c r="G170" s="10">
        <f t="shared" ref="G170:G191" si="59">SUM(B170:D170)</f>
        <v>2005.12</v>
      </c>
      <c r="H170" s="6">
        <v>47.5</v>
      </c>
      <c r="I170" s="6">
        <v>0</v>
      </c>
      <c r="J170" s="6">
        <v>25.3</v>
      </c>
      <c r="K170" s="6">
        <v>644.80999999999995</v>
      </c>
      <c r="L170" s="6">
        <v>3.6</v>
      </c>
      <c r="M170" s="6">
        <v>0</v>
      </c>
      <c r="N170" s="6">
        <v>186.94</v>
      </c>
      <c r="O170" s="6">
        <v>164.27</v>
      </c>
      <c r="P170" s="6">
        <v>40.6</v>
      </c>
      <c r="Q170" s="6">
        <v>0</v>
      </c>
      <c r="R170" s="6">
        <v>5</v>
      </c>
      <c r="S170" s="6">
        <v>113</v>
      </c>
      <c r="T170" s="6">
        <v>0</v>
      </c>
      <c r="U170" s="10">
        <f>SUM(H170:T170)</f>
        <v>1231.0199999999998</v>
      </c>
      <c r="V170" s="6">
        <v>121.32</v>
      </c>
      <c r="W170" s="6">
        <v>0</v>
      </c>
      <c r="X170" s="10">
        <f t="shared" ref="X170:X192" si="60">SUM(V170:W170)</f>
        <v>121.32</v>
      </c>
      <c r="Y170" s="6">
        <v>0</v>
      </c>
      <c r="Z170" s="6">
        <v>3</v>
      </c>
      <c r="AA170" s="6">
        <v>0</v>
      </c>
      <c r="AB170" s="6">
        <v>0</v>
      </c>
      <c r="AC170" s="10">
        <f>SUM(Y170:AB170)</f>
        <v>3</v>
      </c>
      <c r="AD170" s="6">
        <v>727.88</v>
      </c>
      <c r="AE170" s="10">
        <f>SUM(AD170)</f>
        <v>727.88</v>
      </c>
      <c r="AG170" s="10">
        <f>AE170+AC170+X170+U170+G170</f>
        <v>4088.3399999999997</v>
      </c>
      <c r="AI170" s="6"/>
    </row>
    <row r="171" spans="1:35">
      <c r="A171" s="14">
        <v>42888</v>
      </c>
      <c r="B171" s="6">
        <v>2195.65</v>
      </c>
      <c r="C171" s="6">
        <v>0</v>
      </c>
      <c r="D171" s="6">
        <v>0</v>
      </c>
      <c r="E171" s="6">
        <v>0</v>
      </c>
      <c r="F171" s="6"/>
      <c r="G171" s="10">
        <f t="shared" si="59"/>
        <v>2195.65</v>
      </c>
      <c r="H171" s="6">
        <v>102</v>
      </c>
      <c r="I171" s="6">
        <v>1</v>
      </c>
      <c r="J171" s="6">
        <v>20.65</v>
      </c>
      <c r="K171" s="6">
        <v>422.62</v>
      </c>
      <c r="L171" s="6">
        <v>2.2799999999999998</v>
      </c>
      <c r="M171" s="6">
        <v>0</v>
      </c>
      <c r="N171" s="6">
        <v>155.88</v>
      </c>
      <c r="O171" s="6">
        <v>176.77</v>
      </c>
      <c r="P171" s="6">
        <v>14.43</v>
      </c>
      <c r="Q171" s="6">
        <v>0</v>
      </c>
      <c r="R171" s="6">
        <v>5</v>
      </c>
      <c r="S171" s="6">
        <v>262.89999999999998</v>
      </c>
      <c r="T171" s="6">
        <v>0</v>
      </c>
      <c r="U171" s="10">
        <f t="shared" ref="U171:U191" si="61">SUM(H171:T171)</f>
        <v>1163.5299999999997</v>
      </c>
      <c r="V171" s="6">
        <v>90.75</v>
      </c>
      <c r="W171" s="6">
        <v>0</v>
      </c>
      <c r="X171" s="10">
        <f>SUM(V171:W171)</f>
        <v>90.75</v>
      </c>
      <c r="Y171" s="6">
        <v>5.72</v>
      </c>
      <c r="Z171" s="6">
        <v>0</v>
      </c>
      <c r="AA171" s="6">
        <v>0.61</v>
      </c>
      <c r="AB171" s="6">
        <v>0</v>
      </c>
      <c r="AC171" s="10">
        <f t="shared" ref="AC171:AC172" si="62">SUM(Y171:AB171)</f>
        <v>6.33</v>
      </c>
      <c r="AD171" s="6">
        <v>0</v>
      </c>
      <c r="AE171" s="10">
        <f t="shared" ref="AE171:AE192" si="63">SUM(AD171)</f>
        <v>0</v>
      </c>
      <c r="AG171" s="10">
        <f t="shared" ref="AG171:AG192" si="64">AE171+AC171+X171+U171+G171</f>
        <v>3456.2599999999998</v>
      </c>
    </row>
    <row r="172" spans="1:35">
      <c r="A172" s="14">
        <v>42891</v>
      </c>
      <c r="B172" s="6">
        <v>1591.96</v>
      </c>
      <c r="C172" s="6">
        <v>0</v>
      </c>
      <c r="D172" s="6">
        <v>41.16</v>
      </c>
      <c r="E172" s="6">
        <v>0</v>
      </c>
      <c r="F172" s="6"/>
      <c r="G172" s="10">
        <f t="shared" si="59"/>
        <v>1633.1200000000001</v>
      </c>
      <c r="H172" s="6">
        <v>77</v>
      </c>
      <c r="I172" s="6">
        <v>0</v>
      </c>
      <c r="J172" s="6">
        <v>11.07</v>
      </c>
      <c r="K172" s="6">
        <v>871.34</v>
      </c>
      <c r="L172" s="6">
        <v>0.26</v>
      </c>
      <c r="M172" s="6">
        <v>6</v>
      </c>
      <c r="N172" s="6">
        <v>140.37</v>
      </c>
      <c r="O172" s="6">
        <v>753.35</v>
      </c>
      <c r="P172" s="6">
        <v>34.93</v>
      </c>
      <c r="Q172" s="6">
        <v>0</v>
      </c>
      <c r="R172" s="6">
        <v>0</v>
      </c>
      <c r="S172" s="6">
        <v>51</v>
      </c>
      <c r="T172" s="6">
        <v>0</v>
      </c>
      <c r="U172" s="10">
        <f t="shared" si="61"/>
        <v>1945.32</v>
      </c>
      <c r="V172" s="6">
        <v>91.9</v>
      </c>
      <c r="W172" s="6">
        <v>0</v>
      </c>
      <c r="X172" s="10">
        <f t="shared" si="60"/>
        <v>91.9</v>
      </c>
      <c r="Y172" s="6">
        <v>0</v>
      </c>
      <c r="Z172" s="6">
        <v>0</v>
      </c>
      <c r="AA172" s="6">
        <v>0</v>
      </c>
      <c r="AB172" s="6">
        <v>0</v>
      </c>
      <c r="AC172" s="10">
        <f t="shared" si="62"/>
        <v>0</v>
      </c>
      <c r="AD172" s="6">
        <v>71.48</v>
      </c>
      <c r="AE172" s="10">
        <f t="shared" si="63"/>
        <v>71.48</v>
      </c>
      <c r="AG172" s="10">
        <f t="shared" si="64"/>
        <v>3741.8199999999997</v>
      </c>
    </row>
    <row r="173" spans="1:35">
      <c r="A173" s="14">
        <v>42892</v>
      </c>
      <c r="B173" s="6">
        <v>30</v>
      </c>
      <c r="C173" s="6">
        <v>0</v>
      </c>
      <c r="D173" s="6">
        <v>0</v>
      </c>
      <c r="E173" s="6">
        <v>0</v>
      </c>
      <c r="F173" s="6"/>
      <c r="G173" s="10">
        <f t="shared" si="59"/>
        <v>30</v>
      </c>
      <c r="H173" s="6">
        <v>74.5</v>
      </c>
      <c r="I173" s="6">
        <v>1</v>
      </c>
      <c r="J173" s="6">
        <v>1.27</v>
      </c>
      <c r="K173" s="6">
        <v>78.23</v>
      </c>
      <c r="L173" s="6">
        <v>0</v>
      </c>
      <c r="M173" s="6">
        <v>6</v>
      </c>
      <c r="N173" s="6">
        <v>21.94</v>
      </c>
      <c r="O173" s="6">
        <v>0</v>
      </c>
      <c r="P173" s="6">
        <v>11.19</v>
      </c>
      <c r="Q173" s="6">
        <v>0</v>
      </c>
      <c r="R173" s="6">
        <v>5</v>
      </c>
      <c r="S173" s="6">
        <v>50</v>
      </c>
      <c r="T173" s="6">
        <v>0</v>
      </c>
      <c r="U173" s="10">
        <f t="shared" si="61"/>
        <v>249.13</v>
      </c>
      <c r="V173" s="6">
        <v>57.25</v>
      </c>
      <c r="W173" s="6">
        <v>0</v>
      </c>
      <c r="X173" s="10">
        <f t="shared" si="60"/>
        <v>57.25</v>
      </c>
      <c r="Y173" s="6">
        <v>0</v>
      </c>
      <c r="Z173" s="6">
        <v>3</v>
      </c>
      <c r="AA173" s="6">
        <v>0</v>
      </c>
      <c r="AB173" s="6">
        <v>0</v>
      </c>
      <c r="AC173" s="10">
        <f t="shared" ref="AC173:AC192" si="65">SUM(Y173:AB173)</f>
        <v>3</v>
      </c>
      <c r="AD173" s="6">
        <v>124.15</v>
      </c>
      <c r="AE173" s="10">
        <f t="shared" si="63"/>
        <v>124.15</v>
      </c>
      <c r="AG173" s="10">
        <f t="shared" si="64"/>
        <v>463.53</v>
      </c>
    </row>
    <row r="174" spans="1:35">
      <c r="A174" s="14">
        <v>42893</v>
      </c>
      <c r="B174" s="6">
        <v>7.5</v>
      </c>
      <c r="C174" s="6">
        <v>0</v>
      </c>
      <c r="D174" s="6">
        <v>6.86</v>
      </c>
      <c r="E174" s="6">
        <v>0</v>
      </c>
      <c r="F174" s="6"/>
      <c r="G174" s="10">
        <f t="shared" si="59"/>
        <v>14.36</v>
      </c>
      <c r="H174" s="6">
        <v>103</v>
      </c>
      <c r="I174" s="6">
        <v>2</v>
      </c>
      <c r="J174" s="6">
        <v>11.81</v>
      </c>
      <c r="K174" s="6">
        <v>17.829999999999998</v>
      </c>
      <c r="L174" s="6">
        <v>2.2000000000000002</v>
      </c>
      <c r="M174" s="6">
        <v>0</v>
      </c>
      <c r="N174" s="6">
        <v>10.08</v>
      </c>
      <c r="O174" s="6">
        <v>316.29000000000002</v>
      </c>
      <c r="P174" s="6">
        <v>5.9</v>
      </c>
      <c r="Q174" s="6">
        <v>0</v>
      </c>
      <c r="R174" s="6">
        <v>5</v>
      </c>
      <c r="S174" s="6">
        <v>0</v>
      </c>
      <c r="T174" s="6">
        <v>0</v>
      </c>
      <c r="U174" s="10">
        <f t="shared" si="61"/>
        <v>474.11</v>
      </c>
      <c r="V174" s="6">
        <v>46.05</v>
      </c>
      <c r="W174" s="6">
        <v>0</v>
      </c>
      <c r="X174" s="10">
        <f t="shared" si="60"/>
        <v>46.05</v>
      </c>
      <c r="Y174" s="6">
        <v>0</v>
      </c>
      <c r="Z174" s="6">
        <v>0</v>
      </c>
      <c r="AA174" s="6">
        <v>0</v>
      </c>
      <c r="AB174" s="6">
        <v>0</v>
      </c>
      <c r="AC174" s="10">
        <f t="shared" si="65"/>
        <v>0</v>
      </c>
      <c r="AD174" s="6">
        <v>0</v>
      </c>
      <c r="AE174" s="10">
        <f t="shared" si="63"/>
        <v>0</v>
      </c>
      <c r="AG174" s="10">
        <f t="shared" si="64"/>
        <v>534.52</v>
      </c>
    </row>
    <row r="175" spans="1:35">
      <c r="A175" s="14">
        <v>42894</v>
      </c>
      <c r="B175" s="6">
        <v>18</v>
      </c>
      <c r="C175" s="6">
        <v>0</v>
      </c>
      <c r="D175" s="6">
        <v>3.43</v>
      </c>
      <c r="E175" s="6">
        <v>0</v>
      </c>
      <c r="F175" s="6"/>
      <c r="G175" s="10">
        <f t="shared" si="59"/>
        <v>21.43</v>
      </c>
      <c r="H175" s="6">
        <v>26</v>
      </c>
      <c r="I175" s="6">
        <v>0</v>
      </c>
      <c r="J175" s="6">
        <v>41.84</v>
      </c>
      <c r="K175" s="6">
        <v>122.9</v>
      </c>
      <c r="L175" s="6">
        <v>4.5999999999999996</v>
      </c>
      <c r="M175" s="6">
        <v>6</v>
      </c>
      <c r="N175" s="6">
        <v>15.86</v>
      </c>
      <c r="O175" s="6">
        <v>156.15</v>
      </c>
      <c r="P175" s="6">
        <v>20.89</v>
      </c>
      <c r="Q175" s="6">
        <v>0</v>
      </c>
      <c r="R175" s="6">
        <v>10</v>
      </c>
      <c r="S175" s="6">
        <v>18</v>
      </c>
      <c r="T175" s="6">
        <v>0</v>
      </c>
      <c r="U175" s="10">
        <f t="shared" si="61"/>
        <v>422.24</v>
      </c>
      <c r="V175" s="6">
        <v>48.62</v>
      </c>
      <c r="W175" s="6">
        <v>0</v>
      </c>
      <c r="X175" s="10">
        <f t="shared" si="60"/>
        <v>48.62</v>
      </c>
      <c r="Y175" s="6">
        <v>0</v>
      </c>
      <c r="Z175" s="6">
        <v>0</v>
      </c>
      <c r="AA175" s="6">
        <v>0</v>
      </c>
      <c r="AB175" s="6">
        <v>0</v>
      </c>
      <c r="AC175" s="10">
        <f t="shared" si="65"/>
        <v>0</v>
      </c>
      <c r="AD175" s="6">
        <v>0</v>
      </c>
      <c r="AE175" s="10">
        <f t="shared" si="63"/>
        <v>0</v>
      </c>
      <c r="AG175" s="10">
        <f t="shared" si="64"/>
        <v>492.29</v>
      </c>
    </row>
    <row r="176" spans="1:35">
      <c r="A176" s="14">
        <v>42895</v>
      </c>
      <c r="B176" s="6">
        <v>8.7100000000000009</v>
      </c>
      <c r="C176" s="6">
        <v>0</v>
      </c>
      <c r="D176" s="6">
        <v>3.43</v>
      </c>
      <c r="E176" s="6">
        <v>0</v>
      </c>
      <c r="F176" s="6"/>
      <c r="G176" s="10">
        <f t="shared" si="59"/>
        <v>12.14</v>
      </c>
      <c r="H176" s="6">
        <v>86.5</v>
      </c>
      <c r="I176" s="6">
        <v>1</v>
      </c>
      <c r="J176" s="6">
        <v>41.67</v>
      </c>
      <c r="K176" s="6">
        <v>88.92</v>
      </c>
      <c r="L176" s="6">
        <v>8.08</v>
      </c>
      <c r="M176" s="6">
        <v>6</v>
      </c>
      <c r="N176" s="6">
        <v>46.63</v>
      </c>
      <c r="O176" s="6">
        <v>128.34</v>
      </c>
      <c r="P176" s="6">
        <v>16.25</v>
      </c>
      <c r="Q176" s="6">
        <v>0</v>
      </c>
      <c r="R176" s="6">
        <v>0</v>
      </c>
      <c r="S176" s="6">
        <v>580.45000000000005</v>
      </c>
      <c r="T176" s="6">
        <v>0</v>
      </c>
      <c r="U176" s="10">
        <f t="shared" si="61"/>
        <v>1003.8400000000001</v>
      </c>
      <c r="V176" s="6">
        <v>94.55</v>
      </c>
      <c r="W176" s="6">
        <v>0</v>
      </c>
      <c r="X176" s="10">
        <f t="shared" si="60"/>
        <v>94.55</v>
      </c>
      <c r="Y176" s="6">
        <v>0</v>
      </c>
      <c r="Z176" s="6">
        <v>0</v>
      </c>
      <c r="AA176" s="6">
        <v>0</v>
      </c>
      <c r="AB176" s="6">
        <v>0</v>
      </c>
      <c r="AC176" s="10">
        <f t="shared" si="65"/>
        <v>0</v>
      </c>
      <c r="AD176" s="6">
        <v>0</v>
      </c>
      <c r="AE176" s="10">
        <f t="shared" si="63"/>
        <v>0</v>
      </c>
      <c r="AG176" s="10">
        <f t="shared" si="64"/>
        <v>1110.5300000000002</v>
      </c>
    </row>
    <row r="177" spans="1:33">
      <c r="A177" s="14">
        <v>42898</v>
      </c>
      <c r="B177" s="6">
        <v>6</v>
      </c>
      <c r="C177" s="6">
        <v>0</v>
      </c>
      <c r="D177" s="6">
        <v>3.43</v>
      </c>
      <c r="E177" s="6">
        <v>0</v>
      </c>
      <c r="F177" s="6"/>
      <c r="G177" s="10">
        <f t="shared" si="59"/>
        <v>9.43</v>
      </c>
      <c r="H177" s="6">
        <v>75</v>
      </c>
      <c r="I177" s="6">
        <v>0</v>
      </c>
      <c r="J177" s="6">
        <v>37.630000000000003</v>
      </c>
      <c r="K177" s="6">
        <v>111.95</v>
      </c>
      <c r="L177" s="6">
        <v>8.84</v>
      </c>
      <c r="M177" s="6">
        <v>0</v>
      </c>
      <c r="N177" s="6">
        <v>27.79</v>
      </c>
      <c r="O177" s="6">
        <v>547.07000000000005</v>
      </c>
      <c r="P177" s="6">
        <v>22.05</v>
      </c>
      <c r="Q177" s="6">
        <v>0</v>
      </c>
      <c r="R177" s="6">
        <v>5.5</v>
      </c>
      <c r="S177" s="6">
        <v>46</v>
      </c>
      <c r="T177" s="6">
        <v>0</v>
      </c>
      <c r="U177" s="10">
        <f t="shared" si="61"/>
        <v>881.82999999999993</v>
      </c>
      <c r="V177" s="6">
        <v>142.55000000000001</v>
      </c>
      <c r="W177" s="6">
        <v>0</v>
      </c>
      <c r="X177" s="10">
        <f t="shared" si="60"/>
        <v>142.55000000000001</v>
      </c>
      <c r="Y177" s="6">
        <v>0</v>
      </c>
      <c r="Z177" s="6">
        <v>3</v>
      </c>
      <c r="AA177" s="6">
        <v>0</v>
      </c>
      <c r="AB177" s="6">
        <v>25</v>
      </c>
      <c r="AC177" s="10">
        <f t="shared" si="65"/>
        <v>28</v>
      </c>
      <c r="AD177" s="6">
        <v>100.33</v>
      </c>
      <c r="AE177" s="10">
        <f t="shared" si="63"/>
        <v>100.33</v>
      </c>
      <c r="AG177" s="10">
        <f t="shared" si="64"/>
        <v>1162.1400000000001</v>
      </c>
    </row>
    <row r="178" spans="1:33">
      <c r="A178" s="14">
        <v>42899</v>
      </c>
      <c r="B178" s="6">
        <v>34.700000000000003</v>
      </c>
      <c r="C178" s="6">
        <v>0</v>
      </c>
      <c r="D178" s="6">
        <v>17.149999999999999</v>
      </c>
      <c r="E178" s="6">
        <v>0</v>
      </c>
      <c r="F178" s="6"/>
      <c r="G178" s="10">
        <f t="shared" si="59"/>
        <v>51.85</v>
      </c>
      <c r="H178" s="6">
        <v>85.5</v>
      </c>
      <c r="I178" s="6">
        <v>0</v>
      </c>
      <c r="J178" s="6">
        <v>33.880000000000003</v>
      </c>
      <c r="K178" s="6">
        <v>55.85</v>
      </c>
      <c r="L178" s="6">
        <v>9.59</v>
      </c>
      <c r="M178" s="6">
        <v>0</v>
      </c>
      <c r="N178" s="6">
        <v>40.590000000000003</v>
      </c>
      <c r="O178" s="6">
        <v>0</v>
      </c>
      <c r="P178" s="6">
        <v>19.899999999999999</v>
      </c>
      <c r="Q178" s="6">
        <v>0</v>
      </c>
      <c r="R178" s="6">
        <v>0</v>
      </c>
      <c r="S178" s="6">
        <v>0</v>
      </c>
      <c r="T178" s="6">
        <v>0</v>
      </c>
      <c r="U178" s="10">
        <f>SUM(H178:T178)</f>
        <v>245.31</v>
      </c>
      <c r="V178" s="6">
        <v>335.72</v>
      </c>
      <c r="W178" s="6">
        <v>0</v>
      </c>
      <c r="X178" s="10">
        <f t="shared" si="60"/>
        <v>335.72</v>
      </c>
      <c r="Y178" s="6">
        <v>0</v>
      </c>
      <c r="Z178" s="6">
        <v>0</v>
      </c>
      <c r="AA178" s="6">
        <v>0</v>
      </c>
      <c r="AB178" s="6">
        <v>0</v>
      </c>
      <c r="AC178" s="10">
        <f t="shared" si="65"/>
        <v>0</v>
      </c>
      <c r="AD178" s="6">
        <v>238.09</v>
      </c>
      <c r="AE178" s="10">
        <f t="shared" si="63"/>
        <v>238.09</v>
      </c>
      <c r="AG178" s="10">
        <f t="shared" si="64"/>
        <v>870.97000000000014</v>
      </c>
    </row>
    <row r="179" spans="1:33">
      <c r="A179" s="14">
        <v>42900</v>
      </c>
      <c r="B179" s="6">
        <v>25.86</v>
      </c>
      <c r="C179" s="6">
        <v>0</v>
      </c>
      <c r="D179" s="6">
        <v>10.29</v>
      </c>
      <c r="E179" s="6">
        <v>0</v>
      </c>
      <c r="F179" s="6"/>
      <c r="G179" s="10">
        <f t="shared" si="59"/>
        <v>36.15</v>
      </c>
      <c r="H179" s="6">
        <v>65</v>
      </c>
      <c r="I179" s="6">
        <v>1</v>
      </c>
      <c r="J179" s="6">
        <v>38.049999999999997</v>
      </c>
      <c r="K179" s="6">
        <v>165.9</v>
      </c>
      <c r="L179" s="6">
        <v>4.5</v>
      </c>
      <c r="M179" s="6">
        <v>0</v>
      </c>
      <c r="N179" s="6">
        <v>34.28</v>
      </c>
      <c r="O179" s="6">
        <v>254.84</v>
      </c>
      <c r="P179" s="6">
        <v>13.88</v>
      </c>
      <c r="Q179" s="6">
        <v>0</v>
      </c>
      <c r="R179" s="6">
        <v>5</v>
      </c>
      <c r="S179" s="6">
        <v>6</v>
      </c>
      <c r="T179" s="6">
        <v>0</v>
      </c>
      <c r="U179" s="10">
        <f t="shared" si="61"/>
        <v>588.45000000000005</v>
      </c>
      <c r="V179" s="6">
        <v>184.02</v>
      </c>
      <c r="W179" s="6">
        <v>0</v>
      </c>
      <c r="X179" s="10">
        <f t="shared" si="60"/>
        <v>184.02</v>
      </c>
      <c r="Y179" s="6">
        <v>0</v>
      </c>
      <c r="Z179" s="6">
        <v>3</v>
      </c>
      <c r="AA179" s="6">
        <v>0</v>
      </c>
      <c r="AB179" s="6">
        <v>0</v>
      </c>
      <c r="AC179" s="10">
        <f t="shared" si="65"/>
        <v>3</v>
      </c>
      <c r="AD179" s="6">
        <v>177.3</v>
      </c>
      <c r="AE179" s="10">
        <f t="shared" si="63"/>
        <v>177.3</v>
      </c>
      <c r="AG179" s="10">
        <f t="shared" si="64"/>
        <v>988.92000000000007</v>
      </c>
    </row>
    <row r="180" spans="1:33">
      <c r="A180" s="14">
        <v>42901</v>
      </c>
      <c r="B180" s="6">
        <v>2645.03</v>
      </c>
      <c r="C180" s="6">
        <v>0</v>
      </c>
      <c r="D180" s="6">
        <v>41.16</v>
      </c>
      <c r="E180" s="6">
        <v>0</v>
      </c>
      <c r="F180" s="6"/>
      <c r="G180" s="10">
        <f t="shared" si="59"/>
        <v>2686.19</v>
      </c>
      <c r="H180" s="6">
        <v>18.5</v>
      </c>
      <c r="I180" s="6">
        <v>1</v>
      </c>
      <c r="J180" s="6">
        <v>652.89</v>
      </c>
      <c r="K180" s="6">
        <v>6419.16</v>
      </c>
      <c r="L180" s="6">
        <v>9.98</v>
      </c>
      <c r="M180" s="6">
        <v>6</v>
      </c>
      <c r="N180" s="6">
        <v>747.35</v>
      </c>
      <c r="O180" s="6">
        <v>169.82</v>
      </c>
      <c r="P180" s="6">
        <v>764.19</v>
      </c>
      <c r="Q180" s="6">
        <v>0</v>
      </c>
      <c r="R180" s="6">
        <v>12.5</v>
      </c>
      <c r="S180" s="6">
        <v>105.7</v>
      </c>
      <c r="T180" s="6">
        <v>0</v>
      </c>
      <c r="U180" s="10">
        <f t="shared" si="61"/>
        <v>8907.09</v>
      </c>
      <c r="V180" s="6">
        <v>279.85000000000002</v>
      </c>
      <c r="W180" s="6">
        <v>0</v>
      </c>
      <c r="X180" s="10">
        <f t="shared" si="60"/>
        <v>279.85000000000002</v>
      </c>
      <c r="Y180" s="6">
        <v>0</v>
      </c>
      <c r="Z180" s="6">
        <v>0</v>
      </c>
      <c r="AA180" s="6">
        <v>0</v>
      </c>
      <c r="AB180" s="6">
        <v>0</v>
      </c>
      <c r="AC180" s="10">
        <f t="shared" si="65"/>
        <v>0</v>
      </c>
      <c r="AD180" s="6">
        <v>329.44</v>
      </c>
      <c r="AE180" s="10">
        <f t="shared" si="63"/>
        <v>329.44</v>
      </c>
      <c r="AG180" s="10">
        <f t="shared" si="64"/>
        <v>12202.570000000002</v>
      </c>
    </row>
    <row r="181" spans="1:33">
      <c r="A181" s="14">
        <v>42902</v>
      </c>
      <c r="B181" s="6">
        <v>640.71</v>
      </c>
      <c r="C181" s="6">
        <v>0</v>
      </c>
      <c r="D181" s="6">
        <v>27.44</v>
      </c>
      <c r="E181" s="6">
        <v>0</v>
      </c>
      <c r="F181" s="6"/>
      <c r="G181" s="10">
        <f t="shared" si="59"/>
        <v>668.15000000000009</v>
      </c>
      <c r="H181" s="6">
        <v>38.5</v>
      </c>
      <c r="I181" s="6">
        <v>1</v>
      </c>
      <c r="J181" s="6">
        <v>19.97</v>
      </c>
      <c r="K181" s="6">
        <v>262.01</v>
      </c>
      <c r="L181" s="6">
        <v>4.79</v>
      </c>
      <c r="M181" s="6">
        <v>0</v>
      </c>
      <c r="N181" s="6">
        <v>2004.49</v>
      </c>
      <c r="O181" s="6">
        <v>117.36</v>
      </c>
      <c r="P181" s="6">
        <v>21.79</v>
      </c>
      <c r="Q181" s="6">
        <v>0</v>
      </c>
      <c r="R181" s="6">
        <v>0</v>
      </c>
      <c r="S181" s="6">
        <v>37316</v>
      </c>
      <c r="T181" s="6">
        <v>0</v>
      </c>
      <c r="U181" s="10">
        <f t="shared" si="61"/>
        <v>39785.910000000003</v>
      </c>
      <c r="V181" s="6">
        <v>219.5</v>
      </c>
      <c r="W181" s="6">
        <v>0</v>
      </c>
      <c r="X181" s="10">
        <f t="shared" si="60"/>
        <v>219.5</v>
      </c>
      <c r="Y181" s="6">
        <v>1892.77</v>
      </c>
      <c r="Z181" s="6">
        <v>0</v>
      </c>
      <c r="AA181" s="6">
        <v>1827.5</v>
      </c>
      <c r="AB181" s="6">
        <v>0</v>
      </c>
      <c r="AC181" s="10">
        <f t="shared" si="65"/>
        <v>3720.27</v>
      </c>
      <c r="AD181" s="6">
        <v>1566.33</v>
      </c>
      <c r="AE181" s="10">
        <f t="shared" si="63"/>
        <v>1566.33</v>
      </c>
      <c r="AG181" s="10">
        <f t="shared" si="64"/>
        <v>45960.160000000003</v>
      </c>
    </row>
    <row r="182" spans="1:33">
      <c r="A182" s="14">
        <v>42905</v>
      </c>
      <c r="B182" s="6">
        <v>0</v>
      </c>
      <c r="C182" s="6">
        <v>0</v>
      </c>
      <c r="D182" s="6">
        <v>24.01</v>
      </c>
      <c r="E182" s="6">
        <v>0</v>
      </c>
      <c r="F182" s="6"/>
      <c r="G182" s="10">
        <f t="shared" si="59"/>
        <v>24.01</v>
      </c>
      <c r="H182" s="6">
        <v>125</v>
      </c>
      <c r="I182" s="6">
        <v>0</v>
      </c>
      <c r="J182" s="6">
        <v>26.72</v>
      </c>
      <c r="K182" s="6">
        <v>79.94</v>
      </c>
      <c r="L182" s="6">
        <v>0.18</v>
      </c>
      <c r="M182" s="6">
        <v>12</v>
      </c>
      <c r="N182" s="6">
        <v>77.3</v>
      </c>
      <c r="O182" s="6">
        <v>765.6</v>
      </c>
      <c r="P182" s="6">
        <v>8.06</v>
      </c>
      <c r="Q182" s="6">
        <v>0</v>
      </c>
      <c r="R182" s="6">
        <v>2.5</v>
      </c>
      <c r="S182" s="6">
        <v>725</v>
      </c>
      <c r="T182" s="6">
        <v>0</v>
      </c>
      <c r="U182" s="10">
        <f t="shared" si="61"/>
        <v>1822.3</v>
      </c>
      <c r="V182" s="6">
        <v>402.42</v>
      </c>
      <c r="W182" s="6">
        <v>0</v>
      </c>
      <c r="X182" s="10">
        <f t="shared" si="60"/>
        <v>402.42</v>
      </c>
      <c r="Y182" s="6">
        <v>0</v>
      </c>
      <c r="Z182" s="6">
        <v>3</v>
      </c>
      <c r="AA182" s="6">
        <v>0</v>
      </c>
      <c r="AB182" s="6">
        <v>0</v>
      </c>
      <c r="AC182" s="10">
        <f t="shared" si="65"/>
        <v>3</v>
      </c>
      <c r="AD182" s="6">
        <v>163.12</v>
      </c>
      <c r="AE182" s="10">
        <f t="shared" si="63"/>
        <v>163.12</v>
      </c>
      <c r="AG182" s="10">
        <f t="shared" si="64"/>
        <v>2414.8500000000004</v>
      </c>
    </row>
    <row r="183" spans="1:33">
      <c r="A183" s="14">
        <v>0</v>
      </c>
      <c r="B183" s="6">
        <v>0</v>
      </c>
      <c r="C183" s="6">
        <v>0</v>
      </c>
      <c r="D183" s="6">
        <v>0</v>
      </c>
      <c r="E183" s="6">
        <v>617.4</v>
      </c>
      <c r="F183" s="6"/>
      <c r="G183" s="10">
        <f>SUM(B183:E183)</f>
        <v>617.4</v>
      </c>
      <c r="H183" s="6">
        <v>51</v>
      </c>
      <c r="I183" s="6">
        <v>0</v>
      </c>
      <c r="J183" s="6">
        <v>44.33</v>
      </c>
      <c r="K183" s="6">
        <v>114.47</v>
      </c>
      <c r="L183" s="6">
        <v>3.05</v>
      </c>
      <c r="M183" s="6">
        <v>6</v>
      </c>
      <c r="N183" s="6">
        <v>32.479999999999997</v>
      </c>
      <c r="O183" s="6">
        <v>0</v>
      </c>
      <c r="P183" s="6">
        <v>10.85</v>
      </c>
      <c r="Q183" s="6">
        <v>0</v>
      </c>
      <c r="R183" s="6">
        <v>0</v>
      </c>
      <c r="S183" s="6">
        <v>25</v>
      </c>
      <c r="T183" s="6">
        <v>0</v>
      </c>
      <c r="U183" s="10">
        <f t="shared" si="61"/>
        <v>287.18</v>
      </c>
      <c r="V183" s="6">
        <v>276.64999999999998</v>
      </c>
      <c r="W183" s="6">
        <v>0</v>
      </c>
      <c r="X183" s="10">
        <f t="shared" si="60"/>
        <v>276.64999999999998</v>
      </c>
      <c r="Y183" s="6">
        <v>0.3</v>
      </c>
      <c r="Z183" s="6">
        <v>0</v>
      </c>
      <c r="AA183" s="6">
        <v>8.58</v>
      </c>
      <c r="AB183" s="6">
        <v>0</v>
      </c>
      <c r="AC183" s="10">
        <f t="shared" si="65"/>
        <v>8.8800000000000008</v>
      </c>
      <c r="AD183" s="6">
        <v>64.56</v>
      </c>
      <c r="AE183" s="10">
        <f t="shared" si="63"/>
        <v>64.56</v>
      </c>
      <c r="AG183" s="10">
        <f t="shared" si="64"/>
        <v>1254.67</v>
      </c>
    </row>
    <row r="184" spans="1:33">
      <c r="A184" s="14">
        <v>42907</v>
      </c>
      <c r="B184" s="6">
        <v>1210.96</v>
      </c>
      <c r="C184" s="6">
        <v>0</v>
      </c>
      <c r="D184" s="6">
        <v>10.29</v>
      </c>
      <c r="E184" s="6">
        <v>35.520000000000003</v>
      </c>
      <c r="F184" s="6"/>
      <c r="G184" s="10">
        <f t="shared" ref="G184:G188" si="66">SUM(B184:E184)</f>
        <v>1256.77</v>
      </c>
      <c r="H184" s="6">
        <v>114.5</v>
      </c>
      <c r="I184" s="6">
        <v>2</v>
      </c>
      <c r="J184" s="6">
        <v>26.16</v>
      </c>
      <c r="K184" s="6">
        <v>2000.48</v>
      </c>
      <c r="L184" s="6">
        <v>248.54</v>
      </c>
      <c r="M184" s="6">
        <v>0</v>
      </c>
      <c r="N184" s="6">
        <v>280.68</v>
      </c>
      <c r="O184" s="6">
        <v>402.05</v>
      </c>
      <c r="P184" s="6">
        <v>85.17</v>
      </c>
      <c r="Q184" s="6">
        <v>0</v>
      </c>
      <c r="R184" s="6">
        <v>0</v>
      </c>
      <c r="S184" s="6">
        <v>33</v>
      </c>
      <c r="T184" s="6">
        <v>0</v>
      </c>
      <c r="U184" s="10">
        <f t="shared" si="61"/>
        <v>3192.58</v>
      </c>
      <c r="V184" s="6">
        <v>557.19000000000005</v>
      </c>
      <c r="W184" s="6">
        <v>0</v>
      </c>
      <c r="X184" s="10">
        <f t="shared" si="60"/>
        <v>557.19000000000005</v>
      </c>
      <c r="Y184" s="6">
        <v>2.4700000000000002</v>
      </c>
      <c r="Z184" s="6">
        <v>3</v>
      </c>
      <c r="AA184" s="6">
        <v>11.63</v>
      </c>
      <c r="AB184" s="6">
        <v>0</v>
      </c>
      <c r="AC184" s="10">
        <f t="shared" si="65"/>
        <v>17.100000000000001</v>
      </c>
      <c r="AD184" s="6">
        <v>1292.1600000000001</v>
      </c>
      <c r="AE184" s="10">
        <f t="shared" si="63"/>
        <v>1292.1600000000001</v>
      </c>
      <c r="AG184" s="10">
        <f t="shared" si="64"/>
        <v>6315.7999999999993</v>
      </c>
    </row>
    <row r="185" spans="1:33">
      <c r="A185" s="14">
        <v>42908</v>
      </c>
      <c r="B185" s="6">
        <v>0</v>
      </c>
      <c r="C185" s="6">
        <v>0</v>
      </c>
      <c r="D185" s="6">
        <v>10.29</v>
      </c>
      <c r="E185" s="6">
        <v>0</v>
      </c>
      <c r="F185" s="6"/>
      <c r="G185" s="10">
        <f t="shared" si="66"/>
        <v>10.29</v>
      </c>
      <c r="H185" s="6">
        <v>44</v>
      </c>
      <c r="I185" s="6">
        <v>1</v>
      </c>
      <c r="J185" s="6">
        <v>22.73</v>
      </c>
      <c r="K185" s="6">
        <v>87.14</v>
      </c>
      <c r="L185" s="6">
        <v>2.3199999999999998</v>
      </c>
      <c r="M185" s="6">
        <v>6</v>
      </c>
      <c r="N185" s="6">
        <v>21.88</v>
      </c>
      <c r="O185" s="6">
        <v>222.6</v>
      </c>
      <c r="P185" s="6">
        <v>12.64</v>
      </c>
      <c r="Q185" s="6">
        <v>0</v>
      </c>
      <c r="R185" s="6">
        <v>0</v>
      </c>
      <c r="S185" s="6">
        <v>31</v>
      </c>
      <c r="T185" s="6">
        <v>0</v>
      </c>
      <c r="U185" s="10">
        <f t="shared" si="61"/>
        <v>451.30999999999995</v>
      </c>
      <c r="V185" s="6">
        <v>185.9</v>
      </c>
      <c r="W185" s="6">
        <v>0</v>
      </c>
      <c r="X185" s="10">
        <f t="shared" si="60"/>
        <v>185.9</v>
      </c>
      <c r="Y185" s="6">
        <v>0</v>
      </c>
      <c r="Z185" s="6">
        <v>0</v>
      </c>
      <c r="AA185" s="6">
        <v>0</v>
      </c>
      <c r="AB185" s="6">
        <v>0</v>
      </c>
      <c r="AC185" s="10">
        <f t="shared" si="65"/>
        <v>0</v>
      </c>
      <c r="AD185" s="6">
        <v>44.46</v>
      </c>
      <c r="AE185" s="10">
        <f t="shared" si="63"/>
        <v>44.46</v>
      </c>
      <c r="AG185" s="10">
        <f t="shared" si="64"/>
        <v>691.95999999999992</v>
      </c>
    </row>
    <row r="186" spans="1:33">
      <c r="A186" s="14">
        <v>42909</v>
      </c>
      <c r="B186" s="6">
        <v>90</v>
      </c>
      <c r="C186" s="6">
        <v>0</v>
      </c>
      <c r="D186" s="6">
        <v>13.72</v>
      </c>
      <c r="E186" s="6">
        <v>0</v>
      </c>
      <c r="F186" s="6"/>
      <c r="G186" s="10">
        <f t="shared" si="66"/>
        <v>103.72</v>
      </c>
      <c r="H186" s="6">
        <v>76</v>
      </c>
      <c r="I186" s="6">
        <v>1</v>
      </c>
      <c r="J186" s="6">
        <v>78.599999999999994</v>
      </c>
      <c r="K186" s="6">
        <v>280.58999999999997</v>
      </c>
      <c r="L186" s="6">
        <v>0.61</v>
      </c>
      <c r="M186" s="6">
        <v>0</v>
      </c>
      <c r="N186" s="6">
        <v>45.42</v>
      </c>
      <c r="O186" s="6">
        <v>199.92</v>
      </c>
      <c r="P186" s="6">
        <v>26.03</v>
      </c>
      <c r="Q186" s="6">
        <v>0</v>
      </c>
      <c r="R186" s="6">
        <v>0</v>
      </c>
      <c r="S186" s="6">
        <v>55</v>
      </c>
      <c r="T186" s="6">
        <v>0</v>
      </c>
      <c r="U186" s="10">
        <f t="shared" si="61"/>
        <v>763.17</v>
      </c>
      <c r="V186" s="6">
        <v>178.2</v>
      </c>
      <c r="W186" s="6">
        <v>0</v>
      </c>
      <c r="X186" s="10">
        <f t="shared" si="60"/>
        <v>178.2</v>
      </c>
      <c r="Y186" s="6">
        <v>0</v>
      </c>
      <c r="Z186" s="6">
        <v>3</v>
      </c>
      <c r="AA186" s="6">
        <v>0</v>
      </c>
      <c r="AB186" s="6">
        <v>0</v>
      </c>
      <c r="AC186" s="10">
        <f t="shared" si="65"/>
        <v>3</v>
      </c>
      <c r="AD186" s="6">
        <v>122.69</v>
      </c>
      <c r="AE186" s="10">
        <f t="shared" si="63"/>
        <v>122.69</v>
      </c>
      <c r="AG186" s="10">
        <f t="shared" si="64"/>
        <v>1170.78</v>
      </c>
    </row>
    <row r="187" spans="1:33">
      <c r="A187" s="14">
        <v>42912</v>
      </c>
      <c r="B187" s="6">
        <v>79.06</v>
      </c>
      <c r="C187" s="6">
        <v>0</v>
      </c>
      <c r="D187" s="6">
        <v>13.72</v>
      </c>
      <c r="E187" s="6">
        <v>0</v>
      </c>
      <c r="F187" s="6"/>
      <c r="G187" s="10">
        <f t="shared" si="66"/>
        <v>92.78</v>
      </c>
      <c r="H187" s="6">
        <v>71.5</v>
      </c>
      <c r="I187" s="6">
        <v>0</v>
      </c>
      <c r="J187" s="6">
        <v>18.760000000000002</v>
      </c>
      <c r="K187" s="6">
        <v>98.35</v>
      </c>
      <c r="L187" s="6">
        <v>2.15</v>
      </c>
      <c r="M187" s="6">
        <v>0</v>
      </c>
      <c r="N187" s="6">
        <v>45.74</v>
      </c>
      <c r="O187" s="6">
        <v>691.96</v>
      </c>
      <c r="P187" s="6">
        <v>10.61</v>
      </c>
      <c r="Q187" s="6">
        <v>0</v>
      </c>
      <c r="R187" s="6">
        <v>0</v>
      </c>
      <c r="S187" s="6">
        <v>80</v>
      </c>
      <c r="T187" s="6">
        <v>0</v>
      </c>
      <c r="U187" s="10">
        <f t="shared" si="61"/>
        <v>1019.07</v>
      </c>
      <c r="V187" s="6">
        <v>329.52</v>
      </c>
      <c r="W187" s="6">
        <v>0</v>
      </c>
      <c r="X187" s="10">
        <f t="shared" si="60"/>
        <v>329.52</v>
      </c>
      <c r="Y187" s="6">
        <v>0</v>
      </c>
      <c r="Z187" s="6">
        <v>0</v>
      </c>
      <c r="AA187" s="6">
        <v>0</v>
      </c>
      <c r="AB187" s="6">
        <v>0</v>
      </c>
      <c r="AC187" s="10">
        <f t="shared" si="65"/>
        <v>0</v>
      </c>
      <c r="AD187" s="6">
        <v>225.05</v>
      </c>
      <c r="AE187" s="10">
        <f t="shared" si="63"/>
        <v>225.05</v>
      </c>
      <c r="AG187" s="10">
        <f t="shared" si="64"/>
        <v>1666.4199999999998</v>
      </c>
    </row>
    <row r="188" spans="1:33">
      <c r="A188" s="14">
        <v>42913</v>
      </c>
      <c r="B188" s="6">
        <v>0</v>
      </c>
      <c r="C188" s="6">
        <v>0</v>
      </c>
      <c r="D188" s="6">
        <v>24.01</v>
      </c>
      <c r="E188" s="6">
        <v>0</v>
      </c>
      <c r="F188" s="6"/>
      <c r="G188" s="10">
        <f t="shared" si="66"/>
        <v>24.01</v>
      </c>
      <c r="H188" s="6">
        <v>52.5</v>
      </c>
      <c r="I188" s="6">
        <v>1</v>
      </c>
      <c r="J188" s="6">
        <v>30.17</v>
      </c>
      <c r="K188" s="6">
        <v>185.57</v>
      </c>
      <c r="L188" s="6">
        <v>20.05</v>
      </c>
      <c r="M188" s="6">
        <v>6</v>
      </c>
      <c r="N188" s="6">
        <v>35.630000000000003</v>
      </c>
      <c r="O188" s="6">
        <v>0</v>
      </c>
      <c r="P188" s="6">
        <v>44.37</v>
      </c>
      <c r="Q188" s="6">
        <v>0</v>
      </c>
      <c r="R188" s="6">
        <v>0</v>
      </c>
      <c r="S188" s="6">
        <v>33</v>
      </c>
      <c r="T188" s="6">
        <v>0</v>
      </c>
      <c r="U188" s="10">
        <f t="shared" si="61"/>
        <v>408.29</v>
      </c>
      <c r="V188" s="6">
        <v>332.19</v>
      </c>
      <c r="W188" s="6">
        <v>0</v>
      </c>
      <c r="X188" s="10">
        <f t="shared" si="60"/>
        <v>332.19</v>
      </c>
      <c r="Y188" s="6">
        <v>0</v>
      </c>
      <c r="Z188" s="6">
        <v>0</v>
      </c>
      <c r="AA188" s="6">
        <v>0</v>
      </c>
      <c r="AB188" s="6">
        <v>0</v>
      </c>
      <c r="AC188" s="10">
        <f t="shared" si="65"/>
        <v>0</v>
      </c>
      <c r="AD188" s="6">
        <v>5.8</v>
      </c>
      <c r="AE188" s="10">
        <f t="shared" si="63"/>
        <v>5.8</v>
      </c>
      <c r="AG188" s="10">
        <f t="shared" si="64"/>
        <v>770.29</v>
      </c>
    </row>
    <row r="189" spans="1:33">
      <c r="A189" s="14">
        <v>42914</v>
      </c>
      <c r="B189" s="6">
        <v>0</v>
      </c>
      <c r="C189" s="6">
        <v>0</v>
      </c>
      <c r="D189" s="6">
        <v>0</v>
      </c>
      <c r="E189" s="6">
        <v>0</v>
      </c>
      <c r="F189" s="6"/>
      <c r="G189" s="10">
        <f t="shared" si="59"/>
        <v>0</v>
      </c>
      <c r="H189" s="6">
        <v>50</v>
      </c>
      <c r="I189" s="6">
        <v>0</v>
      </c>
      <c r="J189" s="6">
        <v>21.37</v>
      </c>
      <c r="K189" s="6">
        <v>56.91</v>
      </c>
      <c r="L189" s="6">
        <v>6.75</v>
      </c>
      <c r="M189" s="6">
        <v>0</v>
      </c>
      <c r="N189" s="6">
        <v>15.74</v>
      </c>
      <c r="O189" s="6">
        <v>394.06</v>
      </c>
      <c r="P189" s="6">
        <v>14.21</v>
      </c>
      <c r="Q189" s="6">
        <v>0</v>
      </c>
      <c r="R189" s="6">
        <v>0</v>
      </c>
      <c r="S189" s="6">
        <v>3</v>
      </c>
      <c r="T189" s="6">
        <v>0</v>
      </c>
      <c r="U189" s="10">
        <f t="shared" si="61"/>
        <v>562.04000000000008</v>
      </c>
      <c r="V189" s="6">
        <v>141.65</v>
      </c>
      <c r="W189" s="6">
        <v>0</v>
      </c>
      <c r="X189" s="10">
        <f t="shared" si="60"/>
        <v>141.65</v>
      </c>
      <c r="Y189" s="6">
        <v>0</v>
      </c>
      <c r="Z189" s="6">
        <v>0</v>
      </c>
      <c r="AA189" s="6">
        <v>0</v>
      </c>
      <c r="AB189" s="6">
        <v>25</v>
      </c>
      <c r="AC189" s="10">
        <f t="shared" si="65"/>
        <v>25</v>
      </c>
      <c r="AD189" s="6">
        <v>21.07</v>
      </c>
      <c r="AE189" s="10">
        <f t="shared" si="63"/>
        <v>21.07</v>
      </c>
      <c r="AG189" s="10">
        <f t="shared" si="64"/>
        <v>749.7600000000001</v>
      </c>
    </row>
    <row r="190" spans="1:33">
      <c r="A190" s="14">
        <v>42915</v>
      </c>
      <c r="B190" s="6">
        <v>1508.21</v>
      </c>
      <c r="C190" s="6">
        <v>0</v>
      </c>
      <c r="D190" s="6">
        <v>3.43</v>
      </c>
      <c r="E190" s="6">
        <v>0</v>
      </c>
      <c r="F190" s="6"/>
      <c r="G190" s="10">
        <f t="shared" si="59"/>
        <v>1511.64</v>
      </c>
      <c r="H190" s="6">
        <v>60.5</v>
      </c>
      <c r="I190" s="6">
        <v>0</v>
      </c>
      <c r="J190" s="6">
        <v>28.49</v>
      </c>
      <c r="K190" s="6">
        <v>581.70000000000005</v>
      </c>
      <c r="L190" s="6">
        <v>2.83</v>
      </c>
      <c r="M190" s="6">
        <v>6</v>
      </c>
      <c r="N190" s="6">
        <v>121.94</v>
      </c>
      <c r="O190" s="6">
        <v>286.47000000000003</v>
      </c>
      <c r="P190" s="6">
        <v>27.31</v>
      </c>
      <c r="Q190" s="6">
        <v>0</v>
      </c>
      <c r="R190" s="6">
        <v>0</v>
      </c>
      <c r="S190" s="6">
        <v>24</v>
      </c>
      <c r="T190" s="6">
        <v>0</v>
      </c>
      <c r="U190" s="10">
        <f t="shared" si="61"/>
        <v>1139.24</v>
      </c>
      <c r="V190" s="6">
        <v>199.75</v>
      </c>
      <c r="W190" s="6">
        <v>0</v>
      </c>
      <c r="X190" s="10">
        <f t="shared" si="60"/>
        <v>199.75</v>
      </c>
      <c r="Y190" s="6">
        <v>0</v>
      </c>
      <c r="Z190" s="6">
        <v>3</v>
      </c>
      <c r="AA190" s="6">
        <v>0</v>
      </c>
      <c r="AB190" s="6">
        <v>0</v>
      </c>
      <c r="AC190" s="10">
        <f t="shared" si="65"/>
        <v>3</v>
      </c>
      <c r="AD190" s="6">
        <v>0</v>
      </c>
      <c r="AE190" s="10">
        <f t="shared" si="63"/>
        <v>0</v>
      </c>
      <c r="AG190" s="10">
        <f t="shared" si="64"/>
        <v>2853.63</v>
      </c>
    </row>
    <row r="191" spans="1:33">
      <c r="A191" s="14">
        <v>42916</v>
      </c>
      <c r="B191" s="6">
        <v>606.57000000000005</v>
      </c>
      <c r="C191" s="6">
        <v>0</v>
      </c>
      <c r="D191" s="6">
        <v>3.43</v>
      </c>
      <c r="E191" s="6">
        <v>0</v>
      </c>
      <c r="F191" s="6"/>
      <c r="G191" s="10">
        <f t="shared" si="59"/>
        <v>610</v>
      </c>
      <c r="H191" s="6">
        <v>99.5</v>
      </c>
      <c r="I191" s="6">
        <v>0</v>
      </c>
      <c r="J191" s="6">
        <v>31.15</v>
      </c>
      <c r="K191" s="6">
        <v>316.8</v>
      </c>
      <c r="L191" s="6">
        <v>2.6</v>
      </c>
      <c r="M191" s="6">
        <v>0</v>
      </c>
      <c r="N191" s="6">
        <v>143.57</v>
      </c>
      <c r="O191" s="6">
        <v>162.28</v>
      </c>
      <c r="P191" s="6">
        <v>22.61</v>
      </c>
      <c r="Q191" s="6">
        <v>0</v>
      </c>
      <c r="R191" s="6">
        <v>0</v>
      </c>
      <c r="S191" s="6">
        <v>368.44</v>
      </c>
      <c r="T191" s="6">
        <v>0</v>
      </c>
      <c r="U191" s="10">
        <f t="shared" si="61"/>
        <v>1146.95</v>
      </c>
      <c r="V191" s="6">
        <v>410.95</v>
      </c>
      <c r="W191" s="6">
        <v>0</v>
      </c>
      <c r="X191" s="10">
        <f t="shared" si="60"/>
        <v>410.95</v>
      </c>
      <c r="Y191" s="6">
        <v>0</v>
      </c>
      <c r="Z191" s="6">
        <v>0</v>
      </c>
      <c r="AA191" s="6">
        <v>0</v>
      </c>
      <c r="AB191" s="6">
        <v>0</v>
      </c>
      <c r="AC191" s="10">
        <f t="shared" si="65"/>
        <v>0</v>
      </c>
      <c r="AD191" s="6">
        <v>1004.58</v>
      </c>
      <c r="AE191" s="10">
        <f t="shared" si="63"/>
        <v>1004.58</v>
      </c>
      <c r="AG191" s="10">
        <f t="shared" si="64"/>
        <v>3172.48</v>
      </c>
    </row>
    <row r="192" spans="1:33">
      <c r="B192" s="6"/>
      <c r="C192" s="6"/>
      <c r="D192" s="6"/>
      <c r="E192" s="6"/>
      <c r="F192" s="6"/>
      <c r="G192" s="10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10">
        <f t="shared" ref="U192" si="67">SUM(H192:T192)</f>
        <v>0</v>
      </c>
      <c r="V192" s="6"/>
      <c r="W192" s="6"/>
      <c r="X192" s="10">
        <f t="shared" si="60"/>
        <v>0</v>
      </c>
      <c r="Y192" s="6"/>
      <c r="Z192" s="6"/>
      <c r="AA192" s="6"/>
      <c r="AB192" s="6"/>
      <c r="AC192" s="10">
        <f t="shared" si="65"/>
        <v>0</v>
      </c>
      <c r="AD192" s="6"/>
      <c r="AE192" s="10">
        <f t="shared" si="63"/>
        <v>0</v>
      </c>
      <c r="AG192" s="10">
        <f t="shared" si="64"/>
        <v>0</v>
      </c>
    </row>
    <row r="193" spans="1:35">
      <c r="B193" s="6"/>
      <c r="C193" s="6"/>
      <c r="D193" s="6"/>
      <c r="E193" s="6"/>
      <c r="F193" s="6"/>
      <c r="G193" s="7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10"/>
      <c r="V193" s="6"/>
      <c r="W193" s="6"/>
      <c r="X193" s="10"/>
      <c r="Y193" s="6"/>
      <c r="Z193" s="6"/>
      <c r="AA193" s="6"/>
      <c r="AB193" s="6"/>
      <c r="AC193" s="10"/>
      <c r="AD193" s="6"/>
      <c r="AE193" s="10"/>
      <c r="AG193" s="10"/>
    </row>
    <row r="194" spans="1:35" ht="15.75">
      <c r="B194" s="6">
        <f>SUM(B170:B193)</f>
        <v>12704.04</v>
      </c>
      <c r="C194" s="6">
        <f t="shared" ref="C194:E194" si="68">SUM(C170:C193)</f>
        <v>0</v>
      </c>
      <c r="D194" s="6">
        <f t="shared" si="68"/>
        <v>257.24999999999994</v>
      </c>
      <c r="E194" s="6">
        <f t="shared" si="68"/>
        <v>652.91999999999996</v>
      </c>
      <c r="F194" s="6"/>
      <c r="G194" s="28">
        <f t="shared" ref="G194:W194" si="69">SUM(G169:G192)</f>
        <v>13614.210000000001</v>
      </c>
      <c r="H194" s="6">
        <f>SUM(H170:H193)</f>
        <v>1543.5</v>
      </c>
      <c r="I194" s="6">
        <f t="shared" ref="I194:T194" si="70">SUM(I170:I193)</f>
        <v>13</v>
      </c>
      <c r="J194" s="6">
        <f t="shared" si="70"/>
        <v>1264.51</v>
      </c>
      <c r="K194" s="6">
        <f t="shared" si="70"/>
        <v>13063.47</v>
      </c>
      <c r="L194" s="6">
        <f t="shared" si="70"/>
        <v>347.8</v>
      </c>
      <c r="M194" s="6">
        <f t="shared" si="70"/>
        <v>66</v>
      </c>
      <c r="N194" s="6">
        <f t="shared" si="70"/>
        <v>4252.579999999999</v>
      </c>
      <c r="O194" s="6">
        <f t="shared" si="70"/>
        <v>5909.2000000000016</v>
      </c>
      <c r="P194" s="6">
        <f t="shared" si="70"/>
        <v>1247.8599999999997</v>
      </c>
      <c r="Q194" s="6">
        <f t="shared" si="70"/>
        <v>0</v>
      </c>
      <c r="R194" s="6">
        <f t="shared" si="70"/>
        <v>55.5</v>
      </c>
      <c r="S194" s="6">
        <f t="shared" si="70"/>
        <v>39926.490000000005</v>
      </c>
      <c r="T194" s="6">
        <f t="shared" si="70"/>
        <v>0</v>
      </c>
      <c r="U194" s="28">
        <f t="shared" si="69"/>
        <v>67689.91</v>
      </c>
      <c r="V194" s="6">
        <f t="shared" si="69"/>
        <v>4726.5</v>
      </c>
      <c r="W194" s="6">
        <f t="shared" si="69"/>
        <v>0</v>
      </c>
      <c r="X194" s="28">
        <f>SUM(V194:W194)</f>
        <v>4726.5</v>
      </c>
      <c r="Y194" s="6">
        <f>SUM(Y170:Y193)</f>
        <v>1901.26</v>
      </c>
      <c r="Z194" s="6">
        <f t="shared" ref="Z194:AB194" si="71">SUM(Z170:Z193)</f>
        <v>24</v>
      </c>
      <c r="AA194" s="6">
        <f t="shared" si="71"/>
        <v>1848.32</v>
      </c>
      <c r="AB194" s="6">
        <f t="shared" si="71"/>
        <v>50</v>
      </c>
      <c r="AC194" s="28">
        <f t="shared" ref="AC194:AF194" si="72">SUM(AC169:AC192)</f>
        <v>3823.58</v>
      </c>
      <c r="AD194" s="6">
        <f t="shared" si="72"/>
        <v>6278.49</v>
      </c>
      <c r="AE194" s="28">
        <f t="shared" si="72"/>
        <v>6278.49</v>
      </c>
      <c r="AF194" s="6">
        <f t="shared" si="72"/>
        <v>0</v>
      </c>
      <c r="AG194" s="6">
        <f>SUM(AG170:AG193)</f>
        <v>96132.69</v>
      </c>
      <c r="AH194" s="6"/>
      <c r="AI194" s="6"/>
    </row>
    <row r="195" spans="1:35">
      <c r="B195" s="6"/>
      <c r="C195" s="6"/>
      <c r="D195" s="6"/>
      <c r="E195" s="6"/>
      <c r="F195" s="6"/>
      <c r="G195" s="7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7"/>
      <c r="V195" s="6"/>
      <c r="W195" s="6"/>
      <c r="X195" s="7"/>
      <c r="Y195" s="6"/>
      <c r="Z195" s="6"/>
      <c r="AA195" s="6"/>
      <c r="AB195" s="6"/>
      <c r="AC195" s="7"/>
      <c r="AD195" s="6"/>
      <c r="AE195" s="10" t="s">
        <v>39</v>
      </c>
      <c r="AG195" s="45">
        <v>0</v>
      </c>
    </row>
    <row r="196" spans="1:35">
      <c r="B196" s="6"/>
      <c r="C196" s="6"/>
      <c r="D196" s="6"/>
      <c r="E196" s="6"/>
      <c r="F196" s="6"/>
      <c r="G196" s="7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7"/>
      <c r="V196" s="6"/>
      <c r="W196" s="6"/>
      <c r="X196" s="7"/>
      <c r="Y196" s="6"/>
      <c r="Z196" s="6"/>
      <c r="AA196" s="6"/>
      <c r="AB196" s="6"/>
      <c r="AC196" s="7"/>
      <c r="AD196" s="6"/>
      <c r="AE196" s="10" t="s">
        <v>40</v>
      </c>
      <c r="AG196" s="45">
        <v>0</v>
      </c>
    </row>
    <row r="197" spans="1:35" ht="16.5" customHeight="1">
      <c r="B197" s="6"/>
      <c r="C197" s="6"/>
      <c r="D197" s="164" t="s">
        <v>28</v>
      </c>
      <c r="E197" s="164"/>
      <c r="F197" s="164"/>
      <c r="G197" s="164"/>
      <c r="H197" s="164"/>
      <c r="I197" s="164"/>
      <c r="J197" s="164"/>
      <c r="K197" s="164"/>
      <c r="L197" s="164"/>
      <c r="M197" s="6"/>
      <c r="N197" s="6"/>
      <c r="O197" s="6"/>
      <c r="P197" s="6"/>
      <c r="Q197" s="6"/>
      <c r="R197" s="6"/>
      <c r="S197" s="6"/>
      <c r="T197" s="6"/>
      <c r="U197" s="10"/>
      <c r="V197" s="6"/>
      <c r="W197" s="6"/>
      <c r="X197" s="10"/>
      <c r="Y197" s="6"/>
      <c r="Z197" s="6"/>
      <c r="AA197" s="6"/>
      <c r="AB197" s="6"/>
      <c r="AC197" s="10"/>
      <c r="AD197" s="6"/>
      <c r="AE197" s="44" t="s">
        <v>41</v>
      </c>
      <c r="AG197" s="45">
        <v>0</v>
      </c>
    </row>
    <row r="198" spans="1:35" ht="17.25">
      <c r="B198" s="6"/>
      <c r="C198" s="6"/>
      <c r="D198" s="163" t="s">
        <v>46</v>
      </c>
      <c r="E198" s="163"/>
      <c r="F198" s="163"/>
      <c r="G198" s="163"/>
      <c r="H198" s="163"/>
      <c r="I198" s="163"/>
      <c r="J198" s="163"/>
      <c r="K198" s="163"/>
      <c r="L198" s="163"/>
      <c r="M198" s="6"/>
      <c r="N198" s="6"/>
      <c r="O198" s="6"/>
      <c r="P198" s="6"/>
      <c r="Q198" s="6"/>
      <c r="R198" s="6"/>
      <c r="S198" s="6"/>
      <c r="T198" s="6"/>
      <c r="U198" s="10"/>
      <c r="V198" s="6"/>
      <c r="W198" s="6"/>
      <c r="X198" s="10"/>
      <c r="Y198" s="6"/>
      <c r="Z198" s="6"/>
      <c r="AA198" s="6"/>
      <c r="AB198" s="6"/>
      <c r="AC198" s="10"/>
      <c r="AD198" s="6"/>
      <c r="AG198" s="45">
        <f>SUM(AG194:AG197)</f>
        <v>96132.69</v>
      </c>
    </row>
    <row r="199" spans="1:35">
      <c r="B199" s="6"/>
      <c r="C199" s="6"/>
      <c r="D199" s="6"/>
      <c r="E199" s="6"/>
      <c r="F199" s="6"/>
      <c r="G199" s="10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10"/>
      <c r="V199" s="6"/>
      <c r="W199" s="6"/>
      <c r="X199" s="10"/>
      <c r="Y199" s="6"/>
      <c r="Z199" s="6"/>
      <c r="AA199" s="6"/>
      <c r="AB199" s="6"/>
      <c r="AC199" s="10"/>
      <c r="AD199" s="6"/>
      <c r="AE199" s="10"/>
      <c r="AG199" s="10"/>
    </row>
    <row r="200" spans="1:35">
      <c r="A200" s="58"/>
      <c r="B200" s="98">
        <v>85119001</v>
      </c>
      <c r="C200" s="98">
        <v>85119003</v>
      </c>
      <c r="D200" s="98">
        <v>85119018</v>
      </c>
      <c r="E200" s="59">
        <v>11802</v>
      </c>
      <c r="F200" s="142"/>
      <c r="G200" s="99">
        <v>21310001</v>
      </c>
      <c r="H200" s="98">
        <v>85801005</v>
      </c>
      <c r="I200" s="98">
        <v>858011006</v>
      </c>
      <c r="J200" s="98">
        <v>85801008</v>
      </c>
      <c r="K200" s="98">
        <v>85801009</v>
      </c>
      <c r="L200" s="98">
        <v>85801099</v>
      </c>
      <c r="M200" s="98">
        <v>85801011</v>
      </c>
      <c r="N200" s="98">
        <v>85801014</v>
      </c>
      <c r="O200" s="98">
        <v>85801015</v>
      </c>
      <c r="P200" s="98">
        <v>85801017</v>
      </c>
      <c r="Q200" s="98">
        <v>85801018</v>
      </c>
      <c r="R200" s="98">
        <v>85801019</v>
      </c>
      <c r="S200" s="98">
        <v>95803010</v>
      </c>
      <c r="T200" s="98">
        <v>85803099</v>
      </c>
      <c r="U200" s="100">
        <v>21312001</v>
      </c>
      <c r="V200" s="98">
        <v>85807001</v>
      </c>
      <c r="W200" s="98">
        <v>85807099</v>
      </c>
      <c r="X200" s="100">
        <v>21314001</v>
      </c>
      <c r="Y200" s="98">
        <v>85601002</v>
      </c>
      <c r="Z200" s="98">
        <v>85601012</v>
      </c>
      <c r="AA200" s="98">
        <v>85601014</v>
      </c>
      <c r="AB200" s="98">
        <v>85909099</v>
      </c>
      <c r="AC200" s="100">
        <v>21315001</v>
      </c>
      <c r="AD200" s="84"/>
      <c r="AE200" s="85"/>
      <c r="AF200" s="56"/>
      <c r="AG200" s="85"/>
      <c r="AH200" s="56"/>
      <c r="AI200" s="56"/>
    </row>
    <row r="201" spans="1:35" ht="48.75" customHeight="1">
      <c r="A201" s="86" t="s">
        <v>64</v>
      </c>
      <c r="B201" s="87" t="s">
        <v>0</v>
      </c>
      <c r="C201" s="87" t="s">
        <v>1</v>
      </c>
      <c r="D201" s="87" t="s">
        <v>2</v>
      </c>
      <c r="E201" s="62" t="s">
        <v>70</v>
      </c>
      <c r="F201" s="62" t="s">
        <v>79</v>
      </c>
      <c r="G201" s="88" t="s">
        <v>22</v>
      </c>
      <c r="H201" s="87" t="s">
        <v>3</v>
      </c>
      <c r="I201" s="87" t="s">
        <v>4</v>
      </c>
      <c r="J201" s="87" t="s">
        <v>5</v>
      </c>
      <c r="K201" s="87" t="s">
        <v>6</v>
      </c>
      <c r="L201" s="87" t="s">
        <v>7</v>
      </c>
      <c r="M201" s="87" t="s">
        <v>8</v>
      </c>
      <c r="N201" s="87" t="s">
        <v>9</v>
      </c>
      <c r="O201" s="87" t="s">
        <v>10</v>
      </c>
      <c r="P201" s="87" t="s">
        <v>11</v>
      </c>
      <c r="Q201" s="87" t="s">
        <v>12</v>
      </c>
      <c r="R201" s="87" t="s">
        <v>13</v>
      </c>
      <c r="S201" s="87" t="s">
        <v>14</v>
      </c>
      <c r="T201" s="87" t="s">
        <v>15</v>
      </c>
      <c r="U201" s="89" t="s">
        <v>23</v>
      </c>
      <c r="V201" s="87" t="s">
        <v>25</v>
      </c>
      <c r="W201" s="87" t="s">
        <v>16</v>
      </c>
      <c r="X201" s="89" t="s">
        <v>24</v>
      </c>
      <c r="Y201" s="87" t="s">
        <v>17</v>
      </c>
      <c r="Z201" s="87" t="s">
        <v>18</v>
      </c>
      <c r="AA201" s="87" t="s">
        <v>19</v>
      </c>
      <c r="AB201" s="87" t="s">
        <v>20</v>
      </c>
      <c r="AC201" s="89" t="s">
        <v>26</v>
      </c>
      <c r="AD201" s="87" t="s">
        <v>21</v>
      </c>
      <c r="AE201" s="89" t="s">
        <v>27</v>
      </c>
      <c r="AF201" s="90"/>
      <c r="AG201" s="91" t="s">
        <v>29</v>
      </c>
      <c r="AH201" s="56"/>
      <c r="AI201" s="56"/>
    </row>
    <row r="202" spans="1:35">
      <c r="B202" s="6"/>
      <c r="C202" s="6"/>
      <c r="D202" s="6"/>
      <c r="E202" s="6"/>
      <c r="F202" s="6"/>
      <c r="G202" s="10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10"/>
      <c r="V202" s="6"/>
      <c r="W202" s="6"/>
      <c r="X202" s="10"/>
      <c r="Y202" s="6"/>
      <c r="Z202" s="6"/>
      <c r="AA202" s="6"/>
      <c r="AB202" s="6"/>
      <c r="AC202" s="10"/>
      <c r="AD202" s="6"/>
      <c r="AE202" s="10"/>
      <c r="AG202" s="10"/>
    </row>
    <row r="203" spans="1:35">
      <c r="A203" s="14">
        <v>42919</v>
      </c>
      <c r="B203" s="6">
        <v>1240.1400000000001</v>
      </c>
      <c r="C203" s="6">
        <v>0</v>
      </c>
      <c r="D203" s="6">
        <v>6.86</v>
      </c>
      <c r="E203" s="6">
        <v>178.28</v>
      </c>
      <c r="F203" s="6">
        <v>0</v>
      </c>
      <c r="G203" s="10">
        <f>SUM(B203:E203)</f>
        <v>1425.28</v>
      </c>
      <c r="H203" s="6">
        <v>67</v>
      </c>
      <c r="I203" s="6">
        <v>0</v>
      </c>
      <c r="J203" s="6">
        <v>34.409999999999997</v>
      </c>
      <c r="K203" s="6">
        <v>93.42</v>
      </c>
      <c r="L203" s="6">
        <v>2.79</v>
      </c>
      <c r="M203" s="6">
        <v>0</v>
      </c>
      <c r="N203" s="6">
        <v>97.47</v>
      </c>
      <c r="O203" s="6">
        <v>606.29</v>
      </c>
      <c r="P203" s="6">
        <v>22.24</v>
      </c>
      <c r="Q203" s="6">
        <v>0</v>
      </c>
      <c r="R203" s="6">
        <v>0</v>
      </c>
      <c r="S203" s="6">
        <v>130</v>
      </c>
      <c r="T203" s="6">
        <v>0</v>
      </c>
      <c r="U203" s="10">
        <f>SUM(H203:T203)</f>
        <v>1053.6199999999999</v>
      </c>
      <c r="V203" s="6">
        <v>144.69999999999999</v>
      </c>
      <c r="W203" s="6">
        <v>0</v>
      </c>
      <c r="X203" s="10">
        <f>SUM(V203:W203)</f>
        <v>144.69999999999999</v>
      </c>
      <c r="Y203" s="6">
        <v>0</v>
      </c>
      <c r="Z203" s="6">
        <v>0</v>
      </c>
      <c r="AA203" s="6">
        <v>0</v>
      </c>
      <c r="AB203" s="6">
        <v>0</v>
      </c>
      <c r="AC203" s="10">
        <f>SUM(Y203:AB203)</f>
        <v>0</v>
      </c>
      <c r="AD203" s="6">
        <v>37.619999999999997</v>
      </c>
      <c r="AE203" s="10">
        <f>SUM(AD203)</f>
        <v>37.619999999999997</v>
      </c>
      <c r="AG203" s="10">
        <f>AE203+AC203+X203+U203+G203</f>
        <v>2661.22</v>
      </c>
    </row>
    <row r="204" spans="1:35">
      <c r="A204" s="14">
        <v>42920</v>
      </c>
      <c r="B204" s="6">
        <v>82.8</v>
      </c>
      <c r="C204" s="6">
        <v>0</v>
      </c>
      <c r="D204" s="6">
        <v>0</v>
      </c>
      <c r="E204" s="6">
        <v>0</v>
      </c>
      <c r="F204" s="6">
        <v>0</v>
      </c>
      <c r="G204" s="10">
        <f t="shared" ref="G204:G222" si="73">SUM(B204:D204)</f>
        <v>82.8</v>
      </c>
      <c r="H204" s="6">
        <v>121</v>
      </c>
      <c r="I204" s="6">
        <v>0</v>
      </c>
      <c r="J204" s="6">
        <v>37.450000000000003</v>
      </c>
      <c r="K204" s="6">
        <v>43.56</v>
      </c>
      <c r="L204" s="6">
        <v>16.73</v>
      </c>
      <c r="M204" s="6">
        <v>6</v>
      </c>
      <c r="N204" s="6">
        <v>38.35</v>
      </c>
      <c r="O204" s="6">
        <v>0</v>
      </c>
      <c r="P204" s="6">
        <v>22.21</v>
      </c>
      <c r="Q204" s="6">
        <v>0</v>
      </c>
      <c r="R204" s="6">
        <v>25</v>
      </c>
      <c r="S204" s="6">
        <v>56</v>
      </c>
      <c r="T204" s="6">
        <v>0</v>
      </c>
      <c r="U204" s="10">
        <f t="shared" ref="U204:U223" si="74">SUM(H204:T204)</f>
        <v>366.29999999999995</v>
      </c>
      <c r="V204" s="6">
        <v>309.32</v>
      </c>
      <c r="W204" s="6">
        <v>0</v>
      </c>
      <c r="X204" s="10">
        <f t="shared" ref="X204:X223" si="75">SUM(V204:W204)</f>
        <v>309.32</v>
      </c>
      <c r="Y204" s="6">
        <v>0</v>
      </c>
      <c r="Z204" s="6">
        <v>0</v>
      </c>
      <c r="AA204" s="6">
        <v>0</v>
      </c>
      <c r="AB204" s="6">
        <v>0</v>
      </c>
      <c r="AC204" s="10">
        <f t="shared" ref="AC204:AC223" si="76">SUM(Y204:AB204)</f>
        <v>0</v>
      </c>
      <c r="AD204" s="6">
        <v>46.77</v>
      </c>
      <c r="AE204" s="10">
        <f t="shared" ref="AE204:AE223" si="77">SUM(AD204)</f>
        <v>46.77</v>
      </c>
      <c r="AG204" s="10">
        <f t="shared" ref="AG204:AG224" si="78">AE204+AC204+X204+U204+G204</f>
        <v>805.18999999999983</v>
      </c>
    </row>
    <row r="205" spans="1:35">
      <c r="A205" s="14">
        <v>42921</v>
      </c>
      <c r="B205" s="6">
        <v>0</v>
      </c>
      <c r="C205" s="6">
        <v>0</v>
      </c>
      <c r="D205" s="6">
        <v>0</v>
      </c>
      <c r="E205" s="6">
        <v>0</v>
      </c>
      <c r="F205" s="6">
        <v>0</v>
      </c>
      <c r="G205" s="10">
        <f t="shared" si="73"/>
        <v>0</v>
      </c>
      <c r="H205" s="6">
        <v>32</v>
      </c>
      <c r="I205" s="6">
        <v>1</v>
      </c>
      <c r="J205" s="6">
        <v>13.05</v>
      </c>
      <c r="K205" s="6">
        <v>1187.21</v>
      </c>
      <c r="L205" s="6">
        <v>0</v>
      </c>
      <c r="M205" s="6">
        <v>6</v>
      </c>
      <c r="N205" s="6">
        <v>80.95</v>
      </c>
      <c r="O205" s="6">
        <v>449.08</v>
      </c>
      <c r="P205" s="6">
        <v>68</v>
      </c>
      <c r="Q205" s="6">
        <v>0</v>
      </c>
      <c r="R205" s="6">
        <v>0</v>
      </c>
      <c r="S205" s="6">
        <v>28</v>
      </c>
      <c r="T205" s="6">
        <v>0</v>
      </c>
      <c r="U205" s="10">
        <f t="shared" si="74"/>
        <v>1865.29</v>
      </c>
      <c r="V205" s="6">
        <v>14.25</v>
      </c>
      <c r="W205" s="6">
        <v>0</v>
      </c>
      <c r="X205" s="10">
        <f t="shared" si="75"/>
        <v>14.25</v>
      </c>
      <c r="Y205" s="6">
        <v>0</v>
      </c>
      <c r="Z205" s="6">
        <v>0</v>
      </c>
      <c r="AA205" s="6">
        <v>0</v>
      </c>
      <c r="AB205" s="6">
        <v>0</v>
      </c>
      <c r="AC205" s="10">
        <f t="shared" si="76"/>
        <v>0</v>
      </c>
      <c r="AD205" s="6">
        <v>297.75</v>
      </c>
      <c r="AE205" s="10">
        <f t="shared" si="77"/>
        <v>297.75</v>
      </c>
      <c r="AG205" s="10">
        <f t="shared" si="78"/>
        <v>2177.29</v>
      </c>
    </row>
    <row r="206" spans="1:35">
      <c r="A206" s="14">
        <v>42922</v>
      </c>
      <c r="B206" s="6">
        <v>47.21</v>
      </c>
      <c r="C206" s="6">
        <v>0</v>
      </c>
      <c r="D206" s="6">
        <v>0</v>
      </c>
      <c r="E206" s="6">
        <v>0</v>
      </c>
      <c r="F206" s="6">
        <v>0</v>
      </c>
      <c r="G206" s="10">
        <f t="shared" si="73"/>
        <v>47.21</v>
      </c>
      <c r="H206" s="6">
        <v>48</v>
      </c>
      <c r="I206" s="6">
        <v>0</v>
      </c>
      <c r="J206" s="6">
        <v>78.5</v>
      </c>
      <c r="K206" s="6">
        <v>327.60000000000002</v>
      </c>
      <c r="L206" s="6">
        <v>0.5</v>
      </c>
      <c r="M206" s="6">
        <v>0</v>
      </c>
      <c r="N206" s="6">
        <v>110.3</v>
      </c>
      <c r="O206" s="6">
        <v>159.9</v>
      </c>
      <c r="P206" s="6">
        <v>31.59</v>
      </c>
      <c r="Q206" s="6">
        <v>0</v>
      </c>
      <c r="R206" s="6">
        <v>0</v>
      </c>
      <c r="S206" s="6">
        <v>0</v>
      </c>
      <c r="T206" s="6">
        <v>0</v>
      </c>
      <c r="U206" s="10">
        <f t="shared" si="74"/>
        <v>756.39</v>
      </c>
      <c r="V206" s="6">
        <v>155.80000000000001</v>
      </c>
      <c r="W206" s="6">
        <v>0</v>
      </c>
      <c r="X206" s="10">
        <f t="shared" si="75"/>
        <v>155.80000000000001</v>
      </c>
      <c r="Y206" s="6">
        <v>0</v>
      </c>
      <c r="Z206" s="6">
        <v>5.71</v>
      </c>
      <c r="AA206" s="6">
        <v>0</v>
      </c>
      <c r="AB206" s="6">
        <v>0</v>
      </c>
      <c r="AC206" s="10">
        <f t="shared" si="76"/>
        <v>5.71</v>
      </c>
      <c r="AD206" s="6">
        <v>1441.39</v>
      </c>
      <c r="AE206" s="10">
        <f t="shared" si="77"/>
        <v>1441.39</v>
      </c>
      <c r="AG206" s="10">
        <f t="shared" si="78"/>
        <v>2406.5</v>
      </c>
    </row>
    <row r="207" spans="1:35">
      <c r="A207" s="14">
        <v>42923</v>
      </c>
      <c r="B207" s="6">
        <v>0</v>
      </c>
      <c r="C207" s="6">
        <v>0</v>
      </c>
      <c r="D207" s="6">
        <v>27.44</v>
      </c>
      <c r="E207" s="6">
        <v>0</v>
      </c>
      <c r="F207" s="6">
        <v>0</v>
      </c>
      <c r="G207" s="10">
        <f t="shared" si="73"/>
        <v>27.44</v>
      </c>
      <c r="H207" s="6">
        <v>70</v>
      </c>
      <c r="I207" s="6">
        <v>0</v>
      </c>
      <c r="J207" s="6">
        <v>59.68</v>
      </c>
      <c r="K207" s="6">
        <v>278.44</v>
      </c>
      <c r="L207" s="6">
        <v>11.36</v>
      </c>
      <c r="M207" s="6">
        <v>0</v>
      </c>
      <c r="N207" s="6">
        <v>46.24</v>
      </c>
      <c r="O207" s="6">
        <v>143.77000000000001</v>
      </c>
      <c r="P207" s="6">
        <v>35.07</v>
      </c>
      <c r="Q207" s="6">
        <v>0</v>
      </c>
      <c r="R207" s="6">
        <v>0</v>
      </c>
      <c r="S207" s="6">
        <v>373.38</v>
      </c>
      <c r="T207" s="6">
        <v>0</v>
      </c>
      <c r="U207" s="10">
        <f t="shared" si="74"/>
        <v>1017.94</v>
      </c>
      <c r="V207" s="6">
        <v>96.45</v>
      </c>
      <c r="W207" s="6">
        <v>0</v>
      </c>
      <c r="X207" s="10">
        <f t="shared" si="75"/>
        <v>96.45</v>
      </c>
      <c r="Y207" s="6">
        <v>0</v>
      </c>
      <c r="Z207" s="6">
        <v>0</v>
      </c>
      <c r="AA207" s="6">
        <v>0</v>
      </c>
      <c r="AB207" s="6">
        <v>0</v>
      </c>
      <c r="AC207" s="10">
        <f t="shared" si="76"/>
        <v>0</v>
      </c>
      <c r="AD207" s="6">
        <v>0</v>
      </c>
      <c r="AE207" s="10">
        <f t="shared" si="77"/>
        <v>0</v>
      </c>
      <c r="AG207" s="10">
        <f t="shared" si="78"/>
        <v>1141.8300000000002</v>
      </c>
    </row>
    <row r="208" spans="1:35">
      <c r="A208" s="14">
        <v>42926</v>
      </c>
      <c r="B208" s="6">
        <v>19.440000000000001</v>
      </c>
      <c r="C208" s="6">
        <v>0</v>
      </c>
      <c r="D208" s="6">
        <v>0</v>
      </c>
      <c r="E208" s="6">
        <v>0</v>
      </c>
      <c r="F208" s="6">
        <v>0</v>
      </c>
      <c r="G208" s="10">
        <f t="shared" si="73"/>
        <v>19.440000000000001</v>
      </c>
      <c r="H208" s="6">
        <v>92</v>
      </c>
      <c r="I208" s="6">
        <v>0</v>
      </c>
      <c r="J208" s="6">
        <v>4.8</v>
      </c>
      <c r="K208" s="6">
        <v>171.69</v>
      </c>
      <c r="L208" s="6">
        <v>0</v>
      </c>
      <c r="M208" s="6">
        <v>0</v>
      </c>
      <c r="N208" s="6">
        <v>28.78</v>
      </c>
      <c r="O208" s="6">
        <v>541.75</v>
      </c>
      <c r="P208" s="6">
        <v>50.48</v>
      </c>
      <c r="Q208" s="6">
        <v>0</v>
      </c>
      <c r="R208" s="6">
        <v>0</v>
      </c>
      <c r="S208" s="6">
        <v>98</v>
      </c>
      <c r="T208" s="6">
        <v>0</v>
      </c>
      <c r="U208" s="10">
        <f t="shared" si="74"/>
        <v>987.5</v>
      </c>
      <c r="V208" s="6">
        <v>139.5</v>
      </c>
      <c r="W208" s="6">
        <v>0</v>
      </c>
      <c r="X208" s="10">
        <f t="shared" si="75"/>
        <v>139.5</v>
      </c>
      <c r="Y208" s="6">
        <v>0</v>
      </c>
      <c r="Z208" s="6">
        <v>0</v>
      </c>
      <c r="AA208" s="6">
        <v>0</v>
      </c>
      <c r="AB208" s="6">
        <v>0</v>
      </c>
      <c r="AC208" s="10">
        <f t="shared" si="76"/>
        <v>0</v>
      </c>
      <c r="AD208" s="6">
        <v>0</v>
      </c>
      <c r="AE208" s="10">
        <f t="shared" si="77"/>
        <v>0</v>
      </c>
      <c r="AG208" s="10">
        <f t="shared" si="78"/>
        <v>1146.44</v>
      </c>
    </row>
    <row r="209" spans="1:34">
      <c r="A209" s="14">
        <v>42927</v>
      </c>
      <c r="B209" s="6">
        <v>0</v>
      </c>
      <c r="C209" s="6">
        <v>66.84</v>
      </c>
      <c r="D209" s="6">
        <v>0</v>
      </c>
      <c r="E209" s="6">
        <v>0</v>
      </c>
      <c r="F209" s="6">
        <v>0</v>
      </c>
      <c r="G209" s="10">
        <f t="shared" si="73"/>
        <v>66.84</v>
      </c>
      <c r="H209" s="6">
        <v>61</v>
      </c>
      <c r="I209" s="6">
        <v>1</v>
      </c>
      <c r="J209" s="6">
        <v>68.3</v>
      </c>
      <c r="K209" s="6">
        <v>193.11</v>
      </c>
      <c r="L209" s="6">
        <v>5.97</v>
      </c>
      <c r="M209" s="6">
        <v>0</v>
      </c>
      <c r="N209" s="6">
        <v>51.03</v>
      </c>
      <c r="O209" s="6">
        <v>0</v>
      </c>
      <c r="P209" s="6">
        <v>24.54</v>
      </c>
      <c r="Q209" s="6">
        <v>0</v>
      </c>
      <c r="R209" s="6">
        <v>0</v>
      </c>
      <c r="S209" s="6">
        <v>35</v>
      </c>
      <c r="T209" s="6">
        <v>0</v>
      </c>
      <c r="U209" s="10">
        <f t="shared" si="74"/>
        <v>439.9500000000001</v>
      </c>
      <c r="V209" s="6">
        <v>287.52</v>
      </c>
      <c r="W209" s="6">
        <v>0</v>
      </c>
      <c r="X209" s="10">
        <f t="shared" si="75"/>
        <v>287.52</v>
      </c>
      <c r="Y209" s="6">
        <v>0</v>
      </c>
      <c r="Z209" s="6">
        <v>5.71</v>
      </c>
      <c r="AA209" s="6">
        <v>0</v>
      </c>
      <c r="AB209" s="6">
        <v>24</v>
      </c>
      <c r="AC209" s="10">
        <f t="shared" si="76"/>
        <v>29.71</v>
      </c>
      <c r="AD209" s="6">
        <v>278.10000000000002</v>
      </c>
      <c r="AE209" s="10">
        <f t="shared" si="77"/>
        <v>278.10000000000002</v>
      </c>
      <c r="AG209" s="10">
        <f t="shared" si="78"/>
        <v>1102.1199999999999</v>
      </c>
    </row>
    <row r="210" spans="1:34">
      <c r="A210" s="14">
        <v>42928</v>
      </c>
      <c r="B210" s="6">
        <v>412.55</v>
      </c>
      <c r="C210" s="6">
        <v>0</v>
      </c>
      <c r="D210" s="6">
        <v>0</v>
      </c>
      <c r="E210" s="6">
        <v>0</v>
      </c>
      <c r="F210" s="6">
        <v>0</v>
      </c>
      <c r="G210" s="10">
        <f t="shared" si="73"/>
        <v>412.55</v>
      </c>
      <c r="H210" s="6">
        <v>75</v>
      </c>
      <c r="I210" s="6">
        <v>0</v>
      </c>
      <c r="J210" s="6">
        <v>96.76</v>
      </c>
      <c r="K210" s="6">
        <v>103.58</v>
      </c>
      <c r="L210" s="6">
        <v>2.13</v>
      </c>
      <c r="M210" s="6">
        <v>6</v>
      </c>
      <c r="N210" s="6">
        <v>88.59</v>
      </c>
      <c r="O210" s="6">
        <v>310.25</v>
      </c>
      <c r="P210" s="6">
        <v>57.39</v>
      </c>
      <c r="Q210" s="6">
        <v>0</v>
      </c>
      <c r="R210" s="6">
        <v>0</v>
      </c>
      <c r="S210" s="6">
        <v>0</v>
      </c>
      <c r="T210" s="6">
        <v>0</v>
      </c>
      <c r="U210" s="10">
        <f t="shared" si="74"/>
        <v>739.69999999999993</v>
      </c>
      <c r="V210" s="6">
        <v>237.42</v>
      </c>
      <c r="W210" s="6">
        <v>0</v>
      </c>
      <c r="X210" s="10">
        <f t="shared" si="75"/>
        <v>237.42</v>
      </c>
      <c r="Y210" s="6">
        <v>0</v>
      </c>
      <c r="Z210" s="6">
        <v>0</v>
      </c>
      <c r="AA210" s="6">
        <v>0</v>
      </c>
      <c r="AB210" s="6">
        <v>0</v>
      </c>
      <c r="AC210" s="10">
        <f t="shared" si="76"/>
        <v>0</v>
      </c>
      <c r="AD210" s="6">
        <v>782.17</v>
      </c>
      <c r="AE210" s="10">
        <f t="shared" si="77"/>
        <v>782.17</v>
      </c>
      <c r="AG210" s="10">
        <f t="shared" si="78"/>
        <v>2171.84</v>
      </c>
    </row>
    <row r="211" spans="1:34">
      <c r="A211" s="14">
        <v>42929</v>
      </c>
      <c r="B211" s="6">
        <v>0</v>
      </c>
      <c r="C211" s="6">
        <v>0</v>
      </c>
      <c r="D211" s="6">
        <v>0</v>
      </c>
      <c r="E211" s="6">
        <v>0</v>
      </c>
      <c r="F211" s="6">
        <v>0</v>
      </c>
      <c r="G211" s="10">
        <f t="shared" si="73"/>
        <v>0</v>
      </c>
      <c r="H211" s="6">
        <v>90.5</v>
      </c>
      <c r="I211" s="6">
        <v>0</v>
      </c>
      <c r="J211" s="6">
        <v>26.38</v>
      </c>
      <c r="K211" s="6">
        <v>393.84</v>
      </c>
      <c r="L211" s="6">
        <v>1.43</v>
      </c>
      <c r="M211" s="6">
        <v>0</v>
      </c>
      <c r="N211" s="6">
        <v>41.96</v>
      </c>
      <c r="O211" s="6">
        <v>154.9</v>
      </c>
      <c r="P211" s="6">
        <v>20.190000000000001</v>
      </c>
      <c r="Q211" s="6">
        <v>0</v>
      </c>
      <c r="R211" s="6">
        <v>0</v>
      </c>
      <c r="S211" s="6">
        <v>18</v>
      </c>
      <c r="T211" s="6">
        <v>0</v>
      </c>
      <c r="U211" s="10">
        <f t="shared" si="74"/>
        <v>747.2</v>
      </c>
      <c r="V211" s="6">
        <v>184.87</v>
      </c>
      <c r="W211" s="6">
        <v>0</v>
      </c>
      <c r="X211" s="10">
        <f t="shared" si="75"/>
        <v>184.87</v>
      </c>
      <c r="Y211" s="6">
        <v>0</v>
      </c>
      <c r="Z211" s="6">
        <v>5.71</v>
      </c>
      <c r="AA211" s="6">
        <v>0</v>
      </c>
      <c r="AB211" s="6">
        <v>0</v>
      </c>
      <c r="AC211" s="10">
        <f t="shared" si="76"/>
        <v>5.71</v>
      </c>
      <c r="AD211" s="6">
        <v>104.48</v>
      </c>
      <c r="AE211" s="10">
        <f t="shared" si="77"/>
        <v>104.48</v>
      </c>
      <c r="AG211" s="10">
        <f t="shared" si="78"/>
        <v>1042.26</v>
      </c>
    </row>
    <row r="212" spans="1:34">
      <c r="A212" s="14">
        <v>42930</v>
      </c>
      <c r="B212" s="6">
        <v>0</v>
      </c>
      <c r="C212" s="6">
        <v>0</v>
      </c>
      <c r="D212" s="6">
        <v>3.43</v>
      </c>
      <c r="E212" s="6">
        <v>0</v>
      </c>
      <c r="F212" s="6">
        <v>0</v>
      </c>
      <c r="G212" s="10">
        <f t="shared" si="73"/>
        <v>3.43</v>
      </c>
      <c r="H212" s="6">
        <v>77.5</v>
      </c>
      <c r="I212" s="6">
        <v>0</v>
      </c>
      <c r="J212" s="6">
        <v>9.8800000000000008</v>
      </c>
      <c r="K212" s="6">
        <v>367.64</v>
      </c>
      <c r="L212" s="6">
        <v>0.65</v>
      </c>
      <c r="M212" s="6">
        <v>0</v>
      </c>
      <c r="N212" s="6">
        <v>43.91</v>
      </c>
      <c r="O212" s="6">
        <v>166.54</v>
      </c>
      <c r="P212" s="6">
        <v>30.95</v>
      </c>
      <c r="Q212" s="6">
        <v>0</v>
      </c>
      <c r="R212" s="6">
        <v>10</v>
      </c>
      <c r="S212" s="6">
        <v>13</v>
      </c>
      <c r="T212" s="6">
        <v>0</v>
      </c>
      <c r="U212" s="10">
        <f t="shared" si="74"/>
        <v>720.06999999999994</v>
      </c>
      <c r="V212" s="6">
        <v>277.19</v>
      </c>
      <c r="W212" s="6">
        <v>0</v>
      </c>
      <c r="X212" s="10">
        <f t="shared" si="75"/>
        <v>277.19</v>
      </c>
      <c r="Y212" s="6">
        <v>0</v>
      </c>
      <c r="Z212" s="6">
        <v>0</v>
      </c>
      <c r="AA212" s="6">
        <v>0</v>
      </c>
      <c r="AB212" s="6">
        <v>0</v>
      </c>
      <c r="AC212" s="10">
        <f t="shared" si="76"/>
        <v>0</v>
      </c>
      <c r="AD212" s="6">
        <v>92.66</v>
      </c>
      <c r="AE212" s="10">
        <f t="shared" si="77"/>
        <v>92.66</v>
      </c>
      <c r="AG212" s="10">
        <f t="shared" si="78"/>
        <v>1093.3500000000001</v>
      </c>
    </row>
    <row r="213" spans="1:34">
      <c r="A213" s="14">
        <v>42933</v>
      </c>
      <c r="B213" s="6">
        <v>767.38</v>
      </c>
      <c r="C213" s="6">
        <v>0</v>
      </c>
      <c r="D213" s="6">
        <v>0</v>
      </c>
      <c r="E213" s="6">
        <v>0</v>
      </c>
      <c r="F213" s="6">
        <v>0</v>
      </c>
      <c r="G213" s="10">
        <f t="shared" si="73"/>
        <v>767.38</v>
      </c>
      <c r="H213" s="6">
        <v>91.5</v>
      </c>
      <c r="I213" s="6">
        <v>0</v>
      </c>
      <c r="J213" s="6">
        <v>22.53</v>
      </c>
      <c r="K213" s="6">
        <v>513.83000000000004</v>
      </c>
      <c r="L213" s="6">
        <v>0.9</v>
      </c>
      <c r="M213" s="6">
        <v>0</v>
      </c>
      <c r="N213" s="6">
        <v>127.04</v>
      </c>
      <c r="O213" s="6">
        <v>648.69000000000005</v>
      </c>
      <c r="P213" s="6">
        <v>28.27</v>
      </c>
      <c r="Q213" s="6">
        <v>0</v>
      </c>
      <c r="R213" s="6">
        <v>0</v>
      </c>
      <c r="S213" s="6">
        <v>16</v>
      </c>
      <c r="T213" s="6">
        <v>0</v>
      </c>
      <c r="U213" s="10">
        <f t="shared" si="74"/>
        <v>1448.76</v>
      </c>
      <c r="V213" s="6">
        <v>582.35</v>
      </c>
      <c r="W213" s="6">
        <v>0</v>
      </c>
      <c r="X213" s="10">
        <f t="shared" si="75"/>
        <v>582.35</v>
      </c>
      <c r="Y213" s="6">
        <v>0</v>
      </c>
      <c r="Z213" s="6">
        <v>11.71</v>
      </c>
      <c r="AA213" s="6">
        <v>0</v>
      </c>
      <c r="AB213" s="6">
        <v>0</v>
      </c>
      <c r="AC213" s="10">
        <f t="shared" si="76"/>
        <v>11.71</v>
      </c>
      <c r="AD213" s="6">
        <v>520.33000000000004</v>
      </c>
      <c r="AE213" s="10">
        <f t="shared" si="77"/>
        <v>520.33000000000004</v>
      </c>
      <c r="AG213" s="10">
        <f t="shared" si="78"/>
        <v>3330.53</v>
      </c>
    </row>
    <row r="214" spans="1:34">
      <c r="A214" s="14">
        <v>42934</v>
      </c>
      <c r="B214" s="6">
        <v>44.37</v>
      </c>
      <c r="C214" s="6">
        <v>0</v>
      </c>
      <c r="D214" s="6">
        <v>6.86</v>
      </c>
      <c r="E214" s="6">
        <v>0</v>
      </c>
      <c r="F214" s="6">
        <v>0</v>
      </c>
      <c r="G214" s="10">
        <f t="shared" si="73"/>
        <v>51.23</v>
      </c>
      <c r="H214" s="6">
        <v>81</v>
      </c>
      <c r="I214" s="6">
        <v>0</v>
      </c>
      <c r="J214" s="6">
        <v>30.8</v>
      </c>
      <c r="K214" s="6">
        <v>67.63</v>
      </c>
      <c r="L214" s="6">
        <v>19.09</v>
      </c>
      <c r="M214" s="6">
        <v>0</v>
      </c>
      <c r="N214" s="6">
        <v>25.11</v>
      </c>
      <c r="O214" s="6">
        <v>0</v>
      </c>
      <c r="P214" s="6">
        <v>17.899999999999999</v>
      </c>
      <c r="Q214" s="6">
        <v>0</v>
      </c>
      <c r="R214" s="6">
        <v>0</v>
      </c>
      <c r="S214" s="6">
        <v>16</v>
      </c>
      <c r="T214" s="6">
        <v>0</v>
      </c>
      <c r="U214" s="10">
        <f t="shared" si="74"/>
        <v>257.52999999999997</v>
      </c>
      <c r="V214" s="6">
        <v>175.05</v>
      </c>
      <c r="W214" s="6">
        <v>0</v>
      </c>
      <c r="X214" s="10">
        <f t="shared" si="75"/>
        <v>175.05</v>
      </c>
      <c r="Y214" s="6">
        <v>0</v>
      </c>
      <c r="Z214" s="6">
        <v>0</v>
      </c>
      <c r="AA214" s="6">
        <v>0</v>
      </c>
      <c r="AB214" s="6">
        <v>0</v>
      </c>
      <c r="AC214" s="10">
        <f t="shared" si="76"/>
        <v>0</v>
      </c>
      <c r="AD214" s="6">
        <v>47.5</v>
      </c>
      <c r="AE214" s="10">
        <f t="shared" si="77"/>
        <v>47.5</v>
      </c>
      <c r="AG214" s="10">
        <f t="shared" si="78"/>
        <v>531.30999999999995</v>
      </c>
    </row>
    <row r="215" spans="1:34">
      <c r="A215" s="14">
        <v>42935</v>
      </c>
      <c r="B215" s="6">
        <v>657.57</v>
      </c>
      <c r="C215" s="6">
        <v>0</v>
      </c>
      <c r="D215" s="6">
        <v>0</v>
      </c>
      <c r="E215" s="6">
        <v>0</v>
      </c>
      <c r="F215" s="6">
        <v>0</v>
      </c>
      <c r="G215" s="10">
        <f t="shared" si="73"/>
        <v>657.57</v>
      </c>
      <c r="H215" s="6">
        <v>50</v>
      </c>
      <c r="I215" s="6">
        <v>0</v>
      </c>
      <c r="J215" s="6">
        <v>22.58</v>
      </c>
      <c r="K215" s="6">
        <v>167.92</v>
      </c>
      <c r="L215" s="6">
        <v>5.79</v>
      </c>
      <c r="M215" s="6">
        <v>6</v>
      </c>
      <c r="N215" s="6">
        <v>943.09</v>
      </c>
      <c r="O215" s="6">
        <v>297.85000000000002</v>
      </c>
      <c r="P215" s="6">
        <v>17.16</v>
      </c>
      <c r="Q215" s="6">
        <v>0</v>
      </c>
      <c r="R215" s="6">
        <v>0</v>
      </c>
      <c r="S215" s="6">
        <v>17605</v>
      </c>
      <c r="T215" s="6">
        <v>0</v>
      </c>
      <c r="U215" s="10">
        <f t="shared" si="74"/>
        <v>19115.39</v>
      </c>
      <c r="V215" s="6">
        <v>330.17</v>
      </c>
      <c r="W215" s="6">
        <v>0</v>
      </c>
      <c r="X215" s="10">
        <f t="shared" si="75"/>
        <v>330.17</v>
      </c>
      <c r="Y215" s="6">
        <v>0</v>
      </c>
      <c r="Z215" s="6">
        <v>5.71</v>
      </c>
      <c r="AA215" s="6">
        <v>0</v>
      </c>
      <c r="AB215" s="6">
        <v>0</v>
      </c>
      <c r="AC215" s="10">
        <f t="shared" si="76"/>
        <v>5.71</v>
      </c>
      <c r="AD215" s="6">
        <v>0</v>
      </c>
      <c r="AE215" s="10">
        <f t="shared" si="77"/>
        <v>0</v>
      </c>
      <c r="AG215" s="10">
        <f t="shared" si="78"/>
        <v>20108.84</v>
      </c>
      <c r="AH215" t="s">
        <v>43</v>
      </c>
    </row>
    <row r="216" spans="1:34">
      <c r="A216" s="14">
        <v>42936</v>
      </c>
      <c r="B216" s="6">
        <v>1934.52</v>
      </c>
      <c r="C216" s="6">
        <v>0</v>
      </c>
      <c r="D216" s="6">
        <v>0</v>
      </c>
      <c r="E216" s="6">
        <v>0</v>
      </c>
      <c r="F216" s="6">
        <v>0</v>
      </c>
      <c r="G216" s="10">
        <f t="shared" si="73"/>
        <v>1934.52</v>
      </c>
      <c r="H216" s="6">
        <v>81</v>
      </c>
      <c r="I216" s="6">
        <v>0</v>
      </c>
      <c r="J216" s="6">
        <v>0.81</v>
      </c>
      <c r="K216" s="6">
        <v>149.22999999999999</v>
      </c>
      <c r="L216" s="6">
        <v>0.18</v>
      </c>
      <c r="M216" s="6">
        <v>0</v>
      </c>
      <c r="N216" s="6">
        <v>125.08</v>
      </c>
      <c r="O216" s="6">
        <v>205.46</v>
      </c>
      <c r="P216" s="6">
        <v>8.61</v>
      </c>
      <c r="Q216" s="6">
        <v>0</v>
      </c>
      <c r="R216" s="6">
        <v>0</v>
      </c>
      <c r="S216" s="6">
        <v>35</v>
      </c>
      <c r="T216" s="6">
        <v>0</v>
      </c>
      <c r="U216" s="10">
        <f t="shared" si="74"/>
        <v>605.37</v>
      </c>
      <c r="V216" s="6">
        <v>196.9</v>
      </c>
      <c r="W216" s="6">
        <v>0</v>
      </c>
      <c r="X216" s="10">
        <f t="shared" si="75"/>
        <v>196.9</v>
      </c>
      <c r="Y216" s="6">
        <v>0</v>
      </c>
      <c r="Z216" s="6">
        <v>3</v>
      </c>
      <c r="AA216" s="6">
        <v>0</v>
      </c>
      <c r="AB216" s="6">
        <v>0</v>
      </c>
      <c r="AC216" s="10">
        <f t="shared" si="76"/>
        <v>3</v>
      </c>
      <c r="AD216" s="6">
        <v>95.72</v>
      </c>
      <c r="AE216" s="10">
        <f t="shared" si="77"/>
        <v>95.72</v>
      </c>
      <c r="AG216" s="10">
        <f t="shared" si="78"/>
        <v>2835.51</v>
      </c>
    </row>
    <row r="217" spans="1:34">
      <c r="A217" s="14">
        <v>42937</v>
      </c>
      <c r="B217" s="6">
        <v>0</v>
      </c>
      <c r="C217" s="6">
        <v>429</v>
      </c>
      <c r="D217" s="6">
        <v>3.43</v>
      </c>
      <c r="E217" s="6">
        <v>0</v>
      </c>
      <c r="F217" s="6">
        <v>0</v>
      </c>
      <c r="G217" s="10">
        <f t="shared" si="73"/>
        <v>432.43</v>
      </c>
      <c r="H217" s="6">
        <v>37.5</v>
      </c>
      <c r="I217" s="6">
        <v>0</v>
      </c>
      <c r="J217" s="6">
        <v>16.82</v>
      </c>
      <c r="K217" s="6">
        <v>1139.1400000000001</v>
      </c>
      <c r="L217" s="6">
        <v>3.99</v>
      </c>
      <c r="M217" s="6">
        <v>0</v>
      </c>
      <c r="N217" s="6">
        <v>151.47999999999999</v>
      </c>
      <c r="O217" s="6">
        <v>164.28</v>
      </c>
      <c r="P217" s="6">
        <v>24.65</v>
      </c>
      <c r="Q217" s="6">
        <v>0</v>
      </c>
      <c r="R217" s="6">
        <v>5</v>
      </c>
      <c r="S217" s="6">
        <v>105</v>
      </c>
      <c r="T217" s="6">
        <v>0</v>
      </c>
      <c r="U217" s="10">
        <f t="shared" si="74"/>
        <v>1647.8600000000001</v>
      </c>
      <c r="V217" s="6">
        <v>323.42</v>
      </c>
      <c r="W217" s="6">
        <v>0</v>
      </c>
      <c r="X217" s="10">
        <f t="shared" si="75"/>
        <v>323.42</v>
      </c>
      <c r="Y217" s="6">
        <v>0</v>
      </c>
      <c r="Z217" s="6">
        <v>6</v>
      </c>
      <c r="AA217" s="6">
        <v>0</v>
      </c>
      <c r="AB217" s="6">
        <v>0</v>
      </c>
      <c r="AC217" s="10">
        <f t="shared" si="76"/>
        <v>6</v>
      </c>
      <c r="AD217" s="6">
        <v>898.45</v>
      </c>
      <c r="AE217" s="10">
        <f t="shared" si="77"/>
        <v>898.45</v>
      </c>
      <c r="AG217" s="10">
        <f t="shared" si="78"/>
        <v>3308.1600000000003</v>
      </c>
    </row>
    <row r="218" spans="1:34">
      <c r="A218" s="14">
        <v>42940</v>
      </c>
      <c r="B218" s="6">
        <v>0</v>
      </c>
      <c r="C218" s="6">
        <v>0</v>
      </c>
      <c r="D218" s="6">
        <v>0</v>
      </c>
      <c r="E218" s="6">
        <v>0</v>
      </c>
      <c r="F218" s="6">
        <v>0</v>
      </c>
      <c r="G218" s="10">
        <f t="shared" si="73"/>
        <v>0</v>
      </c>
      <c r="H218" s="6">
        <v>90</v>
      </c>
      <c r="I218" s="6">
        <v>2</v>
      </c>
      <c r="J218" s="6">
        <v>54.18</v>
      </c>
      <c r="K218" s="6">
        <v>264.08999999999997</v>
      </c>
      <c r="L218" s="6">
        <v>4.3499999999999996</v>
      </c>
      <c r="M218" s="6">
        <v>6</v>
      </c>
      <c r="N218" s="6">
        <v>64.209999999999994</v>
      </c>
      <c r="O218" s="6">
        <v>631.61</v>
      </c>
      <c r="P218" s="6">
        <v>33.840000000000003</v>
      </c>
      <c r="Q218" s="6">
        <v>0</v>
      </c>
      <c r="R218" s="6">
        <v>0</v>
      </c>
      <c r="S218" s="6">
        <v>46</v>
      </c>
      <c r="T218" s="6">
        <v>0</v>
      </c>
      <c r="U218" s="10">
        <f t="shared" si="74"/>
        <v>1196.28</v>
      </c>
      <c r="V218" s="6">
        <v>428.65</v>
      </c>
      <c r="W218" s="6">
        <v>0</v>
      </c>
      <c r="X218" s="10">
        <f t="shared" si="75"/>
        <v>428.65</v>
      </c>
      <c r="Y218" s="6">
        <v>0</v>
      </c>
      <c r="Z218" s="6">
        <v>0</v>
      </c>
      <c r="AA218" s="6">
        <v>0</v>
      </c>
      <c r="AB218" s="6">
        <v>0</v>
      </c>
      <c r="AC218" s="10">
        <f t="shared" si="76"/>
        <v>0</v>
      </c>
      <c r="AD218" s="6">
        <v>348.71</v>
      </c>
      <c r="AE218" s="10">
        <f t="shared" si="77"/>
        <v>348.71</v>
      </c>
      <c r="AG218" s="10">
        <f t="shared" si="78"/>
        <v>1973.6399999999999</v>
      </c>
    </row>
    <row r="219" spans="1:34">
      <c r="A219" s="14">
        <v>42941</v>
      </c>
      <c r="B219" s="6">
        <v>192.36</v>
      </c>
      <c r="C219" s="6">
        <v>0</v>
      </c>
      <c r="D219" s="6">
        <v>0</v>
      </c>
      <c r="E219" s="6">
        <v>0</v>
      </c>
      <c r="F219" s="6">
        <v>0</v>
      </c>
      <c r="G219" s="10">
        <f t="shared" si="73"/>
        <v>192.36</v>
      </c>
      <c r="H219" s="6">
        <v>50.5</v>
      </c>
      <c r="I219" s="6">
        <v>1</v>
      </c>
      <c r="J219" s="6">
        <v>37.049999999999997</v>
      </c>
      <c r="K219" s="6">
        <v>271.12</v>
      </c>
      <c r="L219" s="6">
        <v>3.65</v>
      </c>
      <c r="M219" s="6">
        <v>0</v>
      </c>
      <c r="N219" s="6">
        <v>182.49</v>
      </c>
      <c r="O219" s="6">
        <v>0</v>
      </c>
      <c r="P219" s="6">
        <v>62.67</v>
      </c>
      <c r="Q219" s="6">
        <v>0</v>
      </c>
      <c r="R219" s="6">
        <v>0</v>
      </c>
      <c r="S219" s="6">
        <v>286.5</v>
      </c>
      <c r="T219" s="6">
        <v>0</v>
      </c>
      <c r="U219" s="10">
        <f t="shared" si="74"/>
        <v>894.9799999999999</v>
      </c>
      <c r="V219" s="6">
        <v>267.72000000000003</v>
      </c>
      <c r="W219" s="6">
        <v>0</v>
      </c>
      <c r="X219" s="10">
        <f>SUM(V219:W219)</f>
        <v>267.72000000000003</v>
      </c>
      <c r="Y219" s="6">
        <v>0</v>
      </c>
      <c r="Z219" s="6">
        <v>0</v>
      </c>
      <c r="AA219" s="6">
        <v>0</v>
      </c>
      <c r="AB219" s="6">
        <v>25</v>
      </c>
      <c r="AC219" s="10">
        <f t="shared" si="76"/>
        <v>25</v>
      </c>
      <c r="AD219" s="6">
        <v>2477.9</v>
      </c>
      <c r="AE219" s="10">
        <f t="shared" si="77"/>
        <v>2477.9</v>
      </c>
      <c r="AG219" s="10">
        <f t="shared" si="78"/>
        <v>3857.96</v>
      </c>
    </row>
    <row r="220" spans="1:34">
      <c r="A220" s="14">
        <v>42942</v>
      </c>
      <c r="B220" s="6">
        <v>2715.09</v>
      </c>
      <c r="C220" s="6">
        <v>592.86</v>
      </c>
      <c r="D220" s="6">
        <v>0</v>
      </c>
      <c r="E220" s="6">
        <v>0</v>
      </c>
      <c r="F220" s="6">
        <v>0</v>
      </c>
      <c r="G220" s="10">
        <f t="shared" si="73"/>
        <v>3307.9500000000003</v>
      </c>
      <c r="H220" s="6">
        <v>52.5</v>
      </c>
      <c r="I220" s="6">
        <v>0</v>
      </c>
      <c r="J220" s="6">
        <v>14.17</v>
      </c>
      <c r="K220" s="6">
        <v>2170.8200000000002</v>
      </c>
      <c r="L220" s="6">
        <v>0</v>
      </c>
      <c r="M220" s="6">
        <v>0</v>
      </c>
      <c r="N220" s="6">
        <v>301.87</v>
      </c>
      <c r="O220" s="6">
        <v>299.54000000000002</v>
      </c>
      <c r="P220" s="6">
        <v>103.59</v>
      </c>
      <c r="Q220" s="6">
        <v>0</v>
      </c>
      <c r="R220" s="6">
        <v>0</v>
      </c>
      <c r="S220" s="6">
        <v>0</v>
      </c>
      <c r="T220" s="6">
        <v>0</v>
      </c>
      <c r="U220" s="10">
        <f t="shared" si="74"/>
        <v>2942.4900000000002</v>
      </c>
      <c r="V220" s="6">
        <v>222.45</v>
      </c>
      <c r="W220" s="6">
        <v>0</v>
      </c>
      <c r="X220" s="10">
        <f t="shared" si="75"/>
        <v>222.45</v>
      </c>
      <c r="Y220" s="6">
        <v>0</v>
      </c>
      <c r="Z220" s="6">
        <v>0</v>
      </c>
      <c r="AA220" s="6">
        <v>0</v>
      </c>
      <c r="AB220" s="6">
        <v>0</v>
      </c>
      <c r="AC220" s="10">
        <f t="shared" si="76"/>
        <v>0</v>
      </c>
      <c r="AD220" s="6">
        <v>167.61</v>
      </c>
      <c r="AE220" s="10">
        <f t="shared" si="77"/>
        <v>167.61</v>
      </c>
      <c r="AG220" s="10">
        <f t="shared" si="78"/>
        <v>6640.5</v>
      </c>
    </row>
    <row r="221" spans="1:34">
      <c r="A221" s="14">
        <v>42943</v>
      </c>
      <c r="B221" s="6">
        <v>142.54</v>
      </c>
      <c r="C221" s="6">
        <v>0</v>
      </c>
      <c r="D221" s="6">
        <v>0</v>
      </c>
      <c r="E221" s="6">
        <v>0</v>
      </c>
      <c r="F221" s="6">
        <v>0</v>
      </c>
      <c r="G221" s="10">
        <f t="shared" si="73"/>
        <v>142.54</v>
      </c>
      <c r="H221" s="6">
        <v>76</v>
      </c>
      <c r="I221" s="6">
        <v>0</v>
      </c>
      <c r="J221" s="6">
        <v>17.97</v>
      </c>
      <c r="K221" s="6">
        <v>67.84</v>
      </c>
      <c r="L221" s="6">
        <v>2.57</v>
      </c>
      <c r="M221" s="6">
        <v>0</v>
      </c>
      <c r="N221" s="6">
        <v>57.04</v>
      </c>
      <c r="O221" s="6">
        <v>151.01</v>
      </c>
      <c r="P221" s="6">
        <v>9.24</v>
      </c>
      <c r="Q221" s="6">
        <v>0</v>
      </c>
      <c r="R221" s="6">
        <v>12.5</v>
      </c>
      <c r="S221" s="6">
        <v>482</v>
      </c>
      <c r="T221" s="6">
        <v>0</v>
      </c>
      <c r="U221" s="10">
        <f t="shared" si="74"/>
        <v>876.17</v>
      </c>
      <c r="V221" s="6">
        <v>233.2</v>
      </c>
      <c r="W221" s="6">
        <v>0</v>
      </c>
      <c r="X221" s="10">
        <f t="shared" si="75"/>
        <v>233.2</v>
      </c>
      <c r="Y221" s="6">
        <v>0</v>
      </c>
      <c r="Z221" s="6">
        <v>5.71</v>
      </c>
      <c r="AA221" s="6">
        <v>0</v>
      </c>
      <c r="AB221" s="6">
        <v>0</v>
      </c>
      <c r="AC221" s="10">
        <f t="shared" si="76"/>
        <v>5.71</v>
      </c>
      <c r="AD221" s="6">
        <v>93.72</v>
      </c>
      <c r="AE221" s="10">
        <f t="shared" si="77"/>
        <v>93.72</v>
      </c>
      <c r="AG221" s="10">
        <f t="shared" si="78"/>
        <v>1351.34</v>
      </c>
    </row>
    <row r="222" spans="1:34">
      <c r="A222" s="14">
        <v>42944</v>
      </c>
      <c r="B222" s="6">
        <v>0</v>
      </c>
      <c r="C222" s="6">
        <v>0</v>
      </c>
      <c r="D222" s="6">
        <v>0</v>
      </c>
      <c r="E222" s="6">
        <v>0</v>
      </c>
      <c r="F222" s="6">
        <v>0</v>
      </c>
      <c r="G222" s="10">
        <f t="shared" si="73"/>
        <v>0</v>
      </c>
      <c r="H222" s="6">
        <v>52.5</v>
      </c>
      <c r="I222" s="6">
        <v>1</v>
      </c>
      <c r="J222" s="6">
        <v>82.52</v>
      </c>
      <c r="K222" s="6">
        <v>519.5</v>
      </c>
      <c r="L222" s="6">
        <v>9.36</v>
      </c>
      <c r="M222" s="6">
        <v>6</v>
      </c>
      <c r="N222" s="6">
        <v>564.74</v>
      </c>
      <c r="O222" s="6">
        <v>218.76</v>
      </c>
      <c r="P222" s="6">
        <v>61.2</v>
      </c>
      <c r="Q222" s="6">
        <v>0</v>
      </c>
      <c r="R222" s="6">
        <v>12.5</v>
      </c>
      <c r="S222" s="6">
        <v>30</v>
      </c>
      <c r="T222" s="6">
        <v>0</v>
      </c>
      <c r="U222" s="10">
        <f t="shared" si="74"/>
        <v>1558.08</v>
      </c>
      <c r="V222" s="6">
        <v>376.87</v>
      </c>
      <c r="W222" s="6">
        <v>0</v>
      </c>
      <c r="X222" s="10">
        <f t="shared" si="75"/>
        <v>376.87</v>
      </c>
      <c r="Y222" s="6">
        <v>0</v>
      </c>
      <c r="Z222" s="6">
        <v>0</v>
      </c>
      <c r="AA222" s="6">
        <v>0</v>
      </c>
      <c r="AB222" s="6">
        <v>0</v>
      </c>
      <c r="AC222" s="10">
        <f t="shared" si="76"/>
        <v>0</v>
      </c>
      <c r="AD222" s="6">
        <v>7003.04</v>
      </c>
      <c r="AE222" s="10">
        <f t="shared" si="77"/>
        <v>7003.04</v>
      </c>
      <c r="AG222" s="10">
        <f t="shared" si="78"/>
        <v>8937.99</v>
      </c>
    </row>
    <row r="223" spans="1:34">
      <c r="A223" s="14">
        <v>42947</v>
      </c>
      <c r="B223" s="6">
        <v>0</v>
      </c>
      <c r="C223" s="6">
        <v>0</v>
      </c>
      <c r="D223" s="6">
        <v>0</v>
      </c>
      <c r="E223" s="6">
        <v>0</v>
      </c>
      <c r="F223" s="6">
        <v>950.81</v>
      </c>
      <c r="G223" s="10">
        <f>SUM(B223:F223)</f>
        <v>950.81</v>
      </c>
      <c r="H223" s="6">
        <v>134</v>
      </c>
      <c r="I223" s="6">
        <v>0</v>
      </c>
      <c r="J223" s="6">
        <v>58.21</v>
      </c>
      <c r="K223" s="6">
        <v>12953.24</v>
      </c>
      <c r="L223" s="6">
        <v>4.2</v>
      </c>
      <c r="M223" s="6">
        <v>5</v>
      </c>
      <c r="N223" s="6">
        <v>853.35</v>
      </c>
      <c r="O223" s="6">
        <v>804.63</v>
      </c>
      <c r="P223" s="6">
        <v>702.78</v>
      </c>
      <c r="Q223" s="6">
        <v>0</v>
      </c>
      <c r="R223" s="6">
        <v>0</v>
      </c>
      <c r="S223" s="6">
        <v>1598.31</v>
      </c>
      <c r="T223" s="6">
        <v>0</v>
      </c>
      <c r="U223" s="10">
        <f t="shared" si="74"/>
        <v>17113.72</v>
      </c>
      <c r="V223" s="6">
        <v>364.67</v>
      </c>
      <c r="W223" s="6">
        <v>0</v>
      </c>
      <c r="X223" s="10">
        <f t="shared" si="75"/>
        <v>364.67</v>
      </c>
      <c r="Y223" s="6">
        <v>0</v>
      </c>
      <c r="Z223" s="6">
        <v>5.71</v>
      </c>
      <c r="AA223" s="6">
        <v>0</v>
      </c>
      <c r="AB223" s="6">
        <v>0</v>
      </c>
      <c r="AC223" s="10">
        <f t="shared" si="76"/>
        <v>5.71</v>
      </c>
      <c r="AD223" s="6">
        <v>260.47000000000003</v>
      </c>
      <c r="AE223" s="10">
        <f t="shared" si="77"/>
        <v>260.47000000000003</v>
      </c>
      <c r="AG223" s="10">
        <f t="shared" si="78"/>
        <v>18695.38</v>
      </c>
    </row>
    <row r="224" spans="1:34">
      <c r="B224" s="6"/>
      <c r="C224" s="6"/>
      <c r="D224" s="6"/>
      <c r="E224" s="6"/>
      <c r="F224" s="6"/>
      <c r="G224" s="10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10"/>
      <c r="V224" s="6"/>
      <c r="W224" s="6"/>
      <c r="X224" s="10"/>
      <c r="Y224" s="6"/>
      <c r="Z224" s="6"/>
      <c r="AA224" s="6"/>
      <c r="AB224" s="6"/>
      <c r="AC224" s="10"/>
      <c r="AD224" s="6"/>
      <c r="AE224" s="10"/>
      <c r="AG224" s="10">
        <f t="shared" si="78"/>
        <v>0</v>
      </c>
    </row>
    <row r="225" spans="1:35">
      <c r="B225" s="6"/>
      <c r="C225" s="6"/>
      <c r="D225" s="6"/>
      <c r="E225" s="6"/>
      <c r="F225" s="6"/>
      <c r="G225" s="7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10"/>
      <c r="V225" s="6"/>
      <c r="W225" s="6"/>
      <c r="X225" s="10"/>
      <c r="Y225" s="6"/>
      <c r="Z225" s="6"/>
      <c r="AA225" s="6"/>
      <c r="AB225" s="6"/>
      <c r="AC225" s="10"/>
      <c r="AD225" s="6"/>
      <c r="AE225" s="10"/>
      <c r="AG225" s="10"/>
    </row>
    <row r="226" spans="1:35" ht="15.75">
      <c r="B226" s="6">
        <f t="shared" ref="B226:AG226" si="79">SUM(B202:B224)</f>
        <v>8255.9699999999993</v>
      </c>
      <c r="C226" s="6">
        <f t="shared" si="79"/>
        <v>1088.7</v>
      </c>
      <c r="D226" s="6">
        <f t="shared" si="79"/>
        <v>48.02</v>
      </c>
      <c r="E226" s="6">
        <f t="shared" si="79"/>
        <v>178.28</v>
      </c>
      <c r="F226" s="6">
        <f t="shared" si="79"/>
        <v>950.81</v>
      </c>
      <c r="G226" s="28">
        <f t="shared" si="79"/>
        <v>10521.78</v>
      </c>
      <c r="H226" s="6">
        <f t="shared" si="79"/>
        <v>1530.5</v>
      </c>
      <c r="I226" s="6">
        <f t="shared" si="79"/>
        <v>6</v>
      </c>
      <c r="J226" s="6">
        <f t="shared" si="79"/>
        <v>786.84999999999991</v>
      </c>
      <c r="K226" s="6">
        <f t="shared" si="79"/>
        <v>21444.45</v>
      </c>
      <c r="L226" s="6">
        <f t="shared" si="79"/>
        <v>95.64</v>
      </c>
      <c r="M226" s="6">
        <f t="shared" si="79"/>
        <v>41</v>
      </c>
      <c r="N226" s="6">
        <f t="shared" si="79"/>
        <v>4023.0799999999995</v>
      </c>
      <c r="O226" s="6">
        <f t="shared" si="79"/>
        <v>5954.31</v>
      </c>
      <c r="P226" s="6">
        <f t="shared" si="79"/>
        <v>1432.57</v>
      </c>
      <c r="Q226" s="6">
        <f t="shared" si="79"/>
        <v>0</v>
      </c>
      <c r="R226" s="6">
        <f t="shared" si="79"/>
        <v>65</v>
      </c>
      <c r="S226" s="6">
        <f t="shared" si="79"/>
        <v>20971.190000000002</v>
      </c>
      <c r="T226" s="6">
        <f t="shared" si="79"/>
        <v>0</v>
      </c>
      <c r="U226" s="28">
        <f t="shared" si="79"/>
        <v>56350.590000000004</v>
      </c>
      <c r="V226" s="6">
        <f t="shared" si="79"/>
        <v>5348.47</v>
      </c>
      <c r="W226" s="6">
        <f t="shared" si="79"/>
        <v>0</v>
      </c>
      <c r="X226" s="28">
        <f t="shared" si="79"/>
        <v>5348.47</v>
      </c>
      <c r="Y226" s="6">
        <f t="shared" si="79"/>
        <v>0</v>
      </c>
      <c r="Z226" s="6">
        <f t="shared" si="79"/>
        <v>54.97</v>
      </c>
      <c r="AA226" s="6">
        <f t="shared" si="79"/>
        <v>0</v>
      </c>
      <c r="AB226" s="6">
        <f t="shared" si="79"/>
        <v>49</v>
      </c>
      <c r="AC226" s="28">
        <f t="shared" si="79"/>
        <v>103.97</v>
      </c>
      <c r="AD226" s="6">
        <f t="shared" si="79"/>
        <v>14994.389999999998</v>
      </c>
      <c r="AE226" s="28">
        <f t="shared" si="79"/>
        <v>14994.389999999998</v>
      </c>
      <c r="AF226" s="6">
        <f t="shared" si="79"/>
        <v>0</v>
      </c>
      <c r="AG226" s="6">
        <f t="shared" si="79"/>
        <v>87319.200000000012</v>
      </c>
      <c r="AH226" s="6"/>
      <c r="AI226" s="6"/>
    </row>
    <row r="227" spans="1:35">
      <c r="B227" s="6"/>
      <c r="C227" s="6"/>
      <c r="D227" s="6"/>
      <c r="E227" s="6"/>
      <c r="F227" s="6"/>
      <c r="G227" s="7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7"/>
      <c r="V227" s="6"/>
      <c r="W227" s="6"/>
      <c r="X227" s="7"/>
      <c r="Y227" s="6"/>
      <c r="Z227" s="6"/>
      <c r="AA227" s="6"/>
      <c r="AB227" s="6"/>
      <c r="AC227" s="7"/>
      <c r="AD227" s="6"/>
      <c r="AE227" s="10" t="s">
        <v>39</v>
      </c>
      <c r="AG227" s="45">
        <v>35135.82</v>
      </c>
    </row>
    <row r="228" spans="1:35">
      <c r="B228" s="6"/>
      <c r="C228" s="6"/>
      <c r="D228" s="6"/>
      <c r="E228" s="6"/>
      <c r="F228" s="6"/>
      <c r="G228" s="7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7"/>
      <c r="V228" s="6"/>
      <c r="W228" s="6"/>
      <c r="X228" s="7"/>
      <c r="Y228" s="6"/>
      <c r="Z228" s="6"/>
      <c r="AA228" s="6"/>
      <c r="AB228" s="6"/>
      <c r="AC228" s="7"/>
      <c r="AD228" s="6"/>
      <c r="AE228" s="10" t="s">
        <v>40</v>
      </c>
      <c r="AG228" s="45">
        <v>105407.45</v>
      </c>
    </row>
    <row r="229" spans="1:35" ht="16.5" customHeight="1">
      <c r="B229" s="6"/>
      <c r="C229" s="6"/>
      <c r="D229" s="164" t="s">
        <v>28</v>
      </c>
      <c r="E229" s="164"/>
      <c r="F229" s="164"/>
      <c r="G229" s="164"/>
      <c r="H229" s="164"/>
      <c r="I229" s="164"/>
      <c r="J229" s="164"/>
      <c r="K229" s="164"/>
      <c r="L229" s="164"/>
      <c r="M229" s="6"/>
      <c r="N229" s="6"/>
      <c r="O229" s="6"/>
      <c r="P229" s="6"/>
      <c r="Q229" s="6"/>
      <c r="R229" s="6"/>
      <c r="S229" s="6"/>
      <c r="T229" s="6"/>
      <c r="U229" s="10"/>
      <c r="V229" s="6"/>
      <c r="W229" s="6"/>
      <c r="X229" s="10"/>
      <c r="Y229" s="6"/>
      <c r="Z229" s="6"/>
      <c r="AA229" s="6"/>
      <c r="AB229" s="6"/>
      <c r="AC229" s="10"/>
      <c r="AD229" s="6"/>
      <c r="AE229" s="44" t="s">
        <v>41</v>
      </c>
      <c r="AG229" s="45">
        <v>0</v>
      </c>
    </row>
    <row r="230" spans="1:35" ht="17.25">
      <c r="B230" s="6"/>
      <c r="C230" s="6"/>
      <c r="D230" s="163" t="s">
        <v>45</v>
      </c>
      <c r="E230" s="163"/>
      <c r="F230" s="163"/>
      <c r="G230" s="163"/>
      <c r="H230" s="163"/>
      <c r="I230" s="163"/>
      <c r="J230" s="163"/>
      <c r="K230" s="163"/>
      <c r="L230" s="163"/>
      <c r="M230" s="6"/>
      <c r="N230" s="6"/>
      <c r="O230" s="6"/>
      <c r="P230" s="6"/>
      <c r="Q230" s="6"/>
      <c r="R230" s="6"/>
      <c r="S230" s="6"/>
      <c r="T230" s="6"/>
      <c r="U230" s="10"/>
      <c r="V230" s="6"/>
      <c r="W230" s="6"/>
      <c r="X230" s="10"/>
      <c r="Y230" s="6"/>
      <c r="Z230" s="6"/>
      <c r="AA230" s="6"/>
      <c r="AB230" s="6"/>
      <c r="AC230" s="10"/>
      <c r="AD230" s="6"/>
      <c r="AG230" s="45">
        <f>SUM(AG226:AG229)</f>
        <v>227862.47000000003</v>
      </c>
    </row>
    <row r="231" spans="1:35">
      <c r="B231" s="6"/>
      <c r="C231" s="6"/>
      <c r="D231" s="6"/>
      <c r="E231" s="6"/>
      <c r="F231" s="6"/>
      <c r="G231" s="10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10"/>
      <c r="V231" s="6"/>
      <c r="W231" s="6"/>
      <c r="X231" s="10"/>
      <c r="Y231" s="6"/>
      <c r="Z231" s="6"/>
      <c r="AA231" s="6"/>
      <c r="AB231" s="6"/>
      <c r="AC231" s="10"/>
      <c r="AD231" s="6"/>
      <c r="AE231" s="10"/>
      <c r="AG231" s="10"/>
    </row>
    <row r="232" spans="1:35">
      <c r="A232" s="156"/>
      <c r="B232" s="98">
        <v>85119001</v>
      </c>
      <c r="C232" s="98">
        <v>85119003</v>
      </c>
      <c r="D232" s="98">
        <v>85119018</v>
      </c>
      <c r="E232" s="59">
        <v>11802</v>
      </c>
      <c r="F232" s="142"/>
      <c r="G232" s="99">
        <v>21310001</v>
      </c>
      <c r="H232" s="98">
        <v>85801005</v>
      </c>
      <c r="I232" s="98">
        <v>858011006</v>
      </c>
      <c r="J232" s="98">
        <v>85801008</v>
      </c>
      <c r="K232" s="98">
        <v>85801009</v>
      </c>
      <c r="L232" s="98">
        <v>85801099</v>
      </c>
      <c r="M232" s="98">
        <v>85801011</v>
      </c>
      <c r="N232" s="98">
        <v>85801014</v>
      </c>
      <c r="O232" s="98">
        <v>85801015</v>
      </c>
      <c r="P232" s="98">
        <v>85801017</v>
      </c>
      <c r="Q232" s="98">
        <v>85801018</v>
      </c>
      <c r="R232" s="98">
        <v>85801019</v>
      </c>
      <c r="S232" s="98">
        <v>95803010</v>
      </c>
      <c r="T232" s="98">
        <v>85803099</v>
      </c>
      <c r="U232" s="100">
        <v>21312001</v>
      </c>
      <c r="V232" s="98">
        <v>85807001</v>
      </c>
      <c r="W232" s="98">
        <v>85807099</v>
      </c>
      <c r="X232" s="100">
        <v>21314001</v>
      </c>
      <c r="Y232" s="98">
        <v>85601002</v>
      </c>
      <c r="Z232" s="98">
        <v>85601012</v>
      </c>
      <c r="AA232" s="98">
        <v>85601014</v>
      </c>
      <c r="AB232" s="98">
        <v>85909099</v>
      </c>
      <c r="AC232" s="100">
        <v>21315001</v>
      </c>
      <c r="AD232" s="84"/>
      <c r="AE232" s="85"/>
      <c r="AF232" s="56"/>
      <c r="AG232" s="85"/>
      <c r="AH232" s="56"/>
      <c r="AI232" s="56"/>
    </row>
    <row r="233" spans="1:35" ht="43.5" customHeight="1">
      <c r="A233" s="86" t="s">
        <v>65</v>
      </c>
      <c r="B233" s="87" t="s">
        <v>0</v>
      </c>
      <c r="C233" s="87" t="s">
        <v>1</v>
      </c>
      <c r="D233" s="87" t="s">
        <v>2</v>
      </c>
      <c r="E233" s="62" t="s">
        <v>70</v>
      </c>
      <c r="F233" s="62" t="s">
        <v>79</v>
      </c>
      <c r="G233" s="88" t="s">
        <v>22</v>
      </c>
      <c r="H233" s="87" t="s">
        <v>3</v>
      </c>
      <c r="I233" s="87" t="s">
        <v>4</v>
      </c>
      <c r="J233" s="87" t="s">
        <v>5</v>
      </c>
      <c r="K233" s="87" t="s">
        <v>6</v>
      </c>
      <c r="L233" s="87" t="s">
        <v>7</v>
      </c>
      <c r="M233" s="87" t="s">
        <v>8</v>
      </c>
      <c r="N233" s="87" t="s">
        <v>9</v>
      </c>
      <c r="O233" s="87" t="s">
        <v>10</v>
      </c>
      <c r="P233" s="87" t="s">
        <v>11</v>
      </c>
      <c r="Q233" s="87" t="s">
        <v>12</v>
      </c>
      <c r="R233" s="87" t="s">
        <v>13</v>
      </c>
      <c r="S233" s="87" t="s">
        <v>14</v>
      </c>
      <c r="T233" s="87" t="s">
        <v>15</v>
      </c>
      <c r="U233" s="89" t="s">
        <v>23</v>
      </c>
      <c r="V233" s="87" t="s">
        <v>25</v>
      </c>
      <c r="W233" s="87" t="s">
        <v>16</v>
      </c>
      <c r="X233" s="89" t="s">
        <v>24</v>
      </c>
      <c r="Y233" s="87" t="s">
        <v>17</v>
      </c>
      <c r="Z233" s="87" t="s">
        <v>18</v>
      </c>
      <c r="AA233" s="87" t="s">
        <v>19</v>
      </c>
      <c r="AB233" s="87" t="s">
        <v>20</v>
      </c>
      <c r="AC233" s="89" t="s">
        <v>26</v>
      </c>
      <c r="AD233" s="87" t="s">
        <v>21</v>
      </c>
      <c r="AE233" s="89" t="s">
        <v>27</v>
      </c>
      <c r="AF233" s="90"/>
      <c r="AG233" s="93" t="s">
        <v>29</v>
      </c>
      <c r="AH233" s="56"/>
      <c r="AI233" s="56"/>
    </row>
    <row r="234" spans="1:35">
      <c r="B234" s="6"/>
      <c r="C234" s="6"/>
      <c r="D234" s="6"/>
      <c r="E234" s="6"/>
      <c r="F234" s="6"/>
      <c r="G234" s="10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10"/>
      <c r="V234" s="6"/>
      <c r="W234" s="6"/>
      <c r="X234" s="10"/>
      <c r="Y234" s="6"/>
      <c r="Z234" s="6"/>
      <c r="AA234" s="6"/>
      <c r="AB234" s="6"/>
      <c r="AC234" s="10"/>
      <c r="AD234" s="6"/>
      <c r="AE234" s="10"/>
      <c r="AG234" s="10"/>
    </row>
    <row r="235" spans="1:35">
      <c r="A235" s="14">
        <v>42948</v>
      </c>
      <c r="B235" s="6">
        <v>790.08</v>
      </c>
      <c r="C235" s="6">
        <v>0</v>
      </c>
      <c r="D235" s="6">
        <v>0</v>
      </c>
      <c r="E235" s="6">
        <v>0</v>
      </c>
      <c r="F235" s="6">
        <v>0</v>
      </c>
      <c r="G235" s="10">
        <f t="shared" ref="G235:G245" si="80">SUM(B235:F235)</f>
        <v>790.08</v>
      </c>
      <c r="H235" s="6">
        <v>22</v>
      </c>
      <c r="I235" s="6">
        <v>0</v>
      </c>
      <c r="J235" s="6">
        <v>30.29</v>
      </c>
      <c r="K235" s="6">
        <v>1123.69</v>
      </c>
      <c r="L235" s="6">
        <v>2.38</v>
      </c>
      <c r="M235" s="6">
        <v>0</v>
      </c>
      <c r="N235" s="6">
        <v>121.78</v>
      </c>
      <c r="O235" s="6">
        <v>0</v>
      </c>
      <c r="P235" s="6">
        <v>59.92</v>
      </c>
      <c r="Q235" s="6">
        <v>0</v>
      </c>
      <c r="R235" s="6">
        <v>0</v>
      </c>
      <c r="S235" s="6">
        <v>3</v>
      </c>
      <c r="T235" s="6">
        <v>0</v>
      </c>
      <c r="U235" s="10">
        <f>SUM(H235:T235)</f>
        <v>1363.0600000000002</v>
      </c>
      <c r="V235" s="6">
        <v>77.599999999999994</v>
      </c>
      <c r="W235" s="6">
        <v>0</v>
      </c>
      <c r="X235" s="10">
        <f>SUM(V235:W235)</f>
        <v>77.599999999999994</v>
      </c>
      <c r="Y235" s="6">
        <v>0</v>
      </c>
      <c r="Z235" s="6">
        <v>0</v>
      </c>
      <c r="AA235" s="6">
        <v>0</v>
      </c>
      <c r="AB235" s="6">
        <v>0</v>
      </c>
      <c r="AC235" s="10">
        <f>SUM(Y235:AB235)</f>
        <v>0</v>
      </c>
      <c r="AD235" s="6">
        <v>325.73</v>
      </c>
      <c r="AE235" s="10">
        <f>SUM(AD235)</f>
        <v>325.73</v>
      </c>
      <c r="AG235" s="10">
        <f>AE235+AC235+X235+U235+G235</f>
        <v>2556.4700000000003</v>
      </c>
    </row>
    <row r="236" spans="1:35">
      <c r="A236" s="14">
        <v>42949</v>
      </c>
      <c r="B236" s="6">
        <v>631.04</v>
      </c>
      <c r="C236" s="6">
        <v>0</v>
      </c>
      <c r="D236" s="6">
        <v>10.29</v>
      </c>
      <c r="E236" s="6">
        <v>0</v>
      </c>
      <c r="F236" s="6">
        <v>0</v>
      </c>
      <c r="G236" s="10">
        <f t="shared" si="80"/>
        <v>641.32999999999993</v>
      </c>
      <c r="H236" s="6">
        <v>36.5</v>
      </c>
      <c r="I236" s="6">
        <v>0</v>
      </c>
      <c r="J236" s="6">
        <v>15.43</v>
      </c>
      <c r="K236" s="6">
        <v>349.4</v>
      </c>
      <c r="L236" s="6">
        <v>3.26</v>
      </c>
      <c r="M236" s="6">
        <v>6</v>
      </c>
      <c r="N236" s="6">
        <v>63.27</v>
      </c>
      <c r="O236" s="6">
        <v>497.83</v>
      </c>
      <c r="P236" s="6">
        <v>12.81</v>
      </c>
      <c r="Q236" s="6">
        <v>0</v>
      </c>
      <c r="R236" s="6">
        <v>2.5</v>
      </c>
      <c r="S236" s="6">
        <v>105</v>
      </c>
      <c r="T236" s="6">
        <v>0</v>
      </c>
      <c r="U236" s="10">
        <f t="shared" ref="U236:U241" si="81">SUM(H236:T236)</f>
        <v>1092</v>
      </c>
      <c r="V236" s="6">
        <v>72.7</v>
      </c>
      <c r="W236" s="6">
        <v>0</v>
      </c>
      <c r="X236" s="10">
        <f t="shared" ref="X236:X241" si="82">SUM(V236:W236)</f>
        <v>72.7</v>
      </c>
      <c r="Y236" s="6">
        <v>13.02</v>
      </c>
      <c r="Z236" s="6">
        <v>0</v>
      </c>
      <c r="AA236" s="6">
        <v>9.15</v>
      </c>
      <c r="AB236" s="6">
        <v>0</v>
      </c>
      <c r="AC236" s="10">
        <f t="shared" ref="AC236:AC240" si="83">SUM(Y236:AB236)</f>
        <v>22.17</v>
      </c>
      <c r="AD236" s="6">
        <v>30.42</v>
      </c>
      <c r="AE236" s="10">
        <f t="shared" ref="AE236:AE241" si="84">SUM(AD236)</f>
        <v>30.42</v>
      </c>
      <c r="AG236" s="10">
        <f t="shared" ref="AG236:AG241" si="85">AE236+AC236+X236+U236+G236</f>
        <v>1858.62</v>
      </c>
      <c r="AI236" s="6"/>
    </row>
    <row r="237" spans="1:35" ht="24.75" customHeight="1">
      <c r="A237" s="143">
        <v>42950</v>
      </c>
      <c r="B237" s="141" t="s">
        <v>78</v>
      </c>
      <c r="C237" s="140"/>
      <c r="D237" s="140"/>
      <c r="E237" s="140"/>
      <c r="F237" s="140"/>
      <c r="G237" s="137">
        <f t="shared" si="80"/>
        <v>0</v>
      </c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7">
        <f t="shared" si="81"/>
        <v>0</v>
      </c>
      <c r="V237" s="136"/>
      <c r="W237" s="136"/>
      <c r="X237" s="137">
        <f t="shared" si="82"/>
        <v>0</v>
      </c>
      <c r="Y237" s="136"/>
      <c r="Z237" s="136"/>
      <c r="AA237" s="136"/>
      <c r="AB237" s="136"/>
      <c r="AC237" s="137">
        <f t="shared" si="83"/>
        <v>0</v>
      </c>
      <c r="AD237" s="136"/>
      <c r="AE237" s="137">
        <f t="shared" si="84"/>
        <v>0</v>
      </c>
      <c r="AF237" s="138"/>
      <c r="AG237" s="137">
        <f t="shared" si="85"/>
        <v>0</v>
      </c>
    </row>
    <row r="238" spans="1:35" ht="16.5" customHeight="1">
      <c r="A238" s="135">
        <v>42951</v>
      </c>
      <c r="B238" s="140"/>
      <c r="C238" s="140"/>
      <c r="D238" s="140"/>
      <c r="E238" s="140"/>
      <c r="F238" s="140"/>
      <c r="G238" s="137">
        <f t="shared" si="80"/>
        <v>0</v>
      </c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7">
        <f t="shared" si="81"/>
        <v>0</v>
      </c>
      <c r="V238" s="136"/>
      <c r="W238" s="136"/>
      <c r="X238" s="137">
        <f t="shared" si="82"/>
        <v>0</v>
      </c>
      <c r="Y238" s="136"/>
      <c r="Z238" s="136"/>
      <c r="AA238" s="136"/>
      <c r="AB238" s="136"/>
      <c r="AC238" s="137">
        <f t="shared" si="83"/>
        <v>0</v>
      </c>
      <c r="AD238" s="136"/>
      <c r="AE238" s="137">
        <f t="shared" si="84"/>
        <v>0</v>
      </c>
      <c r="AF238" s="138"/>
      <c r="AG238" s="137">
        <f t="shared" si="85"/>
        <v>0</v>
      </c>
    </row>
    <row r="239" spans="1:35">
      <c r="A239" s="14">
        <v>42954</v>
      </c>
      <c r="B239" s="6">
        <v>2704.91</v>
      </c>
      <c r="C239" s="6">
        <v>0</v>
      </c>
      <c r="D239" s="6">
        <v>0</v>
      </c>
      <c r="E239" s="6">
        <v>0</v>
      </c>
      <c r="F239" s="6">
        <v>0</v>
      </c>
      <c r="G239" s="10">
        <f t="shared" si="80"/>
        <v>2704.91</v>
      </c>
      <c r="H239" s="6">
        <v>88.5</v>
      </c>
      <c r="I239" s="6">
        <v>1</v>
      </c>
      <c r="J239" s="6">
        <v>24.72</v>
      </c>
      <c r="K239" s="6">
        <v>29.94</v>
      </c>
      <c r="L239" s="6">
        <v>2.65</v>
      </c>
      <c r="M239" s="6">
        <v>6</v>
      </c>
      <c r="N239" s="6">
        <v>246.24</v>
      </c>
      <c r="O239" s="6">
        <v>1067.69</v>
      </c>
      <c r="P239" s="6">
        <v>6.81</v>
      </c>
      <c r="Q239" s="6">
        <v>0</v>
      </c>
      <c r="R239" s="6">
        <v>2.5</v>
      </c>
      <c r="S239" s="6">
        <v>38</v>
      </c>
      <c r="T239" s="6">
        <v>0</v>
      </c>
      <c r="U239" s="10">
        <f t="shared" si="81"/>
        <v>1514.05</v>
      </c>
      <c r="V239" s="6">
        <v>124.4</v>
      </c>
      <c r="W239" s="6">
        <v>0</v>
      </c>
      <c r="X239" s="10">
        <f t="shared" si="82"/>
        <v>124.4</v>
      </c>
      <c r="Y239" s="6">
        <v>0</v>
      </c>
      <c r="Z239" s="6">
        <v>3</v>
      </c>
      <c r="AA239" s="6">
        <v>0</v>
      </c>
      <c r="AB239" s="6">
        <v>0</v>
      </c>
      <c r="AC239" s="10">
        <f t="shared" si="83"/>
        <v>3</v>
      </c>
      <c r="AD239" s="6">
        <v>1895.25</v>
      </c>
      <c r="AE239" s="10">
        <f t="shared" si="84"/>
        <v>1895.25</v>
      </c>
      <c r="AG239" s="10">
        <f t="shared" si="85"/>
        <v>6241.61</v>
      </c>
    </row>
    <row r="240" spans="1:35">
      <c r="A240" s="14">
        <v>42955</v>
      </c>
      <c r="B240" s="6">
        <v>80</v>
      </c>
      <c r="C240" s="6">
        <v>0</v>
      </c>
      <c r="D240" s="6">
        <v>0</v>
      </c>
      <c r="E240" s="6">
        <v>0</v>
      </c>
      <c r="F240" s="6">
        <v>0</v>
      </c>
      <c r="G240" s="10">
        <f t="shared" si="80"/>
        <v>80</v>
      </c>
      <c r="H240" s="6">
        <v>83</v>
      </c>
      <c r="I240" s="6">
        <v>0</v>
      </c>
      <c r="J240" s="6">
        <v>38.979999999999997</v>
      </c>
      <c r="K240" s="6">
        <v>128.91</v>
      </c>
      <c r="L240" s="6">
        <v>3.02</v>
      </c>
      <c r="M240" s="6">
        <v>0</v>
      </c>
      <c r="N240" s="6">
        <v>21.35</v>
      </c>
      <c r="O240" s="6">
        <v>0</v>
      </c>
      <c r="P240" s="6">
        <v>22.66</v>
      </c>
      <c r="Q240" s="6">
        <v>0</v>
      </c>
      <c r="R240" s="6">
        <v>0</v>
      </c>
      <c r="S240" s="6">
        <v>6</v>
      </c>
      <c r="T240" s="6">
        <v>0</v>
      </c>
      <c r="U240" s="10">
        <f t="shared" si="81"/>
        <v>303.92</v>
      </c>
      <c r="V240" s="6">
        <v>64.5</v>
      </c>
      <c r="W240" s="6">
        <v>0</v>
      </c>
      <c r="X240" s="10">
        <f t="shared" si="82"/>
        <v>64.5</v>
      </c>
      <c r="Y240" s="6">
        <v>0.03</v>
      </c>
      <c r="Z240" s="6">
        <v>0</v>
      </c>
      <c r="AA240" s="6">
        <v>2.86</v>
      </c>
      <c r="AB240" s="6">
        <v>0</v>
      </c>
      <c r="AC240" s="10">
        <f t="shared" si="83"/>
        <v>2.8899999999999997</v>
      </c>
      <c r="AD240" s="6">
        <v>0</v>
      </c>
      <c r="AE240" s="10">
        <f t="shared" si="84"/>
        <v>0</v>
      </c>
      <c r="AG240" s="10">
        <f t="shared" si="85"/>
        <v>451.31</v>
      </c>
    </row>
    <row r="241" spans="1:34">
      <c r="A241" s="14">
        <v>42956</v>
      </c>
      <c r="B241" s="6">
        <v>36.200000000000003</v>
      </c>
      <c r="C241" s="6">
        <v>0</v>
      </c>
      <c r="D241" s="6">
        <v>0</v>
      </c>
      <c r="E241" s="6">
        <v>0</v>
      </c>
      <c r="F241" s="6">
        <v>0</v>
      </c>
      <c r="G241" s="10">
        <f t="shared" si="80"/>
        <v>36.200000000000003</v>
      </c>
      <c r="H241" s="6">
        <v>63.5</v>
      </c>
      <c r="I241" s="6">
        <v>0</v>
      </c>
      <c r="J241" s="6">
        <v>31.44</v>
      </c>
      <c r="K241" s="6">
        <v>467.85</v>
      </c>
      <c r="L241" s="6">
        <v>1.71</v>
      </c>
      <c r="M241" s="6">
        <v>12</v>
      </c>
      <c r="N241" s="6">
        <v>160.91999999999999</v>
      </c>
      <c r="O241" s="6">
        <v>424.38</v>
      </c>
      <c r="P241" s="6">
        <v>36.479999999999997</v>
      </c>
      <c r="Q241" s="6">
        <v>0</v>
      </c>
      <c r="R241" s="6">
        <v>0</v>
      </c>
      <c r="S241" s="6">
        <v>33</v>
      </c>
      <c r="T241" s="6">
        <v>0</v>
      </c>
      <c r="U241" s="10">
        <f t="shared" si="81"/>
        <v>1231.28</v>
      </c>
      <c r="V241" s="6">
        <v>125.3</v>
      </c>
      <c r="W241" s="6">
        <v>0</v>
      </c>
      <c r="X241" s="10">
        <f t="shared" si="82"/>
        <v>125.3</v>
      </c>
      <c r="Y241" s="6">
        <v>0</v>
      </c>
      <c r="Z241" s="6">
        <v>0</v>
      </c>
      <c r="AA241" s="6">
        <v>0</v>
      </c>
      <c r="AB241" s="6">
        <v>0</v>
      </c>
      <c r="AC241" s="10">
        <v>0</v>
      </c>
      <c r="AD241" s="6">
        <v>2292.5100000000002</v>
      </c>
      <c r="AE241" s="10">
        <f t="shared" si="84"/>
        <v>2292.5100000000002</v>
      </c>
      <c r="AG241" s="10">
        <f t="shared" si="85"/>
        <v>3685.29</v>
      </c>
    </row>
    <row r="242" spans="1:34">
      <c r="A242" s="14">
        <v>42957</v>
      </c>
      <c r="B242" s="6">
        <v>0</v>
      </c>
      <c r="C242" s="6">
        <v>0</v>
      </c>
      <c r="D242" s="6">
        <v>3.43</v>
      </c>
      <c r="E242" s="6">
        <v>0</v>
      </c>
      <c r="F242" s="6">
        <v>0</v>
      </c>
      <c r="G242" s="10">
        <f t="shared" si="80"/>
        <v>3.43</v>
      </c>
      <c r="H242" s="6">
        <v>61.5</v>
      </c>
      <c r="I242" s="6">
        <v>0</v>
      </c>
      <c r="J242" s="6">
        <v>36.01</v>
      </c>
      <c r="K242" s="6">
        <v>75.069999999999993</v>
      </c>
      <c r="L242" s="6">
        <v>8.0299999999999994</v>
      </c>
      <c r="M242" s="6">
        <v>0</v>
      </c>
      <c r="N242" s="6">
        <v>37.74</v>
      </c>
      <c r="O242" s="6">
        <v>178.19</v>
      </c>
      <c r="P242" s="6">
        <v>18.579999999999998</v>
      </c>
      <c r="Q242" s="6">
        <v>0</v>
      </c>
      <c r="R242" s="6">
        <v>0</v>
      </c>
      <c r="S242" s="6">
        <v>6</v>
      </c>
      <c r="T242" s="6">
        <v>0</v>
      </c>
      <c r="U242" s="10">
        <f t="shared" ref="U242:U258" si="86">SUM(H242:T242)</f>
        <v>421.11999999999995</v>
      </c>
      <c r="V242" s="6">
        <v>107.15</v>
      </c>
      <c r="W242" s="6">
        <v>0</v>
      </c>
      <c r="X242" s="10">
        <f t="shared" ref="X242:X258" si="87">SUM(V242:W242)</f>
        <v>107.15</v>
      </c>
      <c r="Y242" s="6">
        <v>0</v>
      </c>
      <c r="Z242" s="6">
        <v>0</v>
      </c>
      <c r="AA242" s="6">
        <v>0</v>
      </c>
      <c r="AB242" s="6">
        <v>0</v>
      </c>
      <c r="AC242" s="10">
        <v>0</v>
      </c>
      <c r="AD242" s="6">
        <v>442.26</v>
      </c>
      <c r="AE242" s="10">
        <f t="shared" ref="AE242:AE258" si="88">SUM(AD242)</f>
        <v>442.26</v>
      </c>
      <c r="AG242" s="10">
        <f t="shared" ref="AG242:AG258" si="89">AE242+AC242+X242+U242+G242</f>
        <v>973.95999999999992</v>
      </c>
    </row>
    <row r="243" spans="1:34">
      <c r="A243" s="14">
        <v>42958</v>
      </c>
      <c r="B243" s="6">
        <v>268.81</v>
      </c>
      <c r="C243" s="6">
        <v>0</v>
      </c>
      <c r="D243" s="6">
        <v>0</v>
      </c>
      <c r="E243" s="6">
        <v>0</v>
      </c>
      <c r="F243" s="6">
        <v>0</v>
      </c>
      <c r="G243" s="10">
        <f t="shared" si="80"/>
        <v>268.81</v>
      </c>
      <c r="H243" s="6">
        <v>75.5</v>
      </c>
      <c r="I243" s="6">
        <v>1</v>
      </c>
      <c r="J243" s="6">
        <v>53.01</v>
      </c>
      <c r="K243" s="6">
        <v>2220.77</v>
      </c>
      <c r="L243" s="6">
        <v>12.01</v>
      </c>
      <c r="M243" s="6">
        <v>0</v>
      </c>
      <c r="N243" s="6">
        <v>154.68</v>
      </c>
      <c r="O243" s="6">
        <v>154.44</v>
      </c>
      <c r="P243" s="6">
        <v>105.64</v>
      </c>
      <c r="Q243" s="6">
        <v>0</v>
      </c>
      <c r="R243" s="6">
        <v>12.5</v>
      </c>
      <c r="S243" s="6">
        <v>28</v>
      </c>
      <c r="T243" s="6">
        <v>0</v>
      </c>
      <c r="U243" s="10">
        <f t="shared" si="86"/>
        <v>2817.5499999999997</v>
      </c>
      <c r="V243" s="6">
        <v>210.4</v>
      </c>
      <c r="W243" s="6">
        <v>0</v>
      </c>
      <c r="X243" s="10">
        <f t="shared" si="87"/>
        <v>210.4</v>
      </c>
      <c r="Y243" s="6">
        <v>0</v>
      </c>
      <c r="Z243" s="6">
        <v>0</v>
      </c>
      <c r="AA243" s="6">
        <v>0</v>
      </c>
      <c r="AB243" s="6">
        <v>23</v>
      </c>
      <c r="AC243" s="10">
        <f t="shared" ref="AC243:AC258" si="90">SUM(Y243:AB243)</f>
        <v>23</v>
      </c>
      <c r="AD243" s="6">
        <v>106.28</v>
      </c>
      <c r="AE243" s="10">
        <f t="shared" si="88"/>
        <v>106.28</v>
      </c>
      <c r="AG243" s="10">
        <f t="shared" si="89"/>
        <v>3426.0399999999995</v>
      </c>
    </row>
    <row r="244" spans="1:34">
      <c r="A244" s="14">
        <v>42961</v>
      </c>
      <c r="B244" s="6">
        <v>19.21</v>
      </c>
      <c r="C244" s="6">
        <v>0</v>
      </c>
      <c r="D244" s="6">
        <v>0</v>
      </c>
      <c r="E244" s="6">
        <v>0</v>
      </c>
      <c r="F244" s="6">
        <v>0</v>
      </c>
      <c r="G244" s="10">
        <f t="shared" si="80"/>
        <v>19.21</v>
      </c>
      <c r="H244" s="6">
        <v>76.5</v>
      </c>
      <c r="I244" s="6">
        <v>1</v>
      </c>
      <c r="J244" s="6">
        <v>41.94</v>
      </c>
      <c r="K244" s="6">
        <v>135.21</v>
      </c>
      <c r="L244" s="6">
        <v>8.3800000000000008</v>
      </c>
      <c r="M244" s="6">
        <v>0</v>
      </c>
      <c r="N244" s="6">
        <v>66.87</v>
      </c>
      <c r="O244" s="6">
        <v>562.37</v>
      </c>
      <c r="P244" s="6">
        <v>20.46</v>
      </c>
      <c r="Q244" s="6">
        <v>0</v>
      </c>
      <c r="R244" s="6">
        <v>2.5</v>
      </c>
      <c r="S244" s="6">
        <v>39</v>
      </c>
      <c r="T244" s="6">
        <v>0</v>
      </c>
      <c r="U244" s="10">
        <f t="shared" si="86"/>
        <v>954.23</v>
      </c>
      <c r="V244" s="6">
        <v>653.94000000000005</v>
      </c>
      <c r="W244" s="6">
        <v>0</v>
      </c>
      <c r="X244" s="10">
        <f t="shared" si="87"/>
        <v>653.94000000000005</v>
      </c>
      <c r="Y244" s="6">
        <v>0.06</v>
      </c>
      <c r="Z244" s="6">
        <v>3</v>
      </c>
      <c r="AA244" s="6">
        <v>20</v>
      </c>
      <c r="AB244" s="6">
        <v>0</v>
      </c>
      <c r="AC244" s="10">
        <f t="shared" si="90"/>
        <v>23.06</v>
      </c>
      <c r="AD244" s="6">
        <v>326.35000000000002</v>
      </c>
      <c r="AE244" s="10">
        <f t="shared" si="88"/>
        <v>326.35000000000002</v>
      </c>
      <c r="AG244" s="10">
        <f t="shared" si="89"/>
        <v>1976.7900000000002</v>
      </c>
    </row>
    <row r="245" spans="1:34">
      <c r="A245" s="14">
        <v>42962</v>
      </c>
      <c r="B245" s="6">
        <v>0</v>
      </c>
      <c r="C245" s="6">
        <v>0</v>
      </c>
      <c r="D245" s="6">
        <v>0</v>
      </c>
      <c r="E245" s="6">
        <v>0</v>
      </c>
      <c r="F245" s="6">
        <v>0</v>
      </c>
      <c r="G245" s="10">
        <f t="shared" si="80"/>
        <v>0</v>
      </c>
      <c r="H245" s="6">
        <v>53</v>
      </c>
      <c r="I245" s="6">
        <v>0</v>
      </c>
      <c r="J245" s="6">
        <v>16.260000000000002</v>
      </c>
      <c r="K245" s="6">
        <v>153.83000000000001</v>
      </c>
      <c r="L245" s="6">
        <v>0</v>
      </c>
      <c r="M245" s="6">
        <v>0</v>
      </c>
      <c r="N245" s="6">
        <v>28.81</v>
      </c>
      <c r="O245" s="6">
        <v>0</v>
      </c>
      <c r="P245" s="6">
        <v>25.51</v>
      </c>
      <c r="Q245" s="6">
        <v>0</v>
      </c>
      <c r="R245" s="6">
        <v>2.5</v>
      </c>
      <c r="S245" s="6">
        <v>15</v>
      </c>
      <c r="T245" s="6">
        <v>0</v>
      </c>
      <c r="U245" s="10">
        <f t="shared" si="86"/>
        <v>294.91000000000003</v>
      </c>
      <c r="V245" s="6">
        <v>275.39</v>
      </c>
      <c r="W245" s="6">
        <v>0</v>
      </c>
      <c r="X245" s="10">
        <f t="shared" si="87"/>
        <v>275.39</v>
      </c>
      <c r="Y245" s="6">
        <v>2.96</v>
      </c>
      <c r="Z245" s="6">
        <v>3</v>
      </c>
      <c r="AA245" s="6">
        <v>11.48</v>
      </c>
      <c r="AB245" s="6">
        <v>0</v>
      </c>
      <c r="AC245" s="10">
        <f t="shared" si="90"/>
        <v>17.440000000000001</v>
      </c>
      <c r="AD245" s="6">
        <v>35.47</v>
      </c>
      <c r="AE245" s="10">
        <f t="shared" si="88"/>
        <v>35.47</v>
      </c>
      <c r="AG245" s="10">
        <f t="shared" si="89"/>
        <v>623.21</v>
      </c>
    </row>
    <row r="246" spans="1:34">
      <c r="A246" s="14">
        <v>42963</v>
      </c>
      <c r="B246" s="6">
        <v>736.21</v>
      </c>
      <c r="C246" s="6">
        <v>0</v>
      </c>
      <c r="D246" s="6">
        <v>0</v>
      </c>
      <c r="E246" s="6">
        <v>35.520000000000003</v>
      </c>
      <c r="F246" s="6">
        <v>0</v>
      </c>
      <c r="G246" s="10">
        <f>SUM(B246:F246)</f>
        <v>771.73</v>
      </c>
      <c r="H246" s="6">
        <v>70</v>
      </c>
      <c r="I246" s="6">
        <v>0</v>
      </c>
      <c r="J246" s="6">
        <v>38.22</v>
      </c>
      <c r="K246" s="6">
        <v>183.13</v>
      </c>
      <c r="L246" s="6">
        <v>7.38</v>
      </c>
      <c r="M246" s="6">
        <v>0</v>
      </c>
      <c r="N246" s="6">
        <v>483.14</v>
      </c>
      <c r="O246" s="6">
        <v>325.49</v>
      </c>
      <c r="P246" s="6">
        <v>24.59</v>
      </c>
      <c r="Q246" s="6">
        <v>4500</v>
      </c>
      <c r="R246" s="6">
        <v>2.5</v>
      </c>
      <c r="S246" s="6">
        <v>3579</v>
      </c>
      <c r="T246" s="6">
        <v>0</v>
      </c>
      <c r="U246" s="10">
        <f t="shared" si="86"/>
        <v>9213.4500000000007</v>
      </c>
      <c r="V246" s="6">
        <v>270.60000000000002</v>
      </c>
      <c r="W246" s="6">
        <v>0</v>
      </c>
      <c r="X246" s="10">
        <f t="shared" si="87"/>
        <v>270.60000000000002</v>
      </c>
      <c r="Y246" s="6">
        <v>4.0599999999999996</v>
      </c>
      <c r="Z246" s="6">
        <v>0</v>
      </c>
      <c r="AA246" s="6">
        <v>25.72</v>
      </c>
      <c r="AB246" s="6">
        <v>0</v>
      </c>
      <c r="AC246" s="10">
        <f t="shared" si="90"/>
        <v>29.779999999999998</v>
      </c>
      <c r="AD246" s="6">
        <v>207.79</v>
      </c>
      <c r="AE246" s="10">
        <f t="shared" si="88"/>
        <v>207.79</v>
      </c>
      <c r="AG246" s="10">
        <f t="shared" si="89"/>
        <v>10493.35</v>
      </c>
    </row>
    <row r="247" spans="1:34">
      <c r="A247" s="14">
        <v>42964</v>
      </c>
      <c r="B247" s="6">
        <v>0</v>
      </c>
      <c r="C247" s="6">
        <v>0</v>
      </c>
      <c r="D247" s="6">
        <v>0</v>
      </c>
      <c r="E247" s="6">
        <v>0</v>
      </c>
      <c r="F247" s="6">
        <v>0</v>
      </c>
      <c r="G247" s="10">
        <f t="shared" ref="G247:G257" si="91">SUM(B247:D247)</f>
        <v>0</v>
      </c>
      <c r="H247" s="6">
        <v>41</v>
      </c>
      <c r="I247" s="6">
        <v>0</v>
      </c>
      <c r="J247" s="6">
        <v>27.6</v>
      </c>
      <c r="K247" s="6">
        <v>84.52</v>
      </c>
      <c r="L247" s="6">
        <v>0</v>
      </c>
      <c r="M247" s="6">
        <v>0</v>
      </c>
      <c r="N247" s="6">
        <v>20.190000000000001</v>
      </c>
      <c r="O247" s="6">
        <v>136.57</v>
      </c>
      <c r="P247" s="6">
        <v>9.85</v>
      </c>
      <c r="Q247" s="6">
        <v>0</v>
      </c>
      <c r="R247" s="6">
        <v>0</v>
      </c>
      <c r="S247" s="6">
        <v>0</v>
      </c>
      <c r="T247" s="6">
        <v>0</v>
      </c>
      <c r="U247" s="10">
        <f t="shared" si="86"/>
        <v>319.73</v>
      </c>
      <c r="V247" s="6">
        <v>159.55000000000001</v>
      </c>
      <c r="W247" s="6">
        <v>0</v>
      </c>
      <c r="X247" s="10">
        <f t="shared" si="87"/>
        <v>159.55000000000001</v>
      </c>
      <c r="Y247" s="6">
        <v>8.73</v>
      </c>
      <c r="Z247" s="6">
        <v>0</v>
      </c>
      <c r="AA247" s="6">
        <v>16.88</v>
      </c>
      <c r="AB247" s="6">
        <v>0</v>
      </c>
      <c r="AC247" s="10">
        <f t="shared" si="90"/>
        <v>25.61</v>
      </c>
      <c r="AD247" s="6">
        <v>81.72</v>
      </c>
      <c r="AE247" s="10">
        <f t="shared" si="88"/>
        <v>81.72</v>
      </c>
      <c r="AG247" s="10">
        <f t="shared" si="89"/>
        <v>586.61</v>
      </c>
    </row>
    <row r="248" spans="1:34">
      <c r="A248" s="14">
        <v>42965</v>
      </c>
      <c r="B248" s="6">
        <v>631.71</v>
      </c>
      <c r="C248" s="6">
        <v>0</v>
      </c>
      <c r="D248" s="6">
        <v>0</v>
      </c>
      <c r="E248" s="6">
        <v>0</v>
      </c>
      <c r="F248" s="6">
        <v>0</v>
      </c>
      <c r="G248" s="10">
        <f t="shared" si="91"/>
        <v>631.71</v>
      </c>
      <c r="H248" s="6">
        <v>75</v>
      </c>
      <c r="I248" s="6">
        <v>0</v>
      </c>
      <c r="J248" s="6">
        <v>8.64</v>
      </c>
      <c r="K248" s="6">
        <v>64.73</v>
      </c>
      <c r="L248" s="6">
        <v>1.42</v>
      </c>
      <c r="M248" s="6">
        <v>6</v>
      </c>
      <c r="N248" s="6">
        <v>932.08</v>
      </c>
      <c r="O248" s="6">
        <v>145.08000000000001</v>
      </c>
      <c r="P248" s="6">
        <v>5.25</v>
      </c>
      <c r="Q248" s="6">
        <v>0</v>
      </c>
      <c r="R248" s="6">
        <v>0</v>
      </c>
      <c r="S248" s="6">
        <v>17595</v>
      </c>
      <c r="T248" s="6">
        <v>0</v>
      </c>
      <c r="U248" s="10">
        <f t="shared" si="86"/>
        <v>18833.2</v>
      </c>
      <c r="V248" s="6">
        <v>254.76</v>
      </c>
      <c r="W248" s="6">
        <v>0</v>
      </c>
      <c r="X248" s="10">
        <f t="shared" si="87"/>
        <v>254.76</v>
      </c>
      <c r="Y248" s="6">
        <v>0</v>
      </c>
      <c r="Z248" s="6">
        <v>0</v>
      </c>
      <c r="AA248" s="6">
        <v>3.35</v>
      </c>
      <c r="AB248" s="6">
        <v>0</v>
      </c>
      <c r="AC248" s="10">
        <f t="shared" si="90"/>
        <v>3.35</v>
      </c>
      <c r="AD248" s="6">
        <v>0</v>
      </c>
      <c r="AE248" s="10">
        <f t="shared" si="88"/>
        <v>0</v>
      </c>
      <c r="AG248" s="10">
        <f t="shared" si="89"/>
        <v>19723.02</v>
      </c>
    </row>
    <row r="249" spans="1:34">
      <c r="A249" s="14">
        <v>42968</v>
      </c>
      <c r="B249" s="6">
        <v>1726.86</v>
      </c>
      <c r="C249" s="6">
        <v>0</v>
      </c>
      <c r="D249" s="6">
        <v>0</v>
      </c>
      <c r="E249" s="6">
        <v>0</v>
      </c>
      <c r="F249" s="6">
        <v>0</v>
      </c>
      <c r="G249" s="10">
        <f t="shared" si="91"/>
        <v>1726.86</v>
      </c>
      <c r="H249" s="6">
        <v>94.5</v>
      </c>
      <c r="I249" s="6">
        <v>1</v>
      </c>
      <c r="J249" s="6">
        <v>70.25</v>
      </c>
      <c r="K249" s="6">
        <v>1529</v>
      </c>
      <c r="L249" s="6">
        <v>0.82</v>
      </c>
      <c r="M249" s="6">
        <v>0</v>
      </c>
      <c r="N249" s="6">
        <v>202.05</v>
      </c>
      <c r="O249" s="6">
        <v>791.84</v>
      </c>
      <c r="P249" s="6">
        <v>66.89</v>
      </c>
      <c r="Q249" s="6">
        <v>0</v>
      </c>
      <c r="R249" s="6">
        <v>10</v>
      </c>
      <c r="S249" s="6">
        <v>20</v>
      </c>
      <c r="T249" s="6">
        <v>0</v>
      </c>
      <c r="U249" s="10">
        <f t="shared" si="86"/>
        <v>2786.35</v>
      </c>
      <c r="V249" s="6">
        <v>482.57</v>
      </c>
      <c r="W249" s="6">
        <v>0</v>
      </c>
      <c r="X249" s="10">
        <f t="shared" si="87"/>
        <v>482.57</v>
      </c>
      <c r="Y249" s="6">
        <v>1.17</v>
      </c>
      <c r="Z249" s="6">
        <v>0</v>
      </c>
      <c r="AA249" s="6">
        <v>40.86</v>
      </c>
      <c r="AB249" s="6">
        <v>0</v>
      </c>
      <c r="AC249" s="10">
        <f t="shared" si="90"/>
        <v>42.03</v>
      </c>
      <c r="AD249" s="6">
        <v>24.69</v>
      </c>
      <c r="AE249" s="10">
        <f t="shared" si="88"/>
        <v>24.69</v>
      </c>
      <c r="AG249" s="10">
        <f t="shared" si="89"/>
        <v>5062.5</v>
      </c>
    </row>
    <row r="250" spans="1:34">
      <c r="A250" s="14">
        <v>42969</v>
      </c>
      <c r="B250" s="6">
        <v>205.69</v>
      </c>
      <c r="C250" s="6">
        <v>0</v>
      </c>
      <c r="D250" s="6">
        <v>0</v>
      </c>
      <c r="E250" s="6">
        <v>0</v>
      </c>
      <c r="F250" s="6">
        <v>0</v>
      </c>
      <c r="G250" s="10">
        <f t="shared" si="91"/>
        <v>205.69</v>
      </c>
      <c r="H250" s="6">
        <v>83.5</v>
      </c>
      <c r="I250" s="6">
        <v>1</v>
      </c>
      <c r="J250" s="6">
        <v>14.17</v>
      </c>
      <c r="K250" s="6">
        <v>949.71</v>
      </c>
      <c r="L250" s="6">
        <v>1.69</v>
      </c>
      <c r="M250" s="6">
        <v>6</v>
      </c>
      <c r="N250" s="6">
        <v>85.97</v>
      </c>
      <c r="O250" s="6">
        <v>0</v>
      </c>
      <c r="P250" s="6">
        <v>50.6</v>
      </c>
      <c r="Q250" s="6">
        <v>0</v>
      </c>
      <c r="R250" s="6">
        <v>2.5</v>
      </c>
      <c r="S250" s="6">
        <v>16</v>
      </c>
      <c r="T250" s="6">
        <v>0</v>
      </c>
      <c r="U250" s="10">
        <f t="shared" si="86"/>
        <v>1211.1400000000001</v>
      </c>
      <c r="V250" s="6">
        <v>282.02</v>
      </c>
      <c r="W250" s="6">
        <v>0</v>
      </c>
      <c r="X250" s="10">
        <f t="shared" si="87"/>
        <v>282.02</v>
      </c>
      <c r="Y250" s="6">
        <v>22.43</v>
      </c>
      <c r="Z250" s="6">
        <v>0</v>
      </c>
      <c r="AA250" s="6">
        <v>57.58</v>
      </c>
      <c r="AB250" s="6">
        <v>0</v>
      </c>
      <c r="AC250" s="10">
        <f t="shared" si="90"/>
        <v>80.009999999999991</v>
      </c>
      <c r="AD250" s="6">
        <v>107.83</v>
      </c>
      <c r="AE250" s="10">
        <f t="shared" si="88"/>
        <v>107.83</v>
      </c>
      <c r="AG250" s="10">
        <f t="shared" si="89"/>
        <v>1886.69</v>
      </c>
    </row>
    <row r="251" spans="1:34">
      <c r="A251" s="14">
        <v>42970</v>
      </c>
      <c r="B251" s="6">
        <v>0</v>
      </c>
      <c r="C251" s="6">
        <v>0</v>
      </c>
      <c r="D251" s="6">
        <v>0</v>
      </c>
      <c r="E251" s="6">
        <v>0</v>
      </c>
      <c r="F251" s="6">
        <v>0</v>
      </c>
      <c r="G251" s="10">
        <f t="shared" si="91"/>
        <v>0</v>
      </c>
      <c r="H251" s="6">
        <v>62</v>
      </c>
      <c r="I251" s="6">
        <v>0</v>
      </c>
      <c r="J251" s="6">
        <v>128.13999999999999</v>
      </c>
      <c r="K251" s="6">
        <v>1586.77</v>
      </c>
      <c r="L251" s="6">
        <v>0.43</v>
      </c>
      <c r="M251" s="6">
        <v>6</v>
      </c>
      <c r="N251" s="6">
        <v>190.91</v>
      </c>
      <c r="O251" s="6">
        <v>357.34</v>
      </c>
      <c r="P251" s="6">
        <v>176.79</v>
      </c>
      <c r="Q251" s="6">
        <v>0</v>
      </c>
      <c r="R251" s="6">
        <v>0</v>
      </c>
      <c r="S251" s="6">
        <v>6</v>
      </c>
      <c r="T251" s="6">
        <v>0</v>
      </c>
      <c r="U251" s="10">
        <f t="shared" si="86"/>
        <v>2514.38</v>
      </c>
      <c r="V251" s="6">
        <v>249.95</v>
      </c>
      <c r="W251" s="6">
        <v>0</v>
      </c>
      <c r="X251" s="10">
        <f t="shared" si="87"/>
        <v>249.95</v>
      </c>
      <c r="Y251" s="6">
        <v>0</v>
      </c>
      <c r="Z251" s="6">
        <v>0</v>
      </c>
      <c r="AA251" s="6">
        <v>15.36</v>
      </c>
      <c r="AB251" s="6">
        <v>0</v>
      </c>
      <c r="AC251" s="10">
        <f t="shared" si="90"/>
        <v>15.36</v>
      </c>
      <c r="AD251" s="6">
        <v>764</v>
      </c>
      <c r="AE251" s="10">
        <f t="shared" si="88"/>
        <v>764</v>
      </c>
      <c r="AG251" s="10">
        <f t="shared" si="89"/>
        <v>3543.69</v>
      </c>
      <c r="AH251" t="s">
        <v>43</v>
      </c>
    </row>
    <row r="252" spans="1:34">
      <c r="A252" s="14">
        <v>42971</v>
      </c>
      <c r="B252" s="6">
        <v>0</v>
      </c>
      <c r="C252" s="6">
        <v>0</v>
      </c>
      <c r="D252" s="6">
        <v>0</v>
      </c>
      <c r="E252" s="6">
        <v>0</v>
      </c>
      <c r="F252" s="6">
        <v>0</v>
      </c>
      <c r="G252" s="10">
        <f t="shared" si="91"/>
        <v>0</v>
      </c>
      <c r="H252" s="6">
        <v>51.5</v>
      </c>
      <c r="I252" s="6">
        <v>0</v>
      </c>
      <c r="J252" s="6">
        <v>12.07</v>
      </c>
      <c r="K252" s="6">
        <v>479.13</v>
      </c>
      <c r="L252" s="6">
        <v>2.2799999999999998</v>
      </c>
      <c r="M252" s="6">
        <v>0</v>
      </c>
      <c r="N252" s="6">
        <v>104.51</v>
      </c>
      <c r="O252" s="6">
        <v>192.04</v>
      </c>
      <c r="P252" s="6">
        <v>41.06</v>
      </c>
      <c r="Q252" s="6">
        <v>0</v>
      </c>
      <c r="R252" s="6">
        <v>10</v>
      </c>
      <c r="S252" s="6">
        <v>810.5</v>
      </c>
      <c r="T252" s="6">
        <v>0</v>
      </c>
      <c r="U252" s="10">
        <f t="shared" si="86"/>
        <v>1703.09</v>
      </c>
      <c r="V252" s="6">
        <v>219.85</v>
      </c>
      <c r="W252" s="6">
        <v>0</v>
      </c>
      <c r="X252" s="10">
        <f t="shared" si="87"/>
        <v>219.85</v>
      </c>
      <c r="Y252" s="6">
        <v>117.01</v>
      </c>
      <c r="Z252" s="6">
        <v>0</v>
      </c>
      <c r="AA252" s="6">
        <v>64.459999999999994</v>
      </c>
      <c r="AB252" s="6">
        <v>0</v>
      </c>
      <c r="AC252" s="10">
        <f t="shared" si="90"/>
        <v>181.47</v>
      </c>
      <c r="AD252" s="6">
        <v>464.78</v>
      </c>
      <c r="AE252" s="10">
        <f t="shared" si="88"/>
        <v>464.78</v>
      </c>
      <c r="AG252" s="10">
        <f t="shared" si="89"/>
        <v>2569.19</v>
      </c>
    </row>
    <row r="253" spans="1:34">
      <c r="A253" s="14">
        <v>42972</v>
      </c>
      <c r="B253" s="6">
        <v>0</v>
      </c>
      <c r="C253" s="6">
        <v>0</v>
      </c>
      <c r="D253" s="6">
        <v>0</v>
      </c>
      <c r="E253" s="6">
        <v>0</v>
      </c>
      <c r="F253" s="6">
        <v>0</v>
      </c>
      <c r="G253" s="10">
        <f t="shared" si="91"/>
        <v>0</v>
      </c>
      <c r="H253" s="6">
        <v>29</v>
      </c>
      <c r="I253" s="6">
        <v>2</v>
      </c>
      <c r="J253" s="6">
        <v>10.68</v>
      </c>
      <c r="K253" s="6">
        <v>699.62</v>
      </c>
      <c r="L253" s="6">
        <v>223.44</v>
      </c>
      <c r="M253" s="6">
        <v>0</v>
      </c>
      <c r="N253" s="6">
        <v>60.04</v>
      </c>
      <c r="O253" s="6">
        <v>157.72</v>
      </c>
      <c r="P253" s="6">
        <v>29.39</v>
      </c>
      <c r="Q253" s="6">
        <v>0</v>
      </c>
      <c r="R253" s="6">
        <v>0</v>
      </c>
      <c r="S253" s="6">
        <v>15</v>
      </c>
      <c r="T253" s="6">
        <v>0</v>
      </c>
      <c r="U253" s="10">
        <f t="shared" si="86"/>
        <v>1226.8900000000001</v>
      </c>
      <c r="V253" s="6">
        <v>187.9</v>
      </c>
      <c r="W253" s="6">
        <v>0</v>
      </c>
      <c r="X253" s="10">
        <f t="shared" si="87"/>
        <v>187.9</v>
      </c>
      <c r="Y253" s="6">
        <v>0</v>
      </c>
      <c r="Z253" s="6">
        <v>0</v>
      </c>
      <c r="AA253" s="6">
        <v>7.7</v>
      </c>
      <c r="AB253" s="6">
        <v>0</v>
      </c>
      <c r="AC253" s="10">
        <f t="shared" si="90"/>
        <v>7.7</v>
      </c>
      <c r="AD253" s="6">
        <v>4.75</v>
      </c>
      <c r="AE253" s="10">
        <f t="shared" si="88"/>
        <v>4.75</v>
      </c>
      <c r="AG253" s="10">
        <f t="shared" si="89"/>
        <v>1427.24</v>
      </c>
    </row>
    <row r="254" spans="1:34">
      <c r="A254" s="14">
        <v>42975</v>
      </c>
      <c r="B254" s="6">
        <v>0</v>
      </c>
      <c r="C254" s="6">
        <v>0</v>
      </c>
      <c r="D254" s="6">
        <v>0</v>
      </c>
      <c r="E254" s="6">
        <v>0</v>
      </c>
      <c r="F254" s="6">
        <v>0</v>
      </c>
      <c r="G254" s="10">
        <f t="shared" si="91"/>
        <v>0</v>
      </c>
      <c r="H254" s="6">
        <v>84.5</v>
      </c>
      <c r="I254" s="6">
        <v>0</v>
      </c>
      <c r="J254" s="6">
        <v>36.57</v>
      </c>
      <c r="K254" s="6">
        <v>220.62</v>
      </c>
      <c r="L254" s="6">
        <v>22.23</v>
      </c>
      <c r="M254" s="6">
        <v>6</v>
      </c>
      <c r="N254" s="6">
        <v>160.49</v>
      </c>
      <c r="O254" s="6">
        <v>699.38</v>
      </c>
      <c r="P254" s="6">
        <v>26.61</v>
      </c>
      <c r="Q254" s="6">
        <v>0</v>
      </c>
      <c r="R254" s="6">
        <v>2.5</v>
      </c>
      <c r="S254" s="6">
        <v>0</v>
      </c>
      <c r="T254" s="6">
        <v>0</v>
      </c>
      <c r="U254" s="10">
        <f t="shared" ref="U254:U255" si="92">SUM(H254:T254)</f>
        <v>1258.8999999999999</v>
      </c>
      <c r="V254" s="6">
        <v>527.75</v>
      </c>
      <c r="W254" s="6">
        <v>0</v>
      </c>
      <c r="X254" s="10">
        <f t="shared" ref="X254:X255" si="93">SUM(V254:W254)</f>
        <v>527.75</v>
      </c>
      <c r="Y254" s="6">
        <v>163.16</v>
      </c>
      <c r="Z254" s="6">
        <v>5.71</v>
      </c>
      <c r="AA254" s="6">
        <v>119.25</v>
      </c>
      <c r="AB254" s="6">
        <v>0</v>
      </c>
      <c r="AC254" s="10">
        <f t="shared" ref="AC254:AC255" si="94">SUM(Y254:AB254)</f>
        <v>288.12</v>
      </c>
      <c r="AD254" s="6">
        <v>2211.6999999999998</v>
      </c>
      <c r="AE254" s="10">
        <f t="shared" ref="AE254:AE255" si="95">SUM(AD254)</f>
        <v>2211.6999999999998</v>
      </c>
      <c r="AG254" s="10">
        <f t="shared" ref="AG254:AG255" si="96">AE254+AC254+X254+U254+G254</f>
        <v>4286.4699999999993</v>
      </c>
    </row>
    <row r="255" spans="1:34">
      <c r="A255" s="14">
        <v>42976</v>
      </c>
      <c r="B255" s="6">
        <v>21</v>
      </c>
      <c r="C255" s="6">
        <v>0</v>
      </c>
      <c r="D255" s="6">
        <v>0</v>
      </c>
      <c r="E255" s="6">
        <v>0</v>
      </c>
      <c r="F255" s="6">
        <v>0</v>
      </c>
      <c r="G255" s="10">
        <f t="shared" si="91"/>
        <v>21</v>
      </c>
      <c r="H255" s="6">
        <v>55</v>
      </c>
      <c r="I255" s="6">
        <v>0</v>
      </c>
      <c r="J255" s="6">
        <v>47.36</v>
      </c>
      <c r="K255" s="6">
        <v>162.46</v>
      </c>
      <c r="L255" s="6">
        <v>8.09</v>
      </c>
      <c r="M255" s="6">
        <v>6</v>
      </c>
      <c r="N255" s="6">
        <v>54.06</v>
      </c>
      <c r="O255" s="6">
        <v>0</v>
      </c>
      <c r="P255" s="6">
        <v>31.56</v>
      </c>
      <c r="Q255" s="6">
        <v>0</v>
      </c>
      <c r="R255" s="6">
        <v>0</v>
      </c>
      <c r="S255" s="6">
        <v>3</v>
      </c>
      <c r="T255" s="6">
        <v>0</v>
      </c>
      <c r="U255" s="10">
        <f t="shared" si="92"/>
        <v>367.53</v>
      </c>
      <c r="V255" s="6">
        <v>747.63</v>
      </c>
      <c r="W255" s="6">
        <v>0</v>
      </c>
      <c r="X255" s="10">
        <f t="shared" si="93"/>
        <v>747.63</v>
      </c>
      <c r="Y255" s="6">
        <v>1.37</v>
      </c>
      <c r="Z255" s="6">
        <v>0</v>
      </c>
      <c r="AA255" s="6">
        <v>5.72</v>
      </c>
      <c r="AB255" s="6">
        <v>17</v>
      </c>
      <c r="AC255" s="10">
        <f t="shared" si="94"/>
        <v>24.09</v>
      </c>
      <c r="AD255" s="6">
        <v>0</v>
      </c>
      <c r="AE255" s="10">
        <f t="shared" si="95"/>
        <v>0</v>
      </c>
      <c r="AG255" s="10">
        <f t="shared" si="96"/>
        <v>1160.25</v>
      </c>
    </row>
    <row r="256" spans="1:34">
      <c r="A256" s="14">
        <v>42977</v>
      </c>
      <c r="B256" s="6">
        <v>0</v>
      </c>
      <c r="C256" s="6">
        <v>0</v>
      </c>
      <c r="D256" s="6">
        <v>0</v>
      </c>
      <c r="E256" s="6">
        <v>0</v>
      </c>
      <c r="F256" s="6">
        <v>0</v>
      </c>
      <c r="G256" s="10">
        <f t="shared" si="91"/>
        <v>0</v>
      </c>
      <c r="H256" s="6">
        <v>44.5</v>
      </c>
      <c r="I256" s="6">
        <v>0</v>
      </c>
      <c r="J256" s="6">
        <v>31.63</v>
      </c>
      <c r="K256" s="6">
        <v>161.41999999999999</v>
      </c>
      <c r="L256" s="6">
        <v>9.3800000000000008</v>
      </c>
      <c r="M256" s="6">
        <v>0</v>
      </c>
      <c r="N256" s="6">
        <v>28.27</v>
      </c>
      <c r="O256" s="6">
        <v>450.77</v>
      </c>
      <c r="P256" s="6">
        <v>26.48</v>
      </c>
      <c r="Q256" s="6">
        <v>0</v>
      </c>
      <c r="R256" s="6">
        <v>0</v>
      </c>
      <c r="S256" s="6">
        <v>38</v>
      </c>
      <c r="T256" s="6">
        <v>0</v>
      </c>
      <c r="U256" s="10">
        <f t="shared" si="86"/>
        <v>790.45</v>
      </c>
      <c r="V256" s="6">
        <v>213.45</v>
      </c>
      <c r="W256" s="6">
        <v>0</v>
      </c>
      <c r="X256" s="10">
        <f t="shared" si="87"/>
        <v>213.45</v>
      </c>
      <c r="Y256" s="6">
        <v>0.6</v>
      </c>
      <c r="Z256" s="6">
        <v>3</v>
      </c>
      <c r="AA256" s="6">
        <v>11.03</v>
      </c>
      <c r="AB256" s="6">
        <v>0</v>
      </c>
      <c r="AC256" s="10">
        <f t="shared" si="90"/>
        <v>14.629999999999999</v>
      </c>
      <c r="AD256" s="6">
        <v>38.72</v>
      </c>
      <c r="AE256" s="10">
        <f t="shared" si="88"/>
        <v>38.72</v>
      </c>
      <c r="AG256" s="10">
        <f t="shared" si="89"/>
        <v>1057.25</v>
      </c>
    </row>
    <row r="257" spans="1:35">
      <c r="A257" s="14">
        <v>42978</v>
      </c>
      <c r="B257" s="6">
        <v>0</v>
      </c>
      <c r="C257" s="6">
        <v>0</v>
      </c>
      <c r="D257" s="6">
        <v>6.86</v>
      </c>
      <c r="E257" s="6">
        <v>0</v>
      </c>
      <c r="F257" s="6">
        <v>0</v>
      </c>
      <c r="G257" s="10">
        <f t="shared" si="91"/>
        <v>6.86</v>
      </c>
      <c r="H257" s="6">
        <v>51.5</v>
      </c>
      <c r="I257" s="6">
        <v>0</v>
      </c>
      <c r="J257" s="6">
        <v>33.200000000000003</v>
      </c>
      <c r="K257" s="6">
        <v>288.58</v>
      </c>
      <c r="L257" s="6">
        <v>0.86</v>
      </c>
      <c r="M257" s="6">
        <v>0</v>
      </c>
      <c r="N257" s="6">
        <v>119.39</v>
      </c>
      <c r="O257" s="6">
        <v>185.88</v>
      </c>
      <c r="P257" s="6">
        <v>26.02</v>
      </c>
      <c r="Q257" s="6">
        <v>1500</v>
      </c>
      <c r="R257" s="6">
        <v>0</v>
      </c>
      <c r="S257" s="6">
        <v>44</v>
      </c>
      <c r="T257" s="6">
        <v>0</v>
      </c>
      <c r="U257" s="10">
        <f t="shared" si="86"/>
        <v>2249.4299999999998</v>
      </c>
      <c r="V257" s="6">
        <v>298.47000000000003</v>
      </c>
      <c r="W257" s="6">
        <v>0</v>
      </c>
      <c r="X257" s="10">
        <f t="shared" si="87"/>
        <v>298.47000000000003</v>
      </c>
      <c r="Y257" s="6">
        <v>3.83</v>
      </c>
      <c r="Z257" s="6">
        <v>0</v>
      </c>
      <c r="AA257" s="6">
        <v>23.74</v>
      </c>
      <c r="AB257" s="6">
        <v>0</v>
      </c>
      <c r="AC257" s="10">
        <f t="shared" si="90"/>
        <v>27.57</v>
      </c>
      <c r="AD257" s="6">
        <v>141.57</v>
      </c>
      <c r="AE257" s="10">
        <f t="shared" si="88"/>
        <v>141.57</v>
      </c>
      <c r="AG257" s="10">
        <f t="shared" si="89"/>
        <v>2723.9</v>
      </c>
    </row>
    <row r="258" spans="1:35">
      <c r="B258" s="6"/>
      <c r="C258" s="6"/>
      <c r="D258" s="6"/>
      <c r="E258" s="6"/>
      <c r="F258" s="6"/>
      <c r="G258" s="10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10">
        <f t="shared" si="86"/>
        <v>0</v>
      </c>
      <c r="V258" s="6"/>
      <c r="W258" s="6"/>
      <c r="X258" s="10">
        <f t="shared" si="87"/>
        <v>0</v>
      </c>
      <c r="Y258" s="6"/>
      <c r="Z258" s="6"/>
      <c r="AA258" s="6"/>
      <c r="AB258" s="6"/>
      <c r="AC258" s="10">
        <f t="shared" si="90"/>
        <v>0</v>
      </c>
      <c r="AD258" s="6"/>
      <c r="AE258" s="10">
        <f t="shared" si="88"/>
        <v>0</v>
      </c>
      <c r="AG258" s="10">
        <f t="shared" si="89"/>
        <v>0</v>
      </c>
    </row>
    <row r="259" spans="1:35">
      <c r="B259" s="6"/>
      <c r="C259" s="6"/>
      <c r="D259" s="6"/>
      <c r="E259" s="6"/>
      <c r="F259" s="6"/>
      <c r="G259" s="10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10"/>
      <c r="V259" s="6"/>
      <c r="W259" s="6"/>
      <c r="X259" s="10"/>
      <c r="Y259" s="6"/>
      <c r="Z259" s="6"/>
      <c r="AA259" s="6"/>
      <c r="AB259" s="6"/>
      <c r="AC259" s="10"/>
      <c r="AD259" s="6"/>
      <c r="AE259" s="10"/>
      <c r="AG259" s="10"/>
    </row>
    <row r="260" spans="1:35" ht="15.75">
      <c r="B260" s="6">
        <f>SUM(B235:B257)</f>
        <v>7851.7199999999993</v>
      </c>
      <c r="C260" s="6">
        <f t="shared" ref="C260:F260" si="97">SUM(C235:C257)</f>
        <v>0</v>
      </c>
      <c r="D260" s="6">
        <f t="shared" si="97"/>
        <v>20.58</v>
      </c>
      <c r="E260" s="6">
        <f t="shared" si="97"/>
        <v>35.520000000000003</v>
      </c>
      <c r="F260" s="6">
        <f t="shared" si="97"/>
        <v>0</v>
      </c>
      <c r="G260" s="6">
        <f>SUM(G234:G258)</f>
        <v>7907.82</v>
      </c>
      <c r="H260" s="6">
        <f t="shared" ref="H260:AG260" si="98">SUM(H234:H258)</f>
        <v>1302</v>
      </c>
      <c r="I260" s="6">
        <f t="shared" si="98"/>
        <v>7</v>
      </c>
      <c r="J260" s="6">
        <f t="shared" si="98"/>
        <v>746.61</v>
      </c>
      <c r="K260" s="6">
        <f t="shared" si="98"/>
        <v>11094.36</v>
      </c>
      <c r="L260" s="6">
        <f t="shared" si="98"/>
        <v>319.45999999999998</v>
      </c>
      <c r="M260" s="6">
        <f t="shared" si="98"/>
        <v>54</v>
      </c>
      <c r="N260" s="6">
        <f t="shared" si="98"/>
        <v>3342.7599999999998</v>
      </c>
      <c r="O260" s="6">
        <f t="shared" si="98"/>
        <v>6327.0100000000011</v>
      </c>
      <c r="P260" s="6">
        <f t="shared" si="98"/>
        <v>823.95999999999981</v>
      </c>
      <c r="Q260" s="6">
        <f t="shared" si="98"/>
        <v>6000</v>
      </c>
      <c r="R260" s="6">
        <f t="shared" si="98"/>
        <v>50</v>
      </c>
      <c r="S260" s="6">
        <f t="shared" si="98"/>
        <v>22399.5</v>
      </c>
      <c r="T260" s="6">
        <f t="shared" si="98"/>
        <v>0</v>
      </c>
      <c r="U260" s="28">
        <f t="shared" si="98"/>
        <v>52466.659999999989</v>
      </c>
      <c r="V260" s="6">
        <f t="shared" si="98"/>
        <v>5605.88</v>
      </c>
      <c r="W260" s="6">
        <f t="shared" si="98"/>
        <v>0</v>
      </c>
      <c r="X260" s="6">
        <f t="shared" si="98"/>
        <v>5605.88</v>
      </c>
      <c r="Y260" s="6">
        <f t="shared" si="98"/>
        <v>338.43</v>
      </c>
      <c r="Z260" s="6">
        <f t="shared" si="98"/>
        <v>17.71</v>
      </c>
      <c r="AA260" s="6">
        <f t="shared" si="98"/>
        <v>435.14</v>
      </c>
      <c r="AB260" s="6">
        <f t="shared" si="98"/>
        <v>40</v>
      </c>
      <c r="AC260" s="6">
        <f t="shared" si="98"/>
        <v>831.28000000000009</v>
      </c>
      <c r="AD260" s="6">
        <f t="shared" si="98"/>
        <v>9501.8199999999979</v>
      </c>
      <c r="AE260" s="6">
        <f t="shared" si="98"/>
        <v>9501.8199999999979</v>
      </c>
      <c r="AF260" s="6">
        <f t="shared" si="98"/>
        <v>0</v>
      </c>
      <c r="AG260" s="6">
        <f t="shared" si="98"/>
        <v>76313.460000000006</v>
      </c>
      <c r="AH260" s="6">
        <f>SUM(AH245:AH259)</f>
        <v>0</v>
      </c>
      <c r="AI260" s="6">
        <f>SUM(AI245:AI259)</f>
        <v>0</v>
      </c>
    </row>
    <row r="261" spans="1:35">
      <c r="B261" s="6"/>
      <c r="C261" s="6"/>
      <c r="D261" s="6"/>
      <c r="E261" s="6"/>
      <c r="F261" s="6"/>
      <c r="G261" s="7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7"/>
      <c r="V261" s="6"/>
      <c r="W261" s="6"/>
      <c r="X261" s="7"/>
      <c r="Y261" s="6"/>
      <c r="Z261" s="6"/>
      <c r="AA261" s="6"/>
      <c r="AB261" s="6"/>
      <c r="AC261" s="7"/>
      <c r="AD261" s="6"/>
      <c r="AE261" s="10" t="s">
        <v>39</v>
      </c>
      <c r="AG261" s="45">
        <v>0</v>
      </c>
    </row>
    <row r="262" spans="1:35">
      <c r="B262" s="6"/>
      <c r="C262" s="6"/>
      <c r="D262" s="6"/>
      <c r="E262" s="6"/>
      <c r="F262" s="6"/>
      <c r="G262" s="7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7"/>
      <c r="V262" s="6"/>
      <c r="W262" s="6"/>
      <c r="X262" s="7"/>
      <c r="Y262" s="6"/>
      <c r="Z262" s="6"/>
      <c r="AA262" s="6"/>
      <c r="AB262" s="6"/>
      <c r="AC262" s="7"/>
      <c r="AD262" s="6"/>
      <c r="AE262" s="10" t="s">
        <v>40</v>
      </c>
      <c r="AG262" s="45">
        <v>0</v>
      </c>
    </row>
    <row r="263" spans="1:35" ht="20.25">
      <c r="B263" s="6"/>
      <c r="C263" s="6"/>
      <c r="D263" s="6"/>
      <c r="E263" s="6"/>
      <c r="F263" s="6"/>
      <c r="G263" s="21" t="s">
        <v>28</v>
      </c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10"/>
      <c r="V263" s="6"/>
      <c r="W263" s="6"/>
      <c r="X263" s="10"/>
      <c r="Y263" s="6"/>
      <c r="Z263" s="6"/>
      <c r="AA263" s="6"/>
      <c r="AB263" s="6"/>
      <c r="AC263" s="10"/>
      <c r="AD263" s="6"/>
      <c r="AE263" s="44" t="s">
        <v>41</v>
      </c>
      <c r="AG263" s="45">
        <v>0</v>
      </c>
    </row>
    <row r="264" spans="1:35" ht="23.25">
      <c r="B264" s="6"/>
      <c r="C264" s="6"/>
      <c r="D264" s="22" t="s">
        <v>44</v>
      </c>
      <c r="E264" s="22"/>
      <c r="F264" s="22"/>
      <c r="G264" s="10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10"/>
      <c r="V264" s="6"/>
      <c r="W264" s="6"/>
      <c r="X264" s="10"/>
      <c r="Y264" s="6"/>
      <c r="Z264" s="6"/>
      <c r="AA264" s="6"/>
      <c r="AB264" s="6"/>
      <c r="AC264" s="10"/>
      <c r="AD264" s="6"/>
      <c r="AG264" s="45">
        <f>SUM(AG260:AG263)</f>
        <v>76313.460000000006</v>
      </c>
    </row>
    <row r="265" spans="1:35">
      <c r="B265" s="6"/>
      <c r="C265" s="6"/>
      <c r="D265" s="6"/>
      <c r="E265" s="6"/>
      <c r="F265" s="6"/>
      <c r="G265" s="10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10"/>
      <c r="V265" s="6"/>
      <c r="W265" s="6"/>
      <c r="X265" s="10"/>
      <c r="Y265" s="6"/>
      <c r="Z265" s="6"/>
      <c r="AA265" s="6"/>
      <c r="AB265" s="6"/>
      <c r="AC265" s="10"/>
      <c r="AD265" s="6"/>
      <c r="AE265" s="10"/>
      <c r="AG265" s="10"/>
    </row>
    <row r="266" spans="1:35">
      <c r="A266" s="58"/>
      <c r="B266" s="59">
        <v>85119001</v>
      </c>
      <c r="C266" s="59">
        <v>85119003</v>
      </c>
      <c r="D266" s="59">
        <v>85119018</v>
      </c>
      <c r="E266" s="59">
        <v>11802</v>
      </c>
      <c r="F266" s="59"/>
      <c r="G266" s="60">
        <v>21310001</v>
      </c>
      <c r="H266" s="59">
        <v>85801005</v>
      </c>
      <c r="I266" s="59">
        <v>858011006</v>
      </c>
      <c r="J266" s="59">
        <v>85801008</v>
      </c>
      <c r="K266" s="59">
        <v>85801009</v>
      </c>
      <c r="L266" s="59">
        <v>85801099</v>
      </c>
      <c r="M266" s="59">
        <v>85801011</v>
      </c>
      <c r="N266" s="59">
        <v>85801014</v>
      </c>
      <c r="O266" s="59">
        <v>85801015</v>
      </c>
      <c r="P266" s="59">
        <v>85801017</v>
      </c>
      <c r="Q266" s="59">
        <v>85801018</v>
      </c>
      <c r="R266" s="59">
        <v>85801019</v>
      </c>
      <c r="S266" s="59">
        <v>95803010</v>
      </c>
      <c r="T266" s="59">
        <v>85803099</v>
      </c>
      <c r="U266" s="60">
        <v>21312001</v>
      </c>
      <c r="V266" s="59">
        <v>85807001</v>
      </c>
      <c r="W266" s="59">
        <v>85807099</v>
      </c>
      <c r="X266" s="60">
        <v>21314001</v>
      </c>
      <c r="Y266" s="59">
        <v>85601002</v>
      </c>
      <c r="Z266" s="59">
        <v>85601012</v>
      </c>
      <c r="AA266" s="59">
        <v>85601014</v>
      </c>
      <c r="AB266" s="59">
        <v>85909099</v>
      </c>
      <c r="AC266" s="60">
        <v>21315001</v>
      </c>
      <c r="AD266" s="56"/>
      <c r="AE266" s="57"/>
      <c r="AF266" s="56"/>
      <c r="AG266" s="57"/>
      <c r="AH266" s="56"/>
      <c r="AI266" s="56"/>
    </row>
    <row r="267" spans="1:35" ht="61.5" customHeight="1">
      <c r="A267" s="61" t="s">
        <v>66</v>
      </c>
      <c r="B267" s="62" t="s">
        <v>0</v>
      </c>
      <c r="C267" s="62" t="s">
        <v>1</v>
      </c>
      <c r="D267" s="62" t="s">
        <v>2</v>
      </c>
      <c r="E267" s="62" t="s">
        <v>70</v>
      </c>
      <c r="F267" s="62" t="s">
        <v>80</v>
      </c>
      <c r="G267" s="63" t="s">
        <v>22</v>
      </c>
      <c r="H267" s="64" t="s">
        <v>3</v>
      </c>
      <c r="I267" s="65" t="s">
        <v>4</v>
      </c>
      <c r="J267" s="62" t="s">
        <v>5</v>
      </c>
      <c r="K267" s="62" t="s">
        <v>6</v>
      </c>
      <c r="L267" s="62" t="s">
        <v>7</v>
      </c>
      <c r="M267" s="62" t="s">
        <v>8</v>
      </c>
      <c r="N267" s="62" t="s">
        <v>9</v>
      </c>
      <c r="O267" s="62" t="s">
        <v>10</v>
      </c>
      <c r="P267" s="62" t="s">
        <v>11</v>
      </c>
      <c r="Q267" s="62" t="s">
        <v>12</v>
      </c>
      <c r="R267" s="62" t="s">
        <v>13</v>
      </c>
      <c r="S267" s="62" t="s">
        <v>14</v>
      </c>
      <c r="T267" s="62" t="s">
        <v>15</v>
      </c>
      <c r="U267" s="66" t="s">
        <v>23</v>
      </c>
      <c r="V267" s="62" t="s">
        <v>25</v>
      </c>
      <c r="W267" s="62" t="s">
        <v>16</v>
      </c>
      <c r="X267" s="66" t="s">
        <v>24</v>
      </c>
      <c r="Y267" s="62" t="s">
        <v>17</v>
      </c>
      <c r="Z267" s="62" t="s">
        <v>18</v>
      </c>
      <c r="AA267" s="62" t="s">
        <v>19</v>
      </c>
      <c r="AB267" s="62" t="s">
        <v>20</v>
      </c>
      <c r="AC267" s="66" t="s">
        <v>26</v>
      </c>
      <c r="AD267" s="67" t="s">
        <v>21</v>
      </c>
      <c r="AE267" s="66" t="s">
        <v>27</v>
      </c>
      <c r="AF267" s="56"/>
      <c r="AG267" s="68" t="s">
        <v>29</v>
      </c>
      <c r="AH267" s="69"/>
      <c r="AI267" s="70"/>
    </row>
    <row r="268" spans="1:35">
      <c r="B268" s="6"/>
      <c r="C268" s="6"/>
      <c r="D268" s="6"/>
      <c r="E268" s="6"/>
      <c r="F268" s="6"/>
      <c r="G268" s="10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10"/>
      <c r="V268" s="6"/>
      <c r="W268" s="6"/>
      <c r="X268" s="10"/>
      <c r="Y268" s="6"/>
      <c r="Z268" s="6"/>
      <c r="AA268" s="6"/>
      <c r="AB268" s="6"/>
      <c r="AC268" s="10"/>
      <c r="AD268" s="6"/>
      <c r="AE268" s="10"/>
      <c r="AG268" s="10"/>
    </row>
    <row r="269" spans="1:35">
      <c r="A269" s="14">
        <v>42979</v>
      </c>
      <c r="B269" s="6">
        <v>79.06</v>
      </c>
      <c r="C269" s="6">
        <v>0</v>
      </c>
      <c r="D269" s="6">
        <v>0</v>
      </c>
      <c r="E269" s="6">
        <v>0</v>
      </c>
      <c r="F269" s="6">
        <v>0</v>
      </c>
      <c r="G269" s="10">
        <f t="shared" ref="G269:G289" si="99">SUM(B269:D269)</f>
        <v>79.06</v>
      </c>
      <c r="H269" s="6">
        <v>50</v>
      </c>
      <c r="I269" s="6">
        <v>0</v>
      </c>
      <c r="J269" s="6">
        <v>122.62</v>
      </c>
      <c r="K269" s="6">
        <v>6264.26</v>
      </c>
      <c r="L269" s="6">
        <v>4.87</v>
      </c>
      <c r="M269" s="6">
        <v>0</v>
      </c>
      <c r="N269" s="6">
        <v>468.09</v>
      </c>
      <c r="O269" s="6">
        <v>129.22999999999999</v>
      </c>
      <c r="P269" s="6">
        <v>639.64</v>
      </c>
      <c r="Q269" s="6">
        <v>0</v>
      </c>
      <c r="R269" s="6">
        <v>0</v>
      </c>
      <c r="S269" s="6">
        <v>211</v>
      </c>
      <c r="T269" s="6">
        <v>0</v>
      </c>
      <c r="U269" s="10">
        <f>SUM(H269:T269)</f>
        <v>7889.71</v>
      </c>
      <c r="V269" s="6">
        <v>172.25</v>
      </c>
      <c r="W269" s="6">
        <v>0</v>
      </c>
      <c r="X269" s="10">
        <f>SUM(V269:W269)</f>
        <v>172.25</v>
      </c>
      <c r="Y269" s="6">
        <v>5.73</v>
      </c>
      <c r="Z269" s="6">
        <v>0</v>
      </c>
      <c r="AA269" s="6">
        <v>48.98</v>
      </c>
      <c r="AB269" s="6">
        <v>0</v>
      </c>
      <c r="AC269" s="10">
        <f>SUM(Y269:AB269)</f>
        <v>54.709999999999994</v>
      </c>
      <c r="AD269" s="6">
        <v>153.94999999999999</v>
      </c>
      <c r="AE269" s="10">
        <f>SUM(AD269)</f>
        <v>153.94999999999999</v>
      </c>
      <c r="AG269" s="10">
        <f t="shared" ref="AG269:AG289" si="100">AE269+AC269+X269+U269+G269</f>
        <v>8349.68</v>
      </c>
    </row>
    <row r="270" spans="1:35">
      <c r="A270" s="14">
        <v>42982</v>
      </c>
      <c r="B270" s="6">
        <v>1891.52</v>
      </c>
      <c r="C270" s="6">
        <v>0</v>
      </c>
      <c r="D270" s="6">
        <v>0</v>
      </c>
      <c r="E270" s="6">
        <v>0</v>
      </c>
      <c r="F270" s="6">
        <v>0</v>
      </c>
      <c r="G270" s="10">
        <f t="shared" si="99"/>
        <v>1891.52</v>
      </c>
      <c r="H270" s="6">
        <v>84.5</v>
      </c>
      <c r="I270" s="6">
        <v>0</v>
      </c>
      <c r="J270" s="6">
        <v>10.86</v>
      </c>
      <c r="K270" s="6">
        <v>422.8</v>
      </c>
      <c r="L270" s="6">
        <v>2.25</v>
      </c>
      <c r="M270" s="6">
        <v>0</v>
      </c>
      <c r="N270" s="6">
        <v>131.53</v>
      </c>
      <c r="O270" s="6">
        <v>542.11</v>
      </c>
      <c r="P270" s="6">
        <v>17.78</v>
      </c>
      <c r="Q270" s="6">
        <v>0</v>
      </c>
      <c r="R270" s="6">
        <v>2.5</v>
      </c>
      <c r="S270" s="6">
        <v>49</v>
      </c>
      <c r="T270" s="6">
        <v>0</v>
      </c>
      <c r="U270" s="10">
        <f t="shared" ref="U270:U289" si="101">SUM(H270:T270)</f>
        <v>1263.33</v>
      </c>
      <c r="V270" s="6">
        <v>81.45</v>
      </c>
      <c r="W270" s="6">
        <v>0</v>
      </c>
      <c r="X270" s="10">
        <f t="shared" ref="X270:X289" si="102">SUM(V270:W270)</f>
        <v>81.45</v>
      </c>
      <c r="Y270" s="6">
        <v>3.65</v>
      </c>
      <c r="Z270" s="6">
        <v>0</v>
      </c>
      <c r="AA270" s="6">
        <v>16.510000000000002</v>
      </c>
      <c r="AB270" s="6">
        <v>0</v>
      </c>
      <c r="AC270" s="10">
        <f t="shared" ref="AC270:AC289" si="103">SUM(Y270:AB270)</f>
        <v>20.16</v>
      </c>
      <c r="AD270" s="6">
        <v>67.37</v>
      </c>
      <c r="AE270" s="10">
        <f t="shared" ref="AE270:AE289" si="104">SUM(AD270)</f>
        <v>67.37</v>
      </c>
      <c r="AG270" s="10">
        <f t="shared" si="100"/>
        <v>3323.83</v>
      </c>
    </row>
    <row r="271" spans="1:35">
      <c r="A271" s="14">
        <v>42983</v>
      </c>
      <c r="B271" s="6">
        <v>1868.05</v>
      </c>
      <c r="C271" s="6">
        <v>0</v>
      </c>
      <c r="D271" s="6">
        <v>0</v>
      </c>
      <c r="E271" s="6">
        <v>0</v>
      </c>
      <c r="F271" s="6">
        <v>0</v>
      </c>
      <c r="G271" s="10">
        <f t="shared" si="99"/>
        <v>1868.05</v>
      </c>
      <c r="H271" s="6">
        <v>46.5</v>
      </c>
      <c r="I271" s="6">
        <v>1</v>
      </c>
      <c r="J271" s="6">
        <v>43.54</v>
      </c>
      <c r="K271" s="6">
        <v>215.3</v>
      </c>
      <c r="L271" s="6">
        <v>2.99</v>
      </c>
      <c r="M271" s="6">
        <v>0</v>
      </c>
      <c r="N271" s="6">
        <v>140.01</v>
      </c>
      <c r="O271" s="6">
        <v>0</v>
      </c>
      <c r="P271" s="6">
        <v>24.4</v>
      </c>
      <c r="Q271" s="6">
        <v>0</v>
      </c>
      <c r="R271" s="6">
        <v>0</v>
      </c>
      <c r="S271" s="6">
        <v>480</v>
      </c>
      <c r="T271" s="6">
        <v>0</v>
      </c>
      <c r="U271" s="10">
        <f t="shared" si="101"/>
        <v>953.74</v>
      </c>
      <c r="V271" s="6">
        <v>97.9</v>
      </c>
      <c r="W271" s="6">
        <v>0</v>
      </c>
      <c r="X271" s="10">
        <f t="shared" si="102"/>
        <v>97.9</v>
      </c>
      <c r="Y271" s="6">
        <v>1.95</v>
      </c>
      <c r="Z271" s="6">
        <v>0</v>
      </c>
      <c r="AA271" s="6">
        <v>30.97</v>
      </c>
      <c r="AB271" s="6">
        <v>0</v>
      </c>
      <c r="AC271" s="10">
        <f t="shared" si="103"/>
        <v>32.92</v>
      </c>
      <c r="AD271" s="6">
        <v>20.25</v>
      </c>
      <c r="AE271" s="10">
        <f t="shared" si="104"/>
        <v>20.25</v>
      </c>
      <c r="AG271" s="10">
        <f t="shared" si="100"/>
        <v>2972.8599999999997</v>
      </c>
    </row>
    <row r="272" spans="1:35">
      <c r="A272" s="14">
        <v>42984</v>
      </c>
      <c r="B272" s="6">
        <v>0</v>
      </c>
      <c r="C272" s="6">
        <v>0</v>
      </c>
      <c r="D272" s="6">
        <v>0</v>
      </c>
      <c r="E272" s="6">
        <v>0</v>
      </c>
      <c r="F272" s="6">
        <v>0</v>
      </c>
      <c r="G272" s="10">
        <f t="shared" si="99"/>
        <v>0</v>
      </c>
      <c r="H272" s="6">
        <v>82</v>
      </c>
      <c r="I272" s="6">
        <v>2</v>
      </c>
      <c r="J272" s="6">
        <v>43.34</v>
      </c>
      <c r="K272" s="6">
        <v>42.86</v>
      </c>
      <c r="L272" s="6">
        <v>5.68</v>
      </c>
      <c r="M272" s="6">
        <v>12</v>
      </c>
      <c r="N272" s="6">
        <v>21.33</v>
      </c>
      <c r="O272" s="6">
        <v>517.54999999999995</v>
      </c>
      <c r="P272" s="6">
        <v>15.39</v>
      </c>
      <c r="Q272" s="6">
        <v>0</v>
      </c>
      <c r="R272" s="6">
        <v>0</v>
      </c>
      <c r="S272" s="6">
        <v>78</v>
      </c>
      <c r="T272" s="6">
        <v>0</v>
      </c>
      <c r="U272" s="10">
        <f t="shared" si="101"/>
        <v>820.15</v>
      </c>
      <c r="V272" s="6">
        <v>145.6</v>
      </c>
      <c r="W272" s="6">
        <v>0</v>
      </c>
      <c r="X272" s="10">
        <f t="shared" si="102"/>
        <v>145.6</v>
      </c>
      <c r="Y272" s="6">
        <v>0.22</v>
      </c>
      <c r="Z272" s="6">
        <v>3</v>
      </c>
      <c r="AA272" s="6">
        <v>19.350000000000001</v>
      </c>
      <c r="AB272" s="6">
        <v>0</v>
      </c>
      <c r="AC272" s="10">
        <f t="shared" si="103"/>
        <v>22.57</v>
      </c>
      <c r="AD272" s="6">
        <v>0</v>
      </c>
      <c r="AE272" s="10">
        <f t="shared" si="104"/>
        <v>0</v>
      </c>
      <c r="AG272" s="10">
        <f t="shared" si="100"/>
        <v>988.31999999999994</v>
      </c>
    </row>
    <row r="273" spans="1:33">
      <c r="A273" s="14">
        <v>42985</v>
      </c>
      <c r="B273" s="6">
        <v>0</v>
      </c>
      <c r="C273" s="6">
        <v>0</v>
      </c>
      <c r="D273" s="6">
        <v>0</v>
      </c>
      <c r="E273" s="6">
        <v>0</v>
      </c>
      <c r="F273" s="6">
        <v>0</v>
      </c>
      <c r="G273" s="10">
        <f t="shared" si="99"/>
        <v>0</v>
      </c>
      <c r="H273" s="6">
        <v>46</v>
      </c>
      <c r="I273" s="6">
        <v>2</v>
      </c>
      <c r="J273" s="6">
        <v>17.72</v>
      </c>
      <c r="K273" s="6">
        <v>52.72</v>
      </c>
      <c r="L273" s="6">
        <v>0</v>
      </c>
      <c r="M273" s="6">
        <v>0</v>
      </c>
      <c r="N273" s="6">
        <v>13.61</v>
      </c>
      <c r="O273" s="6">
        <v>0</v>
      </c>
      <c r="P273" s="6">
        <v>10.57</v>
      </c>
      <c r="Q273" s="6">
        <v>0</v>
      </c>
      <c r="R273" s="6">
        <v>0</v>
      </c>
      <c r="S273" s="6">
        <v>38</v>
      </c>
      <c r="T273" s="6">
        <v>0</v>
      </c>
      <c r="U273" s="10">
        <f t="shared" si="101"/>
        <v>180.62</v>
      </c>
      <c r="V273" s="6">
        <v>105.35</v>
      </c>
      <c r="W273" s="6">
        <v>0</v>
      </c>
      <c r="X273" s="10">
        <f t="shared" si="102"/>
        <v>105.35</v>
      </c>
      <c r="Y273" s="6">
        <v>0.03</v>
      </c>
      <c r="Z273" s="6">
        <v>5.71</v>
      </c>
      <c r="AA273" s="6">
        <v>2.88</v>
      </c>
      <c r="AB273" s="6">
        <v>0</v>
      </c>
      <c r="AC273" s="10">
        <f t="shared" si="103"/>
        <v>8.620000000000001</v>
      </c>
      <c r="AD273" s="6">
        <v>0</v>
      </c>
      <c r="AE273" s="10">
        <f t="shared" si="104"/>
        <v>0</v>
      </c>
      <c r="AG273" s="10">
        <f t="shared" si="100"/>
        <v>294.59000000000003</v>
      </c>
    </row>
    <row r="274" spans="1:33">
      <c r="A274" s="14">
        <v>42986</v>
      </c>
      <c r="B274" s="6">
        <v>213</v>
      </c>
      <c r="C274" s="6">
        <v>0</v>
      </c>
      <c r="D274" s="6">
        <v>6.86</v>
      </c>
      <c r="E274" s="6">
        <v>0</v>
      </c>
      <c r="F274" s="6">
        <v>0</v>
      </c>
      <c r="G274" s="10">
        <f t="shared" si="99"/>
        <v>219.86</v>
      </c>
      <c r="H274" s="6">
        <v>88</v>
      </c>
      <c r="I274" s="6">
        <v>0</v>
      </c>
      <c r="J274" s="6">
        <v>69.28</v>
      </c>
      <c r="K274" s="6">
        <v>387.41</v>
      </c>
      <c r="L274" s="6">
        <v>1.06</v>
      </c>
      <c r="M274" s="6">
        <v>0</v>
      </c>
      <c r="N274" s="6">
        <v>60.4</v>
      </c>
      <c r="O274" s="6">
        <v>327.42</v>
      </c>
      <c r="P274" s="6">
        <v>12.68</v>
      </c>
      <c r="Q274" s="6">
        <v>0</v>
      </c>
      <c r="R274" s="6">
        <v>0</v>
      </c>
      <c r="S274" s="6">
        <v>131.02000000000001</v>
      </c>
      <c r="T274" s="6">
        <v>0</v>
      </c>
      <c r="U274" s="10">
        <f t="shared" si="101"/>
        <v>1077.27</v>
      </c>
      <c r="V274" s="6">
        <v>21.25</v>
      </c>
      <c r="W274" s="6">
        <v>0</v>
      </c>
      <c r="X274" s="10">
        <f t="shared" si="102"/>
        <v>21.25</v>
      </c>
      <c r="Y274" s="6">
        <v>29.18</v>
      </c>
      <c r="Z274" s="6">
        <v>0</v>
      </c>
      <c r="AA274" s="6">
        <v>50.88</v>
      </c>
      <c r="AB274" s="6">
        <v>0</v>
      </c>
      <c r="AC274" s="10">
        <f t="shared" si="103"/>
        <v>80.06</v>
      </c>
      <c r="AD274" s="6">
        <v>283.60000000000002</v>
      </c>
      <c r="AE274" s="10">
        <f t="shared" si="104"/>
        <v>283.60000000000002</v>
      </c>
      <c r="AG274" s="10">
        <f t="shared" si="100"/>
        <v>1682.04</v>
      </c>
    </row>
    <row r="275" spans="1:33">
      <c r="A275" s="14">
        <v>42989</v>
      </c>
      <c r="B275" s="6">
        <v>15</v>
      </c>
      <c r="C275" s="6">
        <v>0</v>
      </c>
      <c r="D275" s="6">
        <v>0</v>
      </c>
      <c r="E275" s="6">
        <v>0</v>
      </c>
      <c r="F275" s="6">
        <v>0</v>
      </c>
      <c r="G275" s="10">
        <f t="shared" si="99"/>
        <v>15</v>
      </c>
      <c r="H275" s="6">
        <v>93</v>
      </c>
      <c r="I275" s="6">
        <v>0</v>
      </c>
      <c r="J275" s="6">
        <v>8</v>
      </c>
      <c r="K275" s="6">
        <v>328.49</v>
      </c>
      <c r="L275" s="6">
        <v>0</v>
      </c>
      <c r="M275" s="6">
        <v>12</v>
      </c>
      <c r="N275" s="6">
        <v>49.12</v>
      </c>
      <c r="O275" s="6">
        <v>576.99</v>
      </c>
      <c r="P275" s="6">
        <v>17.489999999999998</v>
      </c>
      <c r="Q275" s="6">
        <v>0</v>
      </c>
      <c r="R275" s="6">
        <v>7.5</v>
      </c>
      <c r="S275" s="6">
        <v>20</v>
      </c>
      <c r="T275" s="6">
        <v>0</v>
      </c>
      <c r="U275" s="10">
        <f t="shared" si="101"/>
        <v>1112.5899999999999</v>
      </c>
      <c r="V275" s="6">
        <v>428.05</v>
      </c>
      <c r="W275" s="6">
        <v>0</v>
      </c>
      <c r="X275" s="10">
        <f t="shared" si="102"/>
        <v>428.05</v>
      </c>
      <c r="Y275" s="6">
        <v>2.34</v>
      </c>
      <c r="Z275" s="6">
        <v>6</v>
      </c>
      <c r="AA275" s="6">
        <v>51.83</v>
      </c>
      <c r="AB275" s="6">
        <v>0</v>
      </c>
      <c r="AC275" s="10">
        <f t="shared" si="103"/>
        <v>60.17</v>
      </c>
      <c r="AD275" s="6">
        <v>52.25</v>
      </c>
      <c r="AE275" s="10">
        <f>SUM(AD275)</f>
        <v>52.25</v>
      </c>
      <c r="AG275" s="10">
        <f t="shared" si="100"/>
        <v>1668.06</v>
      </c>
    </row>
    <row r="276" spans="1:33">
      <c r="A276" s="14">
        <v>42990</v>
      </c>
      <c r="B276" s="6">
        <v>7.21</v>
      </c>
      <c r="C276" s="6">
        <v>0</v>
      </c>
      <c r="D276" s="6">
        <v>0</v>
      </c>
      <c r="E276" s="6">
        <v>0</v>
      </c>
      <c r="F276" s="6">
        <v>0</v>
      </c>
      <c r="G276" s="10">
        <f t="shared" ref="G276:G286" si="105">SUM(B276:F276)</f>
        <v>7.21</v>
      </c>
      <c r="H276" s="6">
        <v>27.5</v>
      </c>
      <c r="I276" s="6">
        <v>0</v>
      </c>
      <c r="J276" s="6">
        <v>8.84</v>
      </c>
      <c r="K276" s="6">
        <v>26.13</v>
      </c>
      <c r="L276" s="6">
        <v>1.83</v>
      </c>
      <c r="M276" s="6">
        <v>0</v>
      </c>
      <c r="N276" s="6">
        <v>38.79</v>
      </c>
      <c r="O276" s="6">
        <v>0</v>
      </c>
      <c r="P276" s="6">
        <v>4.24</v>
      </c>
      <c r="Q276" s="6">
        <v>0</v>
      </c>
      <c r="R276" s="6">
        <v>0</v>
      </c>
      <c r="S276" s="6">
        <v>30</v>
      </c>
      <c r="T276" s="6">
        <v>0</v>
      </c>
      <c r="U276" s="10">
        <f t="shared" si="101"/>
        <v>137.32999999999998</v>
      </c>
      <c r="V276" s="6">
        <v>341.27</v>
      </c>
      <c r="W276" s="6">
        <v>0</v>
      </c>
      <c r="X276" s="10">
        <f t="shared" si="102"/>
        <v>341.27</v>
      </c>
      <c r="Y276" s="6">
        <v>0</v>
      </c>
      <c r="Z276" s="6">
        <v>0</v>
      </c>
      <c r="AA276" s="6">
        <v>9.4700000000000006</v>
      </c>
      <c r="AB276" s="6">
        <v>0</v>
      </c>
      <c r="AC276" s="10">
        <f t="shared" si="103"/>
        <v>9.4700000000000006</v>
      </c>
      <c r="AD276" s="6">
        <v>326.35000000000002</v>
      </c>
      <c r="AE276" s="10">
        <f t="shared" si="104"/>
        <v>326.35000000000002</v>
      </c>
      <c r="AG276" s="10">
        <f t="shared" si="100"/>
        <v>821.63000000000011</v>
      </c>
    </row>
    <row r="277" spans="1:33">
      <c r="A277" s="14">
        <v>42991</v>
      </c>
      <c r="B277" s="6">
        <v>0</v>
      </c>
      <c r="C277" s="6">
        <v>0</v>
      </c>
      <c r="D277" s="6">
        <v>3.43</v>
      </c>
      <c r="E277" s="6">
        <v>0</v>
      </c>
      <c r="F277" s="6">
        <v>0</v>
      </c>
      <c r="G277" s="10">
        <f t="shared" si="105"/>
        <v>3.43</v>
      </c>
      <c r="H277" s="6">
        <v>36</v>
      </c>
      <c r="I277" s="6">
        <v>1</v>
      </c>
      <c r="J277" s="6">
        <v>15.01</v>
      </c>
      <c r="K277" s="6">
        <v>163.41</v>
      </c>
      <c r="L277" s="6">
        <v>2.56</v>
      </c>
      <c r="M277" s="6">
        <v>0</v>
      </c>
      <c r="N277" s="6">
        <v>36.130000000000003</v>
      </c>
      <c r="O277" s="6">
        <v>373.89</v>
      </c>
      <c r="P277" s="6">
        <v>8.07</v>
      </c>
      <c r="Q277" s="6">
        <v>0</v>
      </c>
      <c r="R277" s="6">
        <v>2.5</v>
      </c>
      <c r="S277" s="6">
        <v>0</v>
      </c>
      <c r="T277" s="6">
        <v>0</v>
      </c>
      <c r="U277" s="10">
        <f t="shared" si="101"/>
        <v>638.57000000000005</v>
      </c>
      <c r="V277" s="6">
        <v>256.39999999999998</v>
      </c>
      <c r="W277" s="6">
        <v>0</v>
      </c>
      <c r="X277" s="10">
        <f t="shared" si="102"/>
        <v>256.39999999999998</v>
      </c>
      <c r="Y277" s="6">
        <v>0</v>
      </c>
      <c r="Z277" s="6">
        <v>5.71</v>
      </c>
      <c r="AA277" s="6">
        <v>12.18</v>
      </c>
      <c r="AB277" s="6">
        <v>0</v>
      </c>
      <c r="AC277" s="10">
        <f t="shared" si="103"/>
        <v>17.89</v>
      </c>
      <c r="AD277" s="6">
        <v>239.09</v>
      </c>
      <c r="AE277" s="10">
        <f t="shared" si="104"/>
        <v>239.09</v>
      </c>
      <c r="AG277" s="10">
        <f t="shared" si="100"/>
        <v>1155.3800000000001</v>
      </c>
    </row>
    <row r="278" spans="1:33">
      <c r="A278" s="14">
        <v>42992</v>
      </c>
      <c r="B278" s="6">
        <v>0</v>
      </c>
      <c r="C278" s="6">
        <v>0</v>
      </c>
      <c r="D278" s="6">
        <v>0</v>
      </c>
      <c r="E278" s="6">
        <v>0</v>
      </c>
      <c r="F278" s="6">
        <v>0</v>
      </c>
      <c r="G278" s="10">
        <f t="shared" si="105"/>
        <v>0</v>
      </c>
      <c r="H278" s="6">
        <v>122</v>
      </c>
      <c r="I278" s="6">
        <v>0</v>
      </c>
      <c r="J278" s="6">
        <v>5.83</v>
      </c>
      <c r="K278" s="6">
        <v>59</v>
      </c>
      <c r="L278" s="6">
        <v>1.3</v>
      </c>
      <c r="M278" s="6">
        <v>0</v>
      </c>
      <c r="N278" s="6">
        <v>23.34</v>
      </c>
      <c r="O278" s="6">
        <v>179.09</v>
      </c>
      <c r="P278" s="6">
        <v>10.73</v>
      </c>
      <c r="Q278" s="6">
        <v>0</v>
      </c>
      <c r="R278" s="6">
        <v>0</v>
      </c>
      <c r="S278" s="6">
        <v>36</v>
      </c>
      <c r="T278" s="6">
        <v>0</v>
      </c>
      <c r="U278" s="10">
        <f t="shared" ref="U278:U280" si="106">SUM(H278:T278)</f>
        <v>437.29</v>
      </c>
      <c r="V278" s="6">
        <v>195.55</v>
      </c>
      <c r="W278" s="6">
        <v>0</v>
      </c>
      <c r="X278" s="10">
        <f t="shared" ref="X278:X280" si="107">SUM(V278:W278)</f>
        <v>195.55</v>
      </c>
      <c r="Y278" s="6">
        <v>2.4700000000000002</v>
      </c>
      <c r="Z278" s="6">
        <v>3</v>
      </c>
      <c r="AA278" s="6">
        <v>11.72</v>
      </c>
      <c r="AB278" s="6">
        <v>18</v>
      </c>
      <c r="AC278" s="10">
        <f t="shared" ref="AC278:AC280" si="108">SUM(Y278:AB278)</f>
        <v>35.19</v>
      </c>
      <c r="AD278" s="6">
        <v>35.909999999999997</v>
      </c>
      <c r="AE278" s="10">
        <f t="shared" ref="AE278:AE280" si="109">SUM(AD278)</f>
        <v>35.909999999999997</v>
      </c>
      <c r="AG278" s="10">
        <f t="shared" ref="AG278:AG280" si="110">AE278+AC278+X278+U278+G278</f>
        <v>703.94</v>
      </c>
    </row>
    <row r="279" spans="1:33">
      <c r="A279" s="147">
        <v>42993</v>
      </c>
      <c r="B279" s="144" t="s">
        <v>83</v>
      </c>
      <c r="C279" s="144"/>
      <c r="D279" s="144"/>
      <c r="E279" s="144"/>
      <c r="F279" s="144"/>
      <c r="G279" s="145">
        <f t="shared" si="105"/>
        <v>0</v>
      </c>
      <c r="H279" s="144" t="s">
        <v>85</v>
      </c>
      <c r="I279" s="144"/>
      <c r="J279" s="144"/>
      <c r="K279" s="144"/>
      <c r="L279" s="144"/>
      <c r="M279" s="144"/>
      <c r="N279" s="144"/>
      <c r="O279" s="144"/>
      <c r="P279" s="144"/>
      <c r="Q279" s="144"/>
      <c r="R279" s="144"/>
      <c r="S279" s="144"/>
      <c r="T279" s="144"/>
      <c r="U279" s="145">
        <f t="shared" si="106"/>
        <v>0</v>
      </c>
      <c r="V279" s="144"/>
      <c r="W279" s="144"/>
      <c r="X279" s="145">
        <f t="shared" si="107"/>
        <v>0</v>
      </c>
      <c r="Y279" s="144"/>
      <c r="Z279" s="144"/>
      <c r="AA279" s="144"/>
      <c r="AB279" s="144"/>
      <c r="AC279" s="145">
        <f t="shared" si="108"/>
        <v>0</v>
      </c>
      <c r="AD279" s="144"/>
      <c r="AE279" s="145">
        <f t="shared" si="109"/>
        <v>0</v>
      </c>
      <c r="AF279" s="146"/>
      <c r="AG279" s="145">
        <f t="shared" si="110"/>
        <v>0</v>
      </c>
    </row>
    <row r="280" spans="1:33">
      <c r="A280" s="14">
        <v>42996</v>
      </c>
      <c r="B280" s="6">
        <v>35</v>
      </c>
      <c r="C280" s="6">
        <v>0</v>
      </c>
      <c r="D280" s="6">
        <v>0</v>
      </c>
      <c r="E280" s="6">
        <v>0</v>
      </c>
      <c r="F280" s="6">
        <v>0</v>
      </c>
      <c r="G280" s="10">
        <f t="shared" si="105"/>
        <v>35</v>
      </c>
      <c r="H280" s="6">
        <v>104</v>
      </c>
      <c r="I280" s="6">
        <v>0</v>
      </c>
      <c r="J280" s="6">
        <v>73.150000000000006</v>
      </c>
      <c r="K280" s="6">
        <v>125.01</v>
      </c>
      <c r="L280" s="6">
        <v>9.99</v>
      </c>
      <c r="M280" s="6">
        <v>12</v>
      </c>
      <c r="N280" s="6">
        <v>53.39</v>
      </c>
      <c r="O280" s="6">
        <v>875.16</v>
      </c>
      <c r="P280" s="6">
        <v>40.76</v>
      </c>
      <c r="Q280" s="6">
        <v>0</v>
      </c>
      <c r="R280" s="6">
        <v>10.5</v>
      </c>
      <c r="S280" s="6">
        <v>61</v>
      </c>
      <c r="T280" s="6">
        <v>0</v>
      </c>
      <c r="U280" s="10">
        <f t="shared" si="106"/>
        <v>1364.96</v>
      </c>
      <c r="V280" s="6">
        <v>575.16999999999996</v>
      </c>
      <c r="W280" s="6">
        <v>0</v>
      </c>
      <c r="X280" s="10">
        <f t="shared" si="107"/>
        <v>575.16999999999996</v>
      </c>
      <c r="Y280" s="6">
        <v>0.01</v>
      </c>
      <c r="Z280" s="6">
        <v>0</v>
      </c>
      <c r="AA280" s="6">
        <v>25.27</v>
      </c>
      <c r="AB280" s="6">
        <v>0</v>
      </c>
      <c r="AC280" s="10">
        <f t="shared" si="108"/>
        <v>25.28</v>
      </c>
      <c r="AD280" s="6">
        <v>21.07</v>
      </c>
      <c r="AE280" s="10">
        <f t="shared" si="109"/>
        <v>21.07</v>
      </c>
      <c r="AG280" s="10">
        <f t="shared" si="110"/>
        <v>2021.48</v>
      </c>
    </row>
    <row r="281" spans="1:33">
      <c r="A281" s="14">
        <v>42997</v>
      </c>
      <c r="B281" s="6">
        <v>0</v>
      </c>
      <c r="C281" s="6">
        <v>0</v>
      </c>
      <c r="D281" s="6">
        <v>0</v>
      </c>
      <c r="E281" s="6">
        <v>0</v>
      </c>
      <c r="F281" s="6">
        <v>0</v>
      </c>
      <c r="G281" s="10">
        <f t="shared" si="105"/>
        <v>0</v>
      </c>
      <c r="H281" s="6">
        <v>90.5</v>
      </c>
      <c r="I281" s="6">
        <v>1</v>
      </c>
      <c r="J281" s="6">
        <v>17.489999999999998</v>
      </c>
      <c r="K281" s="6">
        <v>72.180000000000007</v>
      </c>
      <c r="L281" s="6">
        <v>1.03</v>
      </c>
      <c r="M281" s="6">
        <v>0</v>
      </c>
      <c r="N281" s="6">
        <v>30.5</v>
      </c>
      <c r="O281" s="6">
        <v>0</v>
      </c>
      <c r="P281" s="6">
        <v>7.56</v>
      </c>
      <c r="Q281" s="6">
        <v>0</v>
      </c>
      <c r="R281" s="6">
        <v>0</v>
      </c>
      <c r="S281" s="6">
        <v>26</v>
      </c>
      <c r="T281" s="6">
        <v>0</v>
      </c>
      <c r="U281" s="10">
        <f t="shared" si="101"/>
        <v>246.26000000000002</v>
      </c>
      <c r="V281" s="6">
        <v>396.37</v>
      </c>
      <c r="W281" s="6">
        <v>0</v>
      </c>
      <c r="X281" s="10">
        <f t="shared" si="102"/>
        <v>396.37</v>
      </c>
      <c r="Y281" s="6">
        <v>0.3</v>
      </c>
      <c r="Z281" s="6">
        <v>0</v>
      </c>
      <c r="AA281" s="6">
        <v>13.15</v>
      </c>
      <c r="AB281" s="6">
        <v>0</v>
      </c>
      <c r="AC281" s="10">
        <f t="shared" si="103"/>
        <v>13.450000000000001</v>
      </c>
      <c r="AD281" s="6">
        <v>0</v>
      </c>
      <c r="AE281" s="10">
        <f t="shared" si="104"/>
        <v>0</v>
      </c>
      <c r="AG281" s="10">
        <f>AE281+AC281+X281+U281+G281</f>
        <v>656.08</v>
      </c>
    </row>
    <row r="282" spans="1:33">
      <c r="A282" s="14">
        <v>42998</v>
      </c>
      <c r="B282" s="6">
        <v>657.57</v>
      </c>
      <c r="C282" s="6">
        <v>0</v>
      </c>
      <c r="D282" s="6">
        <v>0</v>
      </c>
      <c r="E282" s="6">
        <v>0</v>
      </c>
      <c r="F282" s="6">
        <v>0</v>
      </c>
      <c r="G282" s="10">
        <f t="shared" si="105"/>
        <v>657.57</v>
      </c>
      <c r="H282" s="6">
        <v>56</v>
      </c>
      <c r="I282" s="6">
        <v>0</v>
      </c>
      <c r="J282" s="6">
        <v>12.5</v>
      </c>
      <c r="K282" s="6">
        <v>520.24</v>
      </c>
      <c r="L282" s="6">
        <v>0.92</v>
      </c>
      <c r="M282" s="6">
        <v>0</v>
      </c>
      <c r="N282" s="6">
        <v>999.69</v>
      </c>
      <c r="O282" s="6">
        <v>405.37</v>
      </c>
      <c r="P282" s="6">
        <v>11.89</v>
      </c>
      <c r="Q282" s="6">
        <v>0</v>
      </c>
      <c r="R282" s="6">
        <v>2.5</v>
      </c>
      <c r="S282" s="6">
        <v>17595</v>
      </c>
      <c r="T282" s="6">
        <v>0</v>
      </c>
      <c r="U282" s="10">
        <f t="shared" si="101"/>
        <v>19604.11</v>
      </c>
      <c r="V282" s="6">
        <v>379.5</v>
      </c>
      <c r="W282" s="6">
        <v>0</v>
      </c>
      <c r="X282" s="10">
        <f t="shared" si="102"/>
        <v>379.5</v>
      </c>
      <c r="Y282" s="6">
        <v>81.72</v>
      </c>
      <c r="Z282" s="6">
        <v>0</v>
      </c>
      <c r="AA282" s="6">
        <v>98.27</v>
      </c>
      <c r="AB282" s="6">
        <v>0</v>
      </c>
      <c r="AC282" s="10">
        <f t="shared" si="103"/>
        <v>179.99</v>
      </c>
      <c r="AD282" s="6">
        <v>759.11</v>
      </c>
      <c r="AE282" s="10">
        <f t="shared" si="104"/>
        <v>759.11</v>
      </c>
      <c r="AG282" s="10">
        <f t="shared" si="100"/>
        <v>21580.28</v>
      </c>
    </row>
    <row r="283" spans="1:33">
      <c r="A283" s="14">
        <v>42999</v>
      </c>
      <c r="B283" s="6">
        <v>205.69</v>
      </c>
      <c r="C283" s="6">
        <v>0</v>
      </c>
      <c r="D283" s="6">
        <v>0</v>
      </c>
      <c r="E283" s="6">
        <v>0</v>
      </c>
      <c r="F283" s="6">
        <v>0</v>
      </c>
      <c r="G283" s="10">
        <f t="shared" si="105"/>
        <v>205.69</v>
      </c>
      <c r="H283" s="6">
        <v>57</v>
      </c>
      <c r="I283" s="6">
        <v>0</v>
      </c>
      <c r="J283" s="6">
        <v>415.37</v>
      </c>
      <c r="K283" s="6">
        <v>1358.33</v>
      </c>
      <c r="L283" s="6">
        <v>0.96</v>
      </c>
      <c r="M283" s="6">
        <v>0</v>
      </c>
      <c r="N283" s="6">
        <v>124.51</v>
      </c>
      <c r="O283" s="6">
        <v>229.05</v>
      </c>
      <c r="P283" s="6">
        <v>167.744</v>
      </c>
      <c r="Q283" s="6">
        <v>0</v>
      </c>
      <c r="R283" s="6">
        <v>0</v>
      </c>
      <c r="S283" s="6">
        <v>33</v>
      </c>
      <c r="T283" s="6">
        <v>0</v>
      </c>
      <c r="U283" s="10">
        <f t="shared" si="101"/>
        <v>2385.9639999999999</v>
      </c>
      <c r="V283" s="6">
        <v>251.55</v>
      </c>
      <c r="W283" s="6">
        <v>0</v>
      </c>
      <c r="X283" s="10">
        <f t="shared" si="102"/>
        <v>251.55</v>
      </c>
      <c r="Y283" s="6">
        <v>378.87</v>
      </c>
      <c r="Z283" s="6">
        <v>3</v>
      </c>
      <c r="AA283" s="6">
        <v>198.07</v>
      </c>
      <c r="AB283" s="6">
        <v>0</v>
      </c>
      <c r="AC283" s="10">
        <f t="shared" si="103"/>
        <v>579.94000000000005</v>
      </c>
      <c r="AD283" s="6">
        <v>0</v>
      </c>
      <c r="AE283" s="10">
        <f t="shared" si="104"/>
        <v>0</v>
      </c>
      <c r="AG283" s="10">
        <f t="shared" si="100"/>
        <v>3423.1439999999998</v>
      </c>
    </row>
    <row r="284" spans="1:33">
      <c r="A284" s="14">
        <v>43000</v>
      </c>
      <c r="B284" s="6">
        <v>62.1</v>
      </c>
      <c r="C284" s="6">
        <v>0</v>
      </c>
      <c r="D284" s="6">
        <v>0</v>
      </c>
      <c r="E284" s="6">
        <v>0</v>
      </c>
      <c r="F284" s="6">
        <v>0</v>
      </c>
      <c r="G284" s="10">
        <f t="shared" si="105"/>
        <v>62.1</v>
      </c>
      <c r="H284" s="6">
        <v>59</v>
      </c>
      <c r="I284" s="6">
        <v>0</v>
      </c>
      <c r="J284" s="6">
        <v>11.77</v>
      </c>
      <c r="K284" s="6">
        <v>13.39</v>
      </c>
      <c r="L284" s="6">
        <v>1.08</v>
      </c>
      <c r="M284" s="6">
        <v>0</v>
      </c>
      <c r="N284" s="6">
        <v>25.74</v>
      </c>
      <c r="O284" s="6">
        <v>142.38999999999999</v>
      </c>
      <c r="P284" s="6">
        <v>5.38</v>
      </c>
      <c r="Q284" s="6">
        <v>0</v>
      </c>
      <c r="R284" s="6">
        <v>15</v>
      </c>
      <c r="S284" s="6">
        <v>18</v>
      </c>
      <c r="T284" s="6">
        <v>0</v>
      </c>
      <c r="U284" s="10">
        <f t="shared" si="101"/>
        <v>291.75</v>
      </c>
      <c r="V284" s="6">
        <v>329.7</v>
      </c>
      <c r="W284" s="6">
        <v>0</v>
      </c>
      <c r="X284" s="10">
        <f t="shared" si="102"/>
        <v>329.7</v>
      </c>
      <c r="Y284" s="6">
        <v>0</v>
      </c>
      <c r="Z284" s="6">
        <v>0</v>
      </c>
      <c r="AA284" s="6">
        <v>9.4600000000000009</v>
      </c>
      <c r="AB284" s="6">
        <v>0</v>
      </c>
      <c r="AC284" s="10">
        <f t="shared" si="103"/>
        <v>9.4600000000000009</v>
      </c>
      <c r="AD284" s="6">
        <v>0</v>
      </c>
      <c r="AE284" s="10">
        <f t="shared" si="104"/>
        <v>0</v>
      </c>
      <c r="AG284" s="10">
        <f t="shared" si="100"/>
        <v>693.01</v>
      </c>
    </row>
    <row r="285" spans="1:33">
      <c r="A285" s="14">
        <v>43003</v>
      </c>
      <c r="B285" s="6">
        <v>1658.8</v>
      </c>
      <c r="C285" s="6">
        <v>0</v>
      </c>
      <c r="D285" s="6">
        <v>0</v>
      </c>
      <c r="E285" s="6">
        <v>0</v>
      </c>
      <c r="F285" s="6">
        <v>0</v>
      </c>
      <c r="G285" s="10">
        <f t="shared" si="105"/>
        <v>1658.8</v>
      </c>
      <c r="H285" s="6">
        <v>45.5</v>
      </c>
      <c r="I285" s="6">
        <v>0</v>
      </c>
      <c r="J285" s="6">
        <v>63.32</v>
      </c>
      <c r="K285" s="6">
        <v>141.88999999999999</v>
      </c>
      <c r="L285" s="6">
        <v>6.38</v>
      </c>
      <c r="M285" s="6">
        <v>0</v>
      </c>
      <c r="N285" s="6">
        <v>129.49</v>
      </c>
      <c r="O285" s="6">
        <v>574.66</v>
      </c>
      <c r="P285" s="6">
        <v>14.01</v>
      </c>
      <c r="Q285" s="6">
        <v>0</v>
      </c>
      <c r="R285" s="6">
        <v>0</v>
      </c>
      <c r="S285" s="6">
        <v>108</v>
      </c>
      <c r="T285" s="6">
        <v>0</v>
      </c>
      <c r="U285" s="10">
        <f t="shared" si="101"/>
        <v>1083.25</v>
      </c>
      <c r="V285" s="6">
        <v>331.15</v>
      </c>
      <c r="W285" s="6">
        <v>0</v>
      </c>
      <c r="X285" s="10">
        <f t="shared" si="102"/>
        <v>331.15</v>
      </c>
      <c r="Y285" s="6">
        <v>42.28</v>
      </c>
      <c r="Z285" s="6">
        <v>3</v>
      </c>
      <c r="AA285" s="6">
        <v>81.010000000000005</v>
      </c>
      <c r="AB285" s="6">
        <v>0</v>
      </c>
      <c r="AC285" s="10">
        <f t="shared" si="103"/>
        <v>126.29</v>
      </c>
      <c r="AD285" s="6">
        <v>221.89</v>
      </c>
      <c r="AE285" s="10">
        <f t="shared" si="104"/>
        <v>221.89</v>
      </c>
      <c r="AG285" s="10">
        <f t="shared" si="100"/>
        <v>3421.38</v>
      </c>
    </row>
    <row r="286" spans="1:33">
      <c r="A286" s="14">
        <v>43004</v>
      </c>
      <c r="B286" s="6">
        <v>1952.52</v>
      </c>
      <c r="C286" s="6">
        <v>0</v>
      </c>
      <c r="D286" s="6">
        <v>0</v>
      </c>
      <c r="E286" s="6">
        <v>0</v>
      </c>
      <c r="F286" s="6">
        <v>0</v>
      </c>
      <c r="G286" s="10">
        <f t="shared" si="105"/>
        <v>1952.52</v>
      </c>
      <c r="H286" s="6">
        <v>35</v>
      </c>
      <c r="I286" s="6">
        <v>0</v>
      </c>
      <c r="J286" s="6">
        <v>120.46</v>
      </c>
      <c r="K286" s="6">
        <v>4053.13</v>
      </c>
      <c r="L286" s="6">
        <v>2.8</v>
      </c>
      <c r="M286" s="6">
        <v>0</v>
      </c>
      <c r="N286" s="6">
        <v>349.73</v>
      </c>
      <c r="O286" s="6">
        <v>0</v>
      </c>
      <c r="P286" s="6">
        <v>246.51</v>
      </c>
      <c r="Q286" s="6">
        <v>0</v>
      </c>
      <c r="R286" s="6">
        <v>12.5</v>
      </c>
      <c r="S286" s="6">
        <v>154.43</v>
      </c>
      <c r="T286" s="6">
        <v>0</v>
      </c>
      <c r="U286" s="10">
        <f t="shared" si="101"/>
        <v>4974.5600000000013</v>
      </c>
      <c r="V286" s="6">
        <v>345.75</v>
      </c>
      <c r="W286" s="6">
        <v>0</v>
      </c>
      <c r="X286" s="10">
        <f t="shared" si="102"/>
        <v>345.75</v>
      </c>
      <c r="Y286" s="6">
        <v>0.18</v>
      </c>
      <c r="Z286" s="6">
        <v>0</v>
      </c>
      <c r="AA286" s="6">
        <v>15.84</v>
      </c>
      <c r="AB286" s="6">
        <v>0</v>
      </c>
      <c r="AC286" s="10">
        <f t="shared" si="103"/>
        <v>16.02</v>
      </c>
      <c r="AD286" s="6">
        <v>0</v>
      </c>
      <c r="AE286" s="10">
        <f t="shared" si="104"/>
        <v>0</v>
      </c>
      <c r="AG286" s="10">
        <f t="shared" si="100"/>
        <v>7288.8500000000022</v>
      </c>
    </row>
    <row r="287" spans="1:33">
      <c r="A287" s="14">
        <v>43005</v>
      </c>
      <c r="B287" s="6">
        <v>5</v>
      </c>
      <c r="C287" s="6">
        <v>0</v>
      </c>
      <c r="D287" s="6">
        <v>257.25</v>
      </c>
      <c r="E287" s="6">
        <v>17.760000000000002</v>
      </c>
      <c r="F287" s="6">
        <v>0</v>
      </c>
      <c r="G287" s="10">
        <f>SUM(B287:F287)</f>
        <v>280.01</v>
      </c>
      <c r="H287" s="6">
        <v>65.5</v>
      </c>
      <c r="I287" s="6">
        <v>0</v>
      </c>
      <c r="J287" s="6">
        <v>18.21</v>
      </c>
      <c r="K287" s="6">
        <v>360.32</v>
      </c>
      <c r="L287" s="6">
        <v>4.6900000000000004</v>
      </c>
      <c r="M287" s="6">
        <v>12</v>
      </c>
      <c r="N287" s="6">
        <v>110.18</v>
      </c>
      <c r="O287" s="6">
        <v>366.24</v>
      </c>
      <c r="P287" s="6">
        <v>83.74</v>
      </c>
      <c r="Q287" s="6">
        <v>0</v>
      </c>
      <c r="R287" s="6">
        <v>0</v>
      </c>
      <c r="S287" s="6">
        <v>48</v>
      </c>
      <c r="T287" s="6">
        <v>0</v>
      </c>
      <c r="U287" s="10">
        <f t="shared" si="101"/>
        <v>1068.8800000000001</v>
      </c>
      <c r="V287" s="6">
        <v>332.67</v>
      </c>
      <c r="W287" s="6">
        <v>0</v>
      </c>
      <c r="X287" s="10">
        <f t="shared" si="102"/>
        <v>332.67</v>
      </c>
      <c r="Y287" s="6">
        <v>154.37</v>
      </c>
      <c r="Z287" s="6">
        <v>0</v>
      </c>
      <c r="AA287" s="6">
        <v>156.05000000000001</v>
      </c>
      <c r="AB287" s="6">
        <v>0</v>
      </c>
      <c r="AC287" s="10">
        <f t="shared" si="103"/>
        <v>310.42</v>
      </c>
      <c r="AD287" s="6">
        <v>1257.06</v>
      </c>
      <c r="AE287" s="10">
        <f t="shared" si="104"/>
        <v>1257.06</v>
      </c>
      <c r="AG287" s="10">
        <f t="shared" si="100"/>
        <v>3249.04</v>
      </c>
    </row>
    <row r="288" spans="1:33">
      <c r="A288" s="14">
        <v>43006</v>
      </c>
      <c r="B288" s="6">
        <v>1919.94</v>
      </c>
      <c r="C288" s="6">
        <v>0</v>
      </c>
      <c r="D288" s="6">
        <v>0</v>
      </c>
      <c r="E288" s="6">
        <v>0</v>
      </c>
      <c r="F288" s="6">
        <v>0</v>
      </c>
      <c r="G288" s="10">
        <f t="shared" si="99"/>
        <v>1919.94</v>
      </c>
      <c r="H288" s="6">
        <v>96.5</v>
      </c>
      <c r="I288" s="6">
        <v>0</v>
      </c>
      <c r="J288" s="6">
        <v>26.06</v>
      </c>
      <c r="K288" s="6">
        <v>2238.6999999999998</v>
      </c>
      <c r="L288" s="6">
        <v>1.59</v>
      </c>
      <c r="M288" s="6">
        <v>0</v>
      </c>
      <c r="N288" s="6">
        <v>238.92</v>
      </c>
      <c r="O288" s="6">
        <v>181</v>
      </c>
      <c r="P288" s="6">
        <v>91.4</v>
      </c>
      <c r="Q288" s="6">
        <v>0</v>
      </c>
      <c r="R288" s="6">
        <v>0</v>
      </c>
      <c r="S288" s="6">
        <v>16</v>
      </c>
      <c r="T288" s="6">
        <v>0</v>
      </c>
      <c r="U288" s="10">
        <f t="shared" si="101"/>
        <v>2890.17</v>
      </c>
      <c r="V288" s="6">
        <v>227.1</v>
      </c>
      <c r="W288" s="6">
        <v>0</v>
      </c>
      <c r="X288" s="10">
        <f t="shared" si="102"/>
        <v>227.1</v>
      </c>
      <c r="Y288" s="6">
        <v>91.96</v>
      </c>
      <c r="Z288" s="6">
        <v>0</v>
      </c>
      <c r="AA288" s="6">
        <v>243.03</v>
      </c>
      <c r="AB288" s="6">
        <v>0</v>
      </c>
      <c r="AC288" s="10">
        <f t="shared" si="103"/>
        <v>334.99</v>
      </c>
      <c r="AD288" s="6">
        <v>159.69999999999999</v>
      </c>
      <c r="AE288" s="10">
        <f t="shared" si="104"/>
        <v>159.69999999999999</v>
      </c>
      <c r="AG288" s="10">
        <f t="shared" si="100"/>
        <v>5531.9</v>
      </c>
    </row>
    <row r="289" spans="1:35">
      <c r="A289" s="14">
        <v>43007</v>
      </c>
      <c r="B289" s="6">
        <v>3167.06</v>
      </c>
      <c r="C289" s="6">
        <v>0</v>
      </c>
      <c r="D289" s="6">
        <v>0</v>
      </c>
      <c r="E289" s="6">
        <v>0</v>
      </c>
      <c r="F289" s="6">
        <v>0</v>
      </c>
      <c r="G289" s="10">
        <f t="shared" si="99"/>
        <v>3167.06</v>
      </c>
      <c r="H289" s="6">
        <v>60.5</v>
      </c>
      <c r="I289" s="6">
        <v>0</v>
      </c>
      <c r="J289" s="6">
        <v>60.92</v>
      </c>
      <c r="K289" s="6">
        <v>527.15</v>
      </c>
      <c r="L289" s="6">
        <v>8.41</v>
      </c>
      <c r="M289" s="6">
        <v>6</v>
      </c>
      <c r="N289" s="6">
        <v>374.51</v>
      </c>
      <c r="O289" s="6">
        <v>110.88</v>
      </c>
      <c r="P289" s="6">
        <v>45.05</v>
      </c>
      <c r="Q289" s="6">
        <v>3000</v>
      </c>
      <c r="R289" s="6">
        <v>0</v>
      </c>
      <c r="S289" s="6">
        <v>46.12</v>
      </c>
      <c r="T289" s="6">
        <v>0</v>
      </c>
      <c r="U289" s="10">
        <f t="shared" si="101"/>
        <v>4239.54</v>
      </c>
      <c r="V289" s="6">
        <v>307.3</v>
      </c>
      <c r="W289" s="6">
        <v>0</v>
      </c>
      <c r="X289" s="10">
        <f t="shared" si="102"/>
        <v>307.3</v>
      </c>
      <c r="Y289" s="6">
        <v>13.63</v>
      </c>
      <c r="Z289" s="6">
        <v>5.71</v>
      </c>
      <c r="AA289" s="6">
        <v>41.82</v>
      </c>
      <c r="AB289" s="6">
        <v>0</v>
      </c>
      <c r="AC289" s="10">
        <f t="shared" si="103"/>
        <v>61.16</v>
      </c>
      <c r="AD289" s="6">
        <v>252.02</v>
      </c>
      <c r="AE289" s="10">
        <f t="shared" si="104"/>
        <v>252.02</v>
      </c>
      <c r="AG289" s="10">
        <f t="shared" si="100"/>
        <v>8027.08</v>
      </c>
    </row>
    <row r="290" spans="1:35">
      <c r="A290" s="14"/>
      <c r="B290" s="6"/>
      <c r="C290" s="6"/>
      <c r="D290" s="6"/>
      <c r="E290" s="6"/>
      <c r="F290" s="6"/>
      <c r="G290" s="10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10"/>
      <c r="V290" s="6"/>
      <c r="W290" s="6"/>
      <c r="X290" s="10"/>
      <c r="Y290" s="6"/>
      <c r="Z290" s="6"/>
      <c r="AA290" s="6"/>
      <c r="AB290" s="6"/>
      <c r="AC290" s="10"/>
      <c r="AD290" s="6"/>
      <c r="AE290" s="10"/>
      <c r="AG290" s="10"/>
    </row>
    <row r="291" spans="1:35">
      <c r="B291" s="6"/>
      <c r="C291" s="6"/>
      <c r="D291" s="6"/>
      <c r="E291" s="6"/>
      <c r="F291" s="6"/>
      <c r="G291" s="7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10"/>
      <c r="V291" s="6"/>
      <c r="W291" s="6"/>
      <c r="X291" s="10"/>
      <c r="Y291" s="6"/>
      <c r="Z291" s="6"/>
      <c r="AA291" s="6"/>
      <c r="AB291" s="6"/>
      <c r="AC291" s="10"/>
      <c r="AD291" s="6"/>
      <c r="AE291" s="10"/>
      <c r="AG291" s="10"/>
    </row>
    <row r="292" spans="1:35" ht="15.75">
      <c r="B292" s="6">
        <f>SUM(B269:B289)</f>
        <v>13737.52</v>
      </c>
      <c r="C292" s="6">
        <f t="shared" ref="C292:F292" si="111">SUM(C269:C289)</f>
        <v>0</v>
      </c>
      <c r="D292" s="6">
        <f t="shared" si="111"/>
        <v>267.54000000000002</v>
      </c>
      <c r="E292" s="6">
        <f t="shared" si="111"/>
        <v>17.760000000000002</v>
      </c>
      <c r="F292" s="6">
        <f t="shared" si="111"/>
        <v>0</v>
      </c>
      <c r="G292" s="6">
        <f>SUM(G268:G290)</f>
        <v>14022.82</v>
      </c>
      <c r="H292" s="6">
        <f t="shared" ref="H292:AG292" si="112">SUM(H268:H290)</f>
        <v>1345</v>
      </c>
      <c r="I292" s="6">
        <f t="shared" si="112"/>
        <v>7</v>
      </c>
      <c r="J292" s="6">
        <f t="shared" si="112"/>
        <v>1164.29</v>
      </c>
      <c r="K292" s="6">
        <f t="shared" si="112"/>
        <v>17372.72</v>
      </c>
      <c r="L292" s="6">
        <f t="shared" si="112"/>
        <v>60.39</v>
      </c>
      <c r="M292" s="6">
        <f t="shared" si="112"/>
        <v>54</v>
      </c>
      <c r="N292" s="6">
        <f t="shared" si="112"/>
        <v>3419.01</v>
      </c>
      <c r="O292" s="6">
        <f t="shared" si="112"/>
        <v>5531.03</v>
      </c>
      <c r="P292" s="6">
        <f t="shared" si="112"/>
        <v>1475.0340000000001</v>
      </c>
      <c r="Q292" s="6">
        <f t="shared" si="112"/>
        <v>3000</v>
      </c>
      <c r="R292" s="6">
        <f t="shared" si="112"/>
        <v>53</v>
      </c>
      <c r="S292" s="6">
        <f t="shared" si="112"/>
        <v>19178.57</v>
      </c>
      <c r="T292" s="6">
        <f t="shared" si="112"/>
        <v>0</v>
      </c>
      <c r="U292" s="6">
        <f t="shared" si="112"/>
        <v>52660.043999999994</v>
      </c>
      <c r="V292" s="6">
        <f t="shared" si="112"/>
        <v>5321.33</v>
      </c>
      <c r="W292" s="6">
        <f t="shared" si="112"/>
        <v>0</v>
      </c>
      <c r="X292" s="6">
        <f t="shared" si="112"/>
        <v>5321.33</v>
      </c>
      <c r="Y292" s="6">
        <f t="shared" si="112"/>
        <v>808.89</v>
      </c>
      <c r="Z292" s="6">
        <f t="shared" si="112"/>
        <v>35.130000000000003</v>
      </c>
      <c r="AA292" s="6">
        <f t="shared" si="112"/>
        <v>1136.74</v>
      </c>
      <c r="AB292" s="6">
        <f t="shared" si="112"/>
        <v>18</v>
      </c>
      <c r="AC292" s="6">
        <f t="shared" si="112"/>
        <v>1998.7600000000002</v>
      </c>
      <c r="AD292" s="6">
        <f t="shared" si="112"/>
        <v>3849.62</v>
      </c>
      <c r="AE292" s="6">
        <f t="shared" si="112"/>
        <v>3849.62</v>
      </c>
      <c r="AF292" s="6">
        <f t="shared" si="112"/>
        <v>0</v>
      </c>
      <c r="AG292" s="6">
        <f t="shared" si="112"/>
        <v>77852.574000000008</v>
      </c>
      <c r="AH292" s="6"/>
      <c r="AI292" s="6"/>
    </row>
    <row r="293" spans="1:35">
      <c r="B293" s="6"/>
      <c r="C293" s="6"/>
      <c r="D293" s="6"/>
      <c r="E293" s="6"/>
      <c r="F293" s="6"/>
      <c r="G293" s="7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7"/>
      <c r="V293" s="6"/>
      <c r="W293" s="6"/>
      <c r="X293" s="7"/>
      <c r="Y293" s="6"/>
      <c r="Z293" s="6"/>
      <c r="AA293" s="6"/>
      <c r="AB293" s="6"/>
      <c r="AC293" s="7"/>
      <c r="AD293" s="6"/>
      <c r="AE293" s="10" t="s">
        <v>39</v>
      </c>
      <c r="AG293" s="45">
        <v>0</v>
      </c>
    </row>
    <row r="294" spans="1:35">
      <c r="B294" s="6"/>
      <c r="C294" s="6"/>
      <c r="D294" s="6"/>
      <c r="E294" s="6"/>
      <c r="F294" s="6"/>
      <c r="G294" s="7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7"/>
      <c r="V294" s="6"/>
      <c r="W294" s="6"/>
      <c r="X294" s="7"/>
      <c r="Y294" s="6"/>
      <c r="Z294" s="6"/>
      <c r="AA294" s="6"/>
      <c r="AB294" s="6"/>
      <c r="AC294" s="7"/>
      <c r="AD294" s="6"/>
      <c r="AE294" s="10" t="s">
        <v>40</v>
      </c>
      <c r="AG294" s="45">
        <v>0</v>
      </c>
    </row>
    <row r="295" spans="1:35" ht="20.25">
      <c r="B295" s="6"/>
      <c r="C295" s="6"/>
      <c r="D295" s="6"/>
      <c r="E295" s="6"/>
      <c r="F295" s="6"/>
      <c r="G295" s="21" t="s">
        <v>28</v>
      </c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10"/>
      <c r="V295" s="6"/>
      <c r="W295" s="6"/>
      <c r="X295" s="10"/>
      <c r="Y295" s="6"/>
      <c r="Z295" s="6"/>
      <c r="AA295" s="6"/>
      <c r="AB295" s="6"/>
      <c r="AC295" s="10"/>
      <c r="AD295" s="6"/>
      <c r="AE295" s="44" t="s">
        <v>41</v>
      </c>
      <c r="AG295" s="45">
        <v>0</v>
      </c>
    </row>
    <row r="296" spans="1:35" ht="23.25">
      <c r="B296" s="6"/>
      <c r="C296" s="6"/>
      <c r="D296" s="22" t="s">
        <v>30</v>
      </c>
      <c r="E296" s="22"/>
      <c r="F296" s="22"/>
      <c r="G296" s="10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10"/>
      <c r="V296" s="6"/>
      <c r="W296" s="6"/>
      <c r="X296" s="10"/>
      <c r="Y296" s="6"/>
      <c r="Z296" s="6"/>
      <c r="AA296" s="6"/>
      <c r="AB296" s="6"/>
      <c r="AC296" s="10"/>
      <c r="AD296" s="6"/>
      <c r="AG296" s="45">
        <f>SUM(AG292:AG295)</f>
        <v>77852.574000000008</v>
      </c>
    </row>
    <row r="297" spans="1:35">
      <c r="B297" s="6"/>
      <c r="C297" s="6"/>
      <c r="D297" s="6"/>
      <c r="E297" s="6"/>
      <c r="F297" s="6"/>
      <c r="G297" s="10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10"/>
      <c r="V297" s="6"/>
      <c r="W297" s="6"/>
      <c r="X297" s="10"/>
      <c r="Y297" s="6"/>
      <c r="Z297" s="6"/>
      <c r="AA297" s="6"/>
      <c r="AB297" s="6"/>
      <c r="AC297" s="10"/>
      <c r="AD297" s="6"/>
      <c r="AE297" s="10"/>
      <c r="AG297" s="10"/>
    </row>
    <row r="298" spans="1:35">
      <c r="A298" s="58"/>
      <c r="B298" s="59">
        <v>85119001</v>
      </c>
      <c r="C298" s="59">
        <v>85119003</v>
      </c>
      <c r="D298" s="59">
        <v>85119018</v>
      </c>
      <c r="E298" s="59">
        <v>11802</v>
      </c>
      <c r="F298" s="59"/>
      <c r="G298" s="60">
        <v>21310001</v>
      </c>
      <c r="H298" s="59">
        <v>85801005</v>
      </c>
      <c r="I298" s="59">
        <v>858011006</v>
      </c>
      <c r="J298" s="59">
        <v>85801008</v>
      </c>
      <c r="K298" s="59">
        <v>85801009</v>
      </c>
      <c r="L298" s="59">
        <v>85801099</v>
      </c>
      <c r="M298" s="59">
        <v>85801011</v>
      </c>
      <c r="N298" s="59">
        <v>85801014</v>
      </c>
      <c r="O298" s="59">
        <v>85801015</v>
      </c>
      <c r="P298" s="59">
        <v>85801017</v>
      </c>
      <c r="Q298" s="59">
        <v>85801018</v>
      </c>
      <c r="R298" s="59">
        <v>85801019</v>
      </c>
      <c r="S298" s="59">
        <v>95803010</v>
      </c>
      <c r="T298" s="59">
        <v>85803099</v>
      </c>
      <c r="U298" s="60">
        <v>21312001</v>
      </c>
      <c r="V298" s="59">
        <v>85807001</v>
      </c>
      <c r="W298" s="59">
        <v>85807099</v>
      </c>
      <c r="X298" s="60">
        <v>21314001</v>
      </c>
      <c r="Y298" s="59">
        <v>85601002</v>
      </c>
      <c r="Z298" s="59">
        <v>85601012</v>
      </c>
      <c r="AA298" s="59">
        <v>85601014</v>
      </c>
      <c r="AB298" s="59">
        <v>85909099</v>
      </c>
      <c r="AC298" s="60">
        <v>21315001</v>
      </c>
      <c r="AD298" s="56"/>
      <c r="AE298" s="57"/>
      <c r="AF298" s="56"/>
      <c r="AG298" s="57"/>
      <c r="AH298" s="56"/>
      <c r="AI298" s="56"/>
    </row>
    <row r="299" spans="1:35" ht="44.25" customHeight="1">
      <c r="A299" s="61" t="s">
        <v>67</v>
      </c>
      <c r="B299" s="62" t="s">
        <v>0</v>
      </c>
      <c r="C299" s="62" t="s">
        <v>1</v>
      </c>
      <c r="D299" s="62" t="s">
        <v>2</v>
      </c>
      <c r="E299" s="62" t="s">
        <v>70</v>
      </c>
      <c r="F299" s="62" t="s">
        <v>79</v>
      </c>
      <c r="G299" s="63" t="s">
        <v>22</v>
      </c>
      <c r="H299" s="64" t="s">
        <v>3</v>
      </c>
      <c r="I299" s="65" t="s">
        <v>4</v>
      </c>
      <c r="J299" s="62" t="s">
        <v>5</v>
      </c>
      <c r="K299" s="62" t="s">
        <v>6</v>
      </c>
      <c r="L299" s="62" t="s">
        <v>7</v>
      </c>
      <c r="M299" s="62" t="s">
        <v>8</v>
      </c>
      <c r="N299" s="62" t="s">
        <v>9</v>
      </c>
      <c r="O299" s="62" t="s">
        <v>10</v>
      </c>
      <c r="P299" s="62" t="s">
        <v>11</v>
      </c>
      <c r="Q299" s="62" t="s">
        <v>12</v>
      </c>
      <c r="R299" s="62" t="s">
        <v>13</v>
      </c>
      <c r="S299" s="62" t="s">
        <v>14</v>
      </c>
      <c r="T299" s="62" t="s">
        <v>15</v>
      </c>
      <c r="U299" s="66" t="s">
        <v>23</v>
      </c>
      <c r="V299" s="62" t="s">
        <v>25</v>
      </c>
      <c r="W299" s="62" t="s">
        <v>16</v>
      </c>
      <c r="X299" s="66" t="s">
        <v>24</v>
      </c>
      <c r="Y299" s="62" t="s">
        <v>17</v>
      </c>
      <c r="Z299" s="62" t="s">
        <v>18</v>
      </c>
      <c r="AA299" s="62" t="s">
        <v>19</v>
      </c>
      <c r="AB299" s="62" t="s">
        <v>20</v>
      </c>
      <c r="AC299" s="66" t="s">
        <v>26</v>
      </c>
      <c r="AD299" s="67" t="s">
        <v>21</v>
      </c>
      <c r="AE299" s="66" t="s">
        <v>27</v>
      </c>
      <c r="AF299" s="56"/>
      <c r="AG299" s="68" t="s">
        <v>29</v>
      </c>
      <c r="AH299" s="69"/>
      <c r="AI299" s="70"/>
    </row>
    <row r="300" spans="1:35">
      <c r="B300" s="6"/>
      <c r="C300" s="6"/>
      <c r="D300" s="6"/>
      <c r="E300" s="6"/>
      <c r="F300" s="6"/>
      <c r="G300" s="10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10"/>
      <c r="V300" s="6"/>
      <c r="W300" s="6"/>
      <c r="X300" s="10"/>
      <c r="Y300" s="6"/>
      <c r="Z300" s="6"/>
      <c r="AA300" s="6"/>
      <c r="AB300" s="6"/>
      <c r="AC300" s="10"/>
      <c r="AD300" s="6"/>
      <c r="AE300" s="10"/>
      <c r="AG300" s="10"/>
    </row>
    <row r="301" spans="1:35">
      <c r="A301" s="14">
        <v>43010</v>
      </c>
      <c r="B301" s="6">
        <v>51.55</v>
      </c>
      <c r="C301" s="6">
        <v>0</v>
      </c>
      <c r="D301" s="6">
        <v>0</v>
      </c>
      <c r="E301" s="6">
        <v>0</v>
      </c>
      <c r="F301" s="6">
        <v>0</v>
      </c>
      <c r="G301" s="10">
        <f t="shared" ref="G301:G322" si="113">SUM(B301:D301)</f>
        <v>51.55</v>
      </c>
      <c r="H301" s="6">
        <v>115.5</v>
      </c>
      <c r="I301" s="6">
        <v>0</v>
      </c>
      <c r="J301" s="6">
        <v>53.16</v>
      </c>
      <c r="K301" s="6">
        <v>137.72</v>
      </c>
      <c r="L301" s="6">
        <v>7.18</v>
      </c>
      <c r="M301" s="6">
        <v>0</v>
      </c>
      <c r="N301" s="6">
        <v>54.01</v>
      </c>
      <c r="O301" s="6">
        <v>582.36</v>
      </c>
      <c r="P301" s="6">
        <v>27.03</v>
      </c>
      <c r="Q301" s="6">
        <v>0</v>
      </c>
      <c r="R301" s="6">
        <v>8</v>
      </c>
      <c r="S301" s="6">
        <v>165.45</v>
      </c>
      <c r="T301" s="6">
        <v>0</v>
      </c>
      <c r="U301" s="10">
        <f>SUM(H301:T301)</f>
        <v>1150.4100000000001</v>
      </c>
      <c r="V301" s="6">
        <v>388.15</v>
      </c>
      <c r="W301" s="6">
        <v>0</v>
      </c>
      <c r="X301" s="10">
        <f>SUM(V301:W301)</f>
        <v>388.15</v>
      </c>
      <c r="Y301" s="6">
        <v>20.64</v>
      </c>
      <c r="Z301" s="6">
        <v>0</v>
      </c>
      <c r="AA301" s="6">
        <v>50.87</v>
      </c>
      <c r="AB301" s="6">
        <v>20</v>
      </c>
      <c r="AC301" s="10">
        <f>SUM(Y301:AB301)</f>
        <v>91.509999999999991</v>
      </c>
      <c r="AD301" s="6">
        <v>128.47</v>
      </c>
      <c r="AE301" s="10">
        <f>SUM(AD301)</f>
        <v>128.47</v>
      </c>
      <c r="AG301" s="10">
        <f t="shared" ref="AG301:AG323" si="114">AE301+AC301+X301+U301+G301</f>
        <v>1810.09</v>
      </c>
    </row>
    <row r="302" spans="1:35">
      <c r="A302" s="14">
        <v>43011</v>
      </c>
      <c r="B302" s="6">
        <v>404.66</v>
      </c>
      <c r="C302" s="6">
        <v>0</v>
      </c>
      <c r="D302" s="6">
        <v>0</v>
      </c>
      <c r="E302" s="6">
        <v>0</v>
      </c>
      <c r="F302" s="6">
        <v>0</v>
      </c>
      <c r="G302" s="10">
        <f t="shared" si="113"/>
        <v>404.66</v>
      </c>
      <c r="H302" s="6">
        <v>77</v>
      </c>
      <c r="I302" s="6">
        <v>0</v>
      </c>
      <c r="J302" s="6">
        <v>24.41</v>
      </c>
      <c r="K302" s="6">
        <v>1082.42</v>
      </c>
      <c r="L302" s="6">
        <v>26.51</v>
      </c>
      <c r="M302" s="6">
        <v>12</v>
      </c>
      <c r="N302" s="6">
        <v>90.19</v>
      </c>
      <c r="O302" s="6">
        <v>0</v>
      </c>
      <c r="P302" s="6">
        <v>18.87</v>
      </c>
      <c r="Q302" s="6">
        <v>0</v>
      </c>
      <c r="R302" s="6">
        <v>0</v>
      </c>
      <c r="S302" s="6">
        <v>50</v>
      </c>
      <c r="T302" s="6">
        <v>0</v>
      </c>
      <c r="U302" s="10">
        <f t="shared" ref="U302:U323" si="115">SUM(H302:T302)</f>
        <v>1381.4</v>
      </c>
      <c r="V302" s="6">
        <v>106.4</v>
      </c>
      <c r="W302" s="6">
        <v>0</v>
      </c>
      <c r="X302" s="10">
        <f t="shared" ref="X302:X323" si="116">SUM(V302:W302)</f>
        <v>106.4</v>
      </c>
      <c r="Y302" s="6">
        <v>273.23</v>
      </c>
      <c r="Z302" s="6">
        <v>0</v>
      </c>
      <c r="AA302" s="6">
        <v>104.13</v>
      </c>
      <c r="AB302" s="6">
        <v>0</v>
      </c>
      <c r="AC302" s="10">
        <f>SUM(Y302:AB302)</f>
        <v>377.36</v>
      </c>
      <c r="AD302" s="6">
        <v>0</v>
      </c>
      <c r="AE302" s="10">
        <f t="shared" ref="AE302:AE323" si="117">SUM(AD302)</f>
        <v>0</v>
      </c>
      <c r="AG302" s="10">
        <f t="shared" si="114"/>
        <v>2269.8200000000002</v>
      </c>
    </row>
    <row r="303" spans="1:35">
      <c r="A303" s="14">
        <v>43012</v>
      </c>
      <c r="B303" s="6">
        <v>79.06</v>
      </c>
      <c r="C303" s="6">
        <v>0</v>
      </c>
      <c r="D303" s="6">
        <v>0</v>
      </c>
      <c r="E303" s="6">
        <v>0</v>
      </c>
      <c r="F303" s="6">
        <v>0</v>
      </c>
      <c r="G303" s="10">
        <f t="shared" si="113"/>
        <v>79.06</v>
      </c>
      <c r="H303" s="6">
        <v>87</v>
      </c>
      <c r="I303" s="6">
        <v>0</v>
      </c>
      <c r="J303" s="6">
        <v>15.85</v>
      </c>
      <c r="K303" s="6">
        <v>146.77000000000001</v>
      </c>
      <c r="L303" s="6">
        <v>3.12</v>
      </c>
      <c r="M303" s="6">
        <v>0</v>
      </c>
      <c r="N303" s="6">
        <v>26.96</v>
      </c>
      <c r="O303" s="6">
        <v>415.37</v>
      </c>
      <c r="P303" s="6">
        <v>9.5399999999999991</v>
      </c>
      <c r="Q303" s="6">
        <v>0</v>
      </c>
      <c r="R303" s="6">
        <v>0</v>
      </c>
      <c r="S303" s="6">
        <v>25</v>
      </c>
      <c r="T303" s="6">
        <v>0</v>
      </c>
      <c r="U303" s="10">
        <f t="shared" si="115"/>
        <v>729.6099999999999</v>
      </c>
      <c r="V303" s="6">
        <v>173.22</v>
      </c>
      <c r="W303" s="6">
        <v>0</v>
      </c>
      <c r="X303" s="10">
        <f t="shared" si="116"/>
        <v>173.22</v>
      </c>
      <c r="Y303" s="6">
        <v>0.48</v>
      </c>
      <c r="Z303" s="6">
        <v>3</v>
      </c>
      <c r="AA303" s="6">
        <v>22.04</v>
      </c>
      <c r="AB303" s="6">
        <v>0</v>
      </c>
      <c r="AC303" s="10">
        <f t="shared" ref="AC303:AC309" si="118">SUM(Y303:AB303)</f>
        <v>25.52</v>
      </c>
      <c r="AD303" s="6">
        <v>0</v>
      </c>
      <c r="AE303" s="10">
        <f t="shared" si="117"/>
        <v>0</v>
      </c>
      <c r="AG303" s="10">
        <f t="shared" si="114"/>
        <v>1007.4099999999999</v>
      </c>
    </row>
    <row r="304" spans="1:35">
      <c r="A304" s="14">
        <v>43013</v>
      </c>
      <c r="B304" s="6">
        <v>58.5</v>
      </c>
      <c r="C304" s="6">
        <v>0</v>
      </c>
      <c r="D304" s="6">
        <v>0</v>
      </c>
      <c r="E304" s="6">
        <v>0</v>
      </c>
      <c r="F304" s="6">
        <v>0</v>
      </c>
      <c r="G304" s="10">
        <f t="shared" si="113"/>
        <v>58.5</v>
      </c>
      <c r="H304" s="6">
        <v>39.5</v>
      </c>
      <c r="I304" s="6">
        <v>0</v>
      </c>
      <c r="J304" s="6">
        <v>57.45</v>
      </c>
      <c r="K304" s="6">
        <v>137.66999999999999</v>
      </c>
      <c r="L304" s="6">
        <v>1.29</v>
      </c>
      <c r="M304" s="6">
        <v>0</v>
      </c>
      <c r="N304" s="6">
        <v>139.81</v>
      </c>
      <c r="O304" s="6">
        <v>132.47999999999999</v>
      </c>
      <c r="P304" s="6">
        <v>30.46</v>
      </c>
      <c r="Q304" s="6">
        <v>0</v>
      </c>
      <c r="R304" s="6">
        <v>0</v>
      </c>
      <c r="S304" s="6">
        <v>53.99</v>
      </c>
      <c r="T304" s="6">
        <v>0</v>
      </c>
      <c r="U304" s="10">
        <f t="shared" si="115"/>
        <v>592.65000000000009</v>
      </c>
      <c r="V304" s="6">
        <v>116.85</v>
      </c>
      <c r="W304" s="6">
        <v>0</v>
      </c>
      <c r="X304" s="10">
        <f t="shared" si="116"/>
        <v>116.85</v>
      </c>
      <c r="Y304" s="6">
        <v>399.41</v>
      </c>
      <c r="Z304" s="6">
        <v>0</v>
      </c>
      <c r="AA304" s="6">
        <v>246.78</v>
      </c>
      <c r="AB304" s="6">
        <v>0</v>
      </c>
      <c r="AC304" s="10">
        <f t="shared" si="118"/>
        <v>646.19000000000005</v>
      </c>
      <c r="AD304" s="6">
        <v>2301.27</v>
      </c>
      <c r="AE304" s="10">
        <f t="shared" si="117"/>
        <v>2301.27</v>
      </c>
      <c r="AG304" s="10">
        <f t="shared" si="114"/>
        <v>3715.46</v>
      </c>
    </row>
    <row r="305" spans="1:33">
      <c r="A305" s="14">
        <v>43014</v>
      </c>
      <c r="B305" s="6">
        <v>0</v>
      </c>
      <c r="C305" s="6">
        <v>0</v>
      </c>
      <c r="D305" s="6">
        <v>0</v>
      </c>
      <c r="E305" s="6">
        <v>0</v>
      </c>
      <c r="F305" s="6">
        <v>0</v>
      </c>
      <c r="G305" s="10">
        <f t="shared" si="113"/>
        <v>0</v>
      </c>
      <c r="H305" s="6">
        <v>29</v>
      </c>
      <c r="I305" s="6">
        <v>0</v>
      </c>
      <c r="J305" s="6">
        <v>15.55</v>
      </c>
      <c r="K305" s="6">
        <v>66.34</v>
      </c>
      <c r="L305" s="6">
        <v>0.88</v>
      </c>
      <c r="M305" s="6">
        <v>6</v>
      </c>
      <c r="N305" s="6">
        <v>10.9</v>
      </c>
      <c r="O305" s="6">
        <v>103.45</v>
      </c>
      <c r="P305" s="6">
        <v>3.07</v>
      </c>
      <c r="Q305" s="6">
        <v>0</v>
      </c>
      <c r="R305" s="6">
        <v>0</v>
      </c>
      <c r="S305" s="6">
        <v>13</v>
      </c>
      <c r="T305" s="6">
        <v>0</v>
      </c>
      <c r="U305" s="10">
        <f t="shared" si="115"/>
        <v>248.19</v>
      </c>
      <c r="V305" s="6">
        <v>42.1</v>
      </c>
      <c r="W305" s="6">
        <v>0</v>
      </c>
      <c r="X305" s="10">
        <f t="shared" si="116"/>
        <v>42.1</v>
      </c>
      <c r="Y305" s="6">
        <v>7.47</v>
      </c>
      <c r="Z305" s="6">
        <v>0</v>
      </c>
      <c r="AA305" s="6">
        <v>11.19</v>
      </c>
      <c r="AB305" s="6">
        <v>0</v>
      </c>
      <c r="AC305" s="10">
        <f>SUM(Y305:AB305)</f>
        <v>18.66</v>
      </c>
      <c r="AD305" s="6">
        <v>42.02</v>
      </c>
      <c r="AE305" s="10">
        <f t="shared" si="117"/>
        <v>42.02</v>
      </c>
      <c r="AG305" s="10">
        <f t="shared" si="114"/>
        <v>350.97</v>
      </c>
    </row>
    <row r="306" spans="1:33">
      <c r="A306" s="14">
        <v>43017</v>
      </c>
      <c r="B306" s="6">
        <v>18.940000000000001</v>
      </c>
      <c r="C306" s="6">
        <v>0</v>
      </c>
      <c r="D306" s="6">
        <v>0</v>
      </c>
      <c r="E306" s="6">
        <v>0</v>
      </c>
      <c r="F306" s="6">
        <v>0</v>
      </c>
      <c r="G306" s="10">
        <f t="shared" si="113"/>
        <v>18.940000000000001</v>
      </c>
      <c r="H306" s="6">
        <v>109</v>
      </c>
      <c r="I306" s="6">
        <v>1</v>
      </c>
      <c r="J306" s="6">
        <v>19.329999999999998</v>
      </c>
      <c r="K306" s="6">
        <v>37.76</v>
      </c>
      <c r="L306" s="6">
        <v>17.61</v>
      </c>
      <c r="M306" s="6">
        <v>0</v>
      </c>
      <c r="N306" s="6">
        <v>21.12</v>
      </c>
      <c r="O306" s="148">
        <v>506.61</v>
      </c>
      <c r="P306" s="6">
        <v>9.93</v>
      </c>
      <c r="Q306" s="6">
        <v>0</v>
      </c>
      <c r="R306" s="6">
        <v>0</v>
      </c>
      <c r="S306" s="6">
        <v>74</v>
      </c>
      <c r="T306" s="6">
        <v>0</v>
      </c>
      <c r="U306" s="10">
        <f t="shared" si="115"/>
        <v>796.36</v>
      </c>
      <c r="V306" s="6">
        <v>134.9</v>
      </c>
      <c r="W306" s="6">
        <v>0</v>
      </c>
      <c r="X306" s="10">
        <f t="shared" si="116"/>
        <v>134.9</v>
      </c>
      <c r="Y306" s="6">
        <v>0.22</v>
      </c>
      <c r="Z306" s="6">
        <v>3</v>
      </c>
      <c r="AA306" s="6">
        <v>12.02</v>
      </c>
      <c r="AB306" s="6">
        <v>0</v>
      </c>
      <c r="AC306" s="10">
        <f t="shared" si="118"/>
        <v>15.24</v>
      </c>
      <c r="AD306" s="6">
        <v>0</v>
      </c>
      <c r="AE306" s="10">
        <f t="shared" si="117"/>
        <v>0</v>
      </c>
      <c r="AG306" s="10">
        <f t="shared" si="114"/>
        <v>965.44</v>
      </c>
    </row>
    <row r="307" spans="1:33">
      <c r="A307" s="14">
        <v>43018</v>
      </c>
      <c r="B307" s="6">
        <v>0</v>
      </c>
      <c r="C307" s="6">
        <v>0</v>
      </c>
      <c r="D307" s="6">
        <v>0</v>
      </c>
      <c r="E307" s="6">
        <v>0</v>
      </c>
      <c r="F307" s="6">
        <v>0</v>
      </c>
      <c r="G307" s="10">
        <f t="shared" si="113"/>
        <v>0</v>
      </c>
      <c r="H307" s="6">
        <v>105.5</v>
      </c>
      <c r="I307" s="6">
        <v>13</v>
      </c>
      <c r="J307" s="6">
        <v>4.5</v>
      </c>
      <c r="K307" s="6">
        <v>142.21</v>
      </c>
      <c r="L307" s="6">
        <v>0.92</v>
      </c>
      <c r="M307" s="6">
        <v>0</v>
      </c>
      <c r="N307" s="6">
        <v>76.790000000000006</v>
      </c>
      <c r="O307" s="6">
        <v>0</v>
      </c>
      <c r="P307" s="6">
        <v>7</v>
      </c>
      <c r="Q307" s="6">
        <v>0</v>
      </c>
      <c r="R307" s="6">
        <v>5</v>
      </c>
      <c r="S307" s="6">
        <v>1172.02</v>
      </c>
      <c r="T307" s="6">
        <v>0</v>
      </c>
      <c r="U307" s="10">
        <f t="shared" si="115"/>
        <v>1526.94</v>
      </c>
      <c r="V307" s="6">
        <v>85.6</v>
      </c>
      <c r="W307" s="6">
        <v>0</v>
      </c>
      <c r="X307" s="10">
        <f t="shared" si="116"/>
        <v>85.6</v>
      </c>
      <c r="Y307" s="6">
        <v>0.09</v>
      </c>
      <c r="Z307" s="6">
        <v>0</v>
      </c>
      <c r="AA307" s="6">
        <v>8.9600000000000009</v>
      </c>
      <c r="AB307" s="6">
        <v>0</v>
      </c>
      <c r="AC307" s="10">
        <f t="shared" si="118"/>
        <v>9.0500000000000007</v>
      </c>
      <c r="AD307" s="6">
        <v>0</v>
      </c>
      <c r="AE307" s="10">
        <f t="shared" si="117"/>
        <v>0</v>
      </c>
      <c r="AG307" s="10">
        <f t="shared" si="114"/>
        <v>1621.5900000000001</v>
      </c>
    </row>
    <row r="308" spans="1:33">
      <c r="A308" s="14">
        <v>43019</v>
      </c>
      <c r="B308" s="6">
        <v>0</v>
      </c>
      <c r="C308" s="6">
        <v>0</v>
      </c>
      <c r="D308" s="6">
        <v>0</v>
      </c>
      <c r="E308" s="6">
        <v>0</v>
      </c>
      <c r="F308" s="6">
        <v>0</v>
      </c>
      <c r="G308" s="10">
        <f t="shared" si="113"/>
        <v>0</v>
      </c>
      <c r="H308" s="6">
        <v>93.5</v>
      </c>
      <c r="I308" s="6">
        <v>0</v>
      </c>
      <c r="J308" s="6">
        <v>17.22</v>
      </c>
      <c r="K308" s="6">
        <v>53.52</v>
      </c>
      <c r="L308" s="6">
        <v>0.72</v>
      </c>
      <c r="M308" s="6">
        <v>0</v>
      </c>
      <c r="N308" s="6">
        <v>18.11</v>
      </c>
      <c r="O308" s="6">
        <v>0</v>
      </c>
      <c r="P308" s="6">
        <v>20.49</v>
      </c>
      <c r="Q308" s="6">
        <v>0</v>
      </c>
      <c r="R308" s="6">
        <v>6</v>
      </c>
      <c r="S308" s="6">
        <v>10</v>
      </c>
      <c r="T308" s="6">
        <v>0</v>
      </c>
      <c r="U308" s="10">
        <f t="shared" si="115"/>
        <v>219.56</v>
      </c>
      <c r="V308" s="6">
        <v>155.30000000000001</v>
      </c>
      <c r="W308" s="6">
        <v>0</v>
      </c>
      <c r="X308" s="10">
        <f t="shared" si="116"/>
        <v>155.30000000000001</v>
      </c>
      <c r="Y308" s="6">
        <v>0.73</v>
      </c>
      <c r="Z308" s="6">
        <v>0</v>
      </c>
      <c r="AA308" s="6">
        <v>9.08</v>
      </c>
      <c r="AB308" s="6">
        <v>0</v>
      </c>
      <c r="AC308" s="10">
        <f t="shared" si="118"/>
        <v>9.81</v>
      </c>
      <c r="AD308" s="6">
        <v>5.6</v>
      </c>
      <c r="AE308" s="10">
        <f t="shared" si="117"/>
        <v>5.6</v>
      </c>
      <c r="AG308" s="10">
        <f t="shared" si="114"/>
        <v>390.27</v>
      </c>
    </row>
    <row r="309" spans="1:33">
      <c r="A309" s="14">
        <v>43020</v>
      </c>
      <c r="B309" s="6">
        <v>323</v>
      </c>
      <c r="C309" s="6">
        <v>0</v>
      </c>
      <c r="D309" s="6">
        <v>0</v>
      </c>
      <c r="E309" s="6">
        <v>0</v>
      </c>
      <c r="F309" s="6">
        <v>0</v>
      </c>
      <c r="G309" s="10">
        <f t="shared" si="113"/>
        <v>323</v>
      </c>
      <c r="H309" s="6">
        <v>53</v>
      </c>
      <c r="I309" s="6">
        <v>0</v>
      </c>
      <c r="J309" s="6">
        <v>39.79</v>
      </c>
      <c r="K309" s="6">
        <v>87.7</v>
      </c>
      <c r="L309" s="6">
        <v>4.5999999999999996</v>
      </c>
      <c r="M309" s="6">
        <v>6</v>
      </c>
      <c r="N309" s="6">
        <v>53.73</v>
      </c>
      <c r="O309" s="6">
        <v>449.39</v>
      </c>
      <c r="P309" s="6">
        <v>9.73</v>
      </c>
      <c r="Q309" s="6">
        <v>0</v>
      </c>
      <c r="R309" s="6">
        <v>0</v>
      </c>
      <c r="S309" s="6">
        <v>118.47</v>
      </c>
      <c r="T309" s="6">
        <v>0</v>
      </c>
      <c r="U309" s="10">
        <f t="shared" si="115"/>
        <v>822.41000000000008</v>
      </c>
      <c r="V309" s="6">
        <v>298.55</v>
      </c>
      <c r="W309" s="6">
        <v>0</v>
      </c>
      <c r="X309" s="10">
        <f t="shared" si="116"/>
        <v>298.55</v>
      </c>
      <c r="Y309" s="6">
        <v>7.17</v>
      </c>
      <c r="Z309" s="6">
        <v>0</v>
      </c>
      <c r="AA309" s="6">
        <v>11.31</v>
      </c>
      <c r="AB309" s="6">
        <v>0</v>
      </c>
      <c r="AC309" s="10">
        <f t="shared" si="118"/>
        <v>18.48</v>
      </c>
      <c r="AD309" s="6">
        <v>112.87</v>
      </c>
      <c r="AE309" s="10">
        <f t="shared" si="117"/>
        <v>112.87</v>
      </c>
      <c r="AG309" s="10">
        <f t="shared" si="114"/>
        <v>1575.31</v>
      </c>
    </row>
    <row r="310" spans="1:33">
      <c r="A310" s="14">
        <v>43021</v>
      </c>
      <c r="B310" s="6">
        <v>503.8</v>
      </c>
      <c r="C310" s="6">
        <v>0</v>
      </c>
      <c r="D310" s="6">
        <v>0</v>
      </c>
      <c r="E310" s="6">
        <v>0</v>
      </c>
      <c r="F310" s="6">
        <v>0</v>
      </c>
      <c r="G310" s="10">
        <f t="shared" si="113"/>
        <v>503.8</v>
      </c>
      <c r="H310" s="6">
        <v>32.5</v>
      </c>
      <c r="I310" s="6">
        <v>1</v>
      </c>
      <c r="J310" s="6">
        <v>136.63</v>
      </c>
      <c r="K310" s="6">
        <v>39.07</v>
      </c>
      <c r="L310" s="6">
        <v>3.31</v>
      </c>
      <c r="M310" s="6">
        <v>0</v>
      </c>
      <c r="N310" s="6">
        <v>53.43</v>
      </c>
      <c r="O310" s="6">
        <v>109.1</v>
      </c>
      <c r="P310" s="6">
        <v>72.739999999999995</v>
      </c>
      <c r="Q310" s="6">
        <v>0</v>
      </c>
      <c r="R310" s="6">
        <v>0</v>
      </c>
      <c r="S310" s="6">
        <v>16.63</v>
      </c>
      <c r="T310" s="6">
        <v>0</v>
      </c>
      <c r="U310" s="10">
        <f t="shared" si="115"/>
        <v>464.40999999999997</v>
      </c>
      <c r="V310" s="6">
        <v>235.65</v>
      </c>
      <c r="W310" s="6">
        <v>0</v>
      </c>
      <c r="X310" s="10">
        <f t="shared" si="116"/>
        <v>235.65</v>
      </c>
      <c r="Y310" s="6">
        <v>4.41</v>
      </c>
      <c r="Z310" s="6">
        <v>0</v>
      </c>
      <c r="AA310" s="6">
        <v>13.25</v>
      </c>
      <c r="AB310" s="6">
        <v>0</v>
      </c>
      <c r="AC310" s="10">
        <f t="shared" ref="AC310:AC323" si="119">SUM(Y310:AB310)</f>
        <v>17.66</v>
      </c>
      <c r="AD310" s="6">
        <v>29.03</v>
      </c>
      <c r="AE310" s="10">
        <f>SUM(AD310)</f>
        <v>29.03</v>
      </c>
      <c r="AG310" s="10">
        <f t="shared" si="114"/>
        <v>1250.55</v>
      </c>
    </row>
    <row r="311" spans="1:33">
      <c r="A311" s="14">
        <v>43024</v>
      </c>
      <c r="B311" s="6">
        <v>40</v>
      </c>
      <c r="C311" s="6">
        <v>0</v>
      </c>
      <c r="D311" s="6">
        <v>0</v>
      </c>
      <c r="E311" s="6">
        <v>0</v>
      </c>
      <c r="F311" s="6">
        <v>0</v>
      </c>
      <c r="G311" s="10">
        <f t="shared" si="113"/>
        <v>40</v>
      </c>
      <c r="H311" s="6">
        <v>49</v>
      </c>
      <c r="I311" s="6">
        <v>1</v>
      </c>
      <c r="J311" s="6">
        <v>56.07</v>
      </c>
      <c r="K311" s="6">
        <v>103.34</v>
      </c>
      <c r="L311" s="6">
        <v>7.32</v>
      </c>
      <c r="M311" s="6">
        <v>0</v>
      </c>
      <c r="N311" s="6">
        <v>67.239999999999995</v>
      </c>
      <c r="O311" s="6">
        <v>450.24</v>
      </c>
      <c r="P311" s="6">
        <v>22.25</v>
      </c>
      <c r="Q311" s="6">
        <v>0</v>
      </c>
      <c r="R311" s="6">
        <v>0</v>
      </c>
      <c r="S311" s="6">
        <v>46</v>
      </c>
      <c r="T311" s="6">
        <v>0</v>
      </c>
      <c r="U311" s="10">
        <f t="shared" si="115"/>
        <v>802.46</v>
      </c>
      <c r="V311" s="6">
        <v>518.07000000000005</v>
      </c>
      <c r="W311" s="6">
        <v>0</v>
      </c>
      <c r="X311" s="10">
        <f t="shared" si="116"/>
        <v>518.07000000000005</v>
      </c>
      <c r="Y311" s="6">
        <v>161.49</v>
      </c>
      <c r="Z311" s="6">
        <v>0</v>
      </c>
      <c r="AA311" s="6">
        <v>80.36</v>
      </c>
      <c r="AB311" s="6">
        <v>0</v>
      </c>
      <c r="AC311" s="10">
        <f t="shared" si="119"/>
        <v>241.85000000000002</v>
      </c>
      <c r="AD311" s="6">
        <v>503.35</v>
      </c>
      <c r="AE311" s="10">
        <f t="shared" si="117"/>
        <v>503.35</v>
      </c>
      <c r="AG311" s="10">
        <f t="shared" si="114"/>
        <v>2105.73</v>
      </c>
    </row>
    <row r="312" spans="1:33">
      <c r="A312" s="14">
        <v>43025</v>
      </c>
      <c r="B312" s="6">
        <v>952.25</v>
      </c>
      <c r="C312" s="6">
        <v>0</v>
      </c>
      <c r="D312" s="6">
        <v>0</v>
      </c>
      <c r="E312" s="6">
        <v>0</v>
      </c>
      <c r="F312" s="6">
        <v>0</v>
      </c>
      <c r="G312" s="10">
        <f t="shared" si="113"/>
        <v>952.25</v>
      </c>
      <c r="H312" s="6">
        <v>101.5</v>
      </c>
      <c r="I312" s="6">
        <v>1</v>
      </c>
      <c r="J312" s="6">
        <v>20.27</v>
      </c>
      <c r="K312" s="6">
        <v>828.16</v>
      </c>
      <c r="L312" s="6">
        <v>2.44</v>
      </c>
      <c r="M312" s="6">
        <v>6</v>
      </c>
      <c r="N312" s="6">
        <v>145.26</v>
      </c>
      <c r="O312" s="6">
        <v>0</v>
      </c>
      <c r="P312" s="6">
        <v>33.17</v>
      </c>
      <c r="Q312" s="6">
        <v>0</v>
      </c>
      <c r="R312" s="6">
        <v>0</v>
      </c>
      <c r="S312" s="6">
        <v>222.08</v>
      </c>
      <c r="T312" s="6">
        <v>0</v>
      </c>
      <c r="U312" s="10">
        <f t="shared" si="115"/>
        <v>1359.88</v>
      </c>
      <c r="V312" s="6">
        <v>445.17</v>
      </c>
      <c r="W312" s="6">
        <v>0</v>
      </c>
      <c r="X312" s="10">
        <f t="shared" si="116"/>
        <v>445.17</v>
      </c>
      <c r="Y312" s="6">
        <v>7.92</v>
      </c>
      <c r="Z312" s="6">
        <v>6</v>
      </c>
      <c r="AA312" s="6">
        <v>49.03</v>
      </c>
      <c r="AB312" s="6">
        <v>0</v>
      </c>
      <c r="AC312" s="10">
        <f t="shared" si="119"/>
        <v>62.95</v>
      </c>
      <c r="AD312" s="6">
        <v>344.73</v>
      </c>
      <c r="AE312" s="10">
        <f t="shared" si="117"/>
        <v>344.73</v>
      </c>
      <c r="AG312" s="10">
        <f t="shared" si="114"/>
        <v>3164.98</v>
      </c>
    </row>
    <row r="313" spans="1:33">
      <c r="A313" s="14">
        <v>43026</v>
      </c>
      <c r="B313" s="6">
        <v>641.71</v>
      </c>
      <c r="C313" s="6">
        <v>0</v>
      </c>
      <c r="D313" s="6">
        <v>0</v>
      </c>
      <c r="E313" s="6">
        <v>0</v>
      </c>
      <c r="F313" s="6">
        <v>0</v>
      </c>
      <c r="G313" s="10">
        <f t="shared" si="113"/>
        <v>641.71</v>
      </c>
      <c r="H313" s="6">
        <v>58</v>
      </c>
      <c r="I313" s="6">
        <v>0</v>
      </c>
      <c r="J313" s="6">
        <v>32.18</v>
      </c>
      <c r="K313" s="6">
        <v>190.04</v>
      </c>
      <c r="L313" s="6">
        <v>6.2</v>
      </c>
      <c r="M313" s="6">
        <v>0</v>
      </c>
      <c r="N313" s="6">
        <v>993.61</v>
      </c>
      <c r="O313" s="6">
        <v>308.47000000000003</v>
      </c>
      <c r="P313" s="6">
        <v>17.579999999999998</v>
      </c>
      <c r="Q313" s="6">
        <v>0</v>
      </c>
      <c r="R313" s="6">
        <v>0</v>
      </c>
      <c r="S313" s="6">
        <v>17829.669999999998</v>
      </c>
      <c r="T313" s="6">
        <v>0</v>
      </c>
      <c r="U313" s="10">
        <f t="shared" si="115"/>
        <v>19435.75</v>
      </c>
      <c r="V313" s="6">
        <v>314.67</v>
      </c>
      <c r="W313" s="6">
        <v>0</v>
      </c>
      <c r="X313" s="10">
        <f t="shared" si="116"/>
        <v>314.67</v>
      </c>
      <c r="Y313" s="6">
        <v>215.14</v>
      </c>
      <c r="Z313" s="6">
        <v>3</v>
      </c>
      <c r="AA313" s="6">
        <v>105.55</v>
      </c>
      <c r="AB313" s="6">
        <v>0</v>
      </c>
      <c r="AC313" s="10">
        <f t="shared" si="119"/>
        <v>323.69</v>
      </c>
      <c r="AD313" s="6">
        <v>801.77</v>
      </c>
      <c r="AE313" s="10">
        <f t="shared" si="117"/>
        <v>801.77</v>
      </c>
      <c r="AG313" s="10">
        <f t="shared" si="114"/>
        <v>21517.59</v>
      </c>
    </row>
    <row r="314" spans="1:33">
      <c r="A314" s="14">
        <v>43027</v>
      </c>
      <c r="B314" s="6">
        <v>1262.08</v>
      </c>
      <c r="C314" s="6">
        <v>0</v>
      </c>
      <c r="D314" s="6">
        <v>0</v>
      </c>
      <c r="E314" s="6">
        <v>0</v>
      </c>
      <c r="F314" s="6">
        <v>0</v>
      </c>
      <c r="G314" s="10">
        <f t="shared" si="113"/>
        <v>1262.08</v>
      </c>
      <c r="H314" s="6">
        <v>81</v>
      </c>
      <c r="I314" s="6">
        <v>2</v>
      </c>
      <c r="J314" s="6">
        <v>0.74</v>
      </c>
      <c r="K314" s="6">
        <v>568.62</v>
      </c>
      <c r="L314" s="6">
        <v>0</v>
      </c>
      <c r="M314" s="6">
        <v>0</v>
      </c>
      <c r="N314" s="6">
        <v>116.23</v>
      </c>
      <c r="O314" s="6">
        <v>132.87</v>
      </c>
      <c r="P314" s="6">
        <v>9.08</v>
      </c>
      <c r="Q314" s="6">
        <v>0</v>
      </c>
      <c r="R314" s="6">
        <v>0</v>
      </c>
      <c r="S314" s="6">
        <v>81.400000000000006</v>
      </c>
      <c r="T314" s="6">
        <v>0</v>
      </c>
      <c r="U314" s="10">
        <f t="shared" si="115"/>
        <v>991.94</v>
      </c>
      <c r="V314" s="6">
        <v>226.1</v>
      </c>
      <c r="W314" s="6">
        <v>0</v>
      </c>
      <c r="X314" s="10">
        <f t="shared" si="116"/>
        <v>226.1</v>
      </c>
      <c r="Y314" s="6">
        <v>1.24</v>
      </c>
      <c r="Z314" s="6">
        <v>0</v>
      </c>
      <c r="AA314" s="6">
        <v>8.73</v>
      </c>
      <c r="AB314" s="6">
        <v>18</v>
      </c>
      <c r="AC314" s="10">
        <f t="shared" si="119"/>
        <v>27.97</v>
      </c>
      <c r="AD314" s="6">
        <v>90.81</v>
      </c>
      <c r="AE314" s="10">
        <f t="shared" si="117"/>
        <v>90.81</v>
      </c>
      <c r="AG314" s="10">
        <f t="shared" si="114"/>
        <v>2598.9</v>
      </c>
    </row>
    <row r="315" spans="1:33">
      <c r="A315" s="151">
        <v>43028</v>
      </c>
      <c r="B315" s="149"/>
      <c r="C315" s="149"/>
      <c r="D315" s="149"/>
      <c r="E315" s="149"/>
      <c r="F315" s="149"/>
      <c r="G315" s="150">
        <f t="shared" si="113"/>
        <v>0</v>
      </c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50">
        <f t="shared" si="115"/>
        <v>0</v>
      </c>
      <c r="V315" s="149"/>
      <c r="W315" s="149"/>
      <c r="X315" s="150">
        <f t="shared" si="116"/>
        <v>0</v>
      </c>
      <c r="Y315" s="149"/>
      <c r="Z315" s="149"/>
      <c r="AA315" s="149"/>
      <c r="AB315" s="149"/>
      <c r="AC315" s="150">
        <f t="shared" si="119"/>
        <v>0</v>
      </c>
      <c r="AD315" s="149"/>
      <c r="AE315" s="150">
        <f t="shared" si="117"/>
        <v>0</v>
      </c>
      <c r="AG315" s="10">
        <f t="shared" si="114"/>
        <v>0</v>
      </c>
    </row>
    <row r="316" spans="1:33">
      <c r="A316" s="14">
        <v>43031</v>
      </c>
      <c r="B316" s="6">
        <v>0</v>
      </c>
      <c r="C316" s="6">
        <v>0</v>
      </c>
      <c r="D316" s="6">
        <v>0</v>
      </c>
      <c r="E316" s="6">
        <v>0</v>
      </c>
      <c r="F316" s="6">
        <v>0</v>
      </c>
      <c r="G316" s="10">
        <f t="shared" si="113"/>
        <v>0</v>
      </c>
      <c r="H316" s="6">
        <v>58</v>
      </c>
      <c r="I316" s="6">
        <v>1</v>
      </c>
      <c r="J316" s="6">
        <v>17.329999999999998</v>
      </c>
      <c r="K316" s="6">
        <v>180.26</v>
      </c>
      <c r="L316" s="6">
        <v>2.68</v>
      </c>
      <c r="M316" s="6">
        <v>0</v>
      </c>
      <c r="N316" s="6">
        <v>52.7</v>
      </c>
      <c r="O316" s="6">
        <v>533.03</v>
      </c>
      <c r="P316" s="6">
        <v>23.65</v>
      </c>
      <c r="Q316" s="6">
        <v>0</v>
      </c>
      <c r="R316" s="6">
        <v>2.5</v>
      </c>
      <c r="S316" s="6">
        <v>439.76</v>
      </c>
      <c r="T316" s="6">
        <v>0</v>
      </c>
      <c r="U316" s="10">
        <f t="shared" si="115"/>
        <v>1310.9099999999999</v>
      </c>
      <c r="V316" s="6">
        <v>297.83</v>
      </c>
      <c r="W316" s="6">
        <v>0</v>
      </c>
      <c r="X316" s="10">
        <f t="shared" si="116"/>
        <v>297.83</v>
      </c>
      <c r="Y316" s="6">
        <v>6.58</v>
      </c>
      <c r="Z316" s="6">
        <v>0</v>
      </c>
      <c r="AA316" s="6">
        <v>20.12</v>
      </c>
      <c r="AB316" s="6">
        <v>0</v>
      </c>
      <c r="AC316" s="10">
        <f t="shared" si="119"/>
        <v>26.700000000000003</v>
      </c>
      <c r="AD316" s="6">
        <v>32.479999999999997</v>
      </c>
      <c r="AE316" s="10">
        <f t="shared" si="117"/>
        <v>32.479999999999997</v>
      </c>
      <c r="AG316" s="10">
        <f t="shared" si="114"/>
        <v>1667.9199999999998</v>
      </c>
    </row>
    <row r="317" spans="1:33">
      <c r="A317" s="14">
        <v>43032</v>
      </c>
      <c r="B317" s="6">
        <v>25.86</v>
      </c>
      <c r="C317" s="6">
        <v>0</v>
      </c>
      <c r="D317" s="6">
        <v>0</v>
      </c>
      <c r="E317" s="6">
        <v>0</v>
      </c>
      <c r="F317" s="6">
        <v>0</v>
      </c>
      <c r="G317" s="10">
        <f t="shared" si="113"/>
        <v>25.86</v>
      </c>
      <c r="H317" s="6">
        <v>112</v>
      </c>
      <c r="I317" s="6">
        <v>0</v>
      </c>
      <c r="J317" s="6">
        <v>20.62</v>
      </c>
      <c r="K317" s="6">
        <v>327.33</v>
      </c>
      <c r="L317" s="6">
        <v>5.42</v>
      </c>
      <c r="M317" s="6">
        <v>6</v>
      </c>
      <c r="N317" s="6">
        <v>51.4</v>
      </c>
      <c r="O317" s="6">
        <v>0</v>
      </c>
      <c r="P317" s="6">
        <v>19.829999999999998</v>
      </c>
      <c r="Q317" s="6">
        <v>0</v>
      </c>
      <c r="R317" s="6">
        <v>0</v>
      </c>
      <c r="S317" s="6">
        <v>33</v>
      </c>
      <c r="T317" s="6">
        <v>0</v>
      </c>
      <c r="U317" s="10">
        <f t="shared" si="115"/>
        <v>575.6</v>
      </c>
      <c r="V317" s="6">
        <v>365.82</v>
      </c>
      <c r="W317" s="6">
        <v>0</v>
      </c>
      <c r="X317" s="10">
        <f t="shared" si="116"/>
        <v>365.82</v>
      </c>
      <c r="Y317" s="6">
        <v>24.53</v>
      </c>
      <c r="Z317" s="6">
        <v>3</v>
      </c>
      <c r="AA317" s="6">
        <v>47.36</v>
      </c>
      <c r="AB317" s="6">
        <v>0</v>
      </c>
      <c r="AC317" s="10">
        <f t="shared" si="119"/>
        <v>74.89</v>
      </c>
      <c r="AD317" s="6">
        <v>114.06</v>
      </c>
      <c r="AE317" s="10">
        <f t="shared" si="117"/>
        <v>114.06</v>
      </c>
      <c r="AG317" s="10">
        <f t="shared" si="114"/>
        <v>1156.2299999999998</v>
      </c>
    </row>
    <row r="318" spans="1:33">
      <c r="A318" s="14">
        <v>43033</v>
      </c>
      <c r="B318" s="6">
        <v>3050.06</v>
      </c>
      <c r="C318" s="6">
        <v>0</v>
      </c>
      <c r="D318" s="6">
        <v>0</v>
      </c>
      <c r="E318" s="6">
        <v>0</v>
      </c>
      <c r="F318" s="6">
        <v>0</v>
      </c>
      <c r="G318" s="10">
        <f t="shared" si="113"/>
        <v>3050.06</v>
      </c>
      <c r="H318" s="6">
        <v>87.5</v>
      </c>
      <c r="I318" s="6">
        <v>0</v>
      </c>
      <c r="J318" s="6">
        <v>13.67</v>
      </c>
      <c r="K318" s="6">
        <v>439.83</v>
      </c>
      <c r="L318" s="6">
        <v>0.43</v>
      </c>
      <c r="M318" s="6">
        <v>0</v>
      </c>
      <c r="N318" s="6">
        <v>215.49</v>
      </c>
      <c r="O318" s="6">
        <v>286.29000000000002</v>
      </c>
      <c r="P318" s="6">
        <v>43.09</v>
      </c>
      <c r="Q318" s="6">
        <v>0</v>
      </c>
      <c r="R318" s="6">
        <v>0</v>
      </c>
      <c r="S318" s="6">
        <v>15</v>
      </c>
      <c r="T318" s="6">
        <v>0</v>
      </c>
      <c r="U318" s="10">
        <f t="shared" si="115"/>
        <v>1101.3</v>
      </c>
      <c r="V318" s="6">
        <v>403.27</v>
      </c>
      <c r="W318" s="6">
        <v>0</v>
      </c>
      <c r="X318" s="10">
        <f t="shared" si="116"/>
        <v>403.27</v>
      </c>
      <c r="Y318" s="6">
        <v>49.25</v>
      </c>
      <c r="Z318" s="6">
        <v>5.71</v>
      </c>
      <c r="AA318" s="6">
        <v>136.52000000000001</v>
      </c>
      <c r="AB318" s="6">
        <v>0</v>
      </c>
      <c r="AC318" s="10">
        <f t="shared" si="119"/>
        <v>191.48000000000002</v>
      </c>
      <c r="AD318" s="6">
        <v>237.32</v>
      </c>
      <c r="AE318" s="10">
        <f t="shared" si="117"/>
        <v>237.32</v>
      </c>
      <c r="AG318" s="10">
        <f t="shared" si="114"/>
        <v>4983.43</v>
      </c>
    </row>
    <row r="319" spans="1:33">
      <c r="A319" s="14">
        <v>43034</v>
      </c>
      <c r="B319" s="6">
        <v>1159.4000000000001</v>
      </c>
      <c r="C319" s="6">
        <v>0</v>
      </c>
      <c r="D319" s="6">
        <v>0</v>
      </c>
      <c r="E319" s="6">
        <v>0</v>
      </c>
      <c r="F319" s="6">
        <v>0</v>
      </c>
      <c r="G319" s="10">
        <f t="shared" si="113"/>
        <v>1159.4000000000001</v>
      </c>
      <c r="H319" s="6">
        <v>35</v>
      </c>
      <c r="I319" s="6">
        <v>1</v>
      </c>
      <c r="J319" s="6">
        <v>23.85</v>
      </c>
      <c r="K319" s="6">
        <v>119.29</v>
      </c>
      <c r="L319" s="6">
        <v>2.2599999999999998</v>
      </c>
      <c r="M319" s="6">
        <v>0</v>
      </c>
      <c r="N319" s="6">
        <v>80.489999999999995</v>
      </c>
      <c r="O319" s="6">
        <v>125.31</v>
      </c>
      <c r="P319" s="6">
        <v>16.739999999999998</v>
      </c>
      <c r="Q319" s="6">
        <v>0</v>
      </c>
      <c r="R319" s="6">
        <v>0</v>
      </c>
      <c r="S319" s="6">
        <v>58</v>
      </c>
      <c r="T319" s="6">
        <v>0</v>
      </c>
      <c r="U319" s="10">
        <f t="shared" si="115"/>
        <v>461.94</v>
      </c>
      <c r="V319" s="6">
        <v>193.6</v>
      </c>
      <c r="W319" s="6">
        <v>0</v>
      </c>
      <c r="X319" s="10">
        <f t="shared" si="116"/>
        <v>193.6</v>
      </c>
      <c r="Y319" s="6">
        <v>0</v>
      </c>
      <c r="Z319" s="6">
        <v>0</v>
      </c>
      <c r="AA319" s="6">
        <v>0</v>
      </c>
      <c r="AB319" s="6">
        <v>0</v>
      </c>
      <c r="AC319" s="10">
        <f t="shared" si="119"/>
        <v>0</v>
      </c>
      <c r="AD319" s="6">
        <v>0</v>
      </c>
      <c r="AE319" s="10">
        <f t="shared" si="117"/>
        <v>0</v>
      </c>
      <c r="AG319" s="10">
        <f t="shared" si="114"/>
        <v>1814.94</v>
      </c>
    </row>
    <row r="320" spans="1:33">
      <c r="A320" s="14">
        <v>43035</v>
      </c>
      <c r="B320" s="6">
        <v>205.69</v>
      </c>
      <c r="C320" s="6">
        <v>0</v>
      </c>
      <c r="D320" s="6">
        <v>0</v>
      </c>
      <c r="E320" s="6">
        <v>0</v>
      </c>
      <c r="F320" s="6">
        <v>0</v>
      </c>
      <c r="G320" s="10">
        <f t="shared" si="113"/>
        <v>205.69</v>
      </c>
      <c r="H320" s="6">
        <v>95.5</v>
      </c>
      <c r="I320" s="6">
        <v>1</v>
      </c>
      <c r="J320" s="6">
        <v>76.23</v>
      </c>
      <c r="K320" s="6">
        <v>1600.34</v>
      </c>
      <c r="L320" s="6">
        <v>6.56</v>
      </c>
      <c r="M320" s="6">
        <v>0</v>
      </c>
      <c r="N320" s="6">
        <v>129.46</v>
      </c>
      <c r="O320" s="6">
        <v>136.16999999999999</v>
      </c>
      <c r="P320" s="6">
        <v>69.069999999999993</v>
      </c>
      <c r="Q320" s="6">
        <v>0</v>
      </c>
      <c r="R320" s="6">
        <v>2.5</v>
      </c>
      <c r="S320" s="6">
        <v>188</v>
      </c>
      <c r="T320" s="6">
        <v>0</v>
      </c>
      <c r="U320" s="10">
        <f t="shared" si="115"/>
        <v>2304.83</v>
      </c>
      <c r="V320" s="6">
        <v>218.4</v>
      </c>
      <c r="W320" s="6">
        <v>0</v>
      </c>
      <c r="X320" s="10">
        <f t="shared" si="116"/>
        <v>218.4</v>
      </c>
      <c r="Y320" s="6">
        <v>18.28</v>
      </c>
      <c r="Z320" s="6">
        <v>0</v>
      </c>
      <c r="AA320" s="6">
        <v>42.4</v>
      </c>
      <c r="AB320" s="6">
        <v>0</v>
      </c>
      <c r="AC320" s="10">
        <f t="shared" si="119"/>
        <v>60.68</v>
      </c>
      <c r="AD320" s="6">
        <v>126.14</v>
      </c>
      <c r="AE320" s="10">
        <f t="shared" si="117"/>
        <v>126.14</v>
      </c>
      <c r="AG320" s="10">
        <f t="shared" si="114"/>
        <v>2915.7400000000002</v>
      </c>
    </row>
    <row r="321" spans="1:52">
      <c r="A321" s="14">
        <v>43038</v>
      </c>
      <c r="B321" s="6">
        <v>139.6</v>
      </c>
      <c r="C321" s="6">
        <v>0</v>
      </c>
      <c r="D321" s="6">
        <v>0</v>
      </c>
      <c r="E321" s="6">
        <v>0</v>
      </c>
      <c r="F321" s="6">
        <v>0</v>
      </c>
      <c r="G321" s="10">
        <f t="shared" si="113"/>
        <v>139.6</v>
      </c>
      <c r="H321" s="6">
        <v>86</v>
      </c>
      <c r="I321" s="6">
        <v>0</v>
      </c>
      <c r="J321" s="6">
        <v>58.28</v>
      </c>
      <c r="K321" s="6">
        <v>123.04</v>
      </c>
      <c r="L321" s="6">
        <v>5.63</v>
      </c>
      <c r="M321" s="6">
        <v>6</v>
      </c>
      <c r="N321" s="6">
        <v>62.62</v>
      </c>
      <c r="O321" s="6">
        <v>523.73</v>
      </c>
      <c r="P321" s="6">
        <v>33.39</v>
      </c>
      <c r="Q321" s="6">
        <v>0</v>
      </c>
      <c r="R321" s="6">
        <v>25.5</v>
      </c>
      <c r="S321" s="6">
        <v>185.55</v>
      </c>
      <c r="T321" s="6">
        <v>0</v>
      </c>
      <c r="U321" s="10">
        <f t="shared" si="115"/>
        <v>1109.74</v>
      </c>
      <c r="V321" s="6">
        <v>494.2</v>
      </c>
      <c r="W321" s="6">
        <v>0</v>
      </c>
      <c r="X321" s="10">
        <f t="shared" si="116"/>
        <v>494.2</v>
      </c>
      <c r="Y321" s="6">
        <v>1.17</v>
      </c>
      <c r="Z321" s="6">
        <v>0</v>
      </c>
      <c r="AA321" s="6">
        <v>40</v>
      </c>
      <c r="AB321" s="6">
        <v>0</v>
      </c>
      <c r="AC321" s="10">
        <f t="shared" si="119"/>
        <v>41.17</v>
      </c>
      <c r="AD321" s="6">
        <v>35.89</v>
      </c>
      <c r="AE321" s="10">
        <f t="shared" si="117"/>
        <v>35.89</v>
      </c>
      <c r="AG321" s="10">
        <f>AE321+AC321+X321+U321+G321</f>
        <v>1820.6</v>
      </c>
    </row>
    <row r="322" spans="1:52">
      <c r="A322" s="14">
        <v>43039</v>
      </c>
      <c r="B322" s="6">
        <v>0</v>
      </c>
      <c r="C322" s="6">
        <v>0</v>
      </c>
      <c r="D322" s="6">
        <v>0</v>
      </c>
      <c r="E322" s="6">
        <v>0</v>
      </c>
      <c r="F322" s="6">
        <v>0</v>
      </c>
      <c r="G322" s="10">
        <f t="shared" si="113"/>
        <v>0</v>
      </c>
      <c r="H322" s="6">
        <v>54</v>
      </c>
      <c r="I322" s="6">
        <v>0</v>
      </c>
      <c r="J322" s="6">
        <v>92.21</v>
      </c>
      <c r="K322" s="6">
        <v>760.74</v>
      </c>
      <c r="L322" s="6">
        <v>8.06</v>
      </c>
      <c r="M322" s="6">
        <v>30</v>
      </c>
      <c r="N322" s="6">
        <v>92.53</v>
      </c>
      <c r="O322" s="6">
        <v>0</v>
      </c>
      <c r="P322" s="6">
        <v>59.35</v>
      </c>
      <c r="Q322" s="6">
        <v>0</v>
      </c>
      <c r="R322" s="6">
        <v>0</v>
      </c>
      <c r="S322" s="6">
        <v>396.77</v>
      </c>
      <c r="T322" s="6">
        <v>0</v>
      </c>
      <c r="U322" s="10">
        <f t="shared" si="115"/>
        <v>1493.6599999999999</v>
      </c>
      <c r="V322" s="6">
        <v>201.55</v>
      </c>
      <c r="W322" s="6">
        <v>0</v>
      </c>
      <c r="X322" s="10">
        <f t="shared" si="116"/>
        <v>201.55</v>
      </c>
      <c r="Y322" s="6">
        <v>67.959999999999994</v>
      </c>
      <c r="Z322" s="6">
        <v>3</v>
      </c>
      <c r="AA322" s="6">
        <v>46.1</v>
      </c>
      <c r="AB322" s="6">
        <v>0</v>
      </c>
      <c r="AC322" s="10">
        <f t="shared" si="119"/>
        <v>117.06</v>
      </c>
      <c r="AD322" s="6">
        <v>248.84</v>
      </c>
      <c r="AE322" s="10">
        <f t="shared" si="117"/>
        <v>248.84</v>
      </c>
      <c r="AG322" s="10">
        <f t="shared" si="114"/>
        <v>2061.1099999999997</v>
      </c>
    </row>
    <row r="323" spans="1:52">
      <c r="A323" s="14"/>
      <c r="B323" s="6"/>
      <c r="C323" s="6"/>
      <c r="D323" s="6"/>
      <c r="E323" s="6"/>
      <c r="F323" s="6"/>
      <c r="G323" s="10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10">
        <f t="shared" si="115"/>
        <v>0</v>
      </c>
      <c r="V323" s="6"/>
      <c r="W323" s="6"/>
      <c r="X323" s="10">
        <f t="shared" si="116"/>
        <v>0</v>
      </c>
      <c r="Y323" s="6"/>
      <c r="Z323" s="6"/>
      <c r="AA323" s="6"/>
      <c r="AB323" s="6"/>
      <c r="AC323" s="10">
        <f t="shared" si="119"/>
        <v>0</v>
      </c>
      <c r="AD323" s="6"/>
      <c r="AE323" s="10">
        <f t="shared" si="117"/>
        <v>0</v>
      </c>
      <c r="AG323" s="10">
        <f t="shared" si="114"/>
        <v>0</v>
      </c>
    </row>
    <row r="324" spans="1:52">
      <c r="B324" s="6"/>
      <c r="C324" s="6"/>
      <c r="D324" s="6"/>
      <c r="E324" s="6"/>
      <c r="F324" s="6"/>
      <c r="G324" s="10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10"/>
      <c r="V324" s="6"/>
      <c r="W324" s="6"/>
      <c r="X324" s="10"/>
      <c r="Y324" s="6"/>
      <c r="Z324" s="6"/>
      <c r="AA324" s="6"/>
      <c r="AB324" s="6"/>
      <c r="AC324" s="10"/>
      <c r="AD324" s="6"/>
      <c r="AE324" s="10"/>
      <c r="AG324" s="10"/>
    </row>
    <row r="325" spans="1:52" ht="15.75">
      <c r="B325" s="6">
        <f t="shared" ref="B325:AG325" si="120">SUM(B300:B323)</f>
        <v>8916.16</v>
      </c>
      <c r="C325" s="6">
        <f t="shared" si="120"/>
        <v>0</v>
      </c>
      <c r="D325" s="6">
        <f t="shared" si="120"/>
        <v>0</v>
      </c>
      <c r="E325" s="6">
        <f t="shared" si="120"/>
        <v>0</v>
      </c>
      <c r="F325" s="6">
        <f t="shared" si="120"/>
        <v>0</v>
      </c>
      <c r="G325" s="28">
        <f>SUM(G300:G323)</f>
        <v>8916.16</v>
      </c>
      <c r="H325" s="6">
        <f t="shared" si="120"/>
        <v>1559</v>
      </c>
      <c r="I325" s="6">
        <f t="shared" si="120"/>
        <v>22</v>
      </c>
      <c r="J325" s="6">
        <f t="shared" si="120"/>
        <v>795.33999999999992</v>
      </c>
      <c r="K325" s="6">
        <f t="shared" si="120"/>
        <v>7172.1699999999992</v>
      </c>
      <c r="L325" s="6">
        <f t="shared" si="120"/>
        <v>113.14000000000003</v>
      </c>
      <c r="M325" s="6">
        <f t="shared" si="120"/>
        <v>72</v>
      </c>
      <c r="N325" s="6">
        <f t="shared" si="120"/>
        <v>2552.0800000000004</v>
      </c>
      <c r="O325" s="6">
        <f t="shared" si="120"/>
        <v>4794.8700000000008</v>
      </c>
      <c r="P325" s="6">
        <f t="shared" si="120"/>
        <v>556.05999999999995</v>
      </c>
      <c r="Q325" s="6">
        <f t="shared" si="120"/>
        <v>0</v>
      </c>
      <c r="R325" s="6">
        <f t="shared" si="120"/>
        <v>49.5</v>
      </c>
      <c r="S325" s="6">
        <f t="shared" si="120"/>
        <v>21193.789999999997</v>
      </c>
      <c r="T325" s="6">
        <f t="shared" si="120"/>
        <v>0</v>
      </c>
      <c r="U325" s="28">
        <f t="shared" si="120"/>
        <v>38879.949999999997</v>
      </c>
      <c r="V325" s="6">
        <f t="shared" si="120"/>
        <v>5415.4</v>
      </c>
      <c r="W325" s="6">
        <f t="shared" si="120"/>
        <v>0</v>
      </c>
      <c r="X325" s="28">
        <f t="shared" si="120"/>
        <v>5415.4</v>
      </c>
      <c r="Y325" s="6">
        <f t="shared" si="120"/>
        <v>1267.4100000000001</v>
      </c>
      <c r="Z325" s="6">
        <f t="shared" si="120"/>
        <v>26.71</v>
      </c>
      <c r="AA325" s="6">
        <f t="shared" si="120"/>
        <v>1065.7999999999997</v>
      </c>
      <c r="AB325" s="6">
        <f t="shared" si="120"/>
        <v>38</v>
      </c>
      <c r="AC325" s="28">
        <f t="shared" si="120"/>
        <v>2397.92</v>
      </c>
      <c r="AD325" s="6">
        <f t="shared" si="120"/>
        <v>5154.6500000000005</v>
      </c>
      <c r="AE325" s="28">
        <f t="shared" si="120"/>
        <v>5154.6500000000005</v>
      </c>
      <c r="AF325" s="6">
        <f t="shared" si="120"/>
        <v>0</v>
      </c>
      <c r="AG325" s="28">
        <f t="shared" si="120"/>
        <v>60764.08</v>
      </c>
      <c r="AH325" s="6"/>
      <c r="AI325" s="6"/>
    </row>
    <row r="326" spans="1:52">
      <c r="B326" s="13"/>
      <c r="C326" s="13"/>
      <c r="D326" s="13"/>
      <c r="E326" s="13"/>
      <c r="F326" s="13"/>
      <c r="AE326" s="10" t="s">
        <v>39</v>
      </c>
      <c r="AG326" s="45">
        <v>0</v>
      </c>
    </row>
    <row r="327" spans="1:52">
      <c r="B327" s="13"/>
      <c r="C327" s="13"/>
      <c r="D327" s="13"/>
      <c r="E327" s="13"/>
      <c r="F327" s="13"/>
      <c r="AE327" s="10" t="s">
        <v>40</v>
      </c>
      <c r="AG327" s="45">
        <v>0</v>
      </c>
    </row>
    <row r="328" spans="1:52" ht="20.25">
      <c r="B328" s="13"/>
      <c r="C328" s="13"/>
      <c r="D328" s="165" t="s">
        <v>28</v>
      </c>
      <c r="E328" s="165"/>
      <c r="F328" s="165"/>
      <c r="G328" s="165"/>
      <c r="H328" s="165"/>
      <c r="I328" s="165"/>
      <c r="J328" s="165"/>
      <c r="K328" s="165"/>
      <c r="L328" s="165"/>
      <c r="M328" s="165"/>
      <c r="N328" s="6"/>
      <c r="O328" s="6"/>
      <c r="P328" s="6"/>
      <c r="Q328" s="6"/>
      <c r="R328" s="6"/>
      <c r="S328" s="6"/>
      <c r="T328" s="6"/>
      <c r="U328" s="10"/>
      <c r="V328" s="6"/>
      <c r="W328" s="6"/>
      <c r="X328" s="10"/>
      <c r="Y328" s="6"/>
      <c r="Z328" s="6"/>
      <c r="AA328" s="6"/>
      <c r="AB328" s="6"/>
      <c r="AC328" s="10"/>
      <c r="AD328" s="6"/>
      <c r="AE328" s="44" t="s">
        <v>41</v>
      </c>
      <c r="AG328" s="45">
        <v>0</v>
      </c>
    </row>
    <row r="329" spans="1:52" ht="23.25">
      <c r="B329" s="6"/>
      <c r="C329" s="6"/>
      <c r="D329" s="167" t="s">
        <v>31</v>
      </c>
      <c r="E329" s="167"/>
      <c r="F329" s="167"/>
      <c r="G329" s="167"/>
      <c r="H329" s="167"/>
      <c r="I329" s="167"/>
      <c r="J329" s="167"/>
      <c r="K329" s="167"/>
      <c r="L329" s="167"/>
      <c r="M329" s="167"/>
      <c r="N329" s="6"/>
      <c r="O329" s="6"/>
      <c r="P329" s="6"/>
      <c r="Q329" s="6"/>
      <c r="R329" s="6"/>
      <c r="S329" s="6"/>
      <c r="T329" s="6"/>
      <c r="U329" s="10"/>
      <c r="V329" s="6"/>
      <c r="W329" s="6"/>
      <c r="X329" s="10"/>
      <c r="Y329" s="6"/>
      <c r="Z329" s="6"/>
      <c r="AA329" s="6"/>
      <c r="AB329" s="6"/>
      <c r="AC329" s="10"/>
      <c r="AD329" s="6"/>
      <c r="AG329" s="45">
        <f>SUM(AG325:AG328)</f>
        <v>60764.08</v>
      </c>
    </row>
    <row r="330" spans="1:52">
      <c r="B330" s="6"/>
      <c r="C330" s="6"/>
      <c r="D330" s="6"/>
      <c r="E330" s="6"/>
      <c r="F330" s="6"/>
      <c r="G330" s="10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10"/>
      <c r="V330" s="6"/>
      <c r="W330" s="6"/>
      <c r="X330" s="10"/>
      <c r="Y330" s="6"/>
      <c r="Z330" s="6"/>
      <c r="AA330" s="6"/>
      <c r="AB330" s="6"/>
      <c r="AC330" s="10"/>
      <c r="AD330" s="6"/>
      <c r="AE330" s="10"/>
      <c r="AG330" s="10"/>
    </row>
    <row r="331" spans="1:52">
      <c r="A331" s="58"/>
      <c r="B331" s="59">
        <v>85119001</v>
      </c>
      <c r="C331" s="59">
        <v>85119003</v>
      </c>
      <c r="D331" s="59">
        <v>85119018</v>
      </c>
      <c r="E331" s="59">
        <v>11802</v>
      </c>
      <c r="F331" s="59"/>
      <c r="G331" s="60">
        <v>21310001</v>
      </c>
      <c r="H331" s="59">
        <v>85801005</v>
      </c>
      <c r="I331" s="59">
        <v>858011006</v>
      </c>
      <c r="J331" s="59">
        <v>85801008</v>
      </c>
      <c r="K331" s="59">
        <v>85801009</v>
      </c>
      <c r="L331" s="59">
        <v>85801099</v>
      </c>
      <c r="M331" s="59">
        <v>85801011</v>
      </c>
      <c r="N331" s="59">
        <v>85801014</v>
      </c>
      <c r="O331" s="59">
        <v>85801015</v>
      </c>
      <c r="P331" s="59">
        <v>85801017</v>
      </c>
      <c r="Q331" s="59">
        <v>85801018</v>
      </c>
      <c r="R331" s="59">
        <v>85801019</v>
      </c>
      <c r="S331" s="59">
        <v>95803010</v>
      </c>
      <c r="T331" s="59">
        <v>85803099</v>
      </c>
      <c r="U331" s="60">
        <v>21312001</v>
      </c>
      <c r="V331" s="59">
        <v>85807001</v>
      </c>
      <c r="W331" s="59">
        <v>85807099</v>
      </c>
      <c r="X331" s="60">
        <v>21314001</v>
      </c>
      <c r="Y331" s="59">
        <v>85601002</v>
      </c>
      <c r="Z331" s="59">
        <v>85601012</v>
      </c>
      <c r="AA331" s="59">
        <v>85601014</v>
      </c>
      <c r="AB331" s="59">
        <v>85909099</v>
      </c>
      <c r="AC331" s="60">
        <v>21315001</v>
      </c>
      <c r="AD331" s="56"/>
      <c r="AE331" s="57"/>
      <c r="AF331" s="56"/>
      <c r="AG331" s="57"/>
      <c r="AH331" s="56"/>
      <c r="AI331" s="56"/>
    </row>
    <row r="332" spans="1:52" s="52" customFormat="1" ht="52.5" customHeight="1">
      <c r="A332" s="61" t="s">
        <v>68</v>
      </c>
      <c r="B332" s="62" t="s">
        <v>0</v>
      </c>
      <c r="C332" s="62" t="s">
        <v>1</v>
      </c>
      <c r="D332" s="62" t="s">
        <v>2</v>
      </c>
      <c r="E332" s="62" t="s">
        <v>70</v>
      </c>
      <c r="F332" s="62" t="s">
        <v>79</v>
      </c>
      <c r="G332" s="63" t="s">
        <v>22</v>
      </c>
      <c r="H332" s="64" t="s">
        <v>3</v>
      </c>
      <c r="I332" s="65" t="s">
        <v>4</v>
      </c>
      <c r="J332" s="62" t="s">
        <v>5</v>
      </c>
      <c r="K332" s="62" t="s">
        <v>6</v>
      </c>
      <c r="L332" s="62" t="s">
        <v>7</v>
      </c>
      <c r="M332" s="62" t="s">
        <v>8</v>
      </c>
      <c r="N332" s="62" t="s">
        <v>9</v>
      </c>
      <c r="O332" s="62" t="s">
        <v>10</v>
      </c>
      <c r="P332" s="62" t="s">
        <v>11</v>
      </c>
      <c r="Q332" s="62" t="s">
        <v>12</v>
      </c>
      <c r="R332" s="62" t="s">
        <v>13</v>
      </c>
      <c r="S332" s="62" t="s">
        <v>14</v>
      </c>
      <c r="T332" s="62" t="s">
        <v>15</v>
      </c>
      <c r="U332" s="66" t="s">
        <v>23</v>
      </c>
      <c r="V332" s="62" t="s">
        <v>25</v>
      </c>
      <c r="W332" s="62" t="s">
        <v>16</v>
      </c>
      <c r="X332" s="66" t="s">
        <v>24</v>
      </c>
      <c r="Y332" s="62" t="s">
        <v>17</v>
      </c>
      <c r="Z332" s="62" t="s">
        <v>18</v>
      </c>
      <c r="AA332" s="62" t="s">
        <v>19</v>
      </c>
      <c r="AB332" s="62" t="s">
        <v>20</v>
      </c>
      <c r="AC332" s="66" t="s">
        <v>26</v>
      </c>
      <c r="AD332" s="67" t="s">
        <v>21</v>
      </c>
      <c r="AE332" s="66" t="s">
        <v>27</v>
      </c>
      <c r="AF332" s="56"/>
      <c r="AG332" s="68" t="s">
        <v>29</v>
      </c>
      <c r="AH332" s="69"/>
      <c r="AI332" s="70"/>
    </row>
    <row r="333" spans="1:52">
      <c r="B333" s="6"/>
      <c r="C333" s="6"/>
      <c r="D333" s="6"/>
      <c r="E333" s="6"/>
      <c r="F333" s="6"/>
      <c r="G333" s="10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10"/>
      <c r="V333" s="6"/>
      <c r="W333" s="6"/>
      <c r="X333" s="10"/>
      <c r="Y333" s="6"/>
      <c r="Z333" s="6"/>
      <c r="AA333" s="6"/>
      <c r="AB333" s="6"/>
      <c r="AC333" s="10"/>
      <c r="AD333" s="6"/>
      <c r="AE333" s="10"/>
      <c r="AG333" s="10"/>
    </row>
    <row r="334" spans="1:52" ht="18" customHeight="1">
      <c r="A334" s="14">
        <v>43040</v>
      </c>
      <c r="B334" s="6">
        <v>213</v>
      </c>
      <c r="C334" s="6">
        <v>0</v>
      </c>
      <c r="D334" s="6">
        <v>0</v>
      </c>
      <c r="E334" s="6">
        <v>0</v>
      </c>
      <c r="F334" s="6">
        <v>0</v>
      </c>
      <c r="G334" s="10">
        <f t="shared" ref="G334:G345" si="121">SUM(B334:D334)</f>
        <v>213</v>
      </c>
      <c r="H334" s="6">
        <v>57.5</v>
      </c>
      <c r="I334" s="6">
        <v>0</v>
      </c>
      <c r="J334" s="6">
        <v>9.66</v>
      </c>
      <c r="K334" s="6">
        <v>125.23</v>
      </c>
      <c r="L334" s="6">
        <v>1.24</v>
      </c>
      <c r="M334" s="6">
        <v>6</v>
      </c>
      <c r="N334" s="6">
        <v>28.24</v>
      </c>
      <c r="O334" s="6">
        <v>296.52999999999997</v>
      </c>
      <c r="P334" s="6">
        <v>13.09</v>
      </c>
      <c r="Q334" s="6">
        <v>0</v>
      </c>
      <c r="R334" s="6">
        <v>0</v>
      </c>
      <c r="S334" s="6">
        <v>40</v>
      </c>
      <c r="T334" s="6">
        <v>0</v>
      </c>
      <c r="U334" s="10">
        <f>SUM(H334:T334)</f>
        <v>577.49</v>
      </c>
      <c r="V334" s="6">
        <v>99.22</v>
      </c>
      <c r="W334" s="6">
        <v>0</v>
      </c>
      <c r="X334" s="10">
        <f>SUM(V334:W334)</f>
        <v>99.22</v>
      </c>
      <c r="Y334" s="6">
        <v>0.4</v>
      </c>
      <c r="Z334" s="6">
        <v>0</v>
      </c>
      <c r="AA334" s="6">
        <v>8.8800000000000008</v>
      </c>
      <c r="AB334" s="6">
        <v>0</v>
      </c>
      <c r="AC334" s="10">
        <f>SUM(Y334:AB334)</f>
        <v>9.2800000000000011</v>
      </c>
      <c r="AD334" s="6">
        <v>0</v>
      </c>
      <c r="AE334" s="10">
        <f>SUM(AD334)</f>
        <v>0</v>
      </c>
      <c r="AG334" s="10">
        <f t="shared" ref="AG334:AG356" si="122">AE334+AC334+X334+U334+G334</f>
        <v>898.99</v>
      </c>
    </row>
    <row r="335" spans="1:52" s="49" customFormat="1">
      <c r="A335" s="152">
        <v>43041</v>
      </c>
      <c r="B335" s="153" t="s">
        <v>84</v>
      </c>
      <c r="C335" s="153"/>
      <c r="D335" s="153"/>
      <c r="E335" s="153"/>
      <c r="F335" s="153"/>
      <c r="G335" s="154">
        <f t="shared" si="121"/>
        <v>0</v>
      </c>
      <c r="H335" s="153"/>
      <c r="I335" s="153"/>
      <c r="J335" s="153"/>
      <c r="K335" s="153"/>
      <c r="L335" s="153"/>
      <c r="M335" s="153"/>
      <c r="N335" s="153"/>
      <c r="O335" s="153"/>
      <c r="P335" s="153"/>
      <c r="Q335" s="153"/>
      <c r="R335" s="153"/>
      <c r="S335" s="153"/>
      <c r="T335" s="153"/>
      <c r="U335" s="154">
        <f>SUM(H335:T335)</f>
        <v>0</v>
      </c>
      <c r="V335" s="153"/>
      <c r="W335" s="153"/>
      <c r="X335" s="154">
        <f>SUM(V335:W335)</f>
        <v>0</v>
      </c>
      <c r="Y335" s="153"/>
      <c r="Z335" s="153"/>
      <c r="AA335" s="153"/>
      <c r="AB335" s="153"/>
      <c r="AC335" s="154">
        <f>SUM(Y335:AB335)</f>
        <v>0</v>
      </c>
      <c r="AD335" s="153"/>
      <c r="AE335" s="154">
        <f>SUM(AD335)</f>
        <v>0</v>
      </c>
      <c r="AF335" s="155"/>
      <c r="AG335" s="154">
        <f t="shared" ref="AG335" si="123">AE335+AC335+X335+U335+G335</f>
        <v>0</v>
      </c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</row>
    <row r="336" spans="1:52">
      <c r="A336" s="14">
        <v>43042</v>
      </c>
      <c r="B336" s="6">
        <v>273.38</v>
      </c>
      <c r="C336" s="6">
        <v>0</v>
      </c>
      <c r="D336" s="6">
        <v>0</v>
      </c>
      <c r="E336" s="6">
        <v>17.760000000000002</v>
      </c>
      <c r="F336" s="6">
        <v>0</v>
      </c>
      <c r="G336" s="10">
        <f>SUM(B336:F336)</f>
        <v>291.14</v>
      </c>
      <c r="H336" s="6">
        <v>85.5</v>
      </c>
      <c r="I336" s="6">
        <v>2</v>
      </c>
      <c r="J336" s="6">
        <v>29.31</v>
      </c>
      <c r="K336" s="6">
        <v>103.94</v>
      </c>
      <c r="L336" s="6">
        <v>0.55000000000000004</v>
      </c>
      <c r="M336" s="6">
        <v>6</v>
      </c>
      <c r="N336" s="6">
        <v>41.6</v>
      </c>
      <c r="O336" s="6">
        <v>298.38</v>
      </c>
      <c r="P336" s="6">
        <v>4.57</v>
      </c>
      <c r="Q336" s="6">
        <v>0</v>
      </c>
      <c r="R336" s="6">
        <v>0</v>
      </c>
      <c r="S336" s="6">
        <v>39</v>
      </c>
      <c r="T336" s="6">
        <v>0</v>
      </c>
      <c r="U336" s="10">
        <f t="shared" ref="U336:U356" si="124">SUM(H336:T336)</f>
        <v>610.85</v>
      </c>
      <c r="V336" s="6">
        <v>90.75</v>
      </c>
      <c r="W336" s="6">
        <v>0</v>
      </c>
      <c r="X336" s="10">
        <f t="shared" ref="X336:X356" si="125">SUM(V336:W336)</f>
        <v>90.75</v>
      </c>
      <c r="Y336" s="6">
        <v>31.59</v>
      </c>
      <c r="Z336" s="6">
        <v>0</v>
      </c>
      <c r="AA336" s="6">
        <v>17.899999999999999</v>
      </c>
      <c r="AB336" s="6">
        <v>0</v>
      </c>
      <c r="AC336" s="10">
        <f t="shared" ref="AC336:AC356" si="126">SUM(Y336:AB336)</f>
        <v>49.489999999999995</v>
      </c>
      <c r="AD336" s="6">
        <v>176.16</v>
      </c>
      <c r="AE336" s="10">
        <f t="shared" ref="AE336:AE356" si="127">SUM(AD336)</f>
        <v>176.16</v>
      </c>
      <c r="AG336" s="10">
        <f t="shared" si="122"/>
        <v>1218.3899999999999</v>
      </c>
    </row>
    <row r="337" spans="1:33">
      <c r="A337" s="14">
        <v>43045</v>
      </c>
      <c r="B337" s="6">
        <v>0</v>
      </c>
      <c r="C337" s="6">
        <v>0</v>
      </c>
      <c r="D337" s="6">
        <v>0</v>
      </c>
      <c r="E337" s="6">
        <v>0</v>
      </c>
      <c r="F337" s="6">
        <v>0</v>
      </c>
      <c r="G337" s="10">
        <f t="shared" si="121"/>
        <v>0</v>
      </c>
      <c r="H337" s="6">
        <v>135</v>
      </c>
      <c r="I337" s="6">
        <v>1</v>
      </c>
      <c r="J337" s="6">
        <v>28.86</v>
      </c>
      <c r="K337" s="6">
        <v>72.23</v>
      </c>
      <c r="L337" s="6">
        <v>6.05</v>
      </c>
      <c r="M337" s="6">
        <v>0</v>
      </c>
      <c r="N337" s="6">
        <v>32.049999999999997</v>
      </c>
      <c r="O337" s="6">
        <v>607.62</v>
      </c>
      <c r="P337" s="6">
        <v>18.399999999999999</v>
      </c>
      <c r="Q337" s="6">
        <v>0</v>
      </c>
      <c r="R337" s="6">
        <v>5</v>
      </c>
      <c r="S337" s="6">
        <v>133.31</v>
      </c>
      <c r="T337" s="6">
        <v>0</v>
      </c>
      <c r="U337" s="10">
        <f t="shared" si="124"/>
        <v>1039.52</v>
      </c>
      <c r="V337" s="6">
        <v>242.4</v>
      </c>
      <c r="W337" s="6">
        <v>0</v>
      </c>
      <c r="X337" s="10">
        <f t="shared" si="125"/>
        <v>242.4</v>
      </c>
      <c r="Y337" s="6">
        <v>0.3</v>
      </c>
      <c r="Z337" s="6">
        <v>0</v>
      </c>
      <c r="AA337" s="6">
        <v>18.87</v>
      </c>
      <c r="AB337" s="6">
        <v>0</v>
      </c>
      <c r="AC337" s="10">
        <f t="shared" si="126"/>
        <v>19.170000000000002</v>
      </c>
      <c r="AD337" s="6">
        <v>0</v>
      </c>
      <c r="AE337" s="10">
        <f t="shared" si="127"/>
        <v>0</v>
      </c>
      <c r="AG337" s="10">
        <f t="shared" si="122"/>
        <v>1301.0899999999999</v>
      </c>
    </row>
    <row r="338" spans="1:33">
      <c r="A338" s="14">
        <v>43046</v>
      </c>
      <c r="B338" s="6">
        <v>1629.29</v>
      </c>
      <c r="C338" s="6">
        <v>0</v>
      </c>
      <c r="D338" s="6">
        <v>0</v>
      </c>
      <c r="E338" s="6">
        <v>0</v>
      </c>
      <c r="F338" s="6">
        <v>0</v>
      </c>
      <c r="G338" s="10">
        <f t="shared" si="121"/>
        <v>1629.29</v>
      </c>
      <c r="H338" s="6">
        <v>87.5</v>
      </c>
      <c r="I338" s="6">
        <v>1</v>
      </c>
      <c r="J338" s="6">
        <v>25.62</v>
      </c>
      <c r="K338" s="6">
        <v>89.54</v>
      </c>
      <c r="L338" s="6">
        <v>4.6399999999999997</v>
      </c>
      <c r="M338" s="6">
        <v>6</v>
      </c>
      <c r="N338" s="6">
        <v>117.42</v>
      </c>
      <c r="O338" s="6">
        <v>0</v>
      </c>
      <c r="P338" s="6">
        <v>15.55</v>
      </c>
      <c r="Q338" s="6">
        <v>0</v>
      </c>
      <c r="R338" s="6">
        <v>0</v>
      </c>
      <c r="S338" s="6">
        <v>8</v>
      </c>
      <c r="T338" s="6">
        <v>0</v>
      </c>
      <c r="U338" s="10">
        <f t="shared" si="124"/>
        <v>355.27000000000004</v>
      </c>
      <c r="V338" s="6">
        <v>261.60000000000002</v>
      </c>
      <c r="W338" s="6">
        <v>0</v>
      </c>
      <c r="X338" s="10">
        <f t="shared" si="125"/>
        <v>261.60000000000002</v>
      </c>
      <c r="Y338" s="6">
        <v>1.07</v>
      </c>
      <c r="Z338" s="6">
        <v>5.71</v>
      </c>
      <c r="AA338" s="6">
        <v>15.29</v>
      </c>
      <c r="AB338" s="6">
        <v>0</v>
      </c>
      <c r="AC338" s="10">
        <f t="shared" si="126"/>
        <v>22.07</v>
      </c>
      <c r="AD338" s="6">
        <v>131.71</v>
      </c>
      <c r="AE338" s="10">
        <f t="shared" si="127"/>
        <v>131.71</v>
      </c>
      <c r="AG338" s="10">
        <f t="shared" si="122"/>
        <v>2399.94</v>
      </c>
    </row>
    <row r="339" spans="1:33">
      <c r="A339" s="14">
        <v>43047</v>
      </c>
      <c r="B339" s="6">
        <v>8</v>
      </c>
      <c r="C339" s="6">
        <v>0</v>
      </c>
      <c r="D339" s="6">
        <v>0</v>
      </c>
      <c r="E339" s="6">
        <v>0</v>
      </c>
      <c r="F339" s="6">
        <v>0</v>
      </c>
      <c r="G339" s="10">
        <f t="shared" si="121"/>
        <v>8</v>
      </c>
      <c r="H339" s="6">
        <v>73</v>
      </c>
      <c r="I339" s="6">
        <v>0</v>
      </c>
      <c r="J339" s="6">
        <v>11.03</v>
      </c>
      <c r="K339" s="6">
        <v>58.63</v>
      </c>
      <c r="L339" s="6">
        <v>0.32</v>
      </c>
      <c r="M339" s="6">
        <v>6</v>
      </c>
      <c r="N339" s="6">
        <v>26.26</v>
      </c>
      <c r="O339" s="6">
        <v>288.72000000000003</v>
      </c>
      <c r="P339" s="6">
        <v>7.64</v>
      </c>
      <c r="Q339" s="6">
        <v>0</v>
      </c>
      <c r="R339" s="6">
        <v>0</v>
      </c>
      <c r="S339" s="6">
        <v>33</v>
      </c>
      <c r="T339" s="6">
        <v>0</v>
      </c>
      <c r="U339" s="10">
        <f t="shared" si="124"/>
        <v>504.6</v>
      </c>
      <c r="V339" s="6">
        <v>329.35</v>
      </c>
      <c r="W339" s="6">
        <v>0</v>
      </c>
      <c r="X339" s="10">
        <f t="shared" si="125"/>
        <v>329.35</v>
      </c>
      <c r="Y339" s="6">
        <v>0</v>
      </c>
      <c r="Z339" s="6">
        <v>0</v>
      </c>
      <c r="AA339" s="6">
        <v>15.65</v>
      </c>
      <c r="AB339" s="6">
        <v>0</v>
      </c>
      <c r="AC339" s="10">
        <f t="shared" si="126"/>
        <v>15.65</v>
      </c>
      <c r="AD339" s="6">
        <v>0</v>
      </c>
      <c r="AE339" s="10">
        <f t="shared" si="127"/>
        <v>0</v>
      </c>
      <c r="AG339" s="10">
        <f t="shared" si="122"/>
        <v>857.6</v>
      </c>
    </row>
    <row r="340" spans="1:33">
      <c r="A340" s="14">
        <v>43048</v>
      </c>
      <c r="B340" s="6">
        <v>79.06</v>
      </c>
      <c r="C340" s="6">
        <v>1021.86</v>
      </c>
      <c r="D340" s="6">
        <v>0</v>
      </c>
      <c r="E340" s="6">
        <v>0</v>
      </c>
      <c r="F340" s="6">
        <v>0</v>
      </c>
      <c r="G340" s="10">
        <f t="shared" si="121"/>
        <v>1100.92</v>
      </c>
      <c r="H340" s="6">
        <v>82.5</v>
      </c>
      <c r="I340" s="6">
        <v>1</v>
      </c>
      <c r="J340" s="6">
        <v>37.770000000000003</v>
      </c>
      <c r="K340" s="6">
        <v>282.87</v>
      </c>
      <c r="L340" s="6">
        <v>1.76</v>
      </c>
      <c r="M340" s="6">
        <v>0</v>
      </c>
      <c r="N340" s="6">
        <v>196.48</v>
      </c>
      <c r="O340" s="6">
        <v>117.41</v>
      </c>
      <c r="P340" s="6">
        <v>27.85</v>
      </c>
      <c r="Q340" s="6">
        <v>1500</v>
      </c>
      <c r="R340" s="6">
        <v>0</v>
      </c>
      <c r="S340" s="6">
        <v>315.36</v>
      </c>
      <c r="T340" s="6">
        <v>0</v>
      </c>
      <c r="U340" s="10">
        <f t="shared" si="124"/>
        <v>2563</v>
      </c>
      <c r="V340" s="6">
        <v>296.42</v>
      </c>
      <c r="W340" s="6">
        <v>0</v>
      </c>
      <c r="X340" s="10">
        <f t="shared" si="125"/>
        <v>296.42</v>
      </c>
      <c r="Y340" s="6">
        <v>54.75</v>
      </c>
      <c r="Z340" s="6">
        <v>0</v>
      </c>
      <c r="AA340" s="6">
        <v>49.28</v>
      </c>
      <c r="AB340" s="6">
        <v>0</v>
      </c>
      <c r="AC340" s="10">
        <f t="shared" si="126"/>
        <v>104.03</v>
      </c>
      <c r="AD340" s="6">
        <v>283.77</v>
      </c>
      <c r="AE340" s="10">
        <f t="shared" si="127"/>
        <v>283.77</v>
      </c>
      <c r="AG340" s="10">
        <f t="shared" si="122"/>
        <v>4348.1400000000003</v>
      </c>
    </row>
    <row r="341" spans="1:33">
      <c r="A341" s="14">
        <v>43049</v>
      </c>
      <c r="B341" s="6">
        <v>10</v>
      </c>
      <c r="C341" s="6">
        <v>0</v>
      </c>
      <c r="D341" s="6">
        <v>0</v>
      </c>
      <c r="E341" s="6">
        <v>0</v>
      </c>
      <c r="F341" s="6">
        <v>0</v>
      </c>
      <c r="G341" s="10">
        <f t="shared" si="121"/>
        <v>10</v>
      </c>
      <c r="H341" s="6">
        <v>116</v>
      </c>
      <c r="I341" s="6">
        <v>0</v>
      </c>
      <c r="J341" s="6">
        <v>23.27</v>
      </c>
      <c r="K341" s="6">
        <v>15.08</v>
      </c>
      <c r="L341" s="6">
        <v>0.68</v>
      </c>
      <c r="M341" s="6">
        <v>6</v>
      </c>
      <c r="N341" s="6">
        <v>52.79</v>
      </c>
      <c r="O341" s="6">
        <v>105.75</v>
      </c>
      <c r="P341" s="6">
        <v>1.39</v>
      </c>
      <c r="Q341" s="6">
        <v>0</v>
      </c>
      <c r="R341" s="6">
        <v>0</v>
      </c>
      <c r="S341" s="6">
        <v>319.25</v>
      </c>
      <c r="T341" s="6">
        <v>0</v>
      </c>
      <c r="U341" s="10">
        <f t="shared" si="124"/>
        <v>640.21</v>
      </c>
      <c r="V341" s="6">
        <v>309.7</v>
      </c>
      <c r="W341" s="6">
        <v>0</v>
      </c>
      <c r="X341" s="10">
        <f t="shared" si="125"/>
        <v>309.7</v>
      </c>
      <c r="Y341" s="6">
        <v>13.88</v>
      </c>
      <c r="Z341" s="6">
        <v>0</v>
      </c>
      <c r="AA341" s="6">
        <v>26.79</v>
      </c>
      <c r="AB341" s="6">
        <v>0</v>
      </c>
      <c r="AC341" s="10">
        <f t="shared" si="126"/>
        <v>40.67</v>
      </c>
      <c r="AD341" s="6">
        <v>246.43</v>
      </c>
      <c r="AE341" s="10">
        <f t="shared" si="127"/>
        <v>246.43</v>
      </c>
      <c r="AG341" s="10">
        <f t="shared" si="122"/>
        <v>1247.01</v>
      </c>
    </row>
    <row r="342" spans="1:33">
      <c r="A342" s="14">
        <v>43052</v>
      </c>
      <c r="B342" s="43">
        <v>123.68</v>
      </c>
      <c r="C342" s="6">
        <v>0</v>
      </c>
      <c r="D342" s="6">
        <v>0</v>
      </c>
      <c r="E342" s="6">
        <v>0</v>
      </c>
      <c r="F342" s="6">
        <v>0</v>
      </c>
      <c r="G342" s="10">
        <f t="shared" si="121"/>
        <v>123.68</v>
      </c>
      <c r="H342" s="6">
        <v>124</v>
      </c>
      <c r="I342" s="6">
        <v>0</v>
      </c>
      <c r="J342" s="6">
        <v>20.99</v>
      </c>
      <c r="K342" s="6">
        <v>110.18</v>
      </c>
      <c r="L342" s="6">
        <v>2.92</v>
      </c>
      <c r="M342" s="6">
        <v>6</v>
      </c>
      <c r="N342" s="6">
        <v>66.459999999999994</v>
      </c>
      <c r="O342" s="6">
        <v>427.22</v>
      </c>
      <c r="P342" s="6">
        <v>14.31</v>
      </c>
      <c r="Q342" s="6">
        <v>0</v>
      </c>
      <c r="R342" s="6">
        <v>17.5</v>
      </c>
      <c r="S342" s="6">
        <v>13</v>
      </c>
      <c r="T342" s="6">
        <v>0</v>
      </c>
      <c r="U342" s="10">
        <f t="shared" si="124"/>
        <v>802.57999999999993</v>
      </c>
      <c r="V342" s="6">
        <v>359.15</v>
      </c>
      <c r="W342" s="6">
        <v>0</v>
      </c>
      <c r="X342" s="10">
        <f t="shared" si="125"/>
        <v>359.15</v>
      </c>
      <c r="Y342" s="6">
        <v>107.55</v>
      </c>
      <c r="Z342" s="6">
        <v>0</v>
      </c>
      <c r="AA342" s="6">
        <v>51.72</v>
      </c>
      <c r="AB342" s="6">
        <v>15</v>
      </c>
      <c r="AC342" s="10">
        <f t="shared" si="126"/>
        <v>174.26999999999998</v>
      </c>
      <c r="AD342" s="6">
        <v>537.19000000000005</v>
      </c>
      <c r="AE342" s="10">
        <f t="shared" si="127"/>
        <v>537.19000000000005</v>
      </c>
      <c r="AG342" s="10">
        <f t="shared" si="122"/>
        <v>1996.8700000000001</v>
      </c>
    </row>
    <row r="343" spans="1:33">
      <c r="A343" s="14">
        <v>43053</v>
      </c>
      <c r="B343" s="6">
        <v>0</v>
      </c>
      <c r="C343" s="6">
        <v>0</v>
      </c>
      <c r="D343" s="6">
        <v>0</v>
      </c>
      <c r="E343" s="6">
        <v>0</v>
      </c>
      <c r="F343" s="6">
        <v>0</v>
      </c>
      <c r="G343" s="10">
        <f>SUM(B343:D343)</f>
        <v>0</v>
      </c>
      <c r="H343" s="6">
        <v>68.5</v>
      </c>
      <c r="I343" s="6">
        <v>0</v>
      </c>
      <c r="J343" s="6">
        <v>11.65</v>
      </c>
      <c r="K343" s="6">
        <v>1970.32</v>
      </c>
      <c r="L343" s="6">
        <v>0.26</v>
      </c>
      <c r="M343" s="6">
        <v>0</v>
      </c>
      <c r="N343" s="6">
        <v>121.55</v>
      </c>
      <c r="O343" s="6">
        <v>0</v>
      </c>
      <c r="P343" s="6">
        <v>124.33</v>
      </c>
      <c r="Q343" s="6">
        <v>0</v>
      </c>
      <c r="R343" s="6">
        <v>0</v>
      </c>
      <c r="S343" s="6">
        <v>26</v>
      </c>
      <c r="T343" s="6">
        <v>0</v>
      </c>
      <c r="U343" s="10">
        <f t="shared" si="124"/>
        <v>2322.61</v>
      </c>
      <c r="V343" s="6">
        <v>230.65</v>
      </c>
      <c r="W343" s="6">
        <v>0</v>
      </c>
      <c r="X343" s="10">
        <f t="shared" si="125"/>
        <v>230.65</v>
      </c>
      <c r="Y343" s="6">
        <v>3.58</v>
      </c>
      <c r="Z343" s="6">
        <v>0</v>
      </c>
      <c r="AA343" s="6">
        <v>26.83</v>
      </c>
      <c r="AB343" s="6">
        <v>0</v>
      </c>
      <c r="AC343" s="10">
        <f t="shared" si="126"/>
        <v>30.409999999999997</v>
      </c>
      <c r="AD343" s="6">
        <v>0</v>
      </c>
      <c r="AE343" s="10">
        <f t="shared" si="127"/>
        <v>0</v>
      </c>
      <c r="AG343" s="10">
        <f t="shared" si="122"/>
        <v>2583.67</v>
      </c>
    </row>
    <row r="344" spans="1:33">
      <c r="A344" s="14">
        <v>43054</v>
      </c>
      <c r="B344" s="6">
        <v>0</v>
      </c>
      <c r="C344" s="6">
        <v>0</v>
      </c>
      <c r="D344" s="6">
        <v>0</v>
      </c>
      <c r="E344" s="6">
        <v>0</v>
      </c>
      <c r="F344" s="6">
        <v>0</v>
      </c>
      <c r="G344" s="10">
        <f t="shared" si="121"/>
        <v>0</v>
      </c>
      <c r="H344" s="6">
        <v>70</v>
      </c>
      <c r="I344" s="6">
        <v>0</v>
      </c>
      <c r="J344" s="6">
        <v>51.78</v>
      </c>
      <c r="K344" s="6">
        <v>72.540000000000006</v>
      </c>
      <c r="L344" s="6">
        <v>7.77</v>
      </c>
      <c r="M344" s="6">
        <v>0</v>
      </c>
      <c r="N344" s="6">
        <v>25</v>
      </c>
      <c r="O344" s="6">
        <v>277.94</v>
      </c>
      <c r="P344" s="6">
        <v>16.32</v>
      </c>
      <c r="Q344" s="6">
        <v>0</v>
      </c>
      <c r="R344" s="6">
        <v>0</v>
      </c>
      <c r="S344" s="6">
        <v>3</v>
      </c>
      <c r="T344" s="6">
        <v>0</v>
      </c>
      <c r="U344" s="10">
        <f t="shared" si="124"/>
        <v>524.35</v>
      </c>
      <c r="V344" s="6">
        <v>279.39999999999998</v>
      </c>
      <c r="W344" s="6">
        <v>0</v>
      </c>
      <c r="X344" s="10">
        <f t="shared" si="125"/>
        <v>279.39999999999998</v>
      </c>
      <c r="Y344" s="6">
        <v>0.6</v>
      </c>
      <c r="Z344" s="6">
        <v>0</v>
      </c>
      <c r="AA344" s="6">
        <v>15.42</v>
      </c>
      <c r="AB344" s="6">
        <v>0</v>
      </c>
      <c r="AC344" s="10">
        <f t="shared" si="126"/>
        <v>16.02</v>
      </c>
      <c r="AD344" s="6">
        <v>0</v>
      </c>
      <c r="AE344" s="10">
        <f t="shared" si="127"/>
        <v>0</v>
      </c>
      <c r="AG344" s="10">
        <f t="shared" si="122"/>
        <v>819.77</v>
      </c>
    </row>
    <row r="345" spans="1:33">
      <c r="A345" s="14">
        <v>43055</v>
      </c>
      <c r="B345" s="6">
        <v>733.42</v>
      </c>
      <c r="C345" s="6">
        <v>0</v>
      </c>
      <c r="D345" s="6">
        <v>0</v>
      </c>
      <c r="E345" s="6">
        <v>0</v>
      </c>
      <c r="F345" s="6">
        <v>0</v>
      </c>
      <c r="G345" s="10">
        <f t="shared" si="121"/>
        <v>733.42</v>
      </c>
      <c r="H345" s="6">
        <v>104.5</v>
      </c>
      <c r="I345" s="6">
        <v>0</v>
      </c>
      <c r="J345" s="6">
        <v>111.17</v>
      </c>
      <c r="K345" s="6">
        <v>608.92999999999995</v>
      </c>
      <c r="L345" s="6">
        <v>54.22</v>
      </c>
      <c r="M345" s="6">
        <v>0</v>
      </c>
      <c r="N345" s="6">
        <v>622.28</v>
      </c>
      <c r="O345" s="6">
        <v>119.75</v>
      </c>
      <c r="P345" s="6">
        <v>82.98</v>
      </c>
      <c r="Q345" s="6">
        <v>4500</v>
      </c>
      <c r="R345" s="6">
        <v>0</v>
      </c>
      <c r="S345" s="6">
        <v>3582</v>
      </c>
      <c r="T345" s="6">
        <v>0</v>
      </c>
      <c r="U345" s="10">
        <f t="shared" si="124"/>
        <v>9785.83</v>
      </c>
      <c r="V345" s="6">
        <v>354.99</v>
      </c>
      <c r="W345" s="6">
        <v>0</v>
      </c>
      <c r="X345" s="10">
        <f t="shared" si="125"/>
        <v>354.99</v>
      </c>
      <c r="Y345" s="6">
        <v>418.68</v>
      </c>
      <c r="Z345" s="6">
        <v>0</v>
      </c>
      <c r="AA345" s="6">
        <v>275.08</v>
      </c>
      <c r="AB345" s="6">
        <v>0</v>
      </c>
      <c r="AC345" s="10">
        <f t="shared" si="126"/>
        <v>693.76</v>
      </c>
      <c r="AD345" s="6">
        <v>2296.89</v>
      </c>
      <c r="AE345" s="10">
        <f t="shared" si="127"/>
        <v>2296.89</v>
      </c>
      <c r="AG345" s="10">
        <f t="shared" si="122"/>
        <v>13864.89</v>
      </c>
    </row>
    <row r="346" spans="1:33">
      <c r="A346" s="14">
        <v>43056</v>
      </c>
      <c r="B346" s="6">
        <v>1057.71</v>
      </c>
      <c r="C346" s="6">
        <v>0</v>
      </c>
      <c r="D346" s="6">
        <v>0</v>
      </c>
      <c r="E346" s="6">
        <v>0</v>
      </c>
      <c r="F346" s="6">
        <v>0</v>
      </c>
      <c r="G346" s="10">
        <f>SUM(B346:F346)</f>
        <v>1057.71</v>
      </c>
      <c r="H346" s="6">
        <v>62.5</v>
      </c>
      <c r="I346" s="6">
        <v>0</v>
      </c>
      <c r="J346" s="6">
        <v>24.97</v>
      </c>
      <c r="K346" s="6">
        <v>606.94000000000005</v>
      </c>
      <c r="L346" s="6">
        <v>4.79</v>
      </c>
      <c r="M346" s="6">
        <v>0</v>
      </c>
      <c r="N346" s="6">
        <v>995.61</v>
      </c>
      <c r="O346" s="6">
        <v>109.21</v>
      </c>
      <c r="P346" s="6">
        <v>31.6</v>
      </c>
      <c r="Q346" s="6">
        <v>0</v>
      </c>
      <c r="R346" s="6">
        <v>2.5</v>
      </c>
      <c r="S346" s="6">
        <v>17968.099999999999</v>
      </c>
      <c r="T346" s="6">
        <v>0</v>
      </c>
      <c r="U346" s="10">
        <f t="shared" si="124"/>
        <v>19806.219999999998</v>
      </c>
      <c r="V346" s="6">
        <v>153.65</v>
      </c>
      <c r="W346" s="6">
        <v>0</v>
      </c>
      <c r="X346" s="10">
        <f t="shared" si="125"/>
        <v>153.65</v>
      </c>
      <c r="Y346" s="6">
        <v>1.25</v>
      </c>
      <c r="Z346" s="6">
        <v>0</v>
      </c>
      <c r="AA346" s="6">
        <v>6.87</v>
      </c>
      <c r="AB346" s="6">
        <v>0</v>
      </c>
      <c r="AC346" s="10">
        <f t="shared" si="126"/>
        <v>8.120000000000001</v>
      </c>
      <c r="AD346" s="6">
        <v>0</v>
      </c>
      <c r="AE346" s="10">
        <f t="shared" si="127"/>
        <v>0</v>
      </c>
      <c r="AG346" s="10">
        <f t="shared" si="122"/>
        <v>21025.699999999997</v>
      </c>
    </row>
    <row r="347" spans="1:33">
      <c r="A347" s="14">
        <v>43059</v>
      </c>
      <c r="B347" s="6">
        <v>266.05</v>
      </c>
      <c r="C347" s="6">
        <v>0</v>
      </c>
      <c r="D347" s="6">
        <v>0</v>
      </c>
      <c r="E347" s="6">
        <v>0</v>
      </c>
      <c r="F347" s="6">
        <v>0</v>
      </c>
      <c r="G347" s="10">
        <f t="shared" ref="G347:G355" si="128">SUM(B347:F347)</f>
        <v>266.05</v>
      </c>
      <c r="H347" s="6">
        <v>220</v>
      </c>
      <c r="I347" s="6">
        <v>0</v>
      </c>
      <c r="J347" s="6">
        <v>33.380000000000003</v>
      </c>
      <c r="K347" s="6">
        <v>40.369999999999997</v>
      </c>
      <c r="L347" s="6">
        <v>9.6300000000000008</v>
      </c>
      <c r="M347" s="6">
        <v>0</v>
      </c>
      <c r="N347" s="6">
        <v>250.9</v>
      </c>
      <c r="O347" s="6">
        <v>542.78</v>
      </c>
      <c r="P347" s="6">
        <v>13.42</v>
      </c>
      <c r="Q347" s="6">
        <v>0</v>
      </c>
      <c r="R347" s="6">
        <v>0</v>
      </c>
      <c r="S347" s="6">
        <v>147</v>
      </c>
      <c r="T347" s="6">
        <v>0</v>
      </c>
      <c r="U347" s="10">
        <f t="shared" si="124"/>
        <v>1257.48</v>
      </c>
      <c r="V347" s="6">
        <v>406.92</v>
      </c>
      <c r="W347" s="6">
        <v>0</v>
      </c>
      <c r="X347" s="10">
        <f t="shared" si="125"/>
        <v>406.92</v>
      </c>
      <c r="Y347" s="6">
        <v>0.19</v>
      </c>
      <c r="Z347" s="6">
        <v>0</v>
      </c>
      <c r="AA347" s="6">
        <v>19.23</v>
      </c>
      <c r="AB347" s="6">
        <v>0</v>
      </c>
      <c r="AC347" s="10">
        <f t="shared" si="126"/>
        <v>19.420000000000002</v>
      </c>
      <c r="AD347" s="6">
        <v>3688.1</v>
      </c>
      <c r="AE347" s="10">
        <f t="shared" si="127"/>
        <v>3688.1</v>
      </c>
      <c r="AG347" s="10">
        <f t="shared" si="122"/>
        <v>5637.97</v>
      </c>
    </row>
    <row r="348" spans="1:33">
      <c r="A348" s="14">
        <v>43060</v>
      </c>
      <c r="B348" s="6">
        <v>0</v>
      </c>
      <c r="C348" s="6">
        <v>0</v>
      </c>
      <c r="D348" s="6">
        <v>0</v>
      </c>
      <c r="E348" s="6">
        <v>0</v>
      </c>
      <c r="F348" s="6">
        <v>0</v>
      </c>
      <c r="G348" s="10">
        <f t="shared" si="128"/>
        <v>0</v>
      </c>
      <c r="H348" s="6">
        <v>153</v>
      </c>
      <c r="I348" s="6">
        <v>0</v>
      </c>
      <c r="J348" s="6">
        <v>73.989999999999995</v>
      </c>
      <c r="K348" s="6">
        <v>87.2</v>
      </c>
      <c r="L348" s="6">
        <v>121.3</v>
      </c>
      <c r="M348" s="6">
        <v>40</v>
      </c>
      <c r="N348" s="6">
        <v>43.07</v>
      </c>
      <c r="O348" s="6">
        <v>0</v>
      </c>
      <c r="P348" s="6">
        <v>42.81</v>
      </c>
      <c r="Q348" s="6">
        <v>0</v>
      </c>
      <c r="R348" s="6">
        <v>12.5</v>
      </c>
      <c r="S348" s="6">
        <v>21</v>
      </c>
      <c r="T348" s="6">
        <v>0</v>
      </c>
      <c r="U348" s="10">
        <f t="shared" si="124"/>
        <v>594.87000000000012</v>
      </c>
      <c r="V348" s="6">
        <v>310.25</v>
      </c>
      <c r="W348" s="6">
        <v>0</v>
      </c>
      <c r="X348" s="10">
        <f t="shared" si="125"/>
        <v>310.25</v>
      </c>
      <c r="Y348" s="6">
        <v>3.02</v>
      </c>
      <c r="Z348" s="6">
        <v>0</v>
      </c>
      <c r="AA348" s="6">
        <v>23.83</v>
      </c>
      <c r="AB348" s="6">
        <v>0</v>
      </c>
      <c r="AC348" s="10">
        <f t="shared" si="126"/>
        <v>26.849999999999998</v>
      </c>
      <c r="AD348" s="6">
        <v>0</v>
      </c>
      <c r="AE348" s="10">
        <f t="shared" si="127"/>
        <v>0</v>
      </c>
      <c r="AG348" s="10">
        <f t="shared" si="122"/>
        <v>931.97000000000014</v>
      </c>
    </row>
    <row r="349" spans="1:33">
      <c r="A349" s="14">
        <v>43061</v>
      </c>
      <c r="B349" s="6">
        <v>0</v>
      </c>
      <c r="C349" s="6">
        <v>0</v>
      </c>
      <c r="D349" s="6">
        <v>0</v>
      </c>
      <c r="E349" s="6">
        <v>0</v>
      </c>
      <c r="F349" s="6">
        <v>0</v>
      </c>
      <c r="G349" s="10">
        <f t="shared" si="128"/>
        <v>0</v>
      </c>
      <c r="H349" s="6">
        <v>153</v>
      </c>
      <c r="I349" s="6">
        <v>2</v>
      </c>
      <c r="J349" s="6">
        <v>9.6199999999999992</v>
      </c>
      <c r="K349" s="6">
        <v>1069.56</v>
      </c>
      <c r="L349" s="6">
        <v>1.68</v>
      </c>
      <c r="M349" s="6">
        <v>0</v>
      </c>
      <c r="N349" s="6">
        <v>78</v>
      </c>
      <c r="O349" s="6">
        <v>276.75</v>
      </c>
      <c r="P349" s="6">
        <v>49.95</v>
      </c>
      <c r="Q349" s="6">
        <v>0</v>
      </c>
      <c r="R349" s="6">
        <v>0</v>
      </c>
      <c r="S349" s="6">
        <v>117</v>
      </c>
      <c r="T349" s="6">
        <v>0</v>
      </c>
      <c r="U349" s="10">
        <f t="shared" si="124"/>
        <v>1757.56</v>
      </c>
      <c r="V349" s="6">
        <v>157.69</v>
      </c>
      <c r="W349" s="6">
        <v>0</v>
      </c>
      <c r="X349" s="10">
        <f t="shared" si="125"/>
        <v>157.69</v>
      </c>
      <c r="Y349" s="6">
        <v>7.86</v>
      </c>
      <c r="Z349" s="6">
        <v>0</v>
      </c>
      <c r="AA349" s="6">
        <v>15.67</v>
      </c>
      <c r="AB349" s="6">
        <v>0</v>
      </c>
      <c r="AC349" s="10">
        <f t="shared" si="126"/>
        <v>23.53</v>
      </c>
      <c r="AD349" s="6">
        <v>0</v>
      </c>
      <c r="AE349" s="10">
        <f t="shared" si="127"/>
        <v>0</v>
      </c>
      <c r="AG349" s="10">
        <f t="shared" si="122"/>
        <v>1938.78</v>
      </c>
    </row>
    <row r="350" spans="1:33">
      <c r="A350" s="14">
        <v>43062</v>
      </c>
      <c r="B350" s="6">
        <v>0</v>
      </c>
      <c r="C350" s="6">
        <v>0</v>
      </c>
      <c r="D350" s="6">
        <v>0</v>
      </c>
      <c r="E350" s="6">
        <v>0</v>
      </c>
      <c r="F350" s="6">
        <v>0</v>
      </c>
      <c r="G350" s="10">
        <f t="shared" si="128"/>
        <v>0</v>
      </c>
      <c r="H350" s="6">
        <v>127</v>
      </c>
      <c r="I350" s="6">
        <v>0</v>
      </c>
      <c r="J350" s="6">
        <v>19.87</v>
      </c>
      <c r="K350" s="6">
        <v>13.31</v>
      </c>
      <c r="L350" s="6">
        <v>0.78</v>
      </c>
      <c r="M350" s="6">
        <v>0</v>
      </c>
      <c r="N350" s="6">
        <v>21.02</v>
      </c>
      <c r="O350" s="6">
        <v>178.41</v>
      </c>
      <c r="P350" s="6">
        <v>1.56</v>
      </c>
      <c r="Q350" s="6">
        <v>0</v>
      </c>
      <c r="R350" s="6">
        <v>0</v>
      </c>
      <c r="S350" s="6">
        <v>69</v>
      </c>
      <c r="T350" s="6">
        <v>0</v>
      </c>
      <c r="U350" s="10">
        <f t="shared" si="124"/>
        <v>430.95</v>
      </c>
      <c r="V350" s="6">
        <v>189.24</v>
      </c>
      <c r="W350" s="6">
        <v>0</v>
      </c>
      <c r="X350" s="10">
        <f t="shared" si="125"/>
        <v>189.24</v>
      </c>
      <c r="Y350" s="6">
        <v>0.91</v>
      </c>
      <c r="Z350" s="6">
        <v>0</v>
      </c>
      <c r="AA350" s="6">
        <v>2.86</v>
      </c>
      <c r="AB350" s="6">
        <v>0</v>
      </c>
      <c r="AC350" s="10">
        <f t="shared" si="126"/>
        <v>3.77</v>
      </c>
      <c r="AD350" s="6">
        <v>0</v>
      </c>
      <c r="AE350" s="10">
        <f t="shared" si="127"/>
        <v>0</v>
      </c>
      <c r="AG350" s="10">
        <f t="shared" si="122"/>
        <v>623.96</v>
      </c>
    </row>
    <row r="351" spans="1:33">
      <c r="A351" s="14">
        <v>43063</v>
      </c>
      <c r="B351" s="6">
        <v>1495.8</v>
      </c>
      <c r="C351" s="6">
        <v>0</v>
      </c>
      <c r="D351" s="6">
        <v>0</v>
      </c>
      <c r="E351" s="6">
        <v>0</v>
      </c>
      <c r="F351" s="6">
        <v>0</v>
      </c>
      <c r="G351" s="10">
        <f t="shared" si="128"/>
        <v>1495.8</v>
      </c>
      <c r="H351" s="6">
        <v>139</v>
      </c>
      <c r="I351" s="6">
        <v>2</v>
      </c>
      <c r="J351" s="6">
        <v>96.56</v>
      </c>
      <c r="K351" s="6">
        <v>519.53</v>
      </c>
      <c r="L351" s="6">
        <v>0</v>
      </c>
      <c r="M351" s="6">
        <v>6</v>
      </c>
      <c r="N351" s="6">
        <v>179.34</v>
      </c>
      <c r="O351" s="6">
        <v>161.78</v>
      </c>
      <c r="P351" s="6">
        <v>52.92</v>
      </c>
      <c r="Q351" s="6">
        <v>0</v>
      </c>
      <c r="R351" s="6">
        <v>0</v>
      </c>
      <c r="S351" s="6">
        <v>9</v>
      </c>
      <c r="T351" s="6">
        <v>0</v>
      </c>
      <c r="U351" s="10">
        <f t="shared" si="124"/>
        <v>1166.1300000000001</v>
      </c>
      <c r="V351" s="6">
        <v>118.95</v>
      </c>
      <c r="W351" s="6">
        <v>0</v>
      </c>
      <c r="X351" s="10">
        <f t="shared" si="125"/>
        <v>118.95</v>
      </c>
      <c r="Y351" s="6">
        <v>5.75</v>
      </c>
      <c r="Z351" s="6">
        <v>3</v>
      </c>
      <c r="AA351" s="6">
        <v>47.71</v>
      </c>
      <c r="AB351" s="6">
        <v>0</v>
      </c>
      <c r="AC351" s="10">
        <f t="shared" si="126"/>
        <v>56.46</v>
      </c>
      <c r="AD351" s="6">
        <v>1146.92</v>
      </c>
      <c r="AE351" s="10">
        <f t="shared" si="127"/>
        <v>1146.92</v>
      </c>
      <c r="AG351" s="10">
        <f t="shared" si="122"/>
        <v>3984.26</v>
      </c>
    </row>
    <row r="352" spans="1:33">
      <c r="A352" s="14">
        <v>43066</v>
      </c>
      <c r="B352" s="6">
        <v>508.35</v>
      </c>
      <c r="C352" s="6">
        <v>0</v>
      </c>
      <c r="D352" s="6">
        <v>0</v>
      </c>
      <c r="E352" s="6">
        <v>0</v>
      </c>
      <c r="F352" s="6">
        <v>0</v>
      </c>
      <c r="G352" s="10">
        <f t="shared" si="128"/>
        <v>508.35</v>
      </c>
      <c r="H352" s="6">
        <v>169</v>
      </c>
      <c r="I352" s="6">
        <v>0</v>
      </c>
      <c r="J352" s="6">
        <v>40.22</v>
      </c>
      <c r="K352" s="6">
        <v>148.66999999999999</v>
      </c>
      <c r="L352" s="6">
        <v>3.4</v>
      </c>
      <c r="M352" s="6">
        <v>6</v>
      </c>
      <c r="N352" s="6">
        <v>65.28</v>
      </c>
      <c r="O352" s="6">
        <v>618.39</v>
      </c>
      <c r="P352" s="6">
        <v>22.34</v>
      </c>
      <c r="Q352" s="6">
        <v>0</v>
      </c>
      <c r="R352" s="6">
        <v>0</v>
      </c>
      <c r="S352" s="6">
        <v>39</v>
      </c>
      <c r="T352" s="6">
        <v>0</v>
      </c>
      <c r="U352" s="10">
        <f t="shared" si="124"/>
        <v>1112.3</v>
      </c>
      <c r="V352" s="6">
        <v>369.8</v>
      </c>
      <c r="W352" s="6">
        <v>0</v>
      </c>
      <c r="X352" s="10">
        <f t="shared" si="125"/>
        <v>369.8</v>
      </c>
      <c r="Y352" s="6">
        <v>0</v>
      </c>
      <c r="Z352" s="6">
        <v>6</v>
      </c>
      <c r="AA352" s="6">
        <v>15.07</v>
      </c>
      <c r="AB352" s="6">
        <v>0</v>
      </c>
      <c r="AC352" s="10">
        <f t="shared" si="126"/>
        <v>21.07</v>
      </c>
      <c r="AD352" s="6">
        <v>0</v>
      </c>
      <c r="AE352" s="10">
        <f t="shared" si="127"/>
        <v>0</v>
      </c>
      <c r="AG352" s="10">
        <f t="shared" si="122"/>
        <v>2011.52</v>
      </c>
    </row>
    <row r="353" spans="1:35">
      <c r="A353" s="14">
        <v>43067</v>
      </c>
      <c r="B353" s="6">
        <v>0</v>
      </c>
      <c r="C353" s="6">
        <v>0</v>
      </c>
      <c r="D353" s="6">
        <v>0</v>
      </c>
      <c r="E353" s="6">
        <v>0</v>
      </c>
      <c r="F353" s="6">
        <v>0</v>
      </c>
      <c r="G353" s="10">
        <f t="shared" si="128"/>
        <v>0</v>
      </c>
      <c r="H353" s="6">
        <v>111</v>
      </c>
      <c r="I353" s="6">
        <v>0</v>
      </c>
      <c r="J353" s="6">
        <v>34.69</v>
      </c>
      <c r="K353" s="6">
        <v>102.05</v>
      </c>
      <c r="L353" s="6">
        <v>2.95</v>
      </c>
      <c r="M353" s="6">
        <v>0</v>
      </c>
      <c r="N353" s="6">
        <v>49.17</v>
      </c>
      <c r="O353" s="6">
        <v>0</v>
      </c>
      <c r="P353" s="6">
        <v>15.31</v>
      </c>
      <c r="Q353" s="6">
        <v>0</v>
      </c>
      <c r="R353" s="6">
        <v>0</v>
      </c>
      <c r="S353" s="6">
        <v>507</v>
      </c>
      <c r="T353" s="6">
        <v>0</v>
      </c>
      <c r="U353" s="10">
        <f t="shared" si="124"/>
        <v>822.17000000000007</v>
      </c>
      <c r="V353" s="6">
        <v>210.5</v>
      </c>
      <c r="W353" s="6">
        <v>0</v>
      </c>
      <c r="X353" s="10">
        <f t="shared" si="125"/>
        <v>210.5</v>
      </c>
      <c r="Y353" s="6">
        <v>0</v>
      </c>
      <c r="Z353" s="6">
        <v>0</v>
      </c>
      <c r="AA353" s="6">
        <v>3.15</v>
      </c>
      <c r="AB353" s="6">
        <v>18</v>
      </c>
      <c r="AC353" s="10">
        <f t="shared" si="126"/>
        <v>21.15</v>
      </c>
      <c r="AD353" s="6">
        <v>0</v>
      </c>
      <c r="AE353" s="10">
        <f t="shared" si="127"/>
        <v>0</v>
      </c>
      <c r="AG353" s="10">
        <f t="shared" si="122"/>
        <v>1053.8200000000002</v>
      </c>
    </row>
    <row r="354" spans="1:35">
      <c r="A354" s="14">
        <v>43068</v>
      </c>
      <c r="B354" s="6">
        <v>1766.34</v>
      </c>
      <c r="C354" s="6">
        <v>0</v>
      </c>
      <c r="D354" s="6">
        <v>0</v>
      </c>
      <c r="E354" s="6">
        <v>0</v>
      </c>
      <c r="F354" s="6">
        <v>0</v>
      </c>
      <c r="G354" s="10">
        <f t="shared" si="128"/>
        <v>1766.34</v>
      </c>
      <c r="H354" s="6">
        <v>71</v>
      </c>
      <c r="I354" s="6">
        <v>0</v>
      </c>
      <c r="J354" s="6">
        <v>5.26</v>
      </c>
      <c r="K354" s="6">
        <v>200.08</v>
      </c>
      <c r="L354" s="6">
        <v>0</v>
      </c>
      <c r="M354" s="6">
        <v>6</v>
      </c>
      <c r="N354" s="6">
        <v>142.06</v>
      </c>
      <c r="O354" s="6">
        <v>347.69</v>
      </c>
      <c r="P354" s="6">
        <v>14.83</v>
      </c>
      <c r="Q354" s="6">
        <v>0</v>
      </c>
      <c r="R354" s="6">
        <v>0</v>
      </c>
      <c r="S354" s="6">
        <v>176</v>
      </c>
      <c r="T354" s="6">
        <v>0</v>
      </c>
      <c r="U354" s="10">
        <f t="shared" si="124"/>
        <v>962.92000000000007</v>
      </c>
      <c r="V354" s="6">
        <v>258.75</v>
      </c>
      <c r="W354" s="6">
        <v>0</v>
      </c>
      <c r="X354" s="10">
        <f t="shared" si="125"/>
        <v>258.75</v>
      </c>
      <c r="Y354" s="6">
        <v>7.63</v>
      </c>
      <c r="Z354" s="6">
        <v>0</v>
      </c>
      <c r="AA354" s="6">
        <v>58.48</v>
      </c>
      <c r="AB354" s="6">
        <v>0</v>
      </c>
      <c r="AC354" s="10">
        <f t="shared" si="126"/>
        <v>66.11</v>
      </c>
      <c r="AD354" s="6">
        <v>326.36</v>
      </c>
      <c r="AE354" s="10">
        <f t="shared" si="127"/>
        <v>326.36</v>
      </c>
      <c r="AG354" s="10">
        <f t="shared" si="122"/>
        <v>3380.48</v>
      </c>
    </row>
    <row r="355" spans="1:35">
      <c r="A355" s="14">
        <v>43069</v>
      </c>
      <c r="B355" s="6">
        <v>0</v>
      </c>
      <c r="C355" s="6">
        <v>0</v>
      </c>
      <c r="D355" s="6">
        <v>0</v>
      </c>
      <c r="E355" s="6">
        <v>0</v>
      </c>
      <c r="F355" s="6">
        <v>0</v>
      </c>
      <c r="G355" s="10">
        <f t="shared" si="128"/>
        <v>0</v>
      </c>
      <c r="H355" s="6">
        <v>80</v>
      </c>
      <c r="I355" s="6">
        <v>0</v>
      </c>
      <c r="J355" s="6">
        <v>18.07</v>
      </c>
      <c r="K355" s="6">
        <v>5029.79</v>
      </c>
      <c r="L355" s="6">
        <v>2.44</v>
      </c>
      <c r="M355" s="6">
        <v>0</v>
      </c>
      <c r="N355" s="6">
        <v>287.12</v>
      </c>
      <c r="O355" s="6">
        <v>210.72</v>
      </c>
      <c r="P355" s="6">
        <v>275.93</v>
      </c>
      <c r="Q355" s="6">
        <v>0</v>
      </c>
      <c r="R355" s="6">
        <v>0</v>
      </c>
      <c r="S355" s="6">
        <v>20</v>
      </c>
      <c r="T355" s="6">
        <v>0</v>
      </c>
      <c r="U355" s="10">
        <f t="shared" si="124"/>
        <v>5924.07</v>
      </c>
      <c r="V355" s="6">
        <v>317.02</v>
      </c>
      <c r="W355" s="6">
        <v>0</v>
      </c>
      <c r="X355" s="10">
        <f t="shared" si="125"/>
        <v>317.02</v>
      </c>
      <c r="Y355" s="6">
        <v>0</v>
      </c>
      <c r="Z355" s="6">
        <v>11.42</v>
      </c>
      <c r="AA355" s="6">
        <v>0</v>
      </c>
      <c r="AB355" s="6">
        <v>0</v>
      </c>
      <c r="AC355" s="10">
        <f t="shared" si="126"/>
        <v>11.42</v>
      </c>
      <c r="AD355" s="6">
        <v>0</v>
      </c>
      <c r="AE355" s="10">
        <f t="shared" si="127"/>
        <v>0</v>
      </c>
      <c r="AG355" s="10">
        <f t="shared" si="122"/>
        <v>6252.5099999999993</v>
      </c>
    </row>
    <row r="356" spans="1:35">
      <c r="A356" s="14"/>
      <c r="B356" s="6"/>
      <c r="C356" s="6"/>
      <c r="D356" s="6"/>
      <c r="E356" s="6"/>
      <c r="F356" s="6"/>
      <c r="G356" s="10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10">
        <f t="shared" si="124"/>
        <v>0</v>
      </c>
      <c r="V356" s="6"/>
      <c r="W356" s="6"/>
      <c r="X356" s="10">
        <f t="shared" si="125"/>
        <v>0</v>
      </c>
      <c r="Y356" s="6"/>
      <c r="Z356" s="6"/>
      <c r="AA356" s="6"/>
      <c r="AB356" s="6"/>
      <c r="AC356" s="10">
        <f t="shared" si="126"/>
        <v>0</v>
      </c>
      <c r="AD356" s="6"/>
      <c r="AE356" s="10">
        <f t="shared" si="127"/>
        <v>0</v>
      </c>
      <c r="AG356" s="10">
        <f t="shared" si="122"/>
        <v>0</v>
      </c>
    </row>
    <row r="357" spans="1:35">
      <c r="A357" s="14"/>
      <c r="B357" s="6"/>
      <c r="C357" s="6"/>
      <c r="D357" s="6"/>
      <c r="E357" s="6"/>
      <c r="F357" s="6"/>
      <c r="G357" s="7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10"/>
      <c r="V357" s="6"/>
      <c r="W357" s="6"/>
      <c r="X357" s="10"/>
      <c r="Y357" s="6"/>
      <c r="Z357" s="6"/>
      <c r="AA357" s="6"/>
      <c r="AB357" s="6"/>
      <c r="AC357" s="10"/>
      <c r="AD357" s="6"/>
      <c r="AE357" s="10"/>
      <c r="AG357" s="10"/>
    </row>
    <row r="358" spans="1:35" ht="15.75">
      <c r="B358" s="6">
        <f t="shared" ref="B358:O358" si="129">SUM(B334:B355)</f>
        <v>8164.0800000000008</v>
      </c>
      <c r="C358" s="6">
        <f t="shared" si="129"/>
        <v>1021.86</v>
      </c>
      <c r="D358" s="6">
        <f t="shared" si="129"/>
        <v>0</v>
      </c>
      <c r="E358" s="6">
        <f t="shared" si="129"/>
        <v>17.760000000000002</v>
      </c>
      <c r="F358" s="6">
        <f t="shared" si="129"/>
        <v>0</v>
      </c>
      <c r="G358" s="28">
        <f t="shared" si="129"/>
        <v>9203.7000000000007</v>
      </c>
      <c r="H358" s="6">
        <f t="shared" si="129"/>
        <v>2289.5</v>
      </c>
      <c r="I358" s="6">
        <f t="shared" si="129"/>
        <v>9</v>
      </c>
      <c r="J358" s="6">
        <f t="shared" si="129"/>
        <v>717.74000000000012</v>
      </c>
      <c r="K358" s="6">
        <f t="shared" si="129"/>
        <v>11326.99</v>
      </c>
      <c r="L358" s="6">
        <f t="shared" si="129"/>
        <v>227.38</v>
      </c>
      <c r="M358" s="6">
        <f t="shared" si="129"/>
        <v>94</v>
      </c>
      <c r="N358" s="6">
        <f t="shared" si="129"/>
        <v>3441.7000000000003</v>
      </c>
      <c r="O358" s="6">
        <f t="shared" si="129"/>
        <v>4985.05</v>
      </c>
      <c r="P358" s="6">
        <f t="shared" ref="P358:AF358" si="130">SUM(P333:P356)</f>
        <v>847.10000000000014</v>
      </c>
      <c r="Q358" s="6">
        <f t="shared" si="130"/>
        <v>6000</v>
      </c>
      <c r="R358" s="6">
        <f t="shared" si="130"/>
        <v>37.5</v>
      </c>
      <c r="S358" s="6">
        <f t="shared" si="130"/>
        <v>23585.019999999997</v>
      </c>
      <c r="T358" s="6">
        <f t="shared" si="130"/>
        <v>0</v>
      </c>
      <c r="U358" s="6">
        <f t="shared" si="130"/>
        <v>53560.979999999996</v>
      </c>
      <c r="V358" s="6">
        <f t="shared" si="130"/>
        <v>5346.4</v>
      </c>
      <c r="W358" s="6">
        <f t="shared" si="130"/>
        <v>0</v>
      </c>
      <c r="X358" s="6">
        <f t="shared" si="130"/>
        <v>5346.4</v>
      </c>
      <c r="Y358" s="6">
        <f t="shared" si="130"/>
        <v>659.01</v>
      </c>
      <c r="Z358" s="6">
        <f t="shared" si="130"/>
        <v>26.130000000000003</v>
      </c>
      <c r="AA358" s="6">
        <f t="shared" si="130"/>
        <v>714.58</v>
      </c>
      <c r="AB358" s="6">
        <f t="shared" si="130"/>
        <v>33</v>
      </c>
      <c r="AC358" s="6">
        <f t="shared" si="130"/>
        <v>1432.7199999999998</v>
      </c>
      <c r="AD358" s="6">
        <f t="shared" si="130"/>
        <v>8833.5300000000007</v>
      </c>
      <c r="AE358" s="6">
        <f t="shared" si="130"/>
        <v>8833.5300000000007</v>
      </c>
      <c r="AF358" s="6">
        <f t="shared" si="130"/>
        <v>0</v>
      </c>
      <c r="AG358" s="6">
        <f>SUM(AG333:AG356)</f>
        <v>78377.33</v>
      </c>
      <c r="AH358" s="6"/>
      <c r="AI358" s="6"/>
    </row>
    <row r="359" spans="1:35">
      <c r="A359" s="37"/>
      <c r="B359" s="37"/>
      <c r="C359" s="37"/>
      <c r="G359"/>
      <c r="I359" s="6"/>
      <c r="AE359" s="10" t="s">
        <v>39</v>
      </c>
      <c r="AG359" s="45">
        <v>35135.82</v>
      </c>
    </row>
    <row r="360" spans="1:35">
      <c r="A360" s="37"/>
      <c r="B360" s="37"/>
      <c r="C360" s="37"/>
      <c r="G360"/>
      <c r="AE360" s="10" t="s">
        <v>40</v>
      </c>
      <c r="AG360" s="45">
        <v>105407.45</v>
      </c>
    </row>
    <row r="361" spans="1:35" ht="22.5" customHeight="1">
      <c r="B361" s="6"/>
      <c r="C361" s="6"/>
      <c r="D361" s="162" t="s">
        <v>28</v>
      </c>
      <c r="E361" s="162"/>
      <c r="F361" s="162"/>
      <c r="G361" s="162"/>
      <c r="H361" s="162"/>
      <c r="I361" s="162"/>
      <c r="J361" s="162"/>
      <c r="K361" s="162"/>
      <c r="L361" s="162"/>
      <c r="M361" s="162"/>
      <c r="N361" s="53"/>
      <c r="P361" s="6"/>
      <c r="Q361" s="6"/>
      <c r="R361" s="6"/>
      <c r="S361" s="6"/>
      <c r="T361" s="6"/>
      <c r="U361" s="10"/>
      <c r="V361" s="6"/>
      <c r="W361" s="6"/>
      <c r="X361" s="10"/>
      <c r="Y361" s="6"/>
      <c r="Z361" s="6"/>
      <c r="AA361" s="6"/>
      <c r="AB361" s="6"/>
      <c r="AC361" s="10"/>
      <c r="AD361" s="6"/>
      <c r="AE361" s="44" t="s">
        <v>41</v>
      </c>
      <c r="AG361" s="45">
        <v>0</v>
      </c>
    </row>
    <row r="362" spans="1:35" ht="23.25">
      <c r="B362" s="6"/>
      <c r="C362" s="6"/>
      <c r="D362" s="161" t="s">
        <v>32</v>
      </c>
      <c r="E362" s="161"/>
      <c r="F362" s="161"/>
      <c r="G362" s="161"/>
      <c r="H362" s="161"/>
      <c r="I362" s="161"/>
      <c r="J362" s="161"/>
      <c r="K362" s="161"/>
      <c r="L362" s="161"/>
      <c r="M362" s="161"/>
      <c r="N362" s="53"/>
      <c r="P362" s="6"/>
      <c r="Q362" s="6"/>
      <c r="R362" s="6"/>
      <c r="S362" s="6"/>
      <c r="T362" s="6"/>
      <c r="U362" s="10"/>
      <c r="V362" s="6"/>
      <c r="W362" s="6"/>
      <c r="X362" s="10"/>
      <c r="Y362" s="6"/>
      <c r="Z362" s="6"/>
      <c r="AA362" s="6"/>
      <c r="AB362" s="6"/>
      <c r="AC362" s="10"/>
      <c r="AD362" s="6"/>
      <c r="AG362" s="45">
        <f>SUM(AG358:AG361)</f>
        <v>218920.59999999998</v>
      </c>
    </row>
    <row r="363" spans="1:35">
      <c r="B363" s="6"/>
      <c r="C363" s="6"/>
      <c r="D363" s="6"/>
      <c r="E363" s="6"/>
      <c r="F363" s="6"/>
      <c r="G363" s="10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10"/>
      <c r="V363" s="6"/>
      <c r="W363" s="6"/>
      <c r="X363" s="10"/>
      <c r="Y363" s="6"/>
      <c r="Z363" s="6"/>
      <c r="AA363" s="6"/>
      <c r="AB363" s="6"/>
      <c r="AC363" s="10"/>
      <c r="AD363" s="6"/>
      <c r="AE363" s="10"/>
      <c r="AG363" s="10"/>
    </row>
    <row r="364" spans="1:35">
      <c r="A364" s="58"/>
      <c r="B364" s="59">
        <v>85119001</v>
      </c>
      <c r="C364" s="59">
        <v>85119003</v>
      </c>
      <c r="D364" s="59">
        <v>85119018</v>
      </c>
      <c r="E364" s="59">
        <v>11802</v>
      </c>
      <c r="F364" s="59"/>
      <c r="G364" s="60">
        <v>21310001</v>
      </c>
      <c r="H364" s="59">
        <v>85801005</v>
      </c>
      <c r="I364" s="59">
        <v>858011006</v>
      </c>
      <c r="J364" s="59">
        <v>85801008</v>
      </c>
      <c r="K364" s="59">
        <v>85801009</v>
      </c>
      <c r="L364" s="59">
        <v>85801099</v>
      </c>
      <c r="M364" s="59">
        <v>85801011</v>
      </c>
      <c r="N364" s="59">
        <v>85801014</v>
      </c>
      <c r="O364" s="59">
        <v>85801015</v>
      </c>
      <c r="P364" s="59">
        <v>85801017</v>
      </c>
      <c r="Q364" s="59">
        <v>85801018</v>
      </c>
      <c r="R364" s="59">
        <v>85801019</v>
      </c>
      <c r="S364" s="59">
        <v>95803010</v>
      </c>
      <c r="T364" s="59">
        <v>85803099</v>
      </c>
      <c r="U364" s="60">
        <v>21312001</v>
      </c>
      <c r="V364" s="59">
        <v>85807001</v>
      </c>
      <c r="W364" s="59">
        <v>85807099</v>
      </c>
      <c r="X364" s="60">
        <v>21314001</v>
      </c>
      <c r="Y364" s="59">
        <v>85601002</v>
      </c>
      <c r="Z364" s="59">
        <v>85601012</v>
      </c>
      <c r="AA364" s="59">
        <v>85601014</v>
      </c>
      <c r="AB364" s="59">
        <v>85909099</v>
      </c>
      <c r="AC364" s="60">
        <v>21315001</v>
      </c>
      <c r="AD364" s="56"/>
      <c r="AE364" s="57"/>
      <c r="AF364" s="56"/>
      <c r="AG364" s="57"/>
      <c r="AH364" s="56"/>
      <c r="AI364" s="56"/>
    </row>
    <row r="365" spans="1:35" s="52" customFormat="1" ht="46.5" customHeight="1">
      <c r="A365" s="61" t="s">
        <v>69</v>
      </c>
      <c r="B365" s="62" t="s">
        <v>0</v>
      </c>
      <c r="C365" s="62" t="s">
        <v>1</v>
      </c>
      <c r="D365" s="62" t="s">
        <v>2</v>
      </c>
      <c r="E365" s="62" t="s">
        <v>70</v>
      </c>
      <c r="F365" s="62" t="s">
        <v>79</v>
      </c>
      <c r="G365" s="63" t="s">
        <v>22</v>
      </c>
      <c r="H365" s="64" t="s">
        <v>3</v>
      </c>
      <c r="I365" s="65" t="s">
        <v>4</v>
      </c>
      <c r="J365" s="62" t="s">
        <v>5</v>
      </c>
      <c r="K365" s="62" t="s">
        <v>6</v>
      </c>
      <c r="L365" s="62" t="s">
        <v>7</v>
      </c>
      <c r="M365" s="62" t="s">
        <v>8</v>
      </c>
      <c r="N365" s="62" t="s">
        <v>9</v>
      </c>
      <c r="O365" s="62" t="s">
        <v>10</v>
      </c>
      <c r="P365" s="62" t="s">
        <v>11</v>
      </c>
      <c r="Q365" s="62" t="s">
        <v>12</v>
      </c>
      <c r="R365" s="62" t="s">
        <v>13</v>
      </c>
      <c r="S365" s="62" t="s">
        <v>14</v>
      </c>
      <c r="T365" s="62" t="s">
        <v>15</v>
      </c>
      <c r="U365" s="66" t="s">
        <v>23</v>
      </c>
      <c r="V365" s="62" t="s">
        <v>25</v>
      </c>
      <c r="W365" s="62" t="s">
        <v>16</v>
      </c>
      <c r="X365" s="66" t="s">
        <v>24</v>
      </c>
      <c r="Y365" s="62" t="s">
        <v>17</v>
      </c>
      <c r="Z365" s="62" t="s">
        <v>18</v>
      </c>
      <c r="AA365" s="62" t="s">
        <v>19</v>
      </c>
      <c r="AB365" s="62" t="s">
        <v>20</v>
      </c>
      <c r="AC365" s="66" t="s">
        <v>26</v>
      </c>
      <c r="AD365" s="67" t="s">
        <v>21</v>
      </c>
      <c r="AE365" s="66" t="s">
        <v>27</v>
      </c>
      <c r="AF365" s="56"/>
      <c r="AG365" s="68" t="s">
        <v>29</v>
      </c>
      <c r="AH365" s="69"/>
      <c r="AI365" s="70"/>
    </row>
    <row r="366" spans="1:35">
      <c r="B366" s="6"/>
      <c r="C366" s="6"/>
      <c r="D366" s="6"/>
      <c r="E366" s="6"/>
      <c r="F366" s="6"/>
      <c r="G366" s="10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10"/>
      <c r="V366" s="6"/>
      <c r="W366" s="6"/>
      <c r="X366" s="10"/>
      <c r="Y366" s="6"/>
      <c r="Z366" s="6"/>
      <c r="AA366" s="6"/>
      <c r="AB366" s="6"/>
      <c r="AC366" s="10"/>
      <c r="AD366" s="6"/>
      <c r="AE366" s="10"/>
      <c r="AG366" s="10"/>
    </row>
    <row r="367" spans="1:35">
      <c r="A367" s="14">
        <v>43070</v>
      </c>
      <c r="B367" s="6">
        <v>1548.73</v>
      </c>
      <c r="C367" s="6">
        <v>0</v>
      </c>
      <c r="D367" s="6">
        <v>0</v>
      </c>
      <c r="E367" s="6">
        <v>0</v>
      </c>
      <c r="F367" s="6">
        <v>0</v>
      </c>
      <c r="G367" s="10">
        <f t="shared" ref="G367:G368" si="131">SUM(B367:F367)</f>
        <v>1548.73</v>
      </c>
      <c r="H367" s="6">
        <v>85.5</v>
      </c>
      <c r="I367" s="6">
        <v>1</v>
      </c>
      <c r="J367" s="6">
        <v>98.76</v>
      </c>
      <c r="K367" s="6">
        <v>2117.29</v>
      </c>
      <c r="L367" s="6">
        <v>19.559999999999999</v>
      </c>
      <c r="M367" s="6">
        <v>6</v>
      </c>
      <c r="N367" s="6">
        <v>423.07</v>
      </c>
      <c r="O367" s="6">
        <v>205.85</v>
      </c>
      <c r="P367" s="6">
        <v>104.88</v>
      </c>
      <c r="Q367" s="6">
        <v>0</v>
      </c>
      <c r="R367" s="6">
        <v>0</v>
      </c>
      <c r="S367" s="6">
        <v>23</v>
      </c>
      <c r="T367" s="6">
        <v>0</v>
      </c>
      <c r="U367" s="10">
        <f>SUM(H367:T367)</f>
        <v>3084.9100000000003</v>
      </c>
      <c r="V367" s="6">
        <v>140.25</v>
      </c>
      <c r="W367" s="6">
        <v>0</v>
      </c>
      <c r="X367" s="10">
        <f>SUM(V367:W367)</f>
        <v>140.25</v>
      </c>
      <c r="Y367" s="6">
        <v>1.62</v>
      </c>
      <c r="Z367" s="6">
        <v>0</v>
      </c>
      <c r="AA367" s="6">
        <v>9.34</v>
      </c>
      <c r="AB367" s="6">
        <v>0</v>
      </c>
      <c r="AC367" s="10">
        <f>SUM(Y367:AB367)</f>
        <v>10.96</v>
      </c>
      <c r="AD367" s="6">
        <v>4120.8599999999997</v>
      </c>
      <c r="AE367" s="10">
        <f>SUM(AD367)</f>
        <v>4120.8599999999997</v>
      </c>
      <c r="AG367" s="10">
        <f t="shared" ref="AG367:AG388" si="132">AE367+AC367+X367+U367+G367</f>
        <v>8905.7099999999991</v>
      </c>
    </row>
    <row r="368" spans="1:35">
      <c r="A368" s="14">
        <v>43073</v>
      </c>
      <c r="B368" s="6">
        <v>18.940000000000001</v>
      </c>
      <c r="C368" s="6">
        <v>0</v>
      </c>
      <c r="D368" s="6">
        <v>0</v>
      </c>
      <c r="E368" s="6">
        <v>0</v>
      </c>
      <c r="F368" s="6">
        <v>0</v>
      </c>
      <c r="G368" s="10">
        <f t="shared" si="131"/>
        <v>18.940000000000001</v>
      </c>
      <c r="H368" s="6">
        <v>97</v>
      </c>
      <c r="I368" s="6">
        <v>1</v>
      </c>
      <c r="J368" s="6">
        <v>269.92</v>
      </c>
      <c r="K368" s="6">
        <v>5844.99</v>
      </c>
      <c r="L368" s="6">
        <v>41.85</v>
      </c>
      <c r="M368" s="6">
        <v>0</v>
      </c>
      <c r="N368" s="6">
        <v>339.37</v>
      </c>
      <c r="O368" s="6">
        <v>566.29999999999995</v>
      </c>
      <c r="P368" s="6">
        <v>387.16</v>
      </c>
      <c r="Q368" s="6">
        <v>0</v>
      </c>
      <c r="R368" s="6">
        <v>7.5</v>
      </c>
      <c r="S368" s="6">
        <v>106</v>
      </c>
      <c r="T368" s="6">
        <v>0</v>
      </c>
      <c r="U368" s="10">
        <f t="shared" ref="U368:U388" si="133">SUM(H368:T368)</f>
        <v>7661.09</v>
      </c>
      <c r="V368" s="6">
        <v>130.85</v>
      </c>
      <c r="W368" s="6">
        <v>0</v>
      </c>
      <c r="X368" s="10">
        <f t="shared" ref="X368:X388" si="134">SUM(V368:W368)</f>
        <v>130.85</v>
      </c>
      <c r="Y368" s="6">
        <v>0</v>
      </c>
      <c r="Z368" s="6">
        <v>0</v>
      </c>
      <c r="AA368" s="6">
        <v>0</v>
      </c>
      <c r="AB368" s="6">
        <v>0</v>
      </c>
      <c r="AC368" s="10">
        <f t="shared" ref="AC368:AC369" si="135">SUM(Y368:AB368)</f>
        <v>0</v>
      </c>
      <c r="AD368" s="6">
        <v>0</v>
      </c>
      <c r="AE368" s="10">
        <f t="shared" ref="AE368:AE388" si="136">SUM(AD368)</f>
        <v>0</v>
      </c>
      <c r="AG368" s="10">
        <f t="shared" si="132"/>
        <v>7810.88</v>
      </c>
    </row>
    <row r="369" spans="1:43">
      <c r="A369" s="14">
        <v>43074</v>
      </c>
      <c r="B369" s="6">
        <v>316.45</v>
      </c>
      <c r="C369" s="6">
        <v>0</v>
      </c>
      <c r="D369" s="6">
        <v>0</v>
      </c>
      <c r="E369" s="6">
        <v>0</v>
      </c>
      <c r="F369" s="6">
        <v>30.18</v>
      </c>
      <c r="G369" s="10">
        <f>SUM(B369:F369)</f>
        <v>346.63</v>
      </c>
      <c r="H369" s="6">
        <v>103.5</v>
      </c>
      <c r="I369" s="6">
        <v>0</v>
      </c>
      <c r="J369" s="6">
        <v>9.4700000000000006</v>
      </c>
      <c r="K369" s="6">
        <v>55.64</v>
      </c>
      <c r="L369" s="6">
        <v>2.56</v>
      </c>
      <c r="M369" s="6">
        <v>6</v>
      </c>
      <c r="N369" s="6">
        <v>40.130000000000003</v>
      </c>
      <c r="O369" s="6">
        <v>0</v>
      </c>
      <c r="P369" s="6">
        <v>11.66</v>
      </c>
      <c r="Q369" s="6">
        <v>0</v>
      </c>
      <c r="R369" s="6">
        <v>0</v>
      </c>
      <c r="S369" s="6">
        <v>186</v>
      </c>
      <c r="T369" s="6">
        <v>0</v>
      </c>
      <c r="U369" s="10">
        <f t="shared" si="133"/>
        <v>414.96000000000004</v>
      </c>
      <c r="V369" s="6">
        <v>81.95</v>
      </c>
      <c r="W369" s="6">
        <v>0</v>
      </c>
      <c r="X369" s="10">
        <f t="shared" si="134"/>
        <v>81.95</v>
      </c>
      <c r="Y369" s="6">
        <v>0</v>
      </c>
      <c r="Z369" s="6">
        <v>0</v>
      </c>
      <c r="AA369" s="6">
        <v>0</v>
      </c>
      <c r="AB369" s="6">
        <v>0</v>
      </c>
      <c r="AC369" s="10">
        <f t="shared" si="135"/>
        <v>0</v>
      </c>
      <c r="AD369" s="6">
        <v>0</v>
      </c>
      <c r="AE369" s="10">
        <f t="shared" si="136"/>
        <v>0</v>
      </c>
      <c r="AG369" s="10">
        <f t="shared" si="132"/>
        <v>843.54</v>
      </c>
    </row>
    <row r="370" spans="1:43">
      <c r="A370" s="14">
        <v>43075</v>
      </c>
      <c r="B370" s="6">
        <v>1736.8</v>
      </c>
      <c r="C370" s="6">
        <v>0</v>
      </c>
      <c r="D370" s="6">
        <v>0</v>
      </c>
      <c r="E370" s="6">
        <v>0</v>
      </c>
      <c r="F370" s="6">
        <v>0</v>
      </c>
      <c r="G370" s="10">
        <f t="shared" ref="G370:G386" si="137">SUM(B370:F370)</f>
        <v>1736.8</v>
      </c>
      <c r="H370" s="6">
        <v>56.5</v>
      </c>
      <c r="I370" s="6">
        <v>0</v>
      </c>
      <c r="J370" s="6">
        <v>57.15</v>
      </c>
      <c r="K370" s="6">
        <v>184.94</v>
      </c>
      <c r="L370" s="6">
        <v>25.14</v>
      </c>
      <c r="M370" s="6">
        <v>6</v>
      </c>
      <c r="N370" s="6">
        <v>150.15</v>
      </c>
      <c r="O370" s="6">
        <v>341.33</v>
      </c>
      <c r="P370" s="6">
        <v>42.97</v>
      </c>
      <c r="Q370" s="6">
        <v>0</v>
      </c>
      <c r="R370" s="6">
        <v>0</v>
      </c>
      <c r="S370" s="6">
        <v>6</v>
      </c>
      <c r="T370" s="6">
        <v>0</v>
      </c>
      <c r="U370" s="10">
        <f t="shared" si="133"/>
        <v>870.18000000000006</v>
      </c>
      <c r="V370" s="6">
        <v>19.350000000000001</v>
      </c>
      <c r="W370" s="6">
        <v>0</v>
      </c>
      <c r="X370" s="10">
        <f>SUM(V370:W370)</f>
        <v>19.350000000000001</v>
      </c>
      <c r="Y370" s="6">
        <v>0</v>
      </c>
      <c r="Z370" s="6">
        <v>0</v>
      </c>
      <c r="AA370" s="6">
        <v>0</v>
      </c>
      <c r="AB370" s="6">
        <v>3</v>
      </c>
      <c r="AC370" s="10">
        <f t="shared" ref="AC370:AC388" si="138">SUM(Y370:AB370)</f>
        <v>3</v>
      </c>
      <c r="AD370" s="6">
        <v>864.4</v>
      </c>
      <c r="AE370" s="10">
        <f t="shared" si="136"/>
        <v>864.4</v>
      </c>
      <c r="AG370" s="10">
        <f t="shared" si="132"/>
        <v>3493.73</v>
      </c>
    </row>
    <row r="371" spans="1:43">
      <c r="A371" s="14">
        <v>43076</v>
      </c>
      <c r="B371" s="6">
        <v>1269.28</v>
      </c>
      <c r="C371" s="6">
        <v>0</v>
      </c>
      <c r="D371" s="6">
        <v>0</v>
      </c>
      <c r="E371" s="6">
        <v>0</v>
      </c>
      <c r="F371" s="6">
        <v>0</v>
      </c>
      <c r="G371" s="10">
        <f t="shared" si="137"/>
        <v>1269.28</v>
      </c>
      <c r="H371" s="6">
        <v>50</v>
      </c>
      <c r="I371" s="6">
        <v>1</v>
      </c>
      <c r="J371" s="6">
        <v>17.32</v>
      </c>
      <c r="K371" s="6">
        <v>835.79</v>
      </c>
      <c r="L371" s="6">
        <v>1.76</v>
      </c>
      <c r="M371" s="6">
        <v>0</v>
      </c>
      <c r="N371" s="6">
        <v>115.13</v>
      </c>
      <c r="O371" s="6">
        <v>159.11000000000001</v>
      </c>
      <c r="P371" s="6">
        <v>26.36</v>
      </c>
      <c r="Q371" s="6">
        <v>0</v>
      </c>
      <c r="R371" s="6">
        <v>8</v>
      </c>
      <c r="S371" s="6">
        <v>37</v>
      </c>
      <c r="T371" s="6">
        <v>0</v>
      </c>
      <c r="U371" s="10">
        <f t="shared" si="133"/>
        <v>1251.4699999999998</v>
      </c>
      <c r="V371" s="6">
        <v>55.25</v>
      </c>
      <c r="W371" s="6">
        <v>0</v>
      </c>
      <c r="X371" s="10">
        <f t="shared" si="134"/>
        <v>55.25</v>
      </c>
      <c r="Y371" s="6">
        <v>0</v>
      </c>
      <c r="Z371" s="6">
        <v>0</v>
      </c>
      <c r="AA371" s="6">
        <v>0</v>
      </c>
      <c r="AB371" s="6">
        <v>0</v>
      </c>
      <c r="AC371" s="10">
        <f t="shared" si="138"/>
        <v>0</v>
      </c>
      <c r="AD371" s="6">
        <v>0</v>
      </c>
      <c r="AE371" s="10">
        <f t="shared" si="136"/>
        <v>0</v>
      </c>
      <c r="AG371" s="10">
        <f t="shared" si="132"/>
        <v>2576</v>
      </c>
    </row>
    <row r="372" spans="1:43">
      <c r="A372" s="14">
        <v>43077</v>
      </c>
      <c r="B372" s="6">
        <v>34.700000000000003</v>
      </c>
      <c r="C372" s="6">
        <v>0</v>
      </c>
      <c r="D372" s="6">
        <v>0</v>
      </c>
      <c r="E372" s="6">
        <v>0</v>
      </c>
      <c r="F372" s="6">
        <v>0</v>
      </c>
      <c r="G372" s="10">
        <f t="shared" si="137"/>
        <v>34.700000000000003</v>
      </c>
      <c r="H372" s="6">
        <v>39.5</v>
      </c>
      <c r="I372" s="6">
        <v>0</v>
      </c>
      <c r="J372" s="6">
        <v>27.51</v>
      </c>
      <c r="K372" s="6">
        <v>467.52</v>
      </c>
      <c r="L372" s="6">
        <v>5.23</v>
      </c>
      <c r="M372" s="6">
        <v>6</v>
      </c>
      <c r="N372" s="6">
        <v>56.64</v>
      </c>
      <c r="O372" s="6">
        <v>157.69999999999999</v>
      </c>
      <c r="P372" s="6">
        <v>28.5</v>
      </c>
      <c r="Q372" s="6">
        <v>0</v>
      </c>
      <c r="R372" s="6">
        <v>0</v>
      </c>
      <c r="S372" s="6">
        <v>26</v>
      </c>
      <c r="T372" s="6">
        <v>0</v>
      </c>
      <c r="U372" s="10">
        <f t="shared" si="133"/>
        <v>814.59999999999991</v>
      </c>
      <c r="V372" s="6">
        <v>55.15</v>
      </c>
      <c r="W372" s="6">
        <v>0</v>
      </c>
      <c r="X372" s="10">
        <f t="shared" si="134"/>
        <v>55.15</v>
      </c>
      <c r="Y372" s="6">
        <v>0</v>
      </c>
      <c r="Z372" s="6">
        <v>0</v>
      </c>
      <c r="AA372" s="6">
        <v>0</v>
      </c>
      <c r="AB372" s="6">
        <v>0</v>
      </c>
      <c r="AC372" s="10">
        <f t="shared" si="138"/>
        <v>0</v>
      </c>
      <c r="AD372" s="6">
        <v>443.24</v>
      </c>
      <c r="AE372" s="10">
        <f t="shared" si="136"/>
        <v>443.24</v>
      </c>
      <c r="AG372" s="10">
        <f t="shared" si="132"/>
        <v>1347.6899999999998</v>
      </c>
    </row>
    <row r="373" spans="1:43">
      <c r="A373" s="14">
        <v>43080</v>
      </c>
      <c r="B373" s="6">
        <v>10.5</v>
      </c>
      <c r="C373" s="6">
        <v>0</v>
      </c>
      <c r="D373" s="6">
        <v>3.43</v>
      </c>
      <c r="E373" s="6">
        <v>0</v>
      </c>
      <c r="F373" s="6">
        <v>0</v>
      </c>
      <c r="G373" s="10">
        <f t="shared" si="137"/>
        <v>13.93</v>
      </c>
      <c r="H373" s="6">
        <v>96.5</v>
      </c>
      <c r="I373" s="6">
        <v>1</v>
      </c>
      <c r="J373" s="6">
        <v>35.67</v>
      </c>
      <c r="K373" s="6">
        <v>210.15</v>
      </c>
      <c r="L373" s="6">
        <v>1.91</v>
      </c>
      <c r="M373" s="6">
        <v>6</v>
      </c>
      <c r="N373" s="6">
        <v>290.05</v>
      </c>
      <c r="O373" s="6">
        <v>678.09</v>
      </c>
      <c r="P373" s="6">
        <v>26.78</v>
      </c>
      <c r="Q373" s="6">
        <v>0</v>
      </c>
      <c r="R373" s="6">
        <v>0</v>
      </c>
      <c r="S373" s="6">
        <v>4783</v>
      </c>
      <c r="T373" s="6">
        <v>0</v>
      </c>
      <c r="U373" s="10">
        <f t="shared" si="133"/>
        <v>6129.15</v>
      </c>
      <c r="V373" s="6">
        <v>301.87</v>
      </c>
      <c r="W373" s="6">
        <v>0</v>
      </c>
      <c r="X373" s="10">
        <f t="shared" si="134"/>
        <v>301.87</v>
      </c>
      <c r="Y373" s="6">
        <v>0</v>
      </c>
      <c r="Z373" s="6">
        <v>0</v>
      </c>
      <c r="AA373" s="6">
        <v>0</v>
      </c>
      <c r="AB373" s="6">
        <v>0</v>
      </c>
      <c r="AC373" s="10">
        <f t="shared" si="138"/>
        <v>0</v>
      </c>
      <c r="AD373" s="6">
        <v>74.63</v>
      </c>
      <c r="AE373" s="10">
        <f t="shared" si="136"/>
        <v>74.63</v>
      </c>
      <c r="AG373" s="10">
        <f t="shared" si="132"/>
        <v>6519.58</v>
      </c>
    </row>
    <row r="374" spans="1:43">
      <c r="A374" s="14">
        <v>43081</v>
      </c>
      <c r="B374" s="6">
        <v>220</v>
      </c>
      <c r="C374" s="6">
        <v>0</v>
      </c>
      <c r="D374" s="6">
        <v>0</v>
      </c>
      <c r="E374" s="6">
        <v>0</v>
      </c>
      <c r="F374" s="6">
        <v>0</v>
      </c>
      <c r="G374" s="10">
        <f t="shared" si="137"/>
        <v>220</v>
      </c>
      <c r="H374" s="6">
        <v>33</v>
      </c>
      <c r="I374" s="6">
        <v>0</v>
      </c>
      <c r="J374" s="6">
        <v>44</v>
      </c>
      <c r="K374" s="6">
        <v>430.91</v>
      </c>
      <c r="L374" s="6">
        <v>0</v>
      </c>
      <c r="M374" s="6">
        <v>0</v>
      </c>
      <c r="N374" s="6">
        <v>55.99</v>
      </c>
      <c r="O374" s="6">
        <v>0</v>
      </c>
      <c r="P374" s="6">
        <v>8.5399999999999991</v>
      </c>
      <c r="Q374" s="6">
        <v>0</v>
      </c>
      <c r="R374" s="6">
        <v>0</v>
      </c>
      <c r="S374" s="6">
        <v>177.19</v>
      </c>
      <c r="T374" s="6">
        <v>0</v>
      </c>
      <c r="U374" s="10">
        <f t="shared" si="133"/>
        <v>749.62999999999988</v>
      </c>
      <c r="V374" s="6">
        <v>207.7</v>
      </c>
      <c r="W374" s="6">
        <v>0</v>
      </c>
      <c r="X374" s="10">
        <f t="shared" si="134"/>
        <v>207.7</v>
      </c>
      <c r="Y374" s="6">
        <v>15.84</v>
      </c>
      <c r="Z374" s="6">
        <v>0</v>
      </c>
      <c r="AA374" s="6">
        <v>15.77</v>
      </c>
      <c r="AB374" s="6">
        <v>18</v>
      </c>
      <c r="AC374" s="10">
        <f t="shared" si="138"/>
        <v>49.61</v>
      </c>
      <c r="AD374" s="6">
        <v>0</v>
      </c>
      <c r="AE374" s="10">
        <f t="shared" si="136"/>
        <v>0</v>
      </c>
      <c r="AG374" s="10">
        <f t="shared" si="132"/>
        <v>1226.9399999999998</v>
      </c>
    </row>
    <row r="375" spans="1:43">
      <c r="A375" s="14">
        <v>43082</v>
      </c>
      <c r="B375" s="6">
        <v>956.71</v>
      </c>
      <c r="C375" s="6">
        <v>0</v>
      </c>
      <c r="D375" s="6">
        <v>0</v>
      </c>
      <c r="E375" s="6">
        <v>0</v>
      </c>
      <c r="F375" s="6">
        <v>0</v>
      </c>
      <c r="G375" s="10">
        <f t="shared" si="137"/>
        <v>956.71</v>
      </c>
      <c r="H375" s="6">
        <v>63.5</v>
      </c>
      <c r="I375" s="6">
        <v>0</v>
      </c>
      <c r="J375" s="6">
        <v>26.83</v>
      </c>
      <c r="K375" s="6">
        <v>1165.29</v>
      </c>
      <c r="L375" s="6">
        <v>2.78</v>
      </c>
      <c r="M375" s="6">
        <v>0</v>
      </c>
      <c r="N375" s="6">
        <v>1035.05</v>
      </c>
      <c r="O375" s="6">
        <v>348.23</v>
      </c>
      <c r="P375" s="6">
        <v>46.18</v>
      </c>
      <c r="Q375" s="6">
        <v>0</v>
      </c>
      <c r="R375" s="6">
        <v>10</v>
      </c>
      <c r="S375" s="6">
        <v>17725</v>
      </c>
      <c r="T375" s="6">
        <v>0</v>
      </c>
      <c r="U375" s="10">
        <f t="shared" si="133"/>
        <v>20422.86</v>
      </c>
      <c r="V375" s="6">
        <v>406.3</v>
      </c>
      <c r="W375" s="6">
        <v>0</v>
      </c>
      <c r="X375" s="10">
        <f t="shared" si="134"/>
        <v>406.3</v>
      </c>
      <c r="Y375" s="6">
        <v>0</v>
      </c>
      <c r="Z375" s="6">
        <v>0</v>
      </c>
      <c r="AA375" s="6">
        <v>0</v>
      </c>
      <c r="AB375" s="6">
        <v>0</v>
      </c>
      <c r="AC375" s="10">
        <f t="shared" si="138"/>
        <v>0</v>
      </c>
      <c r="AD375" s="6">
        <v>285</v>
      </c>
      <c r="AE375" s="10">
        <f t="shared" si="136"/>
        <v>285</v>
      </c>
      <c r="AG375" s="10">
        <f t="shared" si="132"/>
        <v>22070.87</v>
      </c>
    </row>
    <row r="376" spans="1:43">
      <c r="A376" s="14">
        <v>43083</v>
      </c>
      <c r="B376" s="6">
        <v>247.21</v>
      </c>
      <c r="C376" s="6">
        <v>0</v>
      </c>
      <c r="D376" s="6">
        <v>0</v>
      </c>
      <c r="E376" s="6">
        <v>0</v>
      </c>
      <c r="F376" s="6">
        <v>0</v>
      </c>
      <c r="G376" s="10">
        <f t="shared" si="137"/>
        <v>247.21</v>
      </c>
      <c r="H376" s="6">
        <v>84.5</v>
      </c>
      <c r="I376" s="6">
        <v>0</v>
      </c>
      <c r="J376" s="6">
        <v>26.86</v>
      </c>
      <c r="K376" s="6">
        <v>96.66</v>
      </c>
      <c r="L376" s="6">
        <v>2.91</v>
      </c>
      <c r="M376" s="6">
        <v>0</v>
      </c>
      <c r="N376" s="6">
        <v>58.58</v>
      </c>
      <c r="O376" s="6">
        <v>184.7</v>
      </c>
      <c r="P376" s="6">
        <v>7.68</v>
      </c>
      <c r="Q376" s="6">
        <v>0</v>
      </c>
      <c r="R376" s="6">
        <v>0</v>
      </c>
      <c r="S376" s="6">
        <v>148.41999999999999</v>
      </c>
      <c r="T376" s="6">
        <v>0</v>
      </c>
      <c r="U376" s="10">
        <f t="shared" si="133"/>
        <v>610.30999999999995</v>
      </c>
      <c r="V376" s="6">
        <v>213.97</v>
      </c>
      <c r="W376" s="6">
        <v>0</v>
      </c>
      <c r="X376" s="10">
        <f t="shared" si="134"/>
        <v>213.97</v>
      </c>
      <c r="Y376" s="6">
        <v>0</v>
      </c>
      <c r="Z376" s="6">
        <v>3</v>
      </c>
      <c r="AA376" s="6">
        <v>0</v>
      </c>
      <c r="AB376" s="6">
        <v>0</v>
      </c>
      <c r="AC376" s="10">
        <f t="shared" si="138"/>
        <v>3</v>
      </c>
      <c r="AD376" s="6">
        <v>334</v>
      </c>
      <c r="AE376" s="10">
        <f t="shared" si="136"/>
        <v>334</v>
      </c>
      <c r="AG376" s="10">
        <f t="shared" si="132"/>
        <v>1408.49</v>
      </c>
    </row>
    <row r="377" spans="1:43">
      <c r="A377" s="14">
        <v>43084</v>
      </c>
      <c r="B377" s="6">
        <v>1156.8499999999999</v>
      </c>
      <c r="C377" s="6">
        <v>0</v>
      </c>
      <c r="D377" s="6">
        <v>0</v>
      </c>
      <c r="E377" s="6">
        <v>0</v>
      </c>
      <c r="F377" s="6">
        <v>0</v>
      </c>
      <c r="G377" s="10">
        <f t="shared" si="137"/>
        <v>1156.8499999999999</v>
      </c>
      <c r="H377" s="6">
        <v>77</v>
      </c>
      <c r="I377" s="6">
        <v>0</v>
      </c>
      <c r="J377" s="6">
        <v>53.8</v>
      </c>
      <c r="K377" s="6">
        <v>1695.52</v>
      </c>
      <c r="L377" s="6">
        <v>0</v>
      </c>
      <c r="M377" s="6">
        <v>0</v>
      </c>
      <c r="N377" s="6">
        <v>211.32</v>
      </c>
      <c r="O377" s="6">
        <v>224.73</v>
      </c>
      <c r="P377" s="6">
        <v>88.13</v>
      </c>
      <c r="Q377" s="6">
        <v>0</v>
      </c>
      <c r="R377" s="6">
        <v>0</v>
      </c>
      <c r="S377" s="6">
        <v>560.25</v>
      </c>
      <c r="T377" s="6">
        <v>0</v>
      </c>
      <c r="U377" s="10">
        <f t="shared" si="133"/>
        <v>2910.75</v>
      </c>
      <c r="V377" s="6">
        <v>408.77</v>
      </c>
      <c r="W377" s="6">
        <v>0</v>
      </c>
      <c r="X377" s="10">
        <f t="shared" si="134"/>
        <v>408.77</v>
      </c>
      <c r="Y377" s="6">
        <v>0</v>
      </c>
      <c r="Z377" s="6">
        <v>0</v>
      </c>
      <c r="AA377" s="6">
        <v>0</v>
      </c>
      <c r="AB377" s="6">
        <v>3</v>
      </c>
      <c r="AC377" s="10">
        <f t="shared" si="138"/>
        <v>3</v>
      </c>
      <c r="AD377" s="6">
        <v>157.07</v>
      </c>
      <c r="AE377" s="10">
        <f t="shared" si="136"/>
        <v>157.07</v>
      </c>
      <c r="AG377" s="10">
        <f t="shared" si="132"/>
        <v>4636.4400000000005</v>
      </c>
    </row>
    <row r="378" spans="1:43">
      <c r="A378" s="14">
        <v>43087</v>
      </c>
      <c r="B378" s="6">
        <v>144.69999999999999</v>
      </c>
      <c r="C378" s="6">
        <v>0</v>
      </c>
      <c r="D378" s="6">
        <v>0</v>
      </c>
      <c r="E378" s="6">
        <v>35.520000000000003</v>
      </c>
      <c r="F378" s="6">
        <v>0</v>
      </c>
      <c r="G378" s="10">
        <f t="shared" si="137"/>
        <v>180.22</v>
      </c>
      <c r="H378" s="6">
        <v>90.5</v>
      </c>
      <c r="I378" s="6">
        <v>0</v>
      </c>
      <c r="J378" s="6">
        <v>185.49</v>
      </c>
      <c r="K378" s="6">
        <v>1311.28</v>
      </c>
      <c r="L378" s="6">
        <v>25.07</v>
      </c>
      <c r="M378" s="6">
        <v>12</v>
      </c>
      <c r="N378" s="6">
        <v>147</v>
      </c>
      <c r="O378" s="6">
        <v>600.92999999999995</v>
      </c>
      <c r="P378" s="6">
        <v>121.05</v>
      </c>
      <c r="Q378" s="6">
        <v>0</v>
      </c>
      <c r="R378" s="6">
        <v>2.5</v>
      </c>
      <c r="S378" s="6">
        <v>26</v>
      </c>
      <c r="T378" s="6">
        <v>0</v>
      </c>
      <c r="U378" s="10">
        <f t="shared" si="133"/>
        <v>2521.8200000000002</v>
      </c>
      <c r="V378" s="6">
        <v>428.34</v>
      </c>
      <c r="W378" s="6">
        <v>0</v>
      </c>
      <c r="X378" s="10">
        <f t="shared" si="134"/>
        <v>428.34</v>
      </c>
      <c r="Y378" s="6">
        <v>0</v>
      </c>
      <c r="Z378" s="6">
        <v>0</v>
      </c>
      <c r="AA378" s="6">
        <v>0</v>
      </c>
      <c r="AB378" s="6">
        <v>0</v>
      </c>
      <c r="AC378" s="10">
        <f t="shared" si="138"/>
        <v>0</v>
      </c>
      <c r="AD378" s="6">
        <v>530.01</v>
      </c>
      <c r="AE378" s="10">
        <f t="shared" si="136"/>
        <v>530.01</v>
      </c>
      <c r="AG378" s="10">
        <f t="shared" si="132"/>
        <v>3660.39</v>
      </c>
    </row>
    <row r="379" spans="1:43">
      <c r="A379" s="14">
        <v>43088</v>
      </c>
      <c r="B379" s="6">
        <v>1440.91</v>
      </c>
      <c r="C379" s="6">
        <v>0</v>
      </c>
      <c r="D379" s="6">
        <v>0</v>
      </c>
      <c r="E379" s="6">
        <v>222.85</v>
      </c>
      <c r="F379" s="6">
        <v>0</v>
      </c>
      <c r="G379" s="10">
        <f t="shared" si="137"/>
        <v>1663.76</v>
      </c>
      <c r="H379" s="6">
        <v>80.5</v>
      </c>
      <c r="I379" s="6">
        <v>0</v>
      </c>
      <c r="J379" s="6">
        <v>48.06</v>
      </c>
      <c r="K379" s="6">
        <v>288.29000000000002</v>
      </c>
      <c r="L379" s="6">
        <v>109.82</v>
      </c>
      <c r="M379" s="6">
        <v>6</v>
      </c>
      <c r="N379" s="6">
        <v>167.05</v>
      </c>
      <c r="O379" s="6">
        <v>0</v>
      </c>
      <c r="P379" s="6">
        <v>30.89</v>
      </c>
      <c r="Q379" s="6">
        <v>0</v>
      </c>
      <c r="R379" s="6">
        <v>0</v>
      </c>
      <c r="S379" s="6">
        <v>124.22</v>
      </c>
      <c r="T379" s="6">
        <v>0</v>
      </c>
      <c r="U379" s="10">
        <f t="shared" si="133"/>
        <v>854.83</v>
      </c>
      <c r="V379" s="6">
        <v>599.91999999999996</v>
      </c>
      <c r="W379" s="6">
        <v>0</v>
      </c>
      <c r="X379" s="10">
        <f t="shared" si="134"/>
        <v>599.91999999999996</v>
      </c>
      <c r="Y379" s="6">
        <v>0</v>
      </c>
      <c r="Z379" s="6">
        <v>0</v>
      </c>
      <c r="AA379" s="6">
        <v>0</v>
      </c>
      <c r="AB379" s="6">
        <v>200</v>
      </c>
      <c r="AC379" s="10">
        <f t="shared" si="138"/>
        <v>200</v>
      </c>
      <c r="AD379" s="6">
        <v>374.87</v>
      </c>
      <c r="AE379" s="10">
        <f t="shared" si="136"/>
        <v>374.87</v>
      </c>
      <c r="AG379" s="10">
        <f t="shared" si="132"/>
        <v>3693.38</v>
      </c>
    </row>
    <row r="380" spans="1:43">
      <c r="A380" s="14">
        <v>43089</v>
      </c>
      <c r="B380" s="6">
        <v>402.3</v>
      </c>
      <c r="C380" s="6">
        <v>0</v>
      </c>
      <c r="D380" s="6">
        <v>0</v>
      </c>
      <c r="E380" s="6">
        <v>0</v>
      </c>
      <c r="F380" s="6">
        <v>0</v>
      </c>
      <c r="G380" s="10">
        <f t="shared" si="137"/>
        <v>402.3</v>
      </c>
      <c r="H380" s="6">
        <v>67</v>
      </c>
      <c r="I380" s="6">
        <v>0</v>
      </c>
      <c r="J380" s="6">
        <v>91.34</v>
      </c>
      <c r="K380" s="6">
        <v>775.02</v>
      </c>
      <c r="L380" s="6">
        <v>7.87</v>
      </c>
      <c r="M380" s="6">
        <v>0</v>
      </c>
      <c r="N380" s="6">
        <v>183.79</v>
      </c>
      <c r="O380" s="6">
        <v>429.55</v>
      </c>
      <c r="P380" s="6">
        <v>80.77</v>
      </c>
      <c r="Q380" s="6">
        <v>0</v>
      </c>
      <c r="R380" s="6">
        <v>0</v>
      </c>
      <c r="S380" s="6">
        <v>121</v>
      </c>
      <c r="T380" s="6">
        <v>0</v>
      </c>
      <c r="U380" s="10">
        <f t="shared" si="133"/>
        <v>1756.34</v>
      </c>
      <c r="V380" s="6">
        <v>261.35000000000002</v>
      </c>
      <c r="W380" s="6">
        <v>0</v>
      </c>
      <c r="X380" s="10">
        <f t="shared" si="134"/>
        <v>261.35000000000002</v>
      </c>
      <c r="Y380" s="6">
        <v>0</v>
      </c>
      <c r="Z380" s="6">
        <v>0</v>
      </c>
      <c r="AA380" s="6">
        <v>0</v>
      </c>
      <c r="AB380" s="6">
        <v>0</v>
      </c>
      <c r="AC380" s="10">
        <f t="shared" si="138"/>
        <v>0</v>
      </c>
      <c r="AD380" s="6">
        <v>1871.02</v>
      </c>
      <c r="AE380" s="10">
        <f t="shared" si="136"/>
        <v>1871.02</v>
      </c>
      <c r="AG380" s="10">
        <f t="shared" si="132"/>
        <v>4291.01</v>
      </c>
    </row>
    <row r="381" spans="1:43">
      <c r="A381" s="14">
        <v>43090</v>
      </c>
      <c r="B381" s="6">
        <v>30</v>
      </c>
      <c r="C381" s="6">
        <v>0</v>
      </c>
      <c r="D381" s="6">
        <v>0</v>
      </c>
      <c r="E381" s="6">
        <v>0</v>
      </c>
      <c r="F381" s="6">
        <v>0</v>
      </c>
      <c r="G381" s="10">
        <f t="shared" si="137"/>
        <v>30</v>
      </c>
      <c r="H381" s="6">
        <v>39.5</v>
      </c>
      <c r="I381" s="6">
        <v>0</v>
      </c>
      <c r="J381" s="6">
        <v>68.3</v>
      </c>
      <c r="K381" s="6">
        <v>93.56</v>
      </c>
      <c r="L381" s="6">
        <v>5</v>
      </c>
      <c r="M381" s="6">
        <v>6</v>
      </c>
      <c r="N381" s="6">
        <v>41.64</v>
      </c>
      <c r="O381" s="6">
        <v>167.58</v>
      </c>
      <c r="P381" s="6">
        <v>26.31</v>
      </c>
      <c r="Q381" s="6">
        <v>0</v>
      </c>
      <c r="R381" s="6">
        <v>0</v>
      </c>
      <c r="S381" s="6">
        <v>30</v>
      </c>
      <c r="T381" s="6">
        <v>0</v>
      </c>
      <c r="U381" s="10">
        <f t="shared" si="133"/>
        <v>477.89000000000004</v>
      </c>
      <c r="V381" s="6">
        <v>519.29999999999995</v>
      </c>
      <c r="W381" s="6">
        <v>0</v>
      </c>
      <c r="X381" s="10">
        <f t="shared" si="134"/>
        <v>519.29999999999995</v>
      </c>
      <c r="Y381" s="6">
        <v>0</v>
      </c>
      <c r="Z381" s="6">
        <v>0</v>
      </c>
      <c r="AA381" s="6">
        <v>0</v>
      </c>
      <c r="AB381" s="6">
        <v>0</v>
      </c>
      <c r="AC381" s="10">
        <f t="shared" si="138"/>
        <v>0</v>
      </c>
      <c r="AD381" s="6">
        <v>17.100000000000001</v>
      </c>
      <c r="AE381" s="10">
        <f t="shared" si="136"/>
        <v>17.100000000000001</v>
      </c>
      <c r="AG381" s="10">
        <f t="shared" si="132"/>
        <v>1044.29</v>
      </c>
      <c r="AO381">
        <v>35135.82</v>
      </c>
      <c r="AP381">
        <v>105407.45</v>
      </c>
      <c r="AQ381">
        <f>SUM(AO381:AP381)</f>
        <v>140543.26999999999</v>
      </c>
    </row>
    <row r="382" spans="1:43">
      <c r="A382" s="14">
        <v>43091</v>
      </c>
      <c r="B382" s="54">
        <v>137.88</v>
      </c>
      <c r="C382" s="54">
        <v>0</v>
      </c>
      <c r="D382" s="54">
        <v>0</v>
      </c>
      <c r="E382" s="54">
        <v>0</v>
      </c>
      <c r="F382" s="54">
        <v>0</v>
      </c>
      <c r="G382" s="10">
        <f t="shared" si="137"/>
        <v>137.88</v>
      </c>
      <c r="H382" s="6">
        <v>44</v>
      </c>
      <c r="I382" s="6">
        <v>1</v>
      </c>
      <c r="J382" s="6">
        <v>74.48</v>
      </c>
      <c r="K382" s="6">
        <v>517.85</v>
      </c>
      <c r="L382" s="6">
        <v>12.5</v>
      </c>
      <c r="M382" s="6">
        <v>0</v>
      </c>
      <c r="N382" s="6">
        <v>176.93</v>
      </c>
      <c r="O382" s="6">
        <v>194.22</v>
      </c>
      <c r="P382" s="6">
        <v>55.65</v>
      </c>
      <c r="Q382" s="6">
        <v>0</v>
      </c>
      <c r="R382" s="6">
        <v>2.5</v>
      </c>
      <c r="S382" s="6">
        <v>218</v>
      </c>
      <c r="T382" s="6">
        <v>0</v>
      </c>
      <c r="U382" s="10">
        <f t="shared" si="133"/>
        <v>1297.1300000000001</v>
      </c>
      <c r="V382" s="6">
        <v>544.75</v>
      </c>
      <c r="W382" s="6">
        <v>0</v>
      </c>
      <c r="X382" s="10">
        <f t="shared" si="134"/>
        <v>544.75</v>
      </c>
      <c r="Y382" s="6">
        <v>0.31</v>
      </c>
      <c r="Z382" s="6">
        <v>3</v>
      </c>
      <c r="AA382" s="6">
        <v>4.9800000000000004</v>
      </c>
      <c r="AB382" s="6">
        <v>0</v>
      </c>
      <c r="AC382" s="10">
        <f t="shared" si="138"/>
        <v>8.2900000000000009</v>
      </c>
      <c r="AD382" s="6">
        <v>1931.69</v>
      </c>
      <c r="AE382" s="10">
        <f t="shared" si="136"/>
        <v>1931.69</v>
      </c>
      <c r="AG382" s="10">
        <f t="shared" si="132"/>
        <v>3919.7400000000002</v>
      </c>
      <c r="AQ382">
        <v>144463.01</v>
      </c>
    </row>
    <row r="383" spans="1:43">
      <c r="A383" s="14">
        <v>43094</v>
      </c>
      <c r="B383" s="54"/>
      <c r="C383" s="54"/>
      <c r="D383" s="54"/>
      <c r="E383" s="54"/>
      <c r="F383" s="54"/>
      <c r="G383" s="10">
        <f t="shared" si="137"/>
        <v>0</v>
      </c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10">
        <f t="shared" si="133"/>
        <v>0</v>
      </c>
      <c r="V383" s="6"/>
      <c r="W383" s="6"/>
      <c r="X383" s="10">
        <f t="shared" si="134"/>
        <v>0</v>
      </c>
      <c r="Y383" s="6"/>
      <c r="Z383" s="6"/>
      <c r="AA383" s="6"/>
      <c r="AB383" s="6"/>
      <c r="AC383" s="10">
        <f t="shared" si="138"/>
        <v>0</v>
      </c>
      <c r="AD383" s="6"/>
      <c r="AE383" s="10">
        <f t="shared" si="136"/>
        <v>0</v>
      </c>
      <c r="AG383" s="10">
        <f t="shared" si="132"/>
        <v>0</v>
      </c>
      <c r="AQ383">
        <f>AQ382-AQ381</f>
        <v>3919.7400000000198</v>
      </c>
    </row>
    <row r="384" spans="1:43">
      <c r="A384" s="14">
        <v>43095</v>
      </c>
      <c r="B384" s="54"/>
      <c r="C384" s="54"/>
      <c r="D384" s="54"/>
      <c r="E384" s="54"/>
      <c r="F384" s="54"/>
      <c r="G384" s="10">
        <f t="shared" si="137"/>
        <v>0</v>
      </c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10">
        <f t="shared" si="133"/>
        <v>0</v>
      </c>
      <c r="V384" s="6"/>
      <c r="W384" s="6"/>
      <c r="X384" s="10">
        <f t="shared" si="134"/>
        <v>0</v>
      </c>
      <c r="Y384" s="6"/>
      <c r="Z384" s="6"/>
      <c r="AA384" s="6"/>
      <c r="AB384" s="6"/>
      <c r="AC384" s="10">
        <f t="shared" si="138"/>
        <v>0</v>
      </c>
      <c r="AD384" s="6"/>
      <c r="AE384" s="10">
        <f t="shared" si="136"/>
        <v>0</v>
      </c>
      <c r="AG384" s="10">
        <f t="shared" si="132"/>
        <v>0</v>
      </c>
    </row>
    <row r="385" spans="1:35">
      <c r="A385" s="14">
        <v>43096</v>
      </c>
      <c r="B385" s="54"/>
      <c r="C385" s="54"/>
      <c r="D385" s="54"/>
      <c r="E385" s="54"/>
      <c r="F385" s="54"/>
      <c r="G385" s="10">
        <f t="shared" si="137"/>
        <v>0</v>
      </c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10">
        <f t="shared" ref="U385:U387" si="139">SUM(H385:T385)</f>
        <v>0</v>
      </c>
      <c r="V385" s="6"/>
      <c r="W385" s="6"/>
      <c r="X385" s="10">
        <f t="shared" ref="X385:X387" si="140">SUM(V385:W385)</f>
        <v>0</v>
      </c>
      <c r="Y385" s="6"/>
      <c r="Z385" s="6"/>
      <c r="AA385" s="6"/>
      <c r="AB385" s="6"/>
      <c r="AC385" s="10">
        <f t="shared" ref="AC385:AC387" si="141">SUM(Y385:AB385)</f>
        <v>0</v>
      </c>
      <c r="AD385" s="6"/>
      <c r="AE385" s="10">
        <f t="shared" ref="AE385:AE387" si="142">SUM(AD385)</f>
        <v>0</v>
      </c>
      <c r="AG385" s="10">
        <f t="shared" ref="AG385:AG387" si="143">AE385+AC385+X385+U385+G385</f>
        <v>0</v>
      </c>
    </row>
    <row r="386" spans="1:35">
      <c r="A386" s="14">
        <v>43097</v>
      </c>
      <c r="B386" s="54"/>
      <c r="C386" s="54"/>
      <c r="D386" s="54"/>
      <c r="E386" s="54"/>
      <c r="F386" s="54"/>
      <c r="G386" s="10">
        <f t="shared" si="137"/>
        <v>0</v>
      </c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10">
        <f t="shared" si="139"/>
        <v>0</v>
      </c>
      <c r="V386" s="6"/>
      <c r="W386" s="6"/>
      <c r="X386" s="10">
        <f t="shared" si="140"/>
        <v>0</v>
      </c>
      <c r="Y386" s="6"/>
      <c r="Z386" s="6"/>
      <c r="AA386" s="6"/>
      <c r="AB386" s="6"/>
      <c r="AC386" s="10">
        <f t="shared" si="141"/>
        <v>0</v>
      </c>
      <c r="AD386" s="6"/>
      <c r="AE386" s="10">
        <f t="shared" si="142"/>
        <v>0</v>
      </c>
      <c r="AG386" s="10">
        <f t="shared" si="143"/>
        <v>0</v>
      </c>
    </row>
    <row r="387" spans="1:35">
      <c r="A387" s="14">
        <v>43098</v>
      </c>
      <c r="B387" s="54"/>
      <c r="C387" s="54"/>
      <c r="D387" s="54"/>
      <c r="E387" s="54"/>
      <c r="F387" s="54"/>
      <c r="G387" s="10">
        <f t="shared" ref="G387" si="144">SUM(B387:D387)</f>
        <v>0</v>
      </c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10">
        <f t="shared" si="139"/>
        <v>0</v>
      </c>
      <c r="V387" s="6"/>
      <c r="W387" s="6"/>
      <c r="X387" s="10">
        <f t="shared" si="140"/>
        <v>0</v>
      </c>
      <c r="Y387" s="6"/>
      <c r="Z387" s="6"/>
      <c r="AA387" s="6"/>
      <c r="AB387" s="6"/>
      <c r="AC387" s="10">
        <f t="shared" si="141"/>
        <v>0</v>
      </c>
      <c r="AD387" s="6"/>
      <c r="AE387" s="10">
        <f t="shared" si="142"/>
        <v>0</v>
      </c>
      <c r="AG387" s="10">
        <f t="shared" si="143"/>
        <v>0</v>
      </c>
    </row>
    <row r="388" spans="1:35">
      <c r="A388" s="14"/>
      <c r="B388" s="6"/>
      <c r="C388" s="6"/>
      <c r="D388" s="6"/>
      <c r="E388" s="6"/>
      <c r="F388" s="6"/>
      <c r="G388" s="10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10">
        <f t="shared" si="133"/>
        <v>0</v>
      </c>
      <c r="V388" s="6"/>
      <c r="W388" s="6"/>
      <c r="X388" s="10">
        <f t="shared" si="134"/>
        <v>0</v>
      </c>
      <c r="Y388" s="6"/>
      <c r="Z388" s="6"/>
      <c r="AA388" s="6"/>
      <c r="AB388" s="6"/>
      <c r="AC388" s="10">
        <f t="shared" si="138"/>
        <v>0</v>
      </c>
      <c r="AD388" s="6"/>
      <c r="AE388" s="10">
        <f t="shared" si="136"/>
        <v>0</v>
      </c>
      <c r="AG388" s="10">
        <f t="shared" si="132"/>
        <v>0</v>
      </c>
    </row>
    <row r="389" spans="1:35">
      <c r="A389" s="14"/>
      <c r="B389" s="6"/>
      <c r="C389" s="6"/>
      <c r="D389" s="6"/>
      <c r="E389" s="6"/>
      <c r="F389" s="6"/>
      <c r="G389" s="10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10"/>
      <c r="V389" s="6"/>
      <c r="W389" s="6"/>
      <c r="X389" s="10"/>
      <c r="Y389" s="6"/>
      <c r="Z389" s="6"/>
      <c r="AA389" s="6"/>
      <c r="AB389" s="6"/>
      <c r="AC389" s="10"/>
      <c r="AD389" s="6"/>
      <c r="AE389" s="10"/>
      <c r="AG389" s="10"/>
    </row>
    <row r="390" spans="1:35" ht="15.75">
      <c r="B390" s="6">
        <f>SUM(B366:B388)</f>
        <v>9671.9599999999991</v>
      </c>
      <c r="C390" s="6">
        <f t="shared" ref="C390:F390" si="145">SUM(C366:C388)</f>
        <v>0</v>
      </c>
      <c r="D390" s="6">
        <f t="shared" si="145"/>
        <v>3.43</v>
      </c>
      <c r="E390" s="6">
        <f t="shared" si="145"/>
        <v>258.37</v>
      </c>
      <c r="F390" s="6">
        <f t="shared" si="145"/>
        <v>30.18</v>
      </c>
      <c r="G390" s="6">
        <f t="shared" ref="G390:AI390" si="146">SUM(G366:G388)</f>
        <v>9963.9399999999987</v>
      </c>
      <c r="H390" s="6">
        <f t="shared" si="146"/>
        <v>1108</v>
      </c>
      <c r="I390" s="6">
        <f t="shared" si="146"/>
        <v>5</v>
      </c>
      <c r="J390" s="6">
        <f t="shared" si="146"/>
        <v>1134.96</v>
      </c>
      <c r="K390" s="6">
        <f t="shared" si="146"/>
        <v>16090.700000000003</v>
      </c>
      <c r="L390" s="6">
        <f t="shared" si="146"/>
        <v>263.96000000000004</v>
      </c>
      <c r="M390" s="6">
        <f t="shared" si="146"/>
        <v>54</v>
      </c>
      <c r="N390" s="6">
        <f t="shared" si="146"/>
        <v>3491.89</v>
      </c>
      <c r="O390" s="6">
        <f t="shared" si="146"/>
        <v>4258.32</v>
      </c>
      <c r="P390" s="6">
        <f t="shared" si="146"/>
        <v>1093.51</v>
      </c>
      <c r="Q390" s="6">
        <f t="shared" si="146"/>
        <v>0</v>
      </c>
      <c r="R390" s="6">
        <f t="shared" si="146"/>
        <v>30.5</v>
      </c>
      <c r="S390" s="6">
        <f t="shared" si="146"/>
        <v>24297.079999999998</v>
      </c>
      <c r="T390" s="6">
        <f t="shared" si="146"/>
        <v>0</v>
      </c>
      <c r="U390" s="6">
        <f t="shared" si="146"/>
        <v>51827.92</v>
      </c>
      <c r="V390" s="6">
        <f t="shared" si="146"/>
        <v>4375.07</v>
      </c>
      <c r="W390" s="6">
        <f t="shared" si="146"/>
        <v>0</v>
      </c>
      <c r="X390" s="6">
        <f t="shared" si="146"/>
        <v>4375.07</v>
      </c>
      <c r="Y390" s="6">
        <f t="shared" si="146"/>
        <v>17.77</v>
      </c>
      <c r="Z390" s="6">
        <f t="shared" si="146"/>
        <v>6</v>
      </c>
      <c r="AA390" s="6">
        <f t="shared" si="146"/>
        <v>30.09</v>
      </c>
      <c r="AB390" s="6">
        <f t="shared" si="146"/>
        <v>224</v>
      </c>
      <c r="AC390" s="6">
        <f t="shared" si="146"/>
        <v>277.86</v>
      </c>
      <c r="AD390" s="6">
        <f t="shared" si="146"/>
        <v>11003.89</v>
      </c>
      <c r="AE390" s="6">
        <f t="shared" si="146"/>
        <v>11003.89</v>
      </c>
      <c r="AF390" s="6">
        <f t="shared" si="146"/>
        <v>0</v>
      </c>
      <c r="AG390" s="6">
        <f t="shared" si="146"/>
        <v>77448.679999999993</v>
      </c>
      <c r="AH390" s="6">
        <f t="shared" si="146"/>
        <v>0</v>
      </c>
      <c r="AI390" s="6">
        <f t="shared" si="146"/>
        <v>0</v>
      </c>
    </row>
    <row r="391" spans="1:35">
      <c r="C391" s="6"/>
    </row>
    <row r="392" spans="1:35">
      <c r="C392" s="6"/>
    </row>
    <row r="393" spans="1:35">
      <c r="C393" s="6"/>
    </row>
    <row r="394" spans="1:35">
      <c r="C394" s="6"/>
    </row>
    <row r="395" spans="1:35"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AF395" s="7"/>
      <c r="AG395" s="7"/>
      <c r="AH395" s="7"/>
      <c r="AI395" s="7"/>
    </row>
    <row r="396" spans="1:35"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</row>
    <row r="397" spans="1:35">
      <c r="C397" s="6"/>
    </row>
    <row r="398" spans="1:35">
      <c r="C398" s="6"/>
    </row>
    <row r="399" spans="1:35">
      <c r="C399" s="6"/>
    </row>
  </sheetData>
  <mergeCells count="19">
    <mergeCell ref="AI112:AL112"/>
    <mergeCell ref="D329:M329"/>
    <mergeCell ref="D197:L197"/>
    <mergeCell ref="D198:L198"/>
    <mergeCell ref="D229:L229"/>
    <mergeCell ref="D230:L230"/>
    <mergeCell ref="D1:L1"/>
    <mergeCell ref="D2:L2"/>
    <mergeCell ref="D33:L33"/>
    <mergeCell ref="D34:L34"/>
    <mergeCell ref="D362:M362"/>
    <mergeCell ref="D361:M361"/>
    <mergeCell ref="D68:L68"/>
    <mergeCell ref="D67:L67"/>
    <mergeCell ref="D164:L164"/>
    <mergeCell ref="D165:L165"/>
    <mergeCell ref="D132:L132"/>
    <mergeCell ref="D133:L133"/>
    <mergeCell ref="D328:M328"/>
  </mergeCells>
  <pageMargins left="0.25" right="0.25" top="0.75" bottom="0.75" header="0.3" footer="0.3"/>
  <pageSetup paperSize="5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S68"/>
  <sheetViews>
    <sheetView tabSelected="1" view="pageBreakPreview" topLeftCell="A37" zoomScale="80" zoomScaleNormal="75" zoomScaleSheetLayoutView="80" zoomScalePageLayoutView="80" workbookViewId="0">
      <selection activeCell="H61" sqref="H61"/>
    </sheetView>
  </sheetViews>
  <sheetFormatPr baseColWidth="10" defaultRowHeight="15"/>
  <cols>
    <col min="1" max="1" width="4.28515625" customWidth="1"/>
    <col min="2" max="2" width="12.28515625" customWidth="1"/>
    <col min="3" max="3" width="25.5703125" customWidth="1"/>
    <col min="4" max="4" width="18.28515625" customWidth="1"/>
    <col min="5" max="8" width="12.28515625" customWidth="1"/>
    <col min="9" max="9" width="12" customWidth="1"/>
    <col min="10" max="10" width="13" customWidth="1"/>
    <col min="11" max="11" width="12.140625" customWidth="1"/>
    <col min="12" max="13" width="12.28515625" customWidth="1"/>
    <col min="14" max="14" width="12" customWidth="1"/>
    <col min="15" max="15" width="12.140625" customWidth="1"/>
    <col min="16" max="16" width="13.85546875" customWidth="1"/>
    <col min="17" max="17" width="16.140625" customWidth="1"/>
    <col min="18" max="19" width="11.42578125" customWidth="1"/>
  </cols>
  <sheetData>
    <row r="1" spans="2:19" ht="21.75" customHeight="1" thickBot="1">
      <c r="B1" s="169" t="s">
        <v>28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1"/>
    </row>
    <row r="2" spans="2:19" ht="18.75" customHeight="1">
      <c r="B2" s="168" t="s">
        <v>75</v>
      </c>
      <c r="C2" s="168"/>
      <c r="D2" s="168"/>
      <c r="E2" s="50">
        <v>42736</v>
      </c>
      <c r="F2" s="50">
        <v>42767</v>
      </c>
      <c r="G2" s="50">
        <v>42795</v>
      </c>
      <c r="H2" s="50">
        <v>42826</v>
      </c>
      <c r="I2" s="50">
        <v>42856</v>
      </c>
      <c r="J2" s="50">
        <v>42887</v>
      </c>
      <c r="K2" s="50">
        <v>42917</v>
      </c>
      <c r="L2" s="50">
        <v>42948</v>
      </c>
      <c r="M2" s="50">
        <v>42979</v>
      </c>
      <c r="N2" s="50">
        <v>43009</v>
      </c>
      <c r="O2" s="50">
        <v>43040</v>
      </c>
      <c r="P2" s="50">
        <v>43070</v>
      </c>
      <c r="Q2" s="51" t="s">
        <v>33</v>
      </c>
    </row>
    <row r="3" spans="2:19" ht="15.75">
      <c r="B3" s="26">
        <v>85119001</v>
      </c>
      <c r="C3" s="126" t="s">
        <v>0</v>
      </c>
      <c r="D3" s="48"/>
      <c r="E3" s="25">
        <f>+'ingreso mes '!B30</f>
        <v>9797.33</v>
      </c>
      <c r="F3" s="33">
        <f>+'ingreso mes '!B61</f>
        <v>14011.24</v>
      </c>
      <c r="G3" s="33">
        <f>+'ingreso mes '!B98</f>
        <v>9064.91</v>
      </c>
      <c r="H3" s="25">
        <f>'ingreso mes '!B129</f>
        <v>5705.9099999999989</v>
      </c>
      <c r="I3" s="25">
        <f>'ingreso mes '!B162</f>
        <v>14561.540000000003</v>
      </c>
      <c r="J3" s="25">
        <f>+'ingreso mes '!B194</f>
        <v>12704.04</v>
      </c>
      <c r="K3" s="25">
        <f>'ingreso mes '!B226</f>
        <v>8255.9699999999993</v>
      </c>
      <c r="L3" s="25">
        <f>'ingreso mes '!B260</f>
        <v>7851.7199999999993</v>
      </c>
      <c r="M3" s="25">
        <f>'ingreso mes '!B292</f>
        <v>13737.52</v>
      </c>
      <c r="N3" s="25">
        <f>'ingreso mes '!B325</f>
        <v>8916.16</v>
      </c>
      <c r="O3" s="25">
        <f>'ingreso mes '!B358</f>
        <v>8164.0800000000008</v>
      </c>
      <c r="P3" s="25">
        <f>'ingreso mes '!B390</f>
        <v>9671.9599999999991</v>
      </c>
      <c r="Q3" s="25">
        <f>SUM(E3:P3)</f>
        <v>122442.38</v>
      </c>
    </row>
    <row r="4" spans="2:19" ht="15.75">
      <c r="B4" s="26">
        <v>85119003</v>
      </c>
      <c r="C4" s="126" t="s">
        <v>1</v>
      </c>
      <c r="D4" s="48"/>
      <c r="E4" s="25">
        <f>+'ingreso mes '!C30</f>
        <v>1021.86</v>
      </c>
      <c r="F4" s="33">
        <f>+'ingreso mes '!C61</f>
        <v>5352.6</v>
      </c>
      <c r="G4" s="33">
        <f>+'ingreso mes '!C98</f>
        <v>0</v>
      </c>
      <c r="H4" s="25">
        <f>+'ingreso mes '!C129</f>
        <v>1021.86</v>
      </c>
      <c r="I4" s="25">
        <f>+'ingreso mes '!C162</f>
        <v>17.100000000000001</v>
      </c>
      <c r="J4" s="25">
        <f>+'ingreso mes '!C194</f>
        <v>0</v>
      </c>
      <c r="K4" s="25">
        <f>+'ingreso mes '!C226</f>
        <v>1088.7</v>
      </c>
      <c r="L4" s="25">
        <f>+'ingreso mes '!C260</f>
        <v>0</v>
      </c>
      <c r="M4" s="25">
        <f>+'ingreso mes '!C292</f>
        <v>0</v>
      </c>
      <c r="N4" s="25">
        <f>+'ingreso mes '!C325</f>
        <v>0</v>
      </c>
      <c r="O4" s="25">
        <f>+'ingreso mes '!C358</f>
        <v>1021.86</v>
      </c>
      <c r="P4" s="25">
        <f>+'ingreso mes '!C390</f>
        <v>0</v>
      </c>
      <c r="Q4" s="25">
        <f>SUM(E4:P4)</f>
        <v>9523.9800000000014</v>
      </c>
    </row>
    <row r="5" spans="2:19" ht="15.75">
      <c r="B5" s="26">
        <v>85119018</v>
      </c>
      <c r="C5" s="126" t="s">
        <v>2</v>
      </c>
      <c r="D5" s="48"/>
      <c r="E5" s="25">
        <f>+'ingreso mes '!D30</f>
        <v>10.290000000000001</v>
      </c>
      <c r="F5" s="33">
        <f>+'ingreso mes '!D61</f>
        <v>24.009999999999998</v>
      </c>
      <c r="G5" s="33">
        <f>+'ingreso mes '!D98</f>
        <v>30.87</v>
      </c>
      <c r="H5" s="25">
        <f>+'ingreso mes '!D129</f>
        <v>0</v>
      </c>
      <c r="I5" s="25">
        <f>+'ingreso mes '!D162</f>
        <v>970.68999999999971</v>
      </c>
      <c r="J5" s="25">
        <f>+'ingreso mes '!D194</f>
        <v>257.24999999999994</v>
      </c>
      <c r="K5" s="25">
        <f>+'ingreso mes '!D226</f>
        <v>48.02</v>
      </c>
      <c r="L5" s="25">
        <f>+'ingreso mes '!D260</f>
        <v>20.58</v>
      </c>
      <c r="M5" s="25">
        <f>+'ingreso mes '!D292</f>
        <v>267.54000000000002</v>
      </c>
      <c r="N5" s="25">
        <f>+'ingreso mes '!D325</f>
        <v>0</v>
      </c>
      <c r="O5" s="25">
        <f>+'ingreso mes '!D358</f>
        <v>0</v>
      </c>
      <c r="P5" s="25">
        <f>+'ingreso mes '!D390</f>
        <v>3.43</v>
      </c>
      <c r="Q5" s="25">
        <f>SUM(E5:P5)</f>
        <v>1632.6799999999996</v>
      </c>
    </row>
    <row r="6" spans="2:19" ht="15.75">
      <c r="B6" s="26">
        <v>11802</v>
      </c>
      <c r="C6" s="126" t="s">
        <v>70</v>
      </c>
      <c r="D6" s="48"/>
      <c r="E6" s="25">
        <f>+'ingreso mes '!E30</f>
        <v>17.760000000000002</v>
      </c>
      <c r="F6" s="33">
        <f>+'ingreso mes '!E61</f>
        <v>0</v>
      </c>
      <c r="G6" s="33">
        <f>+'ingreso mes '!E98</f>
        <v>35.520000000000003</v>
      </c>
      <c r="H6" s="25">
        <f>+'ingreso mes '!E129</f>
        <v>17.760000000000002</v>
      </c>
      <c r="I6" s="25">
        <f>+'ingreso mes '!E162</f>
        <v>0</v>
      </c>
      <c r="J6" s="25">
        <f>+'ingreso mes '!E194</f>
        <v>652.91999999999996</v>
      </c>
      <c r="K6" s="25">
        <f>+'ingreso mes '!E226</f>
        <v>178.28</v>
      </c>
      <c r="L6" s="25">
        <f>+'ingreso mes '!E260</f>
        <v>35.520000000000003</v>
      </c>
      <c r="M6" s="25">
        <f>+'ingreso mes '!E292</f>
        <v>17.760000000000002</v>
      </c>
      <c r="N6" s="25">
        <f>+'ingreso mes '!E325</f>
        <v>0</v>
      </c>
      <c r="O6" s="25">
        <f>+'ingreso mes '!E358</f>
        <v>17.760000000000002</v>
      </c>
      <c r="P6" s="25">
        <f>+'ingreso mes '!E390</f>
        <v>258.37</v>
      </c>
      <c r="Q6" s="25">
        <f>SUM(E6:P6)</f>
        <v>1231.6499999999999</v>
      </c>
    </row>
    <row r="7" spans="2:19" ht="15.75">
      <c r="B7" s="26">
        <v>11804</v>
      </c>
      <c r="C7" s="126" t="s">
        <v>79</v>
      </c>
      <c r="D7" s="48"/>
      <c r="E7" s="25">
        <v>0</v>
      </c>
      <c r="F7" s="33">
        <v>0</v>
      </c>
      <c r="G7" s="33">
        <v>0</v>
      </c>
      <c r="H7" s="25">
        <v>0</v>
      </c>
      <c r="I7" s="25">
        <v>0</v>
      </c>
      <c r="J7" s="25">
        <v>0</v>
      </c>
      <c r="K7" s="25">
        <f>+'ingreso mes '!F226</f>
        <v>950.81</v>
      </c>
      <c r="L7" s="25">
        <f>+'ingreso mes '!F260</f>
        <v>0</v>
      </c>
      <c r="M7" s="25">
        <f>+'ingreso mes '!F292</f>
        <v>0</v>
      </c>
      <c r="N7" s="25">
        <f>+'ingreso mes '!F325</f>
        <v>0</v>
      </c>
      <c r="O7" s="25">
        <f>+'ingreso mes '!F358</f>
        <v>0</v>
      </c>
      <c r="P7" s="25">
        <f>+'ingreso mes '!F390</f>
        <v>30.18</v>
      </c>
      <c r="Q7" s="25">
        <f t="shared" ref="Q7" si="0">SUM(E7:P7)</f>
        <v>980.9899999999999</v>
      </c>
    </row>
    <row r="8" spans="2:19" ht="16.5">
      <c r="B8" s="130">
        <v>21310001</v>
      </c>
      <c r="C8" s="124" t="s">
        <v>22</v>
      </c>
      <c r="D8" s="127"/>
      <c r="E8" s="47">
        <f>SUM(E3:E7)</f>
        <v>10847.240000000002</v>
      </c>
      <c r="F8" s="47">
        <f>SUM(F3:F7)</f>
        <v>19387.849999999999</v>
      </c>
      <c r="G8" s="47">
        <f t="shared" ref="G8:P8" si="1">SUM(G3:G7)</f>
        <v>9131.3000000000011</v>
      </c>
      <c r="H8" s="47">
        <f t="shared" si="1"/>
        <v>6745.5299999999988</v>
      </c>
      <c r="I8" s="47">
        <f t="shared" si="1"/>
        <v>15549.330000000004</v>
      </c>
      <c r="J8" s="47">
        <f t="shared" si="1"/>
        <v>13614.210000000001</v>
      </c>
      <c r="K8" s="47">
        <f t="shared" si="1"/>
        <v>10521.78</v>
      </c>
      <c r="L8" s="47">
        <f t="shared" si="1"/>
        <v>7907.82</v>
      </c>
      <c r="M8" s="47">
        <f t="shared" si="1"/>
        <v>14022.820000000002</v>
      </c>
      <c r="N8" s="47">
        <f t="shared" si="1"/>
        <v>8916.16</v>
      </c>
      <c r="O8" s="47">
        <f t="shared" si="1"/>
        <v>9203.7000000000007</v>
      </c>
      <c r="P8" s="47">
        <f t="shared" si="1"/>
        <v>9963.94</v>
      </c>
      <c r="Q8" s="47">
        <f>SUM(E8:P8)</f>
        <v>135811.68</v>
      </c>
      <c r="S8">
        <v>5413.09</v>
      </c>
    </row>
    <row r="9" spans="2:19" ht="17.25">
      <c r="B9" s="34"/>
      <c r="C9" s="35"/>
      <c r="D9" s="36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>
        <v>4514.1099999999997</v>
      </c>
    </row>
    <row r="10" spans="2:19" ht="17.25">
      <c r="B10" s="34"/>
      <c r="C10" s="35"/>
      <c r="D10" s="111" t="s">
        <v>36</v>
      </c>
      <c r="E10" s="32">
        <v>0</v>
      </c>
      <c r="F10" s="32">
        <f>+E10</f>
        <v>0</v>
      </c>
      <c r="G10" s="32">
        <f t="shared" ref="G10:Q10" si="2">+F10</f>
        <v>0</v>
      </c>
      <c r="H10" s="32">
        <f t="shared" si="2"/>
        <v>0</v>
      </c>
      <c r="I10" s="32">
        <f t="shared" si="2"/>
        <v>0</v>
      </c>
      <c r="J10" s="32">
        <f t="shared" si="2"/>
        <v>0</v>
      </c>
      <c r="K10" s="32">
        <f t="shared" si="2"/>
        <v>0</v>
      </c>
      <c r="L10" s="32">
        <f t="shared" si="2"/>
        <v>0</v>
      </c>
      <c r="M10" s="32">
        <f t="shared" si="2"/>
        <v>0</v>
      </c>
      <c r="N10" s="32">
        <f t="shared" si="2"/>
        <v>0</v>
      </c>
      <c r="O10" s="32">
        <f t="shared" si="2"/>
        <v>0</v>
      </c>
      <c r="P10" s="32">
        <f t="shared" si="2"/>
        <v>0</v>
      </c>
      <c r="Q10" s="32">
        <f t="shared" si="2"/>
        <v>0</v>
      </c>
      <c r="S10" s="32">
        <v>6331.07</v>
      </c>
    </row>
    <row r="11" spans="2:19" ht="17.25">
      <c r="B11" s="34"/>
      <c r="C11" s="35"/>
      <c r="D11" s="111" t="s">
        <v>35</v>
      </c>
      <c r="E11" s="32">
        <f>E8/153.75</f>
        <v>70.55115447154472</v>
      </c>
      <c r="F11" s="32">
        <f>F8/153.75</f>
        <v>126.09983739837398</v>
      </c>
      <c r="G11" s="32">
        <f t="shared" ref="G11:P11" si="3">G8/153.75</f>
        <v>59.390569105691064</v>
      </c>
      <c r="H11" s="32">
        <f t="shared" si="3"/>
        <v>43.873365853658527</v>
      </c>
      <c r="I11" s="32">
        <f t="shared" si="3"/>
        <v>101.13385365853661</v>
      </c>
      <c r="J11" s="32">
        <f t="shared" si="3"/>
        <v>88.547707317073176</v>
      </c>
      <c r="K11" s="32">
        <f t="shared" si="3"/>
        <v>68.43434146341464</v>
      </c>
      <c r="L11" s="32">
        <f t="shared" si="3"/>
        <v>51.432975609756099</v>
      </c>
      <c r="M11" s="32">
        <f t="shared" si="3"/>
        <v>91.205333333333343</v>
      </c>
      <c r="N11" s="32">
        <f t="shared" si="3"/>
        <v>57.991284552845528</v>
      </c>
      <c r="O11" s="32">
        <f t="shared" si="3"/>
        <v>59.861463414634152</v>
      </c>
      <c r="P11" s="32">
        <f t="shared" si="3"/>
        <v>64.806113821138212</v>
      </c>
      <c r="Q11" s="32">
        <f>SUM(E11:P11)</f>
        <v>883.32799999999997</v>
      </c>
      <c r="S11">
        <v>3969.41</v>
      </c>
    </row>
    <row r="12" spans="2:19" ht="15.75">
      <c r="D12" s="36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9"/>
      <c r="S12">
        <v>2795.5</v>
      </c>
    </row>
    <row r="13" spans="2:19" ht="15.75">
      <c r="B13" s="26">
        <v>85801005</v>
      </c>
      <c r="C13" s="126" t="s">
        <v>3</v>
      </c>
      <c r="D13" s="48"/>
      <c r="E13" s="33">
        <f>+'ingreso mes '!H30</f>
        <v>2378.5</v>
      </c>
      <c r="F13" s="33">
        <f>+'ingreso mes '!H61</f>
        <v>1459.79</v>
      </c>
      <c r="G13" s="33">
        <f>+'ingreso mes '!H98</f>
        <v>1729.5</v>
      </c>
      <c r="H13" s="33">
        <f>+'ingreso mes '!H129</f>
        <v>1063</v>
      </c>
      <c r="I13" s="33">
        <f>+'ingreso mes '!H162</f>
        <v>1704.5</v>
      </c>
      <c r="J13" s="33">
        <f>+'ingreso mes '!H194</f>
        <v>1543.5</v>
      </c>
      <c r="K13" s="33">
        <f>+'ingreso mes '!H226</f>
        <v>1530.5</v>
      </c>
      <c r="L13" s="33">
        <f>+'ingreso mes '!H260</f>
        <v>1302</v>
      </c>
      <c r="M13" s="33">
        <f>+'ingreso mes '!H292</f>
        <v>1345</v>
      </c>
      <c r="N13" s="33">
        <f>+'ingreso mes '!H325</f>
        <v>1559</v>
      </c>
      <c r="O13" s="33">
        <f>+'ingreso mes '!H358</f>
        <v>2289.5</v>
      </c>
      <c r="P13" s="33">
        <f>+'ingreso mes '!H390</f>
        <v>1108</v>
      </c>
      <c r="Q13" s="33">
        <f t="shared" ref="Q13:Q25" si="4">SUM(E13:P13)</f>
        <v>19012.79</v>
      </c>
      <c r="S13">
        <v>3792.04</v>
      </c>
    </row>
    <row r="14" spans="2:19" ht="15.75">
      <c r="B14" s="26">
        <v>85801006</v>
      </c>
      <c r="C14" s="128" t="s">
        <v>4</v>
      </c>
      <c r="D14" s="48"/>
      <c r="E14" s="42">
        <f>+'ingreso mes '!I30</f>
        <v>13</v>
      </c>
      <c r="F14" s="33">
        <f>+'ingreso mes '!I61</f>
        <v>4</v>
      </c>
      <c r="G14" s="33">
        <f>+'ingreso mes '!I98</f>
        <v>6</v>
      </c>
      <c r="H14" s="33">
        <f>+'ingreso mes '!I129</f>
        <v>6</v>
      </c>
      <c r="I14" s="33">
        <f>+'ingreso mes '!I162</f>
        <v>11</v>
      </c>
      <c r="J14" s="33">
        <f>+'ingreso mes '!I194</f>
        <v>13</v>
      </c>
      <c r="K14" s="33">
        <f>+'ingreso mes '!I226</f>
        <v>6</v>
      </c>
      <c r="L14" s="33">
        <f>+'ingreso mes '!I260</f>
        <v>7</v>
      </c>
      <c r="M14" s="33">
        <f>+'ingreso mes '!I292</f>
        <v>7</v>
      </c>
      <c r="N14" s="33">
        <f>+'ingreso mes '!I325</f>
        <v>22</v>
      </c>
      <c r="O14" s="33">
        <f>+'ingreso mes '!I358</f>
        <v>9</v>
      </c>
      <c r="P14" s="33">
        <f>+'ingreso mes '!I390</f>
        <v>5</v>
      </c>
      <c r="Q14" s="25">
        <f t="shared" si="4"/>
        <v>109</v>
      </c>
      <c r="S14">
        <v>4112.55</v>
      </c>
    </row>
    <row r="15" spans="2:19" ht="15.75">
      <c r="B15" s="26">
        <v>85801008</v>
      </c>
      <c r="C15" s="126" t="s">
        <v>5</v>
      </c>
      <c r="D15" s="48"/>
      <c r="E15" s="42">
        <f>+'ingreso mes '!J30</f>
        <v>955.58</v>
      </c>
      <c r="F15" s="33">
        <f>+'ingreso mes '!J61</f>
        <v>1300.8500000000001</v>
      </c>
      <c r="G15" s="33">
        <f>+'ingreso mes '!J98</f>
        <v>1652.42</v>
      </c>
      <c r="H15" s="33">
        <f>+'ingreso mes '!J129</f>
        <v>623.58000000000004</v>
      </c>
      <c r="I15" s="33">
        <f>+'ingreso mes '!J162</f>
        <v>797.71</v>
      </c>
      <c r="J15" s="33">
        <f>+'ingreso mes '!J194</f>
        <v>1264.51</v>
      </c>
      <c r="K15" s="33">
        <f>+'ingreso mes '!J226</f>
        <v>786.84999999999991</v>
      </c>
      <c r="L15" s="33">
        <f>+'ingreso mes '!J260</f>
        <v>746.61</v>
      </c>
      <c r="M15" s="33">
        <f>+'ingreso mes '!J292</f>
        <v>1164.29</v>
      </c>
      <c r="N15" s="33">
        <f>+'ingreso mes '!J325</f>
        <v>795.33999999999992</v>
      </c>
      <c r="O15" s="33">
        <f>+'ingreso mes '!J358</f>
        <v>717.74000000000012</v>
      </c>
      <c r="P15" s="33">
        <f>+'ingreso mes '!J390</f>
        <v>1134.96</v>
      </c>
      <c r="Q15" s="25">
        <f t="shared" si="4"/>
        <v>11940.439999999999</v>
      </c>
      <c r="S15">
        <v>3453.11</v>
      </c>
    </row>
    <row r="16" spans="2:19" ht="15.75">
      <c r="B16" s="26">
        <v>85801009</v>
      </c>
      <c r="C16" s="126" t="s">
        <v>6</v>
      </c>
      <c r="D16" s="48"/>
      <c r="E16" s="42">
        <f>+'ingreso mes '!K30</f>
        <v>17336.390000000003</v>
      </c>
      <c r="F16" s="33">
        <f>+'ingreso mes '!K61</f>
        <v>12923.619999999999</v>
      </c>
      <c r="G16" s="33">
        <f>+'ingreso mes '!K98</f>
        <v>17955.499999999996</v>
      </c>
      <c r="H16" s="33">
        <f>+'ingreso mes '!K129</f>
        <v>5583.39</v>
      </c>
      <c r="I16" s="33">
        <f>+'ingreso mes '!K162</f>
        <v>7719.8</v>
      </c>
      <c r="J16" s="33">
        <f>+'ingreso mes '!K194</f>
        <v>13063.47</v>
      </c>
      <c r="K16" s="33">
        <f>+'ingreso mes '!K226</f>
        <v>21444.45</v>
      </c>
      <c r="L16" s="33">
        <f>+'ingreso mes '!K260</f>
        <v>11094.36</v>
      </c>
      <c r="M16" s="33">
        <f>+'ingreso mes '!K292</f>
        <v>17372.72</v>
      </c>
      <c r="N16" s="33">
        <f>+'ingreso mes '!K325</f>
        <v>7172.1699999999992</v>
      </c>
      <c r="O16" s="33">
        <f>+'ingreso mes '!K358</f>
        <v>11326.99</v>
      </c>
      <c r="P16" s="33">
        <f>+'ingreso mes '!K390</f>
        <v>16090.700000000003</v>
      </c>
      <c r="Q16" s="25">
        <f t="shared" si="4"/>
        <v>159083.56</v>
      </c>
      <c r="S16">
        <v>7447.62</v>
      </c>
    </row>
    <row r="17" spans="2:19" ht="15.75">
      <c r="B17" s="26">
        <v>85801099</v>
      </c>
      <c r="C17" s="126" t="s">
        <v>7</v>
      </c>
      <c r="D17" s="48"/>
      <c r="E17" s="42">
        <f>+'ingreso mes '!L30</f>
        <v>210.23000000000002</v>
      </c>
      <c r="F17" s="33">
        <f>+'ingreso mes '!L61</f>
        <v>155.16</v>
      </c>
      <c r="G17" s="33">
        <f>+'ingreso mes '!L98</f>
        <v>584.08999999999992</v>
      </c>
      <c r="H17" s="33">
        <f>+'ingreso mes '!L129</f>
        <v>290.33999999999997</v>
      </c>
      <c r="I17" s="33">
        <f>+'ingreso mes '!L162</f>
        <v>66.290000000000006</v>
      </c>
      <c r="J17" s="33">
        <f>+'ingreso mes '!L194</f>
        <v>347.8</v>
      </c>
      <c r="K17" s="33">
        <f>+'ingreso mes '!L226</f>
        <v>95.64</v>
      </c>
      <c r="L17" s="33">
        <f>+'ingreso mes '!L260</f>
        <v>319.45999999999998</v>
      </c>
      <c r="M17" s="33">
        <f>+'ingreso mes '!L292</f>
        <v>60.39</v>
      </c>
      <c r="N17" s="33">
        <f>+'ingreso mes '!L325</f>
        <v>113.14000000000003</v>
      </c>
      <c r="O17" s="33">
        <f>+'ingreso mes '!L358</f>
        <v>227.38</v>
      </c>
      <c r="P17" s="33">
        <f>+'ingreso mes '!L390</f>
        <v>263.96000000000004</v>
      </c>
      <c r="Q17" s="25">
        <f t="shared" si="4"/>
        <v>2733.8799999999997</v>
      </c>
      <c r="S17">
        <v>2612.73</v>
      </c>
    </row>
    <row r="18" spans="2:19" ht="15" customHeight="1">
      <c r="B18" s="26">
        <v>85801011</v>
      </c>
      <c r="C18" s="126" t="s">
        <v>8</v>
      </c>
      <c r="D18" s="48"/>
      <c r="E18" s="42">
        <f>+'ingreso mes '!M30</f>
        <v>24</v>
      </c>
      <c r="F18" s="33">
        <f>+'ingreso mes '!M61</f>
        <v>90</v>
      </c>
      <c r="G18" s="33">
        <f>+'ingreso mes '!M98</f>
        <v>84</v>
      </c>
      <c r="H18" s="33">
        <f>+'ingreso mes '!M129</f>
        <v>36</v>
      </c>
      <c r="I18" s="33">
        <f>+'ingreso mes '!M162</f>
        <v>54</v>
      </c>
      <c r="J18" s="33">
        <f>+'ingreso mes '!M194</f>
        <v>66</v>
      </c>
      <c r="K18" s="33">
        <f>+'ingreso mes '!M226</f>
        <v>41</v>
      </c>
      <c r="L18" s="33">
        <f>+'ingreso mes '!M260</f>
        <v>54</v>
      </c>
      <c r="M18" s="33">
        <f>+'ingreso mes '!M292</f>
        <v>54</v>
      </c>
      <c r="N18" s="33">
        <f>+'ingreso mes '!M325</f>
        <v>72</v>
      </c>
      <c r="O18" s="33">
        <f>+'ingreso mes '!M358</f>
        <v>94</v>
      </c>
      <c r="P18" s="33">
        <f>+'ingreso mes '!M390</f>
        <v>54</v>
      </c>
      <c r="Q18" s="25">
        <f t="shared" si="4"/>
        <v>723</v>
      </c>
      <c r="S18">
        <v>2709.5</v>
      </c>
    </row>
    <row r="19" spans="2:19" ht="15.75">
      <c r="B19" s="26">
        <v>85801014</v>
      </c>
      <c r="C19" s="126" t="s">
        <v>9</v>
      </c>
      <c r="D19" s="48"/>
      <c r="E19" s="42">
        <f>+'ingreso mes '!N30</f>
        <v>5747.8199999999988</v>
      </c>
      <c r="F19" s="33">
        <f>+'ingreso mes '!N61</f>
        <v>4166.3999999999996</v>
      </c>
      <c r="G19" s="33">
        <f>+'ingreso mes '!N98</f>
        <v>5021.55</v>
      </c>
      <c r="H19" s="33">
        <f>+'ingreso mes '!N129</f>
        <v>2340.6799999999998</v>
      </c>
      <c r="I19" s="33">
        <f>+'ingreso mes '!N162</f>
        <v>4061.4999999999995</v>
      </c>
      <c r="J19" s="33">
        <f>+'ingreso mes '!N194</f>
        <v>4252.579999999999</v>
      </c>
      <c r="K19" s="33">
        <f>+'ingreso mes '!N226</f>
        <v>4023.0799999999995</v>
      </c>
      <c r="L19" s="33">
        <f>+'ingreso mes '!N260</f>
        <v>3342.7599999999998</v>
      </c>
      <c r="M19" s="33">
        <f>+'ingreso mes '!N292</f>
        <v>3419.01</v>
      </c>
      <c r="N19" s="33">
        <f>+'ingreso mes '!N325</f>
        <v>2552.0800000000004</v>
      </c>
      <c r="O19" s="33">
        <f>+'ingreso mes '!N358</f>
        <v>3441.7000000000003</v>
      </c>
      <c r="P19" s="33">
        <f>+'ingreso mes '!N390</f>
        <v>3491.89</v>
      </c>
      <c r="Q19" s="25">
        <f t="shared" si="4"/>
        <v>45861.049999999996</v>
      </c>
    </row>
    <row r="20" spans="2:19" ht="15.75">
      <c r="B20" s="26">
        <v>85801015</v>
      </c>
      <c r="C20" s="126" t="s">
        <v>10</v>
      </c>
      <c r="D20" s="48"/>
      <c r="E20" s="42">
        <f>+'ingreso mes '!O30</f>
        <v>7889.6100000000006</v>
      </c>
      <c r="F20" s="33">
        <f>+'ingreso mes '!O61</f>
        <v>5275.2000000000007</v>
      </c>
      <c r="G20" s="33">
        <f>+'ingreso mes '!O98</f>
        <v>6558.9900000000007</v>
      </c>
      <c r="H20" s="33">
        <f>+'ingreso mes '!O129</f>
        <v>5879.5100000000011</v>
      </c>
      <c r="I20" s="33">
        <f>+'ingreso mes '!O162</f>
        <v>6107.28</v>
      </c>
      <c r="J20" s="33">
        <f>+'ingreso mes '!O194</f>
        <v>5909.2000000000016</v>
      </c>
      <c r="K20" s="33">
        <f>+'ingreso mes '!O226</f>
        <v>5954.31</v>
      </c>
      <c r="L20" s="33">
        <f>+'ingreso mes '!O260</f>
        <v>6327.0100000000011</v>
      </c>
      <c r="M20" s="33">
        <f>+'ingreso mes '!O292</f>
        <v>5531.03</v>
      </c>
      <c r="N20" s="33">
        <f>+'ingreso mes '!O325</f>
        <v>4794.8700000000008</v>
      </c>
      <c r="O20" s="33">
        <f>+'ingreso mes '!O358</f>
        <v>4985.05</v>
      </c>
      <c r="P20" s="33">
        <f>+'ingreso mes '!O390</f>
        <v>4258.32</v>
      </c>
      <c r="Q20" s="25">
        <f t="shared" si="4"/>
        <v>69470.38</v>
      </c>
      <c r="S20">
        <f>SUM(S5:S19)</f>
        <v>47150.73</v>
      </c>
    </row>
    <row r="21" spans="2:19" ht="15.75">
      <c r="B21" s="26">
        <v>85801017</v>
      </c>
      <c r="C21" s="126" t="s">
        <v>11</v>
      </c>
      <c r="D21" s="48"/>
      <c r="E21" s="42">
        <f>+'ingreso mes '!P30</f>
        <v>1317.6799999999998</v>
      </c>
      <c r="F21" s="33">
        <f>+'ingreso mes '!P61</f>
        <v>1223.94</v>
      </c>
      <c r="G21" s="33">
        <f>+'ingreso mes '!P98</f>
        <v>1598.87</v>
      </c>
      <c r="H21" s="33">
        <f>+'ingreso mes '!P129</f>
        <v>469.34999999999997</v>
      </c>
      <c r="I21" s="33">
        <f>+'ingreso mes '!P162</f>
        <v>802.23</v>
      </c>
      <c r="J21" s="33">
        <f>+'ingreso mes '!P194</f>
        <v>1247.8599999999997</v>
      </c>
      <c r="K21" s="33">
        <f>+'ingreso mes '!P226</f>
        <v>1432.57</v>
      </c>
      <c r="L21" s="33">
        <f>+'ingreso mes '!P260</f>
        <v>823.95999999999981</v>
      </c>
      <c r="M21" s="33">
        <f>+'ingreso mes '!P292</f>
        <v>1475.0340000000001</v>
      </c>
      <c r="N21" s="33">
        <f>+'ingreso mes '!P325</f>
        <v>556.05999999999995</v>
      </c>
      <c r="O21" s="33">
        <f>+'ingreso mes '!P358</f>
        <v>847.10000000000014</v>
      </c>
      <c r="P21" s="33">
        <f>+'ingreso mes '!P390</f>
        <v>1093.51</v>
      </c>
      <c r="Q21" s="25">
        <f t="shared" si="4"/>
        <v>12888.163999999999</v>
      </c>
      <c r="R21">
        <f>SUM(S8:S15)</f>
        <v>34380.879999999997</v>
      </c>
    </row>
    <row r="22" spans="2:19" ht="15.75">
      <c r="B22" s="26">
        <v>85801018</v>
      </c>
      <c r="C22" s="126" t="s">
        <v>12</v>
      </c>
      <c r="D22" s="48"/>
      <c r="E22" s="42">
        <f>+'ingreso mes '!Q30</f>
        <v>750</v>
      </c>
      <c r="F22" s="33">
        <f>+'ingreso mes '!Q61</f>
        <v>6750</v>
      </c>
      <c r="G22" s="33">
        <f>+'ingreso mes '!Q98</f>
        <v>22000</v>
      </c>
      <c r="H22" s="33">
        <f>+'ingreso mes '!Q129</f>
        <v>0</v>
      </c>
      <c r="I22" s="33">
        <f>+'ingreso mes '!Q162</f>
        <v>6750</v>
      </c>
      <c r="J22" s="33">
        <f>+'ingreso mes '!Q194</f>
        <v>0</v>
      </c>
      <c r="K22" s="33">
        <f>+'ingreso mes '!Q226</f>
        <v>0</v>
      </c>
      <c r="L22" s="33">
        <f>+'ingreso mes '!Q260</f>
        <v>6000</v>
      </c>
      <c r="M22" s="33">
        <f>+'ingreso mes '!Q292</f>
        <v>3000</v>
      </c>
      <c r="N22" s="33">
        <f>+'ingreso mes '!Q325</f>
        <v>0</v>
      </c>
      <c r="O22" s="33">
        <f>+'ingreso mes '!Q358</f>
        <v>6000</v>
      </c>
      <c r="P22" s="33">
        <f>+'ingreso mes '!Q390</f>
        <v>0</v>
      </c>
      <c r="Q22" s="25">
        <f t="shared" si="4"/>
        <v>51250</v>
      </c>
    </row>
    <row r="23" spans="2:19" ht="15.75">
      <c r="B23" s="26">
        <v>85801019</v>
      </c>
      <c r="C23" s="126" t="s">
        <v>13</v>
      </c>
      <c r="D23" s="48"/>
      <c r="E23" s="42">
        <f>+'ingreso mes '!R30</f>
        <v>68</v>
      </c>
      <c r="F23" s="33">
        <f>+'ingreso mes '!R61</f>
        <v>116</v>
      </c>
      <c r="G23" s="33">
        <f>+'ingreso mes '!R98</f>
        <v>93</v>
      </c>
      <c r="H23" s="33">
        <f>+'ingreso mes '!R129</f>
        <v>67</v>
      </c>
      <c r="I23" s="33">
        <f>+'ingreso mes '!R162</f>
        <v>138</v>
      </c>
      <c r="J23" s="33">
        <f>+'ingreso mes '!R194</f>
        <v>55.5</v>
      </c>
      <c r="K23" s="33">
        <f>+'ingreso mes '!R226</f>
        <v>65</v>
      </c>
      <c r="L23" s="33">
        <f>+'ingreso mes '!R260</f>
        <v>50</v>
      </c>
      <c r="M23" s="33">
        <f>+'ingreso mes '!R292</f>
        <v>53</v>
      </c>
      <c r="N23" s="33">
        <f>+'ingreso mes '!R325</f>
        <v>49.5</v>
      </c>
      <c r="O23" s="33">
        <f>+'ingreso mes '!R358</f>
        <v>37.5</v>
      </c>
      <c r="P23" s="33">
        <f>+'ingreso mes '!R390</f>
        <v>30.5</v>
      </c>
      <c r="Q23" s="25">
        <f t="shared" si="4"/>
        <v>823</v>
      </c>
    </row>
    <row r="24" spans="2:19" ht="15.75">
      <c r="B24" s="26">
        <v>85803010</v>
      </c>
      <c r="C24" s="128" t="s">
        <v>14</v>
      </c>
      <c r="D24" s="48"/>
      <c r="E24" s="42">
        <f>+'ingreso mes '!S30</f>
        <v>28617.46</v>
      </c>
      <c r="F24" s="33">
        <f>+'ingreso mes '!S61</f>
        <v>23781.66</v>
      </c>
      <c r="G24" s="33">
        <f>+'ingreso mes '!S98</f>
        <v>23764.080000000002</v>
      </c>
      <c r="H24" s="33">
        <f>+'ingreso mes '!S129</f>
        <v>18887</v>
      </c>
      <c r="I24" s="33">
        <f>+'ingreso mes '!S162</f>
        <v>23097.100000000002</v>
      </c>
      <c r="J24" s="33">
        <f>+'ingreso mes '!S194</f>
        <v>39926.490000000005</v>
      </c>
      <c r="K24" s="33">
        <f>+'ingreso mes '!S226</f>
        <v>20971.190000000002</v>
      </c>
      <c r="L24" s="33">
        <f>+'ingreso mes '!S260</f>
        <v>22399.5</v>
      </c>
      <c r="M24" s="33">
        <f>+'ingreso mes '!S292</f>
        <v>19178.57</v>
      </c>
      <c r="N24" s="33">
        <f>+'ingreso mes '!S325</f>
        <v>21193.789999999997</v>
      </c>
      <c r="O24" s="33">
        <f>+'ingreso mes '!S358</f>
        <v>23585.019999999997</v>
      </c>
      <c r="P24" s="33">
        <f>+'ingreso mes '!S390</f>
        <v>24297.079999999998</v>
      </c>
      <c r="Q24" s="25">
        <f t="shared" si="4"/>
        <v>289698.94000000006</v>
      </c>
    </row>
    <row r="25" spans="2:19" ht="15.75">
      <c r="B25" s="26">
        <v>85803099</v>
      </c>
      <c r="C25" s="126" t="s">
        <v>15</v>
      </c>
      <c r="D25" s="48"/>
      <c r="E25" s="42">
        <f>+'ingreso mes '!T30</f>
        <v>0</v>
      </c>
      <c r="F25" s="33">
        <f>+'ingreso mes '!T61</f>
        <v>0</v>
      </c>
      <c r="G25" s="33">
        <f>+'ingreso mes '!T98</f>
        <v>0</v>
      </c>
      <c r="H25" s="33">
        <f>+'ingreso mes '!T129</f>
        <v>0</v>
      </c>
      <c r="I25" s="33">
        <f>+'ingreso mes '!T162</f>
        <v>0</v>
      </c>
      <c r="J25" s="33">
        <f>+'ingreso mes '!T194</f>
        <v>0</v>
      </c>
      <c r="K25" s="33">
        <f>+'ingreso mes '!T226</f>
        <v>0</v>
      </c>
      <c r="L25" s="33">
        <f>+'ingreso mes '!T260</f>
        <v>0</v>
      </c>
      <c r="M25" s="33">
        <f>+'ingreso mes '!T292</f>
        <v>0</v>
      </c>
      <c r="N25" s="33">
        <f>+'ingreso mes '!T325</f>
        <v>0</v>
      </c>
      <c r="O25" s="33">
        <f>+'ingreso mes '!T358</f>
        <v>0</v>
      </c>
      <c r="P25" s="33">
        <f>+'ingreso mes '!T390</f>
        <v>0</v>
      </c>
      <c r="Q25" s="25">
        <f t="shared" si="4"/>
        <v>0</v>
      </c>
    </row>
    <row r="26" spans="2:19" ht="16.5">
      <c r="B26" s="129">
        <v>21312001</v>
      </c>
      <c r="C26" s="125" t="s">
        <v>23</v>
      </c>
      <c r="D26" s="48"/>
      <c r="E26" s="47">
        <f>SUM(E13:E25)</f>
        <v>65308.270000000004</v>
      </c>
      <c r="F26" s="47">
        <f>SUM(F13:F25)</f>
        <v>57246.619999999995</v>
      </c>
      <c r="G26" s="47">
        <f t="shared" ref="G26:P26" si="5">SUM(G13:G25)</f>
        <v>81048</v>
      </c>
      <c r="H26" s="47">
        <f t="shared" si="5"/>
        <v>35245.85</v>
      </c>
      <c r="I26" s="47">
        <f t="shared" si="5"/>
        <v>51309.41</v>
      </c>
      <c r="J26" s="47">
        <f t="shared" si="5"/>
        <v>67689.91</v>
      </c>
      <c r="K26" s="47">
        <f t="shared" si="5"/>
        <v>56350.59</v>
      </c>
      <c r="L26" s="47">
        <f t="shared" si="5"/>
        <v>52466.66</v>
      </c>
      <c r="M26" s="47">
        <f>SUM(M13:M25)</f>
        <v>52660.044000000002</v>
      </c>
      <c r="N26" s="47">
        <f t="shared" si="5"/>
        <v>38879.949999999997</v>
      </c>
      <c r="O26" s="47">
        <f t="shared" si="5"/>
        <v>53560.979999999996</v>
      </c>
      <c r="P26" s="47">
        <f t="shared" si="5"/>
        <v>51827.92</v>
      </c>
      <c r="Q26" s="47">
        <f>SUM(E26:P26)</f>
        <v>663594.20400000003</v>
      </c>
    </row>
    <row r="27" spans="2:19" ht="17.25">
      <c r="B27" s="38"/>
      <c r="C27" s="35"/>
      <c r="D27" s="11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2:19" ht="17.25">
      <c r="B28" s="38"/>
      <c r="C28" s="38"/>
      <c r="D28" s="111" t="s">
        <v>36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f>SUM(E28:P28)</f>
        <v>0</v>
      </c>
    </row>
    <row r="29" spans="2:19" ht="17.25">
      <c r="B29" s="38"/>
      <c r="C29" s="38"/>
      <c r="D29" s="111" t="s">
        <v>35</v>
      </c>
      <c r="E29" s="32">
        <f t="shared" ref="E29" si="6">E26/153.75</f>
        <v>424.76923577235777</v>
      </c>
      <c r="F29" s="32">
        <f t="shared" ref="F29" si="7">F26/153.75</f>
        <v>372.33573983739836</v>
      </c>
      <c r="G29" s="32">
        <f t="shared" ref="G29:P29" si="8">G26/153.75</f>
        <v>527.14146341463413</v>
      </c>
      <c r="H29" s="32">
        <f t="shared" si="8"/>
        <v>229.24130081300811</v>
      </c>
      <c r="I29" s="32">
        <f t="shared" si="8"/>
        <v>333.71973983739838</v>
      </c>
      <c r="J29" s="32">
        <f t="shared" si="8"/>
        <v>440.25957723577238</v>
      </c>
      <c r="K29" s="32">
        <f t="shared" si="8"/>
        <v>366.50790243902435</v>
      </c>
      <c r="L29" s="32">
        <f t="shared" si="8"/>
        <v>341.24656910569109</v>
      </c>
      <c r="M29" s="32">
        <f t="shared" si="8"/>
        <v>342.50435121951222</v>
      </c>
      <c r="N29" s="32">
        <f t="shared" si="8"/>
        <v>252.87772357723574</v>
      </c>
      <c r="O29" s="32">
        <f t="shared" si="8"/>
        <v>348.36409756097561</v>
      </c>
      <c r="P29" s="32">
        <f t="shared" si="8"/>
        <v>337.092162601626</v>
      </c>
      <c r="Q29" s="32">
        <f>SUM(E29:P29)</f>
        <v>4316.0598634146336</v>
      </c>
    </row>
    <row r="30" spans="2:19" ht="17.25">
      <c r="B30" s="38"/>
      <c r="C30" s="35"/>
      <c r="D30" s="11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</row>
    <row r="31" spans="2:19" ht="15.75">
      <c r="B31" s="26">
        <v>85807001</v>
      </c>
      <c r="C31" s="126" t="s">
        <v>25</v>
      </c>
      <c r="D31" s="48"/>
      <c r="E31" s="25">
        <f>+'ingreso mes '!V30</f>
        <v>7893.5800000000017</v>
      </c>
      <c r="F31" s="33">
        <f>+'ingreso mes '!V61</f>
        <v>4563.8900000000003</v>
      </c>
      <c r="G31" s="33">
        <f>+'ingreso mes '!V98</f>
        <v>7569.0500000000011</v>
      </c>
      <c r="H31" s="33">
        <f>+'ingreso mes '!V129</f>
        <v>5182.0399999999991</v>
      </c>
      <c r="I31" s="33">
        <f>+'ingreso mes '!V162</f>
        <v>5707.4299999999994</v>
      </c>
      <c r="J31" s="33">
        <f>+'ingreso mes '!V194</f>
        <v>4726.5</v>
      </c>
      <c r="K31" s="33">
        <f>+'ingreso mes '!V226</f>
        <v>5348.47</v>
      </c>
      <c r="L31" s="33">
        <f>+'ingreso mes '!V260</f>
        <v>5605.88</v>
      </c>
      <c r="M31" s="33">
        <f>+'ingreso mes '!V292</f>
        <v>5321.33</v>
      </c>
      <c r="N31" s="33">
        <f>+'ingreso mes '!V325</f>
        <v>5415.4</v>
      </c>
      <c r="O31" s="33">
        <f>+'ingreso mes '!V358</f>
        <v>5346.4</v>
      </c>
      <c r="P31" s="33">
        <f>+'ingreso mes '!V390</f>
        <v>4375.07</v>
      </c>
      <c r="Q31" s="25">
        <f>SUM(E31:P31)</f>
        <v>67055.040000000008</v>
      </c>
    </row>
    <row r="32" spans="2:19" ht="15.75">
      <c r="B32" s="26">
        <v>85807099</v>
      </c>
      <c r="C32" s="126" t="s">
        <v>16</v>
      </c>
      <c r="D32" s="48"/>
      <c r="E32" s="25">
        <f>+'ingreso mes '!W30</f>
        <v>0</v>
      </c>
      <c r="F32" s="33">
        <f>+'ingreso mes '!W61</f>
        <v>0</v>
      </c>
      <c r="G32" s="25">
        <f>+'ingreso mes '!W98</f>
        <v>0</v>
      </c>
      <c r="H32" s="25">
        <f>+'ingreso mes '!W129</f>
        <v>0</v>
      </c>
      <c r="I32" s="25">
        <f>+'ingreso mes '!W162</f>
        <v>0</v>
      </c>
      <c r="J32" s="25">
        <f>+'ingreso mes '!W194</f>
        <v>0</v>
      </c>
      <c r="K32" s="25">
        <f>+'ingreso mes '!W226</f>
        <v>0</v>
      </c>
      <c r="L32" s="25">
        <f>+'ingreso mes '!W260</f>
        <v>0</v>
      </c>
      <c r="M32" s="25">
        <f>+'ingreso mes '!W292</f>
        <v>0</v>
      </c>
      <c r="N32" s="25">
        <f>+'ingreso mes '!W325</f>
        <v>0</v>
      </c>
      <c r="O32" s="25">
        <f>+'ingreso mes '!W358</f>
        <v>0</v>
      </c>
      <c r="P32" s="25">
        <f>+'ingreso mes '!W390</f>
        <v>0</v>
      </c>
      <c r="Q32" s="25">
        <f>SUM(E32:P32)</f>
        <v>0</v>
      </c>
    </row>
    <row r="33" spans="2:17" ht="16.5">
      <c r="B33" s="129">
        <v>21314001</v>
      </c>
      <c r="C33" s="125" t="s">
        <v>24</v>
      </c>
      <c r="D33" s="48"/>
      <c r="E33" s="47">
        <f>SUM(E31:E32)</f>
        <v>7893.5800000000017</v>
      </c>
      <c r="F33" s="47">
        <f>SUM(F31:F32)</f>
        <v>4563.8900000000003</v>
      </c>
      <c r="G33" s="47">
        <f t="shared" ref="G33:P33" si="9">SUM(G31:G32)</f>
        <v>7569.0500000000011</v>
      </c>
      <c r="H33" s="47">
        <f t="shared" si="9"/>
        <v>5182.0399999999991</v>
      </c>
      <c r="I33" s="47">
        <f t="shared" si="9"/>
        <v>5707.4299999999994</v>
      </c>
      <c r="J33" s="47">
        <f t="shared" si="9"/>
        <v>4726.5</v>
      </c>
      <c r="K33" s="47">
        <f t="shared" si="9"/>
        <v>5348.47</v>
      </c>
      <c r="L33" s="47">
        <f t="shared" si="9"/>
        <v>5605.88</v>
      </c>
      <c r="M33" s="47">
        <f t="shared" si="9"/>
        <v>5321.33</v>
      </c>
      <c r="N33" s="47">
        <f t="shared" si="9"/>
        <v>5415.4</v>
      </c>
      <c r="O33" s="47">
        <f t="shared" si="9"/>
        <v>5346.4</v>
      </c>
      <c r="P33" s="47">
        <f t="shared" si="9"/>
        <v>4375.07</v>
      </c>
      <c r="Q33" s="47">
        <f>SUM(E33:P33)</f>
        <v>67055.040000000008</v>
      </c>
    </row>
    <row r="34" spans="2:17" ht="17.25">
      <c r="B34" s="38"/>
      <c r="C34" s="35"/>
      <c r="D34" s="11"/>
      <c r="E34" s="29"/>
      <c r="F34" s="29"/>
      <c r="G34" s="29" t="s">
        <v>43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</row>
    <row r="35" spans="2:17" ht="17.25">
      <c r="B35" s="38"/>
      <c r="C35" s="38"/>
      <c r="D35" s="111" t="s">
        <v>34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f>SUM(E35:P35)</f>
        <v>0</v>
      </c>
    </row>
    <row r="36" spans="2:17" ht="17.25">
      <c r="B36" s="38"/>
      <c r="C36" s="38"/>
      <c r="D36" s="111" t="s">
        <v>35</v>
      </c>
      <c r="E36" s="32">
        <f>E33/153.75</f>
        <v>51.340357723577249</v>
      </c>
      <c r="F36" s="32">
        <f>F33/153.75</f>
        <v>29.683837398373985</v>
      </c>
      <c r="G36" s="32">
        <f t="shared" ref="G36:P36" si="10">G33/153.75</f>
        <v>49.229593495934964</v>
      </c>
      <c r="H36" s="32">
        <f t="shared" si="10"/>
        <v>33.704325203252026</v>
      </c>
      <c r="I36" s="32">
        <f t="shared" si="10"/>
        <v>37.121495934959349</v>
      </c>
      <c r="J36" s="32">
        <f t="shared" si="10"/>
        <v>30.741463414634147</v>
      </c>
      <c r="K36" s="32">
        <f>K33/153.75</f>
        <v>34.786796747967479</v>
      </c>
      <c r="L36" s="32">
        <f t="shared" si="10"/>
        <v>36.461008130081304</v>
      </c>
      <c r="M36" s="32">
        <f t="shared" si="10"/>
        <v>34.61027642276423</v>
      </c>
      <c r="N36" s="32">
        <f t="shared" si="10"/>
        <v>35.222113821138208</v>
      </c>
      <c r="O36" s="32">
        <f t="shared" si="10"/>
        <v>34.773333333333333</v>
      </c>
      <c r="P36" s="32">
        <f t="shared" si="10"/>
        <v>28.455739837398372</v>
      </c>
      <c r="Q36" s="32">
        <f t="shared" ref="Q36" si="11">Q33/153.75</f>
        <v>436.13034146341471</v>
      </c>
    </row>
    <row r="37" spans="2:17" ht="17.25">
      <c r="B37" s="38"/>
      <c r="C37" s="35"/>
      <c r="D37" s="11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</row>
    <row r="38" spans="2:17" ht="15.75">
      <c r="B38" s="26">
        <v>85601002</v>
      </c>
      <c r="C38" s="126" t="s">
        <v>17</v>
      </c>
      <c r="D38" s="48"/>
      <c r="E38" s="25">
        <f>+'ingreso mes '!Y30</f>
        <v>8.02</v>
      </c>
      <c r="F38" s="25">
        <f>+'ingreso mes '!Y61</f>
        <v>558.18000000000006</v>
      </c>
      <c r="G38" s="25">
        <f>+'ingreso mes '!Y98</f>
        <v>946.54000000000008</v>
      </c>
      <c r="H38" s="25">
        <f>+'ingreso mes '!Y129</f>
        <v>449.35</v>
      </c>
      <c r="I38" s="25">
        <f>+'ingreso mes '!Y162</f>
        <v>162.41</v>
      </c>
      <c r="J38" s="25">
        <f>+'ingreso mes '!Y194</f>
        <v>1901.26</v>
      </c>
      <c r="K38" s="25">
        <f>+'ingreso mes '!Y226</f>
        <v>0</v>
      </c>
      <c r="L38" s="25">
        <f>+'ingreso mes '!Y260</f>
        <v>338.43</v>
      </c>
      <c r="M38" s="25">
        <f>+'ingreso mes '!Y292</f>
        <v>808.89</v>
      </c>
      <c r="N38" s="25">
        <f>+'ingreso mes '!Y325</f>
        <v>1267.4100000000001</v>
      </c>
      <c r="O38" s="25">
        <f>+'ingreso mes '!Y358</f>
        <v>659.01</v>
      </c>
      <c r="P38" s="25">
        <f>+'ingreso mes '!Y390</f>
        <v>17.77</v>
      </c>
      <c r="Q38" s="25">
        <f>SUM(E38:P38)</f>
        <v>7117.2700000000013</v>
      </c>
    </row>
    <row r="39" spans="2:17" ht="15.75">
      <c r="B39" s="26">
        <v>85601012</v>
      </c>
      <c r="C39" s="128" t="s">
        <v>18</v>
      </c>
      <c r="D39" s="48"/>
      <c r="E39" s="25">
        <f>+'ingreso mes '!Z30</f>
        <v>26.42</v>
      </c>
      <c r="F39" s="25">
        <f>+'ingreso mes '!Z61</f>
        <v>17.71</v>
      </c>
      <c r="G39" s="25">
        <f>+'ingreso mes '!Z98</f>
        <v>20.420000000000002</v>
      </c>
      <c r="H39" s="25">
        <f>+'ingreso mes '!Z129</f>
        <v>6</v>
      </c>
      <c r="I39" s="25">
        <f>+'ingreso mes '!Z162</f>
        <v>23.42</v>
      </c>
      <c r="J39" s="25">
        <f>+'ingreso mes '!Z194</f>
        <v>24</v>
      </c>
      <c r="K39" s="25">
        <f>+'ingreso mes '!Z226</f>
        <v>54.97</v>
      </c>
      <c r="L39" s="25">
        <f>+'ingreso mes '!Z260</f>
        <v>17.71</v>
      </c>
      <c r="M39" s="25">
        <f>+'ingreso mes '!Z292</f>
        <v>35.130000000000003</v>
      </c>
      <c r="N39" s="25">
        <f>+'ingreso mes '!Z325</f>
        <v>26.71</v>
      </c>
      <c r="O39" s="25">
        <f>+'ingreso mes '!Z358</f>
        <v>26.130000000000003</v>
      </c>
      <c r="P39" s="25">
        <f>+'ingreso mes '!Z390</f>
        <v>6</v>
      </c>
      <c r="Q39" s="25">
        <f>SUM(E39:P39)</f>
        <v>284.62</v>
      </c>
    </row>
    <row r="40" spans="2:17" ht="15.75">
      <c r="B40" s="26">
        <v>85601014</v>
      </c>
      <c r="C40" s="128" t="s">
        <v>19</v>
      </c>
      <c r="D40" s="48"/>
      <c r="E40" s="25">
        <f>+'ingreso mes '!AA30</f>
        <v>79.430000000000007</v>
      </c>
      <c r="F40" s="25">
        <f>+'ingreso mes '!AA61</f>
        <v>914.3</v>
      </c>
      <c r="G40" s="25">
        <f>+'ingreso mes '!AA98</f>
        <v>1132.07</v>
      </c>
      <c r="H40" s="25">
        <f>+'ingreso mes '!AA129</f>
        <v>708.44</v>
      </c>
      <c r="I40" s="25">
        <f>+'ingreso mes '!AA162</f>
        <v>300.97000000000003</v>
      </c>
      <c r="J40" s="25">
        <f>+'ingreso mes '!AA194</f>
        <v>1848.32</v>
      </c>
      <c r="K40" s="25">
        <f>+'ingreso mes '!AA226</f>
        <v>0</v>
      </c>
      <c r="L40" s="25">
        <f>+'ingreso mes '!AA260</f>
        <v>435.14</v>
      </c>
      <c r="M40" s="25">
        <f>+'ingreso mes '!AA292</f>
        <v>1136.74</v>
      </c>
      <c r="N40" s="25">
        <f>+'ingreso mes '!AA325</f>
        <v>1065.7999999999997</v>
      </c>
      <c r="O40" s="25">
        <f>+'ingreso mes '!AA358</f>
        <v>714.58</v>
      </c>
      <c r="P40" s="25">
        <f>+'ingreso mes '!AA390</f>
        <v>30.09</v>
      </c>
      <c r="Q40" s="25">
        <f>SUM(E40:P40)</f>
        <v>8365.8799999999992</v>
      </c>
    </row>
    <row r="41" spans="2:17" ht="15.75">
      <c r="B41" s="26">
        <v>85909099</v>
      </c>
      <c r="C41" s="126" t="s">
        <v>20</v>
      </c>
      <c r="D41" s="48"/>
      <c r="E41" s="25">
        <f>+'ingreso mes '!AB30</f>
        <v>204</v>
      </c>
      <c r="F41" s="25">
        <f>+'ingreso mes '!AB61</f>
        <v>82</v>
      </c>
      <c r="G41" s="25">
        <f>+'ingreso mes '!AB98</f>
        <v>65</v>
      </c>
      <c r="H41" s="25">
        <f>+'ingreso mes '!AB129</f>
        <v>809</v>
      </c>
      <c r="I41" s="25">
        <f>+'ingreso mes '!AB162</f>
        <v>68</v>
      </c>
      <c r="J41" s="25">
        <f>+'ingreso mes '!AB194</f>
        <v>50</v>
      </c>
      <c r="K41" s="25">
        <f>+'ingreso mes '!AB226</f>
        <v>49</v>
      </c>
      <c r="L41" s="25">
        <f>+'ingreso mes '!AB260</f>
        <v>40</v>
      </c>
      <c r="M41" s="25">
        <f>+'ingreso mes '!AB292</f>
        <v>18</v>
      </c>
      <c r="N41" s="25">
        <f>+'ingreso mes '!AB325</f>
        <v>38</v>
      </c>
      <c r="O41" s="25">
        <f>+'ingreso mes '!AB358</f>
        <v>33</v>
      </c>
      <c r="P41" s="25">
        <f>+'ingreso mes '!AB390</f>
        <v>224</v>
      </c>
      <c r="Q41" s="25">
        <f>SUM(E41:P41)</f>
        <v>1680</v>
      </c>
    </row>
    <row r="42" spans="2:17" ht="16.5">
      <c r="B42" s="129">
        <v>21315001</v>
      </c>
      <c r="C42" s="125" t="s">
        <v>26</v>
      </c>
      <c r="D42" s="48"/>
      <c r="E42" s="47">
        <f>SUM(E38:E41)</f>
        <v>317.87</v>
      </c>
      <c r="F42" s="47">
        <f t="shared" ref="F42:P42" si="12">SUM(F38:F41)</f>
        <v>1572.19</v>
      </c>
      <c r="G42" s="47">
        <f t="shared" si="12"/>
        <v>2164.0299999999997</v>
      </c>
      <c r="H42" s="47">
        <f t="shared" si="12"/>
        <v>1972.79</v>
      </c>
      <c r="I42" s="47">
        <f t="shared" si="12"/>
        <v>554.79999999999995</v>
      </c>
      <c r="J42" s="47">
        <f t="shared" si="12"/>
        <v>3823.58</v>
      </c>
      <c r="K42" s="47">
        <f t="shared" si="12"/>
        <v>103.97</v>
      </c>
      <c r="L42" s="47">
        <f t="shared" si="12"/>
        <v>831.28</v>
      </c>
      <c r="M42" s="47">
        <f t="shared" si="12"/>
        <v>1998.76</v>
      </c>
      <c r="N42" s="47">
        <f t="shared" si="12"/>
        <v>2397.92</v>
      </c>
      <c r="O42" s="47">
        <f t="shared" si="12"/>
        <v>1432.72</v>
      </c>
      <c r="P42" s="47">
        <f t="shared" si="12"/>
        <v>277.86</v>
      </c>
      <c r="Q42" s="47">
        <f>SUM(E42:P42)</f>
        <v>17447.77</v>
      </c>
    </row>
    <row r="43" spans="2:17" ht="17.25">
      <c r="B43" s="38"/>
      <c r="C43" s="35"/>
      <c r="D43" s="11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</row>
    <row r="44" spans="2:17" ht="17.25">
      <c r="B44" s="38"/>
      <c r="C44" s="35"/>
      <c r="D44" s="111" t="s">
        <v>34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f>SUM(E44:P44)</f>
        <v>0</v>
      </c>
    </row>
    <row r="45" spans="2:17" ht="17.25">
      <c r="B45" s="38"/>
      <c r="C45" s="35"/>
      <c r="D45" s="111" t="s">
        <v>35</v>
      </c>
      <c r="E45" s="32">
        <f>E42/153.75</f>
        <v>2.0674471544715449</v>
      </c>
      <c r="F45" s="32">
        <f t="shared" ref="F45:I45" si="13">F42/153.75</f>
        <v>10.225626016260163</v>
      </c>
      <c r="G45" s="32">
        <f t="shared" si="13"/>
        <v>14.074991869918698</v>
      </c>
      <c r="H45" s="32">
        <f t="shared" si="13"/>
        <v>12.831154471544716</v>
      </c>
      <c r="I45" s="32">
        <f t="shared" si="13"/>
        <v>3.608455284552845</v>
      </c>
      <c r="J45" s="32">
        <f t="shared" ref="J45:P45" si="14">J42/153.75</f>
        <v>24.868813008130079</v>
      </c>
      <c r="K45" s="32">
        <f t="shared" si="14"/>
        <v>0.67622764227642274</v>
      </c>
      <c r="L45" s="32">
        <f t="shared" si="14"/>
        <v>5.4066991869918697</v>
      </c>
      <c r="M45" s="32">
        <f t="shared" si="14"/>
        <v>13.000065040650407</v>
      </c>
      <c r="N45" s="32">
        <f t="shared" si="14"/>
        <v>15.596227642276423</v>
      </c>
      <c r="O45" s="32">
        <f t="shared" si="14"/>
        <v>9.318504065040651</v>
      </c>
      <c r="P45" s="32">
        <f t="shared" si="14"/>
        <v>1.807219512195122</v>
      </c>
      <c r="Q45" s="32">
        <f t="shared" ref="Q45" si="15">Q42/153.75</f>
        <v>113.48143089430894</v>
      </c>
    </row>
    <row r="46" spans="2:17" ht="17.25">
      <c r="B46" s="38"/>
      <c r="C46" s="35"/>
      <c r="D46" s="11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2:17" ht="15.75">
      <c r="B47" s="26"/>
      <c r="C47" s="128" t="s">
        <v>21</v>
      </c>
      <c r="D47" s="48"/>
      <c r="E47" s="25">
        <f>+'ingreso mes '!AE30</f>
        <v>44312.520000000004</v>
      </c>
      <c r="F47" s="25">
        <f>+'ingreso mes '!AD61</f>
        <v>10465.299999999999</v>
      </c>
      <c r="G47" s="25">
        <f>+'ingreso mes '!AD98</f>
        <v>13360.75</v>
      </c>
      <c r="H47" s="25">
        <f>+'ingreso mes '!AD129</f>
        <v>7714.8599999999988</v>
      </c>
      <c r="I47" s="25">
        <f>+'ingreso mes '!AD162</f>
        <v>19402.969999999998</v>
      </c>
      <c r="J47" s="25">
        <f>+'ingreso mes '!AD194</f>
        <v>6278.49</v>
      </c>
      <c r="K47" s="25">
        <f>+'ingreso mes '!AD226</f>
        <v>14994.389999999998</v>
      </c>
      <c r="L47" s="25">
        <f>+'ingreso mes '!AD260</f>
        <v>9501.8199999999979</v>
      </c>
      <c r="M47" s="25">
        <f>+'ingreso mes '!AD292</f>
        <v>3849.62</v>
      </c>
      <c r="N47" s="25">
        <f>+'ingreso mes '!AD325</f>
        <v>5154.6500000000005</v>
      </c>
      <c r="O47" s="25">
        <f>+'ingreso mes '!AD358</f>
        <v>8833.5300000000007</v>
      </c>
      <c r="P47" s="25">
        <f>+'ingreso mes '!AD390</f>
        <v>11003.89</v>
      </c>
      <c r="Q47" s="25">
        <f>SUM(E47:P47)</f>
        <v>154872.78999999998</v>
      </c>
    </row>
    <row r="48" spans="2:17" ht="17.25">
      <c r="B48" s="39"/>
      <c r="C48" s="125" t="s">
        <v>27</v>
      </c>
      <c r="D48" s="48"/>
      <c r="E48" s="47">
        <f>SUM(E47)</f>
        <v>44312.520000000004</v>
      </c>
      <c r="F48" s="47">
        <f>SUM(F47)</f>
        <v>10465.299999999999</v>
      </c>
      <c r="G48" s="47">
        <f t="shared" ref="G48:P48" si="16">SUM(G47)</f>
        <v>13360.75</v>
      </c>
      <c r="H48" s="47">
        <f t="shared" si="16"/>
        <v>7714.8599999999988</v>
      </c>
      <c r="I48" s="47">
        <f t="shared" si="16"/>
        <v>19402.969999999998</v>
      </c>
      <c r="J48" s="47">
        <f t="shared" si="16"/>
        <v>6278.49</v>
      </c>
      <c r="K48" s="47">
        <f t="shared" si="16"/>
        <v>14994.389999999998</v>
      </c>
      <c r="L48" s="47">
        <f t="shared" si="16"/>
        <v>9501.8199999999979</v>
      </c>
      <c r="M48" s="47">
        <f t="shared" si="16"/>
        <v>3849.62</v>
      </c>
      <c r="N48" s="47">
        <f t="shared" si="16"/>
        <v>5154.6500000000005</v>
      </c>
      <c r="O48" s="47">
        <f t="shared" si="16"/>
        <v>8833.5300000000007</v>
      </c>
      <c r="P48" s="47">
        <f t="shared" si="16"/>
        <v>11003.89</v>
      </c>
      <c r="Q48" s="47">
        <f>SUM(E48:P48)</f>
        <v>154872.78999999998</v>
      </c>
    </row>
    <row r="49" spans="2:19" ht="15.75">
      <c r="B49" s="11"/>
      <c r="C49" s="40"/>
      <c r="D49" s="11"/>
      <c r="E49" s="29"/>
      <c r="F49" s="29"/>
      <c r="G49" s="29"/>
      <c r="H49" s="29"/>
      <c r="I49" s="29"/>
      <c r="J49" s="29"/>
      <c r="K49" s="11"/>
      <c r="L49" s="11"/>
      <c r="M49" s="11"/>
      <c r="N49" s="11"/>
      <c r="O49" s="11"/>
      <c r="P49" s="11"/>
      <c r="Q49" s="29"/>
    </row>
    <row r="50" spans="2:19" ht="16.5">
      <c r="B50" s="112" t="s">
        <v>59</v>
      </c>
      <c r="C50" s="113"/>
      <c r="D50" s="114"/>
      <c r="E50" s="47">
        <f>E48+E42+E33+E26+E8</f>
        <v>128679.48000000003</v>
      </c>
      <c r="F50" s="47">
        <f>F48+F42+F33+F26+F8</f>
        <v>93235.85</v>
      </c>
      <c r="G50" s="47">
        <f>G48+G42+G33+G26+G8</f>
        <v>113273.13</v>
      </c>
      <c r="H50" s="47">
        <f t="shared" ref="H50:P50" si="17">H48+H42+H33+H26+H8</f>
        <v>56861.069999999992</v>
      </c>
      <c r="I50" s="47">
        <f t="shared" ref="I50:N50" si="18">I48+I42+I33+I26+I8</f>
        <v>92523.94</v>
      </c>
      <c r="J50" s="47">
        <f t="shared" si="18"/>
        <v>96132.690000000017</v>
      </c>
      <c r="K50" s="47">
        <f t="shared" si="18"/>
        <v>87319.2</v>
      </c>
      <c r="L50" s="47">
        <f t="shared" si="18"/>
        <v>76313.459999999992</v>
      </c>
      <c r="M50" s="47">
        <f t="shared" si="18"/>
        <v>77852.574000000008</v>
      </c>
      <c r="N50" s="47">
        <f t="shared" si="18"/>
        <v>60764.08</v>
      </c>
      <c r="O50" s="47">
        <f t="shared" si="17"/>
        <v>78377.329999999987</v>
      </c>
      <c r="P50" s="47">
        <f t="shared" si="17"/>
        <v>77448.679999999993</v>
      </c>
      <c r="Q50" s="47">
        <f>SUM(E50:P50)</f>
        <v>1038781.4839999999</v>
      </c>
    </row>
    <row r="51" spans="2:19" ht="16.5"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S51" s="6"/>
    </row>
    <row r="52" spans="2:19" ht="16.5">
      <c r="B52" s="115"/>
      <c r="C52" s="116"/>
      <c r="D52" s="117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</row>
    <row r="53" spans="2:19" ht="16.5">
      <c r="B53" s="112" t="s">
        <v>57</v>
      </c>
      <c r="C53" s="118"/>
      <c r="D53" s="114"/>
      <c r="E53" s="47">
        <v>0</v>
      </c>
      <c r="F53" s="47">
        <v>35135.82</v>
      </c>
      <c r="G53" s="47">
        <v>35135.82</v>
      </c>
      <c r="H53" s="47">
        <v>35135.82</v>
      </c>
      <c r="I53" s="47">
        <v>35135.82</v>
      </c>
      <c r="J53" s="47">
        <v>35135.82</v>
      </c>
      <c r="K53" s="47">
        <v>35135.82</v>
      </c>
      <c r="L53" s="47">
        <v>35135.82</v>
      </c>
      <c r="M53" s="47">
        <v>35135.82</v>
      </c>
      <c r="N53" s="47">
        <v>35135.82</v>
      </c>
      <c r="O53" s="47">
        <v>35135.82</v>
      </c>
      <c r="P53" s="47">
        <v>35135.82</v>
      </c>
      <c r="Q53" s="47">
        <f>SUM(E53:P53)</f>
        <v>386494.02</v>
      </c>
    </row>
    <row r="54" spans="2:19" ht="16.5">
      <c r="B54" s="119" t="s">
        <v>58</v>
      </c>
      <c r="C54" s="120"/>
      <c r="D54" s="121"/>
      <c r="E54" s="47">
        <v>0</v>
      </c>
      <c r="F54" s="47">
        <v>105407.45</v>
      </c>
      <c r="G54" s="47">
        <v>105407.45</v>
      </c>
      <c r="H54" s="47">
        <v>105407.45</v>
      </c>
      <c r="I54" s="47">
        <v>105407.45</v>
      </c>
      <c r="J54" s="47">
        <v>105407.45</v>
      </c>
      <c r="K54" s="47">
        <v>105407.45</v>
      </c>
      <c r="L54" s="47">
        <v>105407.45</v>
      </c>
      <c r="M54" s="47">
        <v>105407.45</v>
      </c>
      <c r="N54" s="47">
        <v>105407.45</v>
      </c>
      <c r="O54" s="47">
        <v>105407.45</v>
      </c>
      <c r="P54" s="47">
        <v>105407.45</v>
      </c>
      <c r="Q54" s="47">
        <f>SUM(E54:P54)</f>
        <v>1159481.9499999997</v>
      </c>
    </row>
    <row r="55" spans="2:19" ht="16.5">
      <c r="B55" s="115"/>
      <c r="C55" s="117"/>
      <c r="D55" s="117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1"/>
    </row>
    <row r="56" spans="2:19" ht="15.75">
      <c r="B56" s="123" t="s">
        <v>55</v>
      </c>
      <c r="C56" s="118"/>
      <c r="D56" s="114"/>
      <c r="E56" s="47">
        <v>0</v>
      </c>
      <c r="F56" s="47">
        <f>F54+F53</f>
        <v>140543.26999999999</v>
      </c>
      <c r="G56" s="47">
        <f t="shared" ref="G56:P56" si="19">G54+G53</f>
        <v>140543.26999999999</v>
      </c>
      <c r="H56" s="47">
        <f t="shared" si="19"/>
        <v>140543.26999999999</v>
      </c>
      <c r="I56" s="47">
        <f t="shared" si="19"/>
        <v>140543.26999999999</v>
      </c>
      <c r="J56" s="47">
        <f t="shared" si="19"/>
        <v>140543.26999999999</v>
      </c>
      <c r="K56" s="47">
        <f t="shared" si="19"/>
        <v>140543.26999999999</v>
      </c>
      <c r="L56" s="47">
        <f t="shared" si="19"/>
        <v>140543.26999999999</v>
      </c>
      <c r="M56" s="47">
        <f t="shared" si="19"/>
        <v>140543.26999999999</v>
      </c>
      <c r="N56" s="47">
        <f t="shared" si="19"/>
        <v>140543.26999999999</v>
      </c>
      <c r="O56" s="47">
        <f t="shared" si="19"/>
        <v>140543.26999999999</v>
      </c>
      <c r="P56" s="47">
        <f t="shared" si="19"/>
        <v>140543.26999999999</v>
      </c>
      <c r="Q56" s="47">
        <f>Q54+Q53</f>
        <v>1545975.9699999997</v>
      </c>
      <c r="R56" s="30"/>
      <c r="S56" s="6"/>
    </row>
    <row r="57" spans="2:19" ht="15.75">
      <c r="B57" s="122"/>
      <c r="C57" s="117"/>
      <c r="D57" s="117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31"/>
    </row>
    <row r="58" spans="2:19" ht="16.5">
      <c r="B58" s="124" t="s">
        <v>56</v>
      </c>
      <c r="C58" s="118"/>
      <c r="D58" s="114"/>
      <c r="E58" s="47">
        <f>E56+E50</f>
        <v>128679.48000000003</v>
      </c>
      <c r="F58" s="47">
        <f t="shared" ref="F58:N58" si="20">F56+F50</f>
        <v>233779.12</v>
      </c>
      <c r="G58" s="47">
        <f t="shared" si="20"/>
        <v>253816.4</v>
      </c>
      <c r="H58" s="47">
        <f t="shared" si="20"/>
        <v>197404.33999999997</v>
      </c>
      <c r="I58" s="47">
        <f t="shared" si="20"/>
        <v>233067.21</v>
      </c>
      <c r="J58" s="47">
        <f t="shared" si="20"/>
        <v>236675.96000000002</v>
      </c>
      <c r="K58" s="47">
        <f t="shared" si="20"/>
        <v>227862.46999999997</v>
      </c>
      <c r="L58" s="47">
        <f t="shared" si="20"/>
        <v>216856.72999999998</v>
      </c>
      <c r="M58" s="47">
        <f t="shared" si="20"/>
        <v>218395.84399999998</v>
      </c>
      <c r="N58" s="47">
        <f t="shared" si="20"/>
        <v>201307.34999999998</v>
      </c>
      <c r="O58" s="47">
        <f t="shared" ref="O58:P58" si="21">O56+O50</f>
        <v>218920.59999999998</v>
      </c>
      <c r="P58" s="47">
        <f t="shared" si="21"/>
        <v>217991.94999999998</v>
      </c>
      <c r="Q58" s="47">
        <f>SUM(E58:P58)</f>
        <v>2584757.4540000004</v>
      </c>
      <c r="R58" s="6"/>
    </row>
    <row r="59" spans="2:19" ht="15.75">
      <c r="B59" s="27"/>
      <c r="E59">
        <v>128679.48</v>
      </c>
      <c r="F59">
        <v>233779.12</v>
      </c>
      <c r="G59">
        <v>253816.4</v>
      </c>
      <c r="H59">
        <v>197405.34</v>
      </c>
      <c r="I59">
        <v>233067.21</v>
      </c>
      <c r="J59">
        <v>236675.96</v>
      </c>
      <c r="K59">
        <v>227862.47</v>
      </c>
      <c r="L59">
        <v>216856.73</v>
      </c>
      <c r="M59">
        <v>218395.84</v>
      </c>
      <c r="N59">
        <v>201307.35</v>
      </c>
      <c r="O59">
        <v>218920.6</v>
      </c>
    </row>
    <row r="60" spans="2:19" ht="15.75">
      <c r="B60" s="27"/>
      <c r="E60" s="6">
        <f>E58-E59</f>
        <v>0</v>
      </c>
      <c r="F60" s="6">
        <f t="shared" ref="F60:P60" si="22">F58-F59</f>
        <v>0</v>
      </c>
      <c r="G60" s="6">
        <f t="shared" si="22"/>
        <v>0</v>
      </c>
      <c r="H60" s="6">
        <v>0</v>
      </c>
      <c r="I60" s="6">
        <f t="shared" si="22"/>
        <v>0</v>
      </c>
      <c r="J60" s="6">
        <f t="shared" si="22"/>
        <v>0</v>
      </c>
      <c r="K60" s="6">
        <f t="shared" si="22"/>
        <v>0</v>
      </c>
      <c r="L60" s="6">
        <f t="shared" si="22"/>
        <v>0</v>
      </c>
      <c r="M60" s="6">
        <f t="shared" si="22"/>
        <v>3.999999986262992E-3</v>
      </c>
      <c r="N60" s="6">
        <f t="shared" si="22"/>
        <v>0</v>
      </c>
      <c r="O60" s="6">
        <f t="shared" si="22"/>
        <v>0</v>
      </c>
      <c r="P60" s="6">
        <f t="shared" si="22"/>
        <v>217991.94999999998</v>
      </c>
      <c r="Q60" s="6">
        <f>Q50+Q56</f>
        <v>2584757.4539999999</v>
      </c>
    </row>
    <row r="61" spans="2:19">
      <c r="B61" s="4"/>
      <c r="F61" t="s">
        <v>43</v>
      </c>
      <c r="H61" s="6"/>
    </row>
    <row r="63" spans="2:19">
      <c r="I63" t="s">
        <v>53</v>
      </c>
    </row>
    <row r="68" spans="8:8">
      <c r="H68" t="s">
        <v>52</v>
      </c>
    </row>
  </sheetData>
  <mergeCells count="2">
    <mergeCell ref="B2:D2"/>
    <mergeCell ref="B1:Q1"/>
  </mergeCells>
  <pageMargins left="0.7" right="0.7" top="0.75" bottom="0.75" header="0.3" footer="0.3"/>
  <pageSetup paperSize="5" scale="72" orientation="landscape" r:id="rId1"/>
  <rowBreaks count="1" manualBreakCount="1">
    <brk id="3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 mes </vt:lpstr>
      <vt:lpstr>REPORTE </vt:lpstr>
      <vt:lpstr>A10000000000</vt:lpstr>
      <vt:lpstr>A9999900</vt:lpstr>
      <vt:lpstr>'REPORTE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2018-10-16T14:49:06Z</dcterms:modified>
</cp:coreProperties>
</file>