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AIP\Desktop\"/>
    </mc:Choice>
  </mc:AlternateContent>
  <bookViews>
    <workbookView xWindow="0" yWindow="0" windowWidth="20490" windowHeight="7650"/>
  </bookViews>
  <sheets>
    <sheet name="OBJET.ING." sheetId="2" r:id="rId1"/>
    <sheet name="Presup. ing." sheetId="3" r:id="rId2"/>
    <sheet name="Esim. ing." sheetId="4" r:id="rId3"/>
    <sheet name="Sumario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5" l="1"/>
  <c r="D26" i="5"/>
  <c r="H67" i="4"/>
  <c r="E67" i="4"/>
  <c r="D67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 s="1"/>
  <c r="F53" i="4"/>
  <c r="E53" i="4"/>
  <c r="H52" i="4"/>
  <c r="G52" i="4"/>
  <c r="F52" i="4"/>
  <c r="E52" i="4"/>
  <c r="I51" i="4"/>
  <c r="I50" i="4"/>
  <c r="H49" i="4"/>
  <c r="G49" i="4"/>
  <c r="G48" i="4" s="1"/>
  <c r="F49" i="4"/>
  <c r="E49" i="4"/>
  <c r="I49" i="4" s="1"/>
  <c r="I48" i="4"/>
  <c r="H48" i="4"/>
  <c r="F48" i="4"/>
  <c r="E48" i="4"/>
  <c r="I47" i="4"/>
  <c r="H46" i="4"/>
  <c r="G46" i="4"/>
  <c r="G45" i="4" s="1"/>
  <c r="F46" i="4"/>
  <c r="F45" i="4" s="1"/>
  <c r="E46" i="4"/>
  <c r="I46" i="4" s="1"/>
  <c r="D46" i="4"/>
  <c r="I45" i="4"/>
  <c r="H45" i="4"/>
  <c r="E45" i="4"/>
  <c r="D45" i="4"/>
  <c r="I44" i="4"/>
  <c r="I43" i="4"/>
  <c r="H43" i="4"/>
  <c r="H33" i="4" s="1"/>
  <c r="G43" i="4"/>
  <c r="F43" i="4"/>
  <c r="E43" i="4"/>
  <c r="G42" i="4"/>
  <c r="I42" i="4" s="1"/>
  <c r="I41" i="4" s="1"/>
  <c r="I33" i="4" s="1"/>
  <c r="F42" i="4"/>
  <c r="H41" i="4"/>
  <c r="F41" i="4"/>
  <c r="E41" i="4"/>
  <c r="D41" i="4"/>
  <c r="I38" i="4"/>
  <c r="F38" i="4"/>
  <c r="I37" i="4"/>
  <c r="I36" i="4"/>
  <c r="I35" i="4"/>
  <c r="I34" i="4" s="1"/>
  <c r="H34" i="4"/>
  <c r="G34" i="4"/>
  <c r="F34" i="4"/>
  <c r="F33" i="4" s="1"/>
  <c r="E34" i="4"/>
  <c r="D34" i="4"/>
  <c r="E33" i="4"/>
  <c r="D33" i="4"/>
  <c r="F32" i="4"/>
  <c r="F31" i="4"/>
  <c r="G31" i="4" s="1"/>
  <c r="H30" i="4"/>
  <c r="H29" i="4" s="1"/>
  <c r="E30" i="4"/>
  <c r="E29" i="4" s="1"/>
  <c r="D30" i="4"/>
  <c r="D29" i="4" s="1"/>
  <c r="G28" i="4"/>
  <c r="I28" i="4" s="1"/>
  <c r="F28" i="4"/>
  <c r="G27" i="4"/>
  <c r="I27" i="4" s="1"/>
  <c r="F27" i="4"/>
  <c r="H26" i="4"/>
  <c r="F26" i="4"/>
  <c r="E26" i="4"/>
  <c r="D26" i="4"/>
  <c r="G25" i="4"/>
  <c r="I25" i="4" s="1"/>
  <c r="F25" i="4"/>
  <c r="F24" i="4"/>
  <c r="G24" i="4" s="1"/>
  <c r="I24" i="4" s="1"/>
  <c r="F23" i="4"/>
  <c r="G23" i="4" s="1"/>
  <c r="I23" i="4" s="1"/>
  <c r="F22" i="4"/>
  <c r="G22" i="4" s="1"/>
  <c r="I22" i="4" s="1"/>
  <c r="G21" i="4"/>
  <c r="I21" i="4" s="1"/>
  <c r="F21" i="4"/>
  <c r="F20" i="4"/>
  <c r="G20" i="4" s="1"/>
  <c r="I20" i="4" s="1"/>
  <c r="F19" i="4"/>
  <c r="G19" i="4" s="1"/>
  <c r="I19" i="4" s="1"/>
  <c r="F18" i="4"/>
  <c r="G18" i="4" s="1"/>
  <c r="I18" i="4" s="1"/>
  <c r="G17" i="4"/>
  <c r="I17" i="4" s="1"/>
  <c r="F17" i="4"/>
  <c r="F16" i="4"/>
  <c r="G16" i="4" s="1"/>
  <c r="I16" i="4" s="1"/>
  <c r="F15" i="4"/>
  <c r="G15" i="4" s="1"/>
  <c r="H14" i="4"/>
  <c r="E14" i="4"/>
  <c r="E13" i="4" s="1"/>
  <c r="D14" i="4"/>
  <c r="H13" i="4"/>
  <c r="D13" i="4"/>
  <c r="F12" i="4"/>
  <c r="G12" i="4" s="1"/>
  <c r="I12" i="4" s="1"/>
  <c r="G11" i="4"/>
  <c r="I11" i="4" s="1"/>
  <c r="F11" i="4"/>
  <c r="F10" i="4"/>
  <c r="G10" i="4" s="1"/>
  <c r="I10" i="4" s="1"/>
  <c r="F9" i="4"/>
  <c r="F8" i="4"/>
  <c r="G8" i="4" s="1"/>
  <c r="H7" i="4"/>
  <c r="E7" i="4"/>
  <c r="D7" i="4"/>
  <c r="J69" i="3"/>
  <c r="H69" i="3"/>
  <c r="F69" i="3"/>
  <c r="E69" i="3"/>
  <c r="D69" i="3"/>
  <c r="K68" i="3"/>
  <c r="J68" i="3"/>
  <c r="K67" i="3"/>
  <c r="L66" i="3"/>
  <c r="G66" i="3"/>
  <c r="G65" i="3"/>
  <c r="L65" i="3" s="1"/>
  <c r="L64" i="3"/>
  <c r="G64" i="3"/>
  <c r="G63" i="3"/>
  <c r="L63" i="3" s="1"/>
  <c r="L62" i="3"/>
  <c r="G62" i="3"/>
  <c r="G61" i="3"/>
  <c r="L61" i="3" s="1"/>
  <c r="L60" i="3"/>
  <c r="G60" i="3"/>
  <c r="G59" i="3"/>
  <c r="L59" i="3" s="1"/>
  <c r="L58" i="3"/>
  <c r="G58" i="3"/>
  <c r="G57" i="3"/>
  <c r="L57" i="3" s="1"/>
  <c r="L56" i="3"/>
  <c r="G56" i="3"/>
  <c r="K55" i="3"/>
  <c r="J55" i="3"/>
  <c r="J54" i="3" s="1"/>
  <c r="I55" i="3"/>
  <c r="I68" i="3" s="1"/>
  <c r="H55" i="3"/>
  <c r="F55" i="3"/>
  <c r="F54" i="3" s="1"/>
  <c r="E55" i="3"/>
  <c r="D55" i="3"/>
  <c r="K54" i="3"/>
  <c r="I54" i="3"/>
  <c r="I67" i="3" s="1"/>
  <c r="H54" i="3"/>
  <c r="E54" i="3"/>
  <c r="D54" i="3"/>
  <c r="D67" i="3" s="1"/>
  <c r="L51" i="3"/>
  <c r="L49" i="3" s="1"/>
  <c r="L48" i="3" s="1"/>
  <c r="G51" i="3"/>
  <c r="G50" i="3"/>
  <c r="L50" i="3" s="1"/>
  <c r="K49" i="3"/>
  <c r="J49" i="3"/>
  <c r="J48" i="3" s="1"/>
  <c r="H49" i="3"/>
  <c r="H48" i="3" s="1"/>
  <c r="G49" i="3"/>
  <c r="F49" i="3"/>
  <c r="E49" i="3"/>
  <c r="E48" i="3" s="1"/>
  <c r="K48" i="3"/>
  <c r="G48" i="3"/>
  <c r="F48" i="3"/>
  <c r="G47" i="3"/>
  <c r="K46" i="3"/>
  <c r="J46" i="3"/>
  <c r="H46" i="3"/>
  <c r="G46" i="3"/>
  <c r="F46" i="3"/>
  <c r="E46" i="3"/>
  <c r="E68" i="3" s="1"/>
  <c r="D46" i="3"/>
  <c r="D68" i="3" s="1"/>
  <c r="K45" i="3"/>
  <c r="J45" i="3"/>
  <c r="H45" i="3"/>
  <c r="G45" i="3"/>
  <c r="F45" i="3"/>
  <c r="F67" i="3" s="1"/>
  <c r="E45" i="3"/>
  <c r="E67" i="3" s="1"/>
  <c r="D45" i="3"/>
  <c r="L44" i="3"/>
  <c r="L43" i="3" s="1"/>
  <c r="H43" i="3"/>
  <c r="L42" i="3"/>
  <c r="L41" i="3"/>
  <c r="H41" i="3"/>
  <c r="L40" i="3"/>
  <c r="L39" i="3"/>
  <c r="L38" i="3"/>
  <c r="L36" i="3" s="1"/>
  <c r="L35" i="3" s="1"/>
  <c r="L37" i="3"/>
  <c r="H36" i="3"/>
  <c r="H35" i="3" s="1"/>
  <c r="L34" i="3"/>
  <c r="L33" i="3"/>
  <c r="L32" i="3"/>
  <c r="L31" i="3" s="1"/>
  <c r="H32" i="3"/>
  <c r="H31" i="3"/>
  <c r="L30" i="3"/>
  <c r="L28" i="3" s="1"/>
  <c r="L29" i="3"/>
  <c r="H28" i="3"/>
  <c r="L27" i="3"/>
  <c r="L26" i="3"/>
  <c r="L25" i="3"/>
  <c r="L24" i="3"/>
  <c r="L23" i="3"/>
  <c r="L22" i="3"/>
  <c r="L21" i="3"/>
  <c r="L20" i="3"/>
  <c r="L19" i="3"/>
  <c r="L16" i="3" s="1"/>
  <c r="L15" i="3" s="1"/>
  <c r="L18" i="3"/>
  <c r="L17" i="3"/>
  <c r="H16" i="3"/>
  <c r="H68" i="3" s="1"/>
  <c r="L14" i="3"/>
  <c r="L13" i="3"/>
  <c r="L12" i="3"/>
  <c r="L11" i="3"/>
  <c r="L10" i="3"/>
  <c r="L9" i="3"/>
  <c r="H9" i="3"/>
  <c r="H8" i="3"/>
  <c r="D78" i="2"/>
  <c r="E77" i="2"/>
  <c r="F76" i="2"/>
  <c r="D73" i="2"/>
  <c r="E72" i="2" s="1"/>
  <c r="F71" i="2"/>
  <c r="D69" i="2"/>
  <c r="E68" i="2"/>
  <c r="F66" i="2" s="1"/>
  <c r="D64" i="2"/>
  <c r="D62" i="2"/>
  <c r="D57" i="2"/>
  <c r="D53" i="2"/>
  <c r="E52" i="2"/>
  <c r="D49" i="2"/>
  <c r="E36" i="2" s="1"/>
  <c r="D37" i="2"/>
  <c r="D30" i="2"/>
  <c r="E29" i="2"/>
  <c r="G68" i="3" l="1"/>
  <c r="G67" i="3"/>
  <c r="H66" i="4"/>
  <c r="H6" i="4"/>
  <c r="H65" i="4" s="1"/>
  <c r="G9" i="4"/>
  <c r="I9" i="4" s="1"/>
  <c r="F7" i="4"/>
  <c r="I15" i="4"/>
  <c r="I14" i="4" s="1"/>
  <c r="G14" i="4"/>
  <c r="F13" i="4"/>
  <c r="I26" i="4"/>
  <c r="G32" i="4"/>
  <c r="I32" i="4" s="1"/>
  <c r="F30" i="4"/>
  <c r="F29" i="4" s="1"/>
  <c r="L68" i="3"/>
  <c r="L55" i="3"/>
  <c r="L54" i="3" s="1"/>
  <c r="F14" i="4"/>
  <c r="G26" i="4"/>
  <c r="G13" i="4" s="1"/>
  <c r="G33" i="4"/>
  <c r="G69" i="3"/>
  <c r="L47" i="3"/>
  <c r="L46" i="3" s="1"/>
  <c r="L45" i="3" s="1"/>
  <c r="F68" i="3"/>
  <c r="D66" i="4"/>
  <c r="D6" i="4"/>
  <c r="D65" i="4" s="1"/>
  <c r="G30" i="4"/>
  <c r="G29" i="4" s="1"/>
  <c r="G41" i="4"/>
  <c r="E56" i="2"/>
  <c r="F28" i="2" s="1"/>
  <c r="F90" i="2" s="1"/>
  <c r="L8" i="3"/>
  <c r="L67" i="3" s="1"/>
  <c r="H15" i="3"/>
  <c r="H67" i="3" s="1"/>
  <c r="J67" i="3"/>
  <c r="G55" i="3"/>
  <c r="G54" i="3" s="1"/>
  <c r="E66" i="4"/>
  <c r="E6" i="4"/>
  <c r="E65" i="4" s="1"/>
  <c r="I8" i="4"/>
  <c r="I31" i="4"/>
  <c r="I30" i="4" s="1"/>
  <c r="I29" i="4" s="1"/>
  <c r="F67" i="4"/>
  <c r="G67" i="4" l="1"/>
  <c r="G7" i="4"/>
  <c r="G66" i="4" s="1"/>
  <c r="I67" i="4"/>
  <c r="I7" i="4"/>
  <c r="I13" i="4"/>
  <c r="F66" i="4"/>
  <c r="F6" i="4"/>
  <c r="L69" i="3"/>
  <c r="I66" i="4" l="1"/>
  <c r="I6" i="4"/>
  <c r="I65" i="4" s="1"/>
  <c r="F65" i="4"/>
  <c r="G6" i="4"/>
  <c r="G65" i="4" s="1"/>
</calcChain>
</file>

<file path=xl/sharedStrings.xml><?xml version="1.0" encoding="utf-8"?>
<sst xmlns="http://schemas.openxmlformats.org/spreadsheetml/2006/main" count="286" uniqueCount="186">
  <si>
    <t>ALCALDIA MUNICIPAL DE SAN JUAN NONUALCO, DEPARTAMENTO DE LA PAZ.</t>
  </si>
  <si>
    <t>PRESUPUESTO AÑO 2021.</t>
  </si>
  <si>
    <t>UNIDAD PRESUPUESTARIA: Dirección Superior, Administración y Finanzas, Servicios Municipales é inversión</t>
  </si>
  <si>
    <t xml:space="preserve"> Pública.</t>
  </si>
  <si>
    <t>LINEA DE TRABAJO: Dirección Superior, Administración y Finanzas, Recolección y Tratamiento de Desechos, Servi</t>
  </si>
  <si>
    <t>cios de Alumbrado Público, Servicios de Registro del Estado Familiar, Registro y Control Tributario de Contribuyentes, Servi</t>
  </si>
  <si>
    <t>cios de Mercado, Rastro, Cementerio y Parque y Servicios  Municipales Diversos, Preinversión, Proyectos de De-</t>
  </si>
  <si>
    <t>sarrollo Social y Amortización del endeudamiento Público.</t>
  </si>
  <si>
    <t>RESPONSABLE: Dirección Superior, Administración y Finanzas, Servicios Municipales é Inversiones Públicas.</t>
  </si>
  <si>
    <t>OBJETIVOS: Ejercer una eficiente coordinación de las líneas y sublíneas de Trabajo, encargadas de la recaudación</t>
  </si>
  <si>
    <t xml:space="preserve"> de Ingresos a fín de hacerla más efectiva; continuar con el proceso de actualización  del Registro y Control Tribu</t>
  </si>
  <si>
    <t>tario Municipal é Implementar las políticas necesarias para la recuperación de la mora por Impuestos y Tasas Mu</t>
  </si>
  <si>
    <t>nicipales para así optimizar los Ingresos.</t>
  </si>
  <si>
    <t xml:space="preserve">PLAN DE TRABAJO: Para lograr los objetivos citados anteriormente, se hará una reforma a la ordenanza de Tasas </t>
  </si>
  <si>
    <t>y asignarán los recursos que sean necesarios a la Unidad de Registro y Control Tributario Municipal para su efi -</t>
  </si>
  <si>
    <t>ciente funcionamiento.</t>
  </si>
  <si>
    <t>INGRESOS</t>
  </si>
  <si>
    <t>CODIGO</t>
  </si>
  <si>
    <t>DESCRIPCION</t>
  </si>
  <si>
    <t>INGRESOS CORRIENTES</t>
  </si>
  <si>
    <t>IMPUESTOS</t>
  </si>
  <si>
    <t>IMPUESTOS MUNICIPALES</t>
  </si>
  <si>
    <t>Comercio</t>
  </si>
  <si>
    <t>Industria</t>
  </si>
  <si>
    <t>Bares y Restaurantes</t>
  </si>
  <si>
    <t>Transporte</t>
  </si>
  <si>
    <t>Vialidades</t>
  </si>
  <si>
    <t>TASAS Y DERECHOS</t>
  </si>
  <si>
    <t>TASAS</t>
  </si>
  <si>
    <t>Servicios de Certificación o Visado de Doc.</t>
  </si>
  <si>
    <t>Expedición de Documentos de Identificación</t>
  </si>
  <si>
    <t>Alumbrado Público</t>
  </si>
  <si>
    <t>Aseo Público</t>
  </si>
  <si>
    <t>Cementerios Municipales</t>
  </si>
  <si>
    <t xml:space="preserve">Fiestas </t>
  </si>
  <si>
    <t xml:space="preserve">Mercado </t>
  </si>
  <si>
    <t>Pavimentación</t>
  </si>
  <si>
    <t>Postes, Torres y Antenas</t>
  </si>
  <si>
    <t>Rastro y tiangue</t>
  </si>
  <si>
    <t>Tasas Diversas</t>
  </si>
  <si>
    <t>DERECHOS</t>
  </si>
  <si>
    <t>Permisos y Licencias Municipales</t>
  </si>
  <si>
    <t>Cotejo de Fierros</t>
  </si>
  <si>
    <t>VENTA DE BIENES Y SERVICIOS</t>
  </si>
  <si>
    <t>INGRESOS POR PRESTACIÓN DE SERVICIOS PUBLICOS.</t>
  </si>
  <si>
    <t>Servicios Básicos</t>
  </si>
  <si>
    <t>Servicios Diversos</t>
  </si>
  <si>
    <t>INGRESOS FINANCIEROS Y OTROS</t>
  </si>
  <si>
    <t>MULTAS E INTERESES POR MORA</t>
  </si>
  <si>
    <t>Multas por Mora de Impuestos</t>
  </si>
  <si>
    <t>Intereses por mora de Impuestos</t>
  </si>
  <si>
    <t>Multas por Registro del Estado Familiar</t>
  </si>
  <si>
    <t>Otras Multas Municipales</t>
  </si>
  <si>
    <t>ARRENDAMIENTO DE BIENES</t>
  </si>
  <si>
    <t>Arrendamientos de Bienes Inmuebles</t>
  </si>
  <si>
    <t>OTROS INGRESOS NO CLASIFICADOS</t>
  </si>
  <si>
    <t>Ingresos Diversos</t>
  </si>
  <si>
    <t>ASIGNACION FODES ANUAL</t>
  </si>
  <si>
    <t>ASIGNACION FODES-ISDEM 25%.</t>
  </si>
  <si>
    <t>TRANSFERENCIAS CORRIENTES</t>
  </si>
  <si>
    <t>TRANSFERENCIAS CORRIENTES DEL SECTOR PUB.</t>
  </si>
  <si>
    <t>Transferencias corrientes del sector público 25% FODES</t>
  </si>
  <si>
    <t>ASIGNACION FODES-ISDEM 75%.</t>
  </si>
  <si>
    <t>TRANSFERENCIAS DE CAPITAL</t>
  </si>
  <si>
    <t>TRANSFERENCIAS DE CAPITAL DEL SECTOR PUB.</t>
  </si>
  <si>
    <t>Transferencias de capital del sector público 8%  (FODES)</t>
  </si>
  <si>
    <t>Transferencias de capital del sector público  2% (FODES)</t>
  </si>
  <si>
    <t>ENDEUDAMIENTO PUBLICO</t>
  </si>
  <si>
    <t>SALDOS DE AÑOS ANTERIORES</t>
  </si>
  <si>
    <t>SALDOS INICIALES EN CAJA Y BANCOS</t>
  </si>
  <si>
    <t xml:space="preserve"> Fondo Municipal Cta. Cte. 00150138275</t>
  </si>
  <si>
    <t>Mant. de  transp. y recolec. Cta. Cte. 00150139131</t>
  </si>
  <si>
    <t>Saldos inicial 25% FODES, Cta. Cte. 00150138267</t>
  </si>
  <si>
    <t>|</t>
  </si>
  <si>
    <t>25% funcionamiento FODES Cuotas pendientes de recibir de junio a diciembre 2020, Cuenta Corriente 00150138267</t>
  </si>
  <si>
    <t>Saldo Inicial 75% inversiones  FODES Cta. Cte. 00150138259</t>
  </si>
  <si>
    <t xml:space="preserve">75% FODES para Inversiones, Cuotas pendientes de recibir correspondiente a los meses de junio a noviembre 2020, </t>
  </si>
  <si>
    <t>Saldo Inicial Cuenta de Ahorro 100% FODES, Cta. 011500516370</t>
  </si>
  <si>
    <t>Saldo Inicial 5% Fiestas Patronales Cta. Cte. No. 00150144216</t>
  </si>
  <si>
    <t>Saldo Inicial Remanente y Reestructuración de pasivos Cta. Cte. 00150147711</t>
  </si>
  <si>
    <t>Saldo Inicial 2% FODES, para Proyectos de Inversión, Cta.Cte.00150150828</t>
  </si>
  <si>
    <t>2% FODES, para Proyectos de Inversión, Cta.Cte.00150150828, cuotas pendientes de recibir correspondiente a los meses de Junio a diciembre 2020.</t>
  </si>
  <si>
    <t>TOTAL</t>
  </si>
  <si>
    <t>DEPARTAMENTO DE LA PAZ</t>
  </si>
  <si>
    <t>PRESUPUESTO DE INGRESOS PARA EL AÑO 2021</t>
  </si>
  <si>
    <t>(En Dolares de los Estados Unidos de América)</t>
  </si>
  <si>
    <t>Cuenta Objeto Especifico</t>
  </si>
  <si>
    <t>CONCEPTO DE INGRESO</t>
  </si>
  <si>
    <t>FONDO GENERAL</t>
  </si>
  <si>
    <t>SUB TOTAL</t>
  </si>
  <si>
    <t>Fondos Propios Municipales</t>
  </si>
  <si>
    <t>Prestamos Externos</t>
  </si>
  <si>
    <t>Prestamos Internos</t>
  </si>
  <si>
    <t>DONACIONES</t>
  </si>
  <si>
    <t>FODES 25%</t>
  </si>
  <si>
    <t>FODES 2%</t>
  </si>
  <si>
    <t xml:space="preserve"> FODES 75%</t>
  </si>
  <si>
    <t>Fiestas</t>
  </si>
  <si>
    <t>Mercado</t>
  </si>
  <si>
    <t>Rastro y Tiangue</t>
  </si>
  <si>
    <t>VENTAS DE BIENES Y SERVICIOS</t>
  </si>
  <si>
    <t>Ingresos por prestación de servicios públicos</t>
  </si>
  <si>
    <t>Multas e Intereses por Mora</t>
  </si>
  <si>
    <t xml:space="preserve">Multas por Mora de Impuestos </t>
  </si>
  <si>
    <t>Intereses por  Mora de Impuestos</t>
  </si>
  <si>
    <t>Arrendamiento de   Bienes inmuebles</t>
  </si>
  <si>
    <t>TRANSFERENCIAS CORRIENTES DEL SECT. PUB.</t>
  </si>
  <si>
    <t>Transf. Corrientes del Sector Público</t>
  </si>
  <si>
    <t>TRANSF. DE CAPITAL DEL SECTOR PUBLICO</t>
  </si>
  <si>
    <t>Transf. De Capital del Sector Público (FODES 8%)</t>
  </si>
  <si>
    <t>Transf. De Capital del Sector Público (FODES 2%)</t>
  </si>
  <si>
    <t>SALDOS INICIALES EN CAJA  Y BANCOS</t>
  </si>
  <si>
    <t>25% FODES, Saldo inicial Cuenta Corriente 00150138267</t>
  </si>
  <si>
    <t>75% FODES Inversiones, Saldo inicial  Cta. Cte. 00150138259</t>
  </si>
  <si>
    <t xml:space="preserve">75% FODES para Inversiones, Cuotas pendientes de recibir correspondiente a los meses de junio a diciembre 2020, </t>
  </si>
  <si>
    <t>Saldo Inicial en Cuenta de ahorro 100% FODES Cta. 01150516370.</t>
  </si>
  <si>
    <t>Saldo Inicial, 5% Fiestas Patronales Cta. Cte. No. 00150144216</t>
  </si>
  <si>
    <t>Saldo Inicial, Remanente reest. pasivos C. Cte. 00150147711</t>
  </si>
  <si>
    <t>2% FODES para Proyectos de Inversión, Cuotas pendientes de recibir correspondiente a los meses de junio a diciembre 2020.</t>
  </si>
  <si>
    <t>TOTAL RUBRO DE AGRUPACION</t>
  </si>
  <si>
    <t>TOTAL CUENTA PRESUPUESTARIA</t>
  </si>
  <si>
    <t>TOTAL OBJETO ESPECIFICO</t>
  </si>
  <si>
    <t>.</t>
  </si>
  <si>
    <t>PRESUPUESTO MUNICIPAL 2021</t>
  </si>
  <si>
    <t>CUADRO GENERAL DE INGRESOS POTENCIALES  Y REALES DEL PERIODO COMPRENDIDO DEL 01 DE OCTUBRE DE 2019 AL 30 DE SEPTIEMBRE DE 2020.</t>
  </si>
  <si>
    <t>FUENTE ESPECIFICA</t>
  </si>
  <si>
    <t>1 POTENCIALES</t>
  </si>
  <si>
    <t>2             REALES</t>
  </si>
  <si>
    <t>1-2</t>
  </si>
  <si>
    <t>RECUPERACION MORA 40%</t>
  </si>
  <si>
    <t>NUEVOS CONTRIBUYENTES</t>
  </si>
  <si>
    <t>ESTIMADO</t>
  </si>
  <si>
    <t>JUSTIFICACION</t>
  </si>
  <si>
    <t>Se aplicara la normativa aprobada</t>
  </si>
  <si>
    <t>Ley de Impuestos Municipales</t>
  </si>
  <si>
    <t>Vialidad</t>
  </si>
  <si>
    <t>Se proyecta reformar en el ejercicio 2021 la Ordenanza Reguladora de Tasas Municipales, tener más de 10 años de no actualizar.</t>
  </si>
  <si>
    <t>Servicios Basicos</t>
  </si>
  <si>
    <t>ARRENDAMIENTO DE BIENES INMUEBLES</t>
  </si>
  <si>
    <t>Transf. De Capital del Sector Público FODES 8% ANUAL 75%</t>
  </si>
  <si>
    <t>Transf. De Capital del Sector Público FODES 2% ANUAL</t>
  </si>
  <si>
    <t>SALDOS INICIALES</t>
  </si>
  <si>
    <t>25% FODES Funcionamiento, Saldo inicial Cuenta Corriente 00150138267</t>
  </si>
  <si>
    <t>SUMAN</t>
  </si>
  <si>
    <t>PRESUPUESTO MUNICIPAL AÑO 2021</t>
  </si>
  <si>
    <t>MUNICIPALIDAD DE SAN JUAN NONUALCO DEPARTAMENTO LA PAZ</t>
  </si>
  <si>
    <t xml:space="preserve">DECRETO NUMERO 8. </t>
  </si>
  <si>
    <t>EL CONCEJO MUNICIPAL DE LA CIUDAD DE SAN JUAN NONUALCO, DEPARTAMENTO DE LA PAZ.</t>
  </si>
  <si>
    <t xml:space="preserve">En uso de las facultades que le confiere el Artículo 30, numeral 7 del Código Municipal, relacionados </t>
  </si>
  <si>
    <t xml:space="preserve">con los Artículos 72, 73, 74, 75, 76, 77 y 3 numeral 2; del mismo Código: </t>
  </si>
  <si>
    <t>DECRETA:</t>
  </si>
  <si>
    <t xml:space="preserve">LA ORDENANZA DEL PRESUPUESTO MUNICIPAL, para el Ejercicio que Inicia el uno de enero y finaliza </t>
  </si>
  <si>
    <t>el treinta y uno de  diciembre del año dos mil veintiuno, así:</t>
  </si>
  <si>
    <t xml:space="preserve">Art. 1. Apruebase el Presupuesto de Ingresos y Egresos con sus Disposiciones Generales, el cual se </t>
  </si>
  <si>
    <t xml:space="preserve">ha estructurado aplicando el enfoque por Areas de Gestión, para mostrar con mayor claridad y en </t>
  </si>
  <si>
    <t>forma  específica el origen y destino de los recursos tal como se plantea a continación:</t>
  </si>
  <si>
    <t>SUMARIO DE INGRESOS Y EGRESOS</t>
  </si>
  <si>
    <t>PARTE PRIMERA:  INGRESOS</t>
  </si>
  <si>
    <t>MONTO</t>
  </si>
  <si>
    <t>INGRESOS DE CAPITAL</t>
  </si>
  <si>
    <t>PARTE SEGUNDA:  EGRESOS.</t>
  </si>
  <si>
    <t>EGRESOS</t>
  </si>
  <si>
    <t>01</t>
  </si>
  <si>
    <t>DIRECCION Y ADMINISTRACION MUNICIPAL</t>
  </si>
  <si>
    <t>0101</t>
  </si>
  <si>
    <t>DIRECCION Y ADMINISTRACION SUPERIOR</t>
  </si>
  <si>
    <t>0102</t>
  </si>
  <si>
    <t>ADMINISTRACION FINANCIERA Y TRIBUTARIA</t>
  </si>
  <si>
    <t>02</t>
  </si>
  <si>
    <t>SERVICIOS MUNICIPALES</t>
  </si>
  <si>
    <t>0201-0202</t>
  </si>
  <si>
    <t>SERVICIOS INTERNOS  y EXTERNOS</t>
  </si>
  <si>
    <t>FODES 75% INVERSIONES</t>
  </si>
  <si>
    <t>03</t>
  </si>
  <si>
    <t>INVERSION PARA EL DESARROLLO SOCIAL</t>
  </si>
  <si>
    <t>0302</t>
  </si>
  <si>
    <t>FORTALECIMIENTO PARA EL DESARROLLO SOCIAL</t>
  </si>
  <si>
    <t>0303</t>
  </si>
  <si>
    <t>PROYECTOS DE INVERSIÓN</t>
  </si>
  <si>
    <t>APOYO PARA EL DESARROLLO ECONOMICO</t>
  </si>
  <si>
    <t>0401</t>
  </si>
  <si>
    <t>INFRAESTRUCTURA PARA EL DESARROLLO ECONOMICO</t>
  </si>
  <si>
    <t>05</t>
  </si>
  <si>
    <t>DEUDA PUBLICA</t>
  </si>
  <si>
    <t>0501</t>
  </si>
  <si>
    <t>AMORTIZACIÓN DE LA DEUDA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</si>
</sst>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[$$-409]* #,##0.00_);_([$$-409]* \(#,##0.00\);_([$$-409]* &quot;-&quot;??_);_(@_)"/>
    <numFmt numFmtId="165" formatCode="_-[$$-409]* #,##0.00_ ;_-[$$-409]* \-#,##0.00\ ;_-[$$-409]* &quot;-&quot;??_ ;_-@_ "/>
    <numFmt numFmtId="166" formatCode="_(&quot;$&quot;* #,##0.00_);_(&quot;$&quot;* \(#,##0.00\);_(&quot;$&quot;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3" tint="0.79995117038483843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.5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/>
    <xf numFmtId="166" fontId="1" fillId="0" borderId="0" applyFont="0" applyFill="0" applyBorder="0" applyAlignment="0" applyProtection="0"/>
  </cellStyleXfs>
  <cellXfs count="274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3" fillId="0" borderId="0" xfId="1" applyFill="1"/>
    <xf numFmtId="0" fontId="3" fillId="0" borderId="0" xfId="1"/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4" fillId="0" borderId="0" xfId="1" applyFont="1" applyFill="1" applyAlignment="1">
      <alignment vertical="center"/>
    </xf>
    <xf numFmtId="0" fontId="3" fillId="0" borderId="0" xfId="1" applyAlignment="1">
      <alignment horizontal="left" vertical="center"/>
    </xf>
    <xf numFmtId="0" fontId="5" fillId="0" borderId="0" xfId="1" applyFont="1" applyAlignment="1"/>
    <xf numFmtId="0" fontId="3" fillId="0" borderId="0" xfId="1" applyAlignment="1">
      <alignment vertical="center"/>
    </xf>
    <xf numFmtId="0" fontId="3" fillId="0" borderId="0" xfId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" fillId="0" borderId="0" xfId="1" applyFont="1" applyAlignment="1">
      <alignment vertical="center"/>
    </xf>
    <xf numFmtId="0" fontId="4" fillId="3" borderId="7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2" fillId="0" borderId="0" xfId="1" applyFont="1" applyFill="1"/>
    <xf numFmtId="0" fontId="2" fillId="0" borderId="0" xfId="1" applyFont="1"/>
    <xf numFmtId="0" fontId="2" fillId="4" borderId="4" xfId="1" applyFont="1" applyFill="1" applyBorder="1"/>
    <xf numFmtId="0" fontId="4" fillId="4" borderId="10" xfId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0" fontId="2" fillId="4" borderId="10" xfId="1" applyFont="1" applyFill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0" xfId="1" applyFont="1" applyBorder="1"/>
    <xf numFmtId="164" fontId="2" fillId="0" borderId="10" xfId="1" applyNumberFormat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/>
    <xf numFmtId="164" fontId="2" fillId="0" borderId="11" xfId="1" applyNumberFormat="1" applyFont="1" applyBorder="1"/>
    <xf numFmtId="0" fontId="1" fillId="0" borderId="11" xfId="1" applyFont="1" applyBorder="1" applyAlignment="1">
      <alignment horizontal="center"/>
    </xf>
    <xf numFmtId="0" fontId="1" fillId="0" borderId="11" xfId="1" applyFont="1" applyBorder="1"/>
    <xf numFmtId="164" fontId="1" fillId="0" borderId="11" xfId="1" applyNumberFormat="1" applyFont="1" applyBorder="1"/>
    <xf numFmtId="0" fontId="1" fillId="0" borderId="0" xfId="1" applyFont="1" applyFill="1"/>
    <xf numFmtId="0" fontId="1" fillId="0" borderId="0" xfId="1" applyFont="1"/>
    <xf numFmtId="164" fontId="7" fillId="0" borderId="11" xfId="1" applyNumberFormat="1" applyFont="1" applyBorder="1"/>
    <xf numFmtId="0" fontId="1" fillId="0" borderId="10" xfId="1" applyFont="1" applyBorder="1" applyAlignment="1">
      <alignment horizontal="center"/>
    </xf>
    <xf numFmtId="0" fontId="1" fillId="0" borderId="10" xfId="1" applyFont="1" applyBorder="1"/>
    <xf numFmtId="164" fontId="1" fillId="0" borderId="10" xfId="1" applyNumberFormat="1" applyFont="1" applyBorder="1"/>
    <xf numFmtId="0" fontId="1" fillId="0" borderId="12" xfId="1" applyFont="1" applyBorder="1" applyAlignment="1">
      <alignment horizontal="center"/>
    </xf>
    <xf numFmtId="0" fontId="1" fillId="0" borderId="12" xfId="1" applyFont="1" applyBorder="1"/>
    <xf numFmtId="164" fontId="1" fillId="0" borderId="12" xfId="1" applyNumberFormat="1" applyFont="1" applyBorder="1"/>
    <xf numFmtId="164" fontId="8" fillId="0" borderId="11" xfId="1" applyNumberFormat="1" applyFont="1" applyBorder="1"/>
    <xf numFmtId="164" fontId="9" fillId="0" borderId="11" xfId="1" applyNumberFormat="1" applyFont="1" applyBorder="1"/>
    <xf numFmtId="164" fontId="1" fillId="0" borderId="0" xfId="1" applyNumberFormat="1" applyFont="1" applyBorder="1"/>
    <xf numFmtId="0" fontId="10" fillId="5" borderId="11" xfId="1" applyFont="1" applyFill="1" applyBorder="1" applyAlignment="1">
      <alignment horizontal="center"/>
    </xf>
    <xf numFmtId="0" fontId="10" fillId="5" borderId="11" xfId="1" applyFont="1" applyFill="1" applyBorder="1"/>
    <xf numFmtId="164" fontId="10" fillId="0" borderId="11" xfId="1" applyNumberFormat="1" applyFont="1" applyBorder="1"/>
    <xf numFmtId="0" fontId="10" fillId="0" borderId="11" xfId="1" applyFont="1" applyBorder="1" applyAlignment="1">
      <alignment horizontal="center"/>
    </xf>
    <xf numFmtId="0" fontId="10" fillId="0" borderId="11" xfId="1" applyFont="1" applyBorder="1"/>
    <xf numFmtId="0" fontId="10" fillId="0" borderId="13" xfId="1" applyFont="1" applyBorder="1" applyAlignment="1">
      <alignment horizontal="center"/>
    </xf>
    <xf numFmtId="0" fontId="10" fillId="0" borderId="11" xfId="1" applyFont="1" applyBorder="1" applyAlignment="1">
      <alignment wrapText="1"/>
    </xf>
    <xf numFmtId="0" fontId="10" fillId="0" borderId="11" xfId="1" applyFont="1" applyBorder="1" applyAlignment="1">
      <alignment horizontal="left" wrapText="1"/>
    </xf>
    <xf numFmtId="0" fontId="4" fillId="4" borderId="7" xfId="1" applyFont="1" applyFill="1" applyBorder="1" applyAlignment="1">
      <alignment horizontal="center"/>
    </xf>
    <xf numFmtId="0" fontId="4" fillId="4" borderId="8" xfId="1" applyFont="1" applyFill="1" applyBorder="1" applyAlignment="1">
      <alignment horizontal="center"/>
    </xf>
    <xf numFmtId="164" fontId="4" fillId="4" borderId="8" xfId="1" applyNumberFormat="1" applyFont="1" applyFill="1" applyBorder="1"/>
    <xf numFmtId="164" fontId="2" fillId="4" borderId="9" xfId="1" applyNumberFormat="1" applyFont="1" applyFill="1" applyBorder="1"/>
    <xf numFmtId="0" fontId="11" fillId="0" borderId="0" xfId="1" applyFont="1" applyFill="1"/>
    <xf numFmtId="0" fontId="11" fillId="0" borderId="0" xfId="1" applyFont="1"/>
    <xf numFmtId="0" fontId="3" fillId="0" borderId="0" xfId="1" applyBorder="1"/>
    <xf numFmtId="0" fontId="3" fillId="0" borderId="0" xfId="1" applyAlignment="1">
      <alignment horizontal="center"/>
    </xf>
    <xf numFmtId="0" fontId="3" fillId="0" borderId="0" xfId="1" applyNumberFormat="1"/>
    <xf numFmtId="0" fontId="5" fillId="6" borderId="14" xfId="1" applyFont="1" applyFill="1" applyBorder="1" applyAlignment="1">
      <alignment horizontal="center"/>
    </xf>
    <xf numFmtId="0" fontId="5" fillId="6" borderId="15" xfId="1" applyFont="1" applyFill="1" applyBorder="1" applyAlignment="1">
      <alignment horizontal="center"/>
    </xf>
    <xf numFmtId="0" fontId="5" fillId="6" borderId="16" xfId="1" applyFont="1" applyFill="1" applyBorder="1" applyAlignment="1">
      <alignment horizontal="center"/>
    </xf>
    <xf numFmtId="0" fontId="5" fillId="6" borderId="17" xfId="1" applyFont="1" applyFill="1" applyBorder="1" applyAlignment="1">
      <alignment horizontal="center"/>
    </xf>
    <xf numFmtId="0" fontId="5" fillId="6" borderId="0" xfId="1" applyFont="1" applyFill="1" applyBorder="1" applyAlignment="1">
      <alignment horizontal="center"/>
    </xf>
    <xf numFmtId="0" fontId="5" fillId="6" borderId="18" xfId="1" applyFont="1" applyFill="1" applyBorder="1" applyAlignment="1">
      <alignment horizontal="center"/>
    </xf>
    <xf numFmtId="0" fontId="2" fillId="6" borderId="17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2" fillId="6" borderId="18" xfId="1" applyFont="1" applyFill="1" applyBorder="1" applyAlignment="1">
      <alignment horizontal="center"/>
    </xf>
    <xf numFmtId="0" fontId="2" fillId="6" borderId="19" xfId="1" applyFont="1" applyFill="1" applyBorder="1" applyAlignment="1">
      <alignment horizontal="center"/>
    </xf>
    <xf numFmtId="0" fontId="2" fillId="6" borderId="20" xfId="1" applyFont="1" applyFill="1" applyBorder="1" applyAlignment="1">
      <alignment horizontal="center"/>
    </xf>
    <xf numFmtId="0" fontId="2" fillId="6" borderId="21" xfId="1" applyFont="1" applyFill="1" applyBorder="1" applyAlignment="1">
      <alignment horizontal="center"/>
    </xf>
    <xf numFmtId="0" fontId="12" fillId="0" borderId="22" xfId="1" applyFont="1" applyBorder="1" applyAlignment="1">
      <alignment horizontal="center" wrapText="1"/>
    </xf>
    <xf numFmtId="0" fontId="4" fillId="0" borderId="22" xfId="1" applyFont="1" applyBorder="1" applyAlignment="1">
      <alignment horizontal="center" vertical="center" wrapText="1"/>
    </xf>
    <xf numFmtId="0" fontId="2" fillId="7" borderId="23" xfId="1" applyFont="1" applyFill="1" applyBorder="1" applyAlignment="1">
      <alignment horizontal="center"/>
    </xf>
    <xf numFmtId="0" fontId="2" fillId="7" borderId="24" xfId="1" applyFont="1" applyFill="1" applyBorder="1" applyAlignment="1">
      <alignment horizontal="center"/>
    </xf>
    <xf numFmtId="0" fontId="2" fillId="7" borderId="25" xfId="1" applyFont="1" applyFill="1" applyBorder="1" applyAlignment="1">
      <alignment horizontal="center"/>
    </xf>
    <xf numFmtId="0" fontId="2" fillId="0" borderId="2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49" fontId="2" fillId="0" borderId="22" xfId="1" applyNumberFormat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2" fillId="0" borderId="0" xfId="1" applyFont="1" applyBorder="1"/>
    <xf numFmtId="0" fontId="12" fillId="0" borderId="26" xfId="1" applyFont="1" applyBorder="1" applyAlignment="1">
      <alignment horizontal="center" wrapText="1"/>
    </xf>
    <xf numFmtId="0" fontId="4" fillId="0" borderId="26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49" fontId="2" fillId="0" borderId="26" xfId="1" applyNumberFormat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8" borderId="28" xfId="1" applyFont="1" applyFill="1" applyBorder="1" applyAlignment="1">
      <alignment horizontal="center"/>
    </xf>
    <xf numFmtId="0" fontId="2" fillId="8" borderId="10" xfId="1" applyFont="1" applyFill="1" applyBorder="1"/>
    <xf numFmtId="164" fontId="2" fillId="8" borderId="10" xfId="1" applyNumberFormat="1" applyFont="1" applyFill="1" applyBorder="1"/>
    <xf numFmtId="164" fontId="2" fillId="8" borderId="29" xfId="1" applyNumberFormat="1" applyFont="1" applyFill="1" applyBorder="1"/>
    <xf numFmtId="0" fontId="2" fillId="9" borderId="13" xfId="1" applyFont="1" applyFill="1" applyBorder="1" applyAlignment="1">
      <alignment horizontal="center"/>
    </xf>
    <xf numFmtId="0" fontId="2" fillId="9" borderId="11" xfId="1" applyFont="1" applyFill="1" applyBorder="1"/>
    <xf numFmtId="164" fontId="2" fillId="9" borderId="11" xfId="1" applyNumberFormat="1" applyFont="1" applyFill="1" applyBorder="1"/>
    <xf numFmtId="164" fontId="2" fillId="9" borderId="30" xfId="1" applyNumberFormat="1" applyFont="1" applyFill="1" applyBorder="1"/>
    <xf numFmtId="0" fontId="3" fillId="0" borderId="13" xfId="1" applyFont="1" applyBorder="1" applyAlignment="1">
      <alignment horizontal="center"/>
    </xf>
    <xf numFmtId="0" fontId="3" fillId="0" borderId="11" xfId="1" applyFont="1" applyBorder="1"/>
    <xf numFmtId="164" fontId="3" fillId="0" borderId="11" xfId="1" applyNumberFormat="1" applyFont="1" applyBorder="1"/>
    <xf numFmtId="0" fontId="3" fillId="0" borderId="11" xfId="1" applyBorder="1"/>
    <xf numFmtId="164" fontId="3" fillId="0" borderId="30" xfId="1" applyNumberFormat="1" applyFont="1" applyBorder="1"/>
    <xf numFmtId="0" fontId="2" fillId="8" borderId="13" xfId="1" applyFont="1" applyFill="1" applyBorder="1" applyAlignment="1">
      <alignment horizontal="center"/>
    </xf>
    <xf numFmtId="0" fontId="2" fillId="8" borderId="11" xfId="1" applyFont="1" applyFill="1" applyBorder="1"/>
    <xf numFmtId="164" fontId="2" fillId="8" borderId="11" xfId="1" applyNumberFormat="1" applyFont="1" applyFill="1" applyBorder="1"/>
    <xf numFmtId="164" fontId="2" fillId="8" borderId="30" xfId="1" applyNumberFormat="1" applyFont="1" applyFill="1" applyBorder="1"/>
    <xf numFmtId="164" fontId="3" fillId="0" borderId="11" xfId="1" applyNumberFormat="1" applyFont="1" applyBorder="1" applyAlignment="1">
      <alignment vertical="center"/>
    </xf>
    <xf numFmtId="165" fontId="1" fillId="0" borderId="11" xfId="1" applyNumberFormat="1" applyFont="1" applyBorder="1"/>
    <xf numFmtId="165" fontId="1" fillId="0" borderId="0" xfId="1" applyNumberFormat="1" applyFont="1" applyBorder="1"/>
    <xf numFmtId="164" fontId="3" fillId="0" borderId="10" xfId="1" applyNumberFormat="1" applyFont="1" applyBorder="1"/>
    <xf numFmtId="164" fontId="3" fillId="0" borderId="0" xfId="1" applyNumberFormat="1" applyFont="1" applyBorder="1"/>
    <xf numFmtId="0" fontId="3" fillId="0" borderId="31" xfId="1" applyFont="1" applyBorder="1" applyAlignment="1">
      <alignment horizontal="center"/>
    </xf>
    <xf numFmtId="0" fontId="3" fillId="0" borderId="12" xfId="1" applyFont="1" applyBorder="1"/>
    <xf numFmtId="164" fontId="3" fillId="0" borderId="12" xfId="1" applyNumberFormat="1" applyFont="1" applyBorder="1"/>
    <xf numFmtId="0" fontId="2" fillId="5" borderId="0" xfId="1" applyFont="1" applyFill="1" applyBorder="1"/>
    <xf numFmtId="0" fontId="2" fillId="5" borderId="0" xfId="1" applyFont="1" applyFill="1"/>
    <xf numFmtId="164" fontId="3" fillId="0" borderId="32" xfId="1" applyNumberFormat="1" applyFont="1" applyBorder="1"/>
    <xf numFmtId="164" fontId="2" fillId="6" borderId="12" xfId="1" applyNumberFormat="1" applyFont="1" applyFill="1" applyBorder="1"/>
    <xf numFmtId="164" fontId="2" fillId="6" borderId="32" xfId="1" applyNumberFormat="1" applyFont="1" applyFill="1" applyBorder="1"/>
    <xf numFmtId="164" fontId="3" fillId="5" borderId="12" xfId="1" applyNumberFormat="1" applyFont="1" applyFill="1" applyBorder="1"/>
    <xf numFmtId="164" fontId="14" fillId="5" borderId="12" xfId="1" applyNumberFormat="1" applyFont="1" applyFill="1" applyBorder="1"/>
    <xf numFmtId="0" fontId="3" fillId="0" borderId="12" xfId="1" applyNumberFormat="1" applyBorder="1"/>
    <xf numFmtId="164" fontId="3" fillId="5" borderId="32" xfId="1" applyNumberFormat="1" applyFont="1" applyFill="1" applyBorder="1"/>
    <xf numFmtId="164" fontId="1" fillId="5" borderId="11" xfId="1" applyNumberFormat="1" applyFont="1" applyFill="1" applyBorder="1"/>
    <xf numFmtId="0" fontId="3" fillId="0" borderId="11" xfId="1" applyNumberFormat="1" applyBorder="1"/>
    <xf numFmtId="0" fontId="3" fillId="0" borderId="0" xfId="1" applyFill="1" applyBorder="1"/>
    <xf numFmtId="0" fontId="3" fillId="0" borderId="17" xfId="1" applyFont="1" applyFill="1" applyBorder="1" applyAlignment="1">
      <alignment horizontal="center"/>
    </xf>
    <xf numFmtId="0" fontId="1" fillId="0" borderId="0" xfId="1" applyFont="1" applyFill="1" applyBorder="1"/>
    <xf numFmtId="164" fontId="3" fillId="0" borderId="0" xfId="1" applyNumberFormat="1" applyFont="1" applyFill="1" applyBorder="1"/>
    <xf numFmtId="0" fontId="3" fillId="0" borderId="0" xfId="1" applyNumberFormat="1" applyFill="1" applyBorder="1"/>
    <xf numFmtId="164" fontId="3" fillId="0" borderId="18" xfId="1" applyNumberFormat="1" applyFont="1" applyFill="1" applyBorder="1"/>
    <xf numFmtId="0" fontId="15" fillId="5" borderId="13" xfId="1" applyFont="1" applyFill="1" applyBorder="1" applyAlignment="1">
      <alignment horizontal="center"/>
    </xf>
    <xf numFmtId="0" fontId="15" fillId="5" borderId="11" xfId="1" applyFont="1" applyFill="1" applyBorder="1"/>
    <xf numFmtId="164" fontId="10" fillId="0" borderId="30" xfId="1" applyNumberFormat="1" applyFont="1" applyBorder="1"/>
    <xf numFmtId="0" fontId="15" fillId="0" borderId="13" xfId="1" applyFont="1" applyBorder="1" applyAlignment="1">
      <alignment horizontal="center"/>
    </xf>
    <xf numFmtId="0" fontId="15" fillId="0" borderId="11" xfId="1" applyFont="1" applyBorder="1"/>
    <xf numFmtId="0" fontId="15" fillId="0" borderId="11" xfId="1" applyFont="1" applyBorder="1" applyAlignment="1">
      <alignment wrapText="1"/>
    </xf>
    <xf numFmtId="164" fontId="10" fillId="0" borderId="10" xfId="1" applyNumberFormat="1" applyFont="1" applyBorder="1"/>
    <xf numFmtId="0" fontId="15" fillId="0" borderId="31" xfId="1" applyFont="1" applyBorder="1" applyAlignment="1">
      <alignment horizontal="center"/>
    </xf>
    <xf numFmtId="0" fontId="15" fillId="0" borderId="12" xfId="1" applyFont="1" applyBorder="1" applyAlignment="1">
      <alignment wrapText="1"/>
    </xf>
    <xf numFmtId="164" fontId="10" fillId="0" borderId="12" xfId="1" applyNumberFormat="1" applyFont="1" applyBorder="1"/>
    <xf numFmtId="164" fontId="10" fillId="0" borderId="32" xfId="1" applyNumberFormat="1" applyFont="1" applyBorder="1"/>
    <xf numFmtId="166" fontId="10" fillId="0" borderId="11" xfId="1" applyNumberFormat="1" applyFont="1" applyBorder="1"/>
    <xf numFmtId="0" fontId="15" fillId="0" borderId="28" xfId="1" applyFont="1" applyBorder="1" applyAlignment="1">
      <alignment horizontal="center"/>
    </xf>
    <xf numFmtId="0" fontId="15" fillId="0" borderId="10" xfId="1" applyFont="1" applyBorder="1" applyAlignment="1">
      <alignment wrapText="1"/>
    </xf>
    <xf numFmtId="164" fontId="10" fillId="0" borderId="29" xfId="1" applyNumberFormat="1" applyFont="1" applyBorder="1"/>
    <xf numFmtId="0" fontId="2" fillId="10" borderId="13" xfId="1" applyFont="1" applyFill="1" applyBorder="1" applyAlignment="1">
      <alignment horizontal="center"/>
    </xf>
    <xf numFmtId="0" fontId="2" fillId="10" borderId="11" xfId="1" applyFont="1" applyFill="1" applyBorder="1"/>
    <xf numFmtId="164" fontId="16" fillId="11" borderId="11" xfId="1" applyNumberFormat="1" applyFont="1" applyFill="1" applyBorder="1"/>
    <xf numFmtId="164" fontId="16" fillId="11" borderId="30" xfId="1" applyNumberFormat="1" applyFont="1" applyFill="1" applyBorder="1"/>
    <xf numFmtId="0" fontId="12" fillId="0" borderId="0" xfId="1" applyFont="1"/>
    <xf numFmtId="0" fontId="2" fillId="10" borderId="33" xfId="1" applyFont="1" applyFill="1" applyBorder="1" applyAlignment="1">
      <alignment horizontal="center"/>
    </xf>
    <xf numFmtId="0" fontId="2" fillId="10" borderId="34" xfId="1" applyFont="1" applyFill="1" applyBorder="1"/>
    <xf numFmtId="164" fontId="16" fillId="11" borderId="34" xfId="1" applyNumberFormat="1" applyFont="1" applyFill="1" applyBorder="1"/>
    <xf numFmtId="164" fontId="16" fillId="11" borderId="35" xfId="1" applyNumberFormat="1" applyFont="1" applyFill="1" applyBorder="1"/>
    <xf numFmtId="164" fontId="2" fillId="0" borderId="0" xfId="1" applyNumberFormat="1" applyFont="1"/>
    <xf numFmtId="166" fontId="17" fillId="0" borderId="0" xfId="2" applyFont="1"/>
    <xf numFmtId="166" fontId="18" fillId="0" borderId="0" xfId="2" applyFont="1"/>
    <xf numFmtId="164" fontId="19" fillId="0" borderId="0" xfId="1" applyNumberFormat="1" applyFont="1"/>
    <xf numFmtId="164" fontId="3" fillId="0" borderId="0" xfId="1" applyNumberFormat="1"/>
    <xf numFmtId="0" fontId="16" fillId="5" borderId="0" xfId="1" applyFont="1" applyFill="1" applyBorder="1"/>
    <xf numFmtId="165" fontId="4" fillId="0" borderId="0" xfId="1" applyNumberFormat="1" applyFont="1" applyBorder="1" applyAlignment="1"/>
    <xf numFmtId="0" fontId="1" fillId="0" borderId="0" xfId="1" applyNumberFormat="1" applyFont="1"/>
    <xf numFmtId="0" fontId="20" fillId="2" borderId="23" xfId="1" applyFont="1" applyFill="1" applyBorder="1" applyAlignment="1">
      <alignment horizontal="center"/>
    </xf>
    <xf numFmtId="0" fontId="20" fillId="2" borderId="24" xfId="1" applyFont="1" applyFill="1" applyBorder="1" applyAlignment="1">
      <alignment horizontal="center"/>
    </xf>
    <xf numFmtId="0" fontId="20" fillId="2" borderId="25" xfId="1" applyFont="1" applyFill="1" applyBorder="1" applyAlignment="1">
      <alignment horizontal="center"/>
    </xf>
    <xf numFmtId="0" fontId="4" fillId="2" borderId="23" xfId="1" applyFont="1" applyFill="1" applyBorder="1" applyAlignment="1">
      <alignment horizontal="center"/>
    </xf>
    <xf numFmtId="0" fontId="4" fillId="2" borderId="24" xfId="1" applyFont="1" applyFill="1" applyBorder="1" applyAlignment="1">
      <alignment horizontal="center"/>
    </xf>
    <xf numFmtId="0" fontId="4" fillId="2" borderId="25" xfId="1" applyFont="1" applyFill="1" applyBorder="1" applyAlignment="1">
      <alignment horizontal="center"/>
    </xf>
    <xf numFmtId="0" fontId="2" fillId="12" borderId="23" xfId="1" applyFont="1" applyFill="1" applyBorder="1" applyAlignment="1">
      <alignment horizontal="center"/>
    </xf>
    <xf numFmtId="0" fontId="2" fillId="12" borderId="24" xfId="1" applyFont="1" applyFill="1" applyBorder="1" applyAlignment="1">
      <alignment horizontal="center"/>
    </xf>
    <xf numFmtId="0" fontId="2" fillId="12" borderId="25" xfId="1" applyFont="1" applyFill="1" applyBorder="1" applyAlignment="1">
      <alignment horizontal="center"/>
    </xf>
    <xf numFmtId="0" fontId="21" fillId="3" borderId="11" xfId="1" applyFont="1" applyFill="1" applyBorder="1" applyAlignment="1">
      <alignment horizontal="center" vertical="center" wrapText="1"/>
    </xf>
    <xf numFmtId="49" fontId="21" fillId="3" borderId="11" xfId="1" applyNumberFormat="1" applyFont="1" applyFill="1" applyBorder="1" applyAlignment="1">
      <alignment horizontal="center" vertical="center" wrapText="1"/>
    </xf>
    <xf numFmtId="0" fontId="21" fillId="13" borderId="11" xfId="1" applyFont="1" applyFill="1" applyBorder="1" applyAlignment="1">
      <alignment horizontal="center"/>
    </xf>
    <xf numFmtId="0" fontId="21" fillId="13" borderId="11" xfId="1" applyFont="1" applyFill="1" applyBorder="1"/>
    <xf numFmtId="164" fontId="21" fillId="13" borderId="11" xfId="1" applyNumberFormat="1" applyFont="1" applyFill="1" applyBorder="1"/>
    <xf numFmtId="0" fontId="22" fillId="0" borderId="11" xfId="1" applyFont="1" applyBorder="1" applyAlignment="1">
      <alignment horizontal="center"/>
    </xf>
    <xf numFmtId="0" fontId="22" fillId="0" borderId="11" xfId="1" applyFont="1" applyBorder="1"/>
    <xf numFmtId="164" fontId="22" fillId="0" borderId="11" xfId="1" applyNumberFormat="1" applyFont="1" applyBorder="1"/>
    <xf numFmtId="164" fontId="15" fillId="0" borderId="11" xfId="1" applyNumberFormat="1" applyFont="1" applyBorder="1"/>
    <xf numFmtId="164" fontId="22" fillId="0" borderId="9" xfId="1" applyNumberFormat="1" applyFont="1" applyBorder="1"/>
    <xf numFmtId="164" fontId="2" fillId="0" borderId="12" xfId="1" applyNumberFormat="1" applyFont="1" applyBorder="1" applyAlignment="1">
      <alignment horizontal="center" wrapText="1"/>
    </xf>
    <xf numFmtId="164" fontId="2" fillId="0" borderId="10" xfId="1" applyNumberFormat="1" applyFont="1" applyBorder="1" applyAlignment="1">
      <alignment horizontal="center" wrapText="1"/>
    </xf>
    <xf numFmtId="0" fontId="2" fillId="0" borderId="12" xfId="1" applyFont="1" applyBorder="1" applyAlignment="1">
      <alignment horizontal="center" wrapText="1"/>
    </xf>
    <xf numFmtId="0" fontId="3" fillId="5" borderId="0" xfId="1" applyFill="1"/>
    <xf numFmtId="0" fontId="2" fillId="0" borderId="10" xfId="1" applyFont="1" applyBorder="1" applyAlignment="1">
      <alignment horizontal="center" wrapText="1"/>
    </xf>
    <xf numFmtId="164" fontId="21" fillId="13" borderId="9" xfId="1" applyNumberFormat="1" applyFont="1" applyFill="1" applyBorder="1"/>
    <xf numFmtId="0" fontId="22" fillId="13" borderId="11" xfId="1" applyFont="1" applyFill="1" applyBorder="1"/>
    <xf numFmtId="0" fontId="16" fillId="0" borderId="12" xfId="1" applyFont="1" applyBorder="1" applyAlignment="1">
      <alignment horizontal="center" vertical="center" wrapText="1"/>
    </xf>
    <xf numFmtId="0" fontId="16" fillId="0" borderId="36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22" fillId="0" borderId="11" xfId="1" applyFont="1" applyBorder="1" applyAlignment="1"/>
    <xf numFmtId="164" fontId="22" fillId="0" borderId="36" xfId="1" applyNumberFormat="1" applyFont="1" applyFill="1" applyBorder="1"/>
    <xf numFmtId="0" fontId="15" fillId="0" borderId="11" xfId="1" applyFont="1" applyBorder="1" applyAlignment="1" applyProtection="1">
      <alignment horizontal="center"/>
      <protection hidden="1"/>
    </xf>
    <xf numFmtId="164" fontId="21" fillId="13" borderId="0" xfId="1" applyNumberFormat="1" applyFont="1" applyFill="1"/>
    <xf numFmtId="164" fontId="22" fillId="13" borderId="11" xfId="1" applyNumberFormat="1" applyFont="1" applyFill="1" applyBorder="1"/>
    <xf numFmtId="164" fontId="15" fillId="0" borderId="7" xfId="1" applyNumberFormat="1" applyFont="1" applyBorder="1"/>
    <xf numFmtId="0" fontId="22" fillId="0" borderId="0" xfId="1" applyFont="1" applyBorder="1" applyAlignment="1">
      <alignment horizontal="center"/>
    </xf>
    <xf numFmtId="0" fontId="22" fillId="0" borderId="0" xfId="1" applyFont="1" applyBorder="1"/>
    <xf numFmtId="164" fontId="22" fillId="0" borderId="0" xfId="1" applyNumberFormat="1" applyFont="1" applyBorder="1"/>
    <xf numFmtId="0" fontId="22" fillId="5" borderId="11" xfId="1" applyFont="1" applyFill="1" applyBorder="1" applyAlignment="1">
      <alignment horizontal="center"/>
    </xf>
    <xf numFmtId="0" fontId="22" fillId="5" borderId="11" xfId="1" applyFont="1" applyFill="1" applyBorder="1"/>
    <xf numFmtId="164" fontId="22" fillId="5" borderId="11" xfId="1" applyNumberFormat="1" applyFont="1" applyFill="1" applyBorder="1"/>
    <xf numFmtId="0" fontId="23" fillId="0" borderId="11" xfId="1" applyFont="1" applyBorder="1" applyAlignment="1">
      <alignment horizontal="left"/>
    </xf>
    <xf numFmtId="164" fontId="24" fillId="5" borderId="11" xfId="1" applyNumberFormat="1" applyFont="1" applyFill="1" applyBorder="1"/>
    <xf numFmtId="164" fontId="25" fillId="5" borderId="0" xfId="1" applyNumberFormat="1" applyFont="1" applyFill="1" applyBorder="1"/>
    <xf numFmtId="0" fontId="22" fillId="0" borderId="11" xfId="1" applyFont="1" applyBorder="1" applyAlignment="1">
      <alignment horizontal="left"/>
    </xf>
    <xf numFmtId="0" fontId="15" fillId="5" borderId="11" xfId="1" applyFont="1" applyFill="1" applyBorder="1" applyAlignment="1">
      <alignment horizontal="center"/>
    </xf>
    <xf numFmtId="164" fontId="15" fillId="5" borderId="11" xfId="1" applyNumberFormat="1" applyFont="1" applyFill="1" applyBorder="1"/>
    <xf numFmtId="0" fontId="15" fillId="0" borderId="11" xfId="1" applyFont="1" applyBorder="1" applyAlignment="1">
      <alignment horizontal="center"/>
    </xf>
    <xf numFmtId="0" fontId="26" fillId="2" borderId="11" xfId="1" applyFont="1" applyFill="1" applyBorder="1" applyAlignment="1">
      <alignment horizontal="center"/>
    </xf>
    <xf numFmtId="0" fontId="26" fillId="2" borderId="11" xfId="1" applyFont="1" applyFill="1" applyBorder="1"/>
    <xf numFmtId="164" fontId="26" fillId="2" borderId="11" xfId="1" applyNumberFormat="1" applyFont="1" applyFill="1" applyBorder="1"/>
    <xf numFmtId="0" fontId="3" fillId="0" borderId="0" xfId="1" applyFont="1" applyFill="1" applyBorder="1"/>
    <xf numFmtId="164" fontId="24" fillId="0" borderId="0" xfId="1" applyNumberFormat="1" applyFont="1"/>
    <xf numFmtId="164" fontId="26" fillId="5" borderId="0" xfId="1" applyNumberFormat="1" applyFont="1" applyFill="1" applyBorder="1"/>
    <xf numFmtId="164" fontId="22" fillId="0" borderId="0" xfId="1" applyNumberFormat="1" applyFont="1"/>
    <xf numFmtId="0" fontId="2" fillId="0" borderId="0" xfId="1" applyFont="1" applyFill="1" applyBorder="1"/>
    <xf numFmtId="164" fontId="12" fillId="0" borderId="0" xfId="1" applyNumberFormat="1" applyFont="1"/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3" fillId="0" borderId="0" xfId="1" applyAlignment="1">
      <alignment horizontal="left"/>
    </xf>
    <xf numFmtId="0" fontId="3" fillId="0" borderId="0" xfId="1" applyFill="1" applyAlignment="1">
      <alignment horizontal="left"/>
    </xf>
    <xf numFmtId="0" fontId="11" fillId="0" borderId="0" xfId="1" applyFont="1" applyAlignment="1">
      <alignment horizontal="left" vertical="top"/>
    </xf>
    <xf numFmtId="0" fontId="11" fillId="0" borderId="0" xfId="1" applyFont="1" applyAlignment="1">
      <alignment vertical="center"/>
    </xf>
    <xf numFmtId="0" fontId="3" fillId="0" borderId="0" xfId="1" applyFill="1" applyAlignment="1">
      <alignment vertical="center"/>
    </xf>
    <xf numFmtId="0" fontId="4" fillId="0" borderId="0" xfId="1" applyFont="1" applyAlignment="1">
      <alignment horizontal="center"/>
    </xf>
    <xf numFmtId="0" fontId="4" fillId="0" borderId="20" xfId="1" applyFont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14" borderId="37" xfId="1" applyFont="1" applyFill="1" applyBorder="1" applyAlignment="1">
      <alignment horizontal="center"/>
    </xf>
    <xf numFmtId="0" fontId="4" fillId="14" borderId="38" xfId="1" applyFont="1" applyFill="1" applyBorder="1" applyAlignment="1">
      <alignment horizontal="center"/>
    </xf>
    <xf numFmtId="0" fontId="4" fillId="14" borderId="39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2" fillId="15" borderId="40" xfId="1" applyFont="1" applyFill="1" applyBorder="1"/>
    <xf numFmtId="0" fontId="2" fillId="15" borderId="10" xfId="1" applyFont="1" applyFill="1" applyBorder="1" applyAlignment="1">
      <alignment horizontal="center"/>
    </xf>
    <xf numFmtId="0" fontId="2" fillId="15" borderId="41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3" fillId="0" borderId="0" xfId="1" applyFont="1"/>
    <xf numFmtId="0" fontId="3" fillId="0" borderId="0" xfId="1" applyNumberFormat="1" applyFont="1"/>
    <xf numFmtId="0" fontId="12" fillId="0" borderId="11" xfId="1" applyFont="1" applyBorder="1" applyAlignment="1">
      <alignment horizontal="center"/>
    </xf>
    <xf numFmtId="0" fontId="12" fillId="0" borderId="11" xfId="1" applyFont="1" applyBorder="1" applyAlignment="1"/>
    <xf numFmtId="164" fontId="2" fillId="0" borderId="11" xfId="1" applyNumberFormat="1" applyFont="1" applyBorder="1" applyAlignment="1"/>
    <xf numFmtId="164" fontId="12" fillId="0" borderId="0" xfId="1" applyNumberFormat="1" applyFont="1" applyFill="1" applyBorder="1" applyAlignment="1"/>
    <xf numFmtId="0" fontId="12" fillId="0" borderId="11" xfId="1" applyFont="1" applyBorder="1" applyAlignment="1">
      <alignment horizontal="left"/>
    </xf>
    <xf numFmtId="164" fontId="12" fillId="0" borderId="0" xfId="1" applyNumberFormat="1" applyFont="1" applyFill="1" applyBorder="1" applyAlignment="1">
      <alignment horizontal="center"/>
    </xf>
    <xf numFmtId="0" fontId="4" fillId="4" borderId="42" xfId="1" applyFont="1" applyFill="1" applyBorder="1" applyAlignment="1">
      <alignment horizontal="center"/>
    </xf>
    <xf numFmtId="0" fontId="4" fillId="4" borderId="43" xfId="1" applyFont="1" applyFill="1" applyBorder="1" applyAlignment="1">
      <alignment horizontal="center"/>
    </xf>
    <xf numFmtId="164" fontId="4" fillId="4" borderId="35" xfId="1" applyNumberFormat="1" applyFont="1" applyFill="1" applyBorder="1" applyAlignment="1"/>
    <xf numFmtId="164" fontId="4" fillId="0" borderId="0" xfId="1" applyNumberFormat="1" applyFont="1" applyFill="1" applyBorder="1" applyAlignment="1"/>
    <xf numFmtId="49" fontId="12" fillId="0" borderId="11" xfId="1" applyNumberFormat="1" applyFont="1" applyBorder="1" applyAlignment="1">
      <alignment horizontal="center"/>
    </xf>
    <xf numFmtId="164" fontId="12" fillId="0" borderId="11" xfId="1" applyNumberFormat="1" applyFont="1" applyBorder="1"/>
    <xf numFmtId="49" fontId="24" fillId="0" borderId="11" xfId="1" applyNumberFormat="1" applyFont="1" applyBorder="1" applyAlignment="1">
      <alignment horizontal="center"/>
    </xf>
    <xf numFmtId="0" fontId="24" fillId="0" borderId="11" xfId="1" applyFont="1" applyBorder="1" applyAlignment="1">
      <alignment horizontal="left"/>
    </xf>
    <xf numFmtId="164" fontId="24" fillId="0" borderId="11" xfId="1" applyNumberFormat="1" applyFont="1" applyBorder="1"/>
    <xf numFmtId="0" fontId="24" fillId="0" borderId="11" xfId="1" applyFont="1" applyBorder="1" applyAlignment="1"/>
    <xf numFmtId="164" fontId="24" fillId="0" borderId="11" xfId="1" applyNumberFormat="1" applyFont="1" applyBorder="1" applyAlignment="1"/>
    <xf numFmtId="164" fontId="12" fillId="0" borderId="11" xfId="1" applyNumberFormat="1" applyFont="1" applyBorder="1" applyAlignment="1"/>
    <xf numFmtId="49" fontId="23" fillId="0" borderId="11" xfId="1" applyNumberFormat="1" applyFont="1" applyBorder="1" applyAlignment="1">
      <alignment horizontal="center"/>
    </xf>
    <xf numFmtId="49" fontId="24" fillId="5" borderId="13" xfId="1" applyNumberFormat="1" applyFont="1" applyFill="1" applyBorder="1" applyAlignment="1">
      <alignment horizontal="center"/>
    </xf>
    <xf numFmtId="0" fontId="12" fillId="5" borderId="11" xfId="1" applyFont="1" applyFill="1" applyBorder="1" applyAlignment="1"/>
    <xf numFmtId="164" fontId="24" fillId="5" borderId="30" xfId="1" applyNumberFormat="1" applyFont="1" applyFill="1" applyBorder="1" applyAlignment="1"/>
    <xf numFmtId="0" fontId="24" fillId="0" borderId="11" xfId="1" applyFont="1" applyFill="1" applyBorder="1" applyAlignment="1"/>
    <xf numFmtId="49" fontId="24" fillId="0" borderId="12" xfId="1" applyNumberFormat="1" applyFont="1" applyBorder="1" applyAlignment="1">
      <alignment horizontal="center"/>
    </xf>
    <xf numFmtId="0" fontId="24" fillId="0" borderId="12" xfId="1" applyFont="1" applyBorder="1" applyAlignment="1"/>
    <xf numFmtId="164" fontId="24" fillId="0" borderId="12" xfId="1" applyNumberFormat="1" applyFont="1" applyBorder="1" applyAlignment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0"/>
  <sheetViews>
    <sheetView tabSelected="1" topLeftCell="A7" workbookViewId="0">
      <selection activeCell="G76" sqref="G76"/>
    </sheetView>
  </sheetViews>
  <sheetFormatPr baseColWidth="10" defaultColWidth="11" defaultRowHeight="15"/>
  <cols>
    <col min="1" max="1" width="8.140625" style="5" customWidth="1"/>
    <col min="2" max="2" width="34.5703125" style="5" customWidth="1"/>
    <col min="3" max="6" width="14" style="5" customWidth="1"/>
    <col min="7" max="7" width="11" style="4"/>
    <col min="8" max="16384" width="11" style="5"/>
  </cols>
  <sheetData>
    <row r="2" spans="1:7" ht="18" customHeight="1">
      <c r="A2" s="1" t="s">
        <v>0</v>
      </c>
      <c r="B2" s="2"/>
      <c r="C2" s="2"/>
      <c r="D2" s="2"/>
      <c r="E2" s="2"/>
      <c r="F2" s="3"/>
    </row>
    <row r="3" spans="1:7" ht="18" customHeight="1">
      <c r="A3" s="6" t="s">
        <v>1</v>
      </c>
      <c r="B3" s="7"/>
      <c r="C3" s="7"/>
      <c r="D3" s="7"/>
      <c r="E3" s="7"/>
      <c r="F3" s="8"/>
      <c r="G3" s="9"/>
    </row>
    <row r="5" spans="1:7" ht="18.75">
      <c r="A5" s="10" t="s">
        <v>2</v>
      </c>
      <c r="B5" s="10"/>
      <c r="C5" s="10"/>
      <c r="D5" s="10"/>
      <c r="E5" s="10"/>
      <c r="F5" s="10"/>
      <c r="G5" s="11"/>
    </row>
    <row r="6" spans="1:7">
      <c r="A6" s="10" t="s">
        <v>3</v>
      </c>
      <c r="B6" s="10"/>
      <c r="C6" s="10"/>
      <c r="D6" s="10"/>
      <c r="E6" s="10"/>
      <c r="F6" s="10"/>
    </row>
    <row r="7" spans="1:7">
      <c r="A7" s="12"/>
      <c r="B7" s="12"/>
      <c r="C7" s="12"/>
      <c r="D7" s="12"/>
      <c r="E7" s="12"/>
      <c r="F7" s="12"/>
    </row>
    <row r="8" spans="1:7">
      <c r="A8" s="13" t="s">
        <v>4</v>
      </c>
      <c r="B8" s="12"/>
      <c r="C8" s="12"/>
      <c r="D8" s="12"/>
      <c r="E8" s="12"/>
      <c r="F8" s="12"/>
    </row>
    <row r="9" spans="1:7">
      <c r="A9" s="14" t="s">
        <v>5</v>
      </c>
      <c r="B9" s="12"/>
      <c r="C9" s="12"/>
      <c r="D9" s="12"/>
      <c r="E9" s="12"/>
      <c r="F9" s="12"/>
    </row>
    <row r="10" spans="1:7">
      <c r="A10" s="13" t="s">
        <v>6</v>
      </c>
      <c r="B10" s="12"/>
      <c r="C10" s="12"/>
      <c r="D10" s="12"/>
      <c r="E10" s="12"/>
      <c r="F10" s="12"/>
    </row>
    <row r="11" spans="1:7">
      <c r="A11" s="13" t="s">
        <v>7</v>
      </c>
      <c r="B11" s="12"/>
      <c r="C11" s="12"/>
      <c r="D11" s="12"/>
      <c r="E11" s="12"/>
      <c r="F11" s="12"/>
    </row>
    <row r="12" spans="1:7">
      <c r="A12" s="13"/>
      <c r="B12" s="12"/>
      <c r="C12" s="12"/>
      <c r="D12" s="12"/>
      <c r="E12" s="12"/>
      <c r="F12" s="12"/>
    </row>
    <row r="13" spans="1:7">
      <c r="A13" s="12"/>
      <c r="B13" s="12"/>
      <c r="C13" s="12"/>
      <c r="D13" s="12"/>
      <c r="E13" s="12"/>
      <c r="F13" s="12"/>
    </row>
    <row r="14" spans="1:7">
      <c r="A14" s="12" t="s">
        <v>8</v>
      </c>
      <c r="B14" s="12"/>
      <c r="C14" s="12"/>
      <c r="D14" s="12"/>
      <c r="E14" s="12"/>
      <c r="F14" s="12"/>
    </row>
    <row r="15" spans="1:7">
      <c r="A15" s="12"/>
      <c r="B15" s="12"/>
      <c r="C15" s="12"/>
      <c r="D15" s="12"/>
      <c r="E15" s="12"/>
      <c r="F15" s="12"/>
    </row>
    <row r="16" spans="1:7">
      <c r="A16" s="12"/>
      <c r="B16" s="12"/>
      <c r="C16" s="12"/>
      <c r="D16" s="12"/>
      <c r="E16" s="12"/>
      <c r="F16" s="12"/>
    </row>
    <row r="17" spans="1:7">
      <c r="A17" s="12" t="s">
        <v>9</v>
      </c>
      <c r="B17" s="12"/>
      <c r="C17" s="12"/>
      <c r="D17" s="12"/>
      <c r="E17" s="12"/>
      <c r="F17" s="12"/>
    </row>
    <row r="18" spans="1:7">
      <c r="A18" s="12" t="s">
        <v>10</v>
      </c>
      <c r="B18" s="12"/>
      <c r="C18" s="12"/>
      <c r="D18" s="12"/>
      <c r="E18" s="12"/>
      <c r="F18" s="12"/>
    </row>
    <row r="19" spans="1:7">
      <c r="A19" s="12" t="s">
        <v>11</v>
      </c>
      <c r="B19" s="12"/>
      <c r="C19" s="12"/>
      <c r="D19" s="12"/>
      <c r="E19" s="12"/>
      <c r="F19" s="12"/>
    </row>
    <row r="20" spans="1:7">
      <c r="A20" s="12" t="s">
        <v>12</v>
      </c>
      <c r="B20" s="12"/>
      <c r="C20" s="12"/>
      <c r="D20" s="12"/>
      <c r="E20" s="12"/>
      <c r="F20" s="12"/>
    </row>
    <row r="21" spans="1:7" ht="15" customHeight="1">
      <c r="A21" s="12"/>
      <c r="B21" s="12"/>
      <c r="C21" s="12"/>
      <c r="D21" s="12"/>
      <c r="E21" s="12"/>
      <c r="F21" s="12"/>
    </row>
    <row r="22" spans="1:7" ht="15" customHeight="1">
      <c r="A22" s="15" t="s">
        <v>13</v>
      </c>
      <c r="B22" s="12"/>
      <c r="C22" s="12"/>
      <c r="D22" s="12"/>
      <c r="E22" s="12"/>
      <c r="F22" s="12"/>
    </row>
    <row r="23" spans="1:7">
      <c r="A23" s="12" t="s">
        <v>14</v>
      </c>
      <c r="B23" s="12"/>
      <c r="C23" s="12"/>
      <c r="D23" s="12"/>
      <c r="E23" s="12"/>
      <c r="F23" s="12"/>
    </row>
    <row r="24" spans="1:7">
      <c r="A24" s="12" t="s">
        <v>15</v>
      </c>
      <c r="B24" s="12"/>
      <c r="C24" s="12"/>
      <c r="D24" s="12"/>
      <c r="E24" s="12"/>
      <c r="F24" s="12"/>
    </row>
    <row r="26" spans="1:7" s="20" customFormat="1" ht="20.25" customHeight="1">
      <c r="A26" s="16" t="s">
        <v>16</v>
      </c>
      <c r="B26" s="17"/>
      <c r="C26" s="17"/>
      <c r="D26" s="17"/>
      <c r="E26" s="17"/>
      <c r="F26" s="18"/>
      <c r="G26" s="19"/>
    </row>
    <row r="27" spans="1:7" s="20" customFormat="1" ht="27.75" customHeight="1">
      <c r="A27" s="21" t="s">
        <v>17</v>
      </c>
      <c r="B27" s="22" t="s">
        <v>18</v>
      </c>
      <c r="C27" s="23"/>
      <c r="D27" s="24"/>
      <c r="E27" s="23"/>
      <c r="F27" s="24"/>
      <c r="G27" s="19"/>
    </row>
    <row r="28" spans="1:7" s="20" customFormat="1">
      <c r="A28" s="25">
        <v>1</v>
      </c>
      <c r="B28" s="26" t="s">
        <v>19</v>
      </c>
      <c r="C28" s="27"/>
      <c r="D28" s="27"/>
      <c r="E28" s="27"/>
      <c r="F28" s="27">
        <f>SUM(E29:E56)</f>
        <v>1122868.0699999998</v>
      </c>
      <c r="G28" s="19"/>
    </row>
    <row r="29" spans="1:7" s="20" customFormat="1">
      <c r="A29" s="28">
        <v>11</v>
      </c>
      <c r="B29" s="29" t="s">
        <v>20</v>
      </c>
      <c r="C29" s="30"/>
      <c r="D29" s="30"/>
      <c r="E29" s="30">
        <f>SUM(D30)</f>
        <v>125384.85999999999</v>
      </c>
      <c r="F29" s="30"/>
      <c r="G29" s="19"/>
    </row>
    <row r="30" spans="1:7" s="20" customFormat="1">
      <c r="A30" s="28">
        <v>118</v>
      </c>
      <c r="B30" s="29" t="s">
        <v>21</v>
      </c>
      <c r="C30" s="30"/>
      <c r="D30" s="30">
        <f>SUM(C31:C35)</f>
        <v>125384.85999999999</v>
      </c>
      <c r="E30" s="30"/>
      <c r="F30" s="30"/>
      <c r="G30" s="19"/>
    </row>
    <row r="31" spans="1:7" s="35" customFormat="1">
      <c r="A31" s="31">
        <v>11801</v>
      </c>
      <c r="B31" s="32" t="s">
        <v>22</v>
      </c>
      <c r="C31" s="33">
        <v>57717.65</v>
      </c>
      <c r="D31" s="33"/>
      <c r="E31" s="33"/>
      <c r="F31" s="33"/>
      <c r="G31" s="34"/>
    </row>
    <row r="32" spans="1:7" s="35" customFormat="1">
      <c r="A32" s="31">
        <v>11802</v>
      </c>
      <c r="B32" s="32" t="s">
        <v>23</v>
      </c>
      <c r="C32" s="33">
        <v>49600</v>
      </c>
      <c r="D32" s="33"/>
      <c r="E32" s="33"/>
      <c r="F32" s="33"/>
      <c r="G32" s="34"/>
    </row>
    <row r="33" spans="1:7" s="35" customFormat="1">
      <c r="A33" s="31">
        <v>11806</v>
      </c>
      <c r="B33" s="32" t="s">
        <v>24</v>
      </c>
      <c r="C33" s="33">
        <v>3892</v>
      </c>
      <c r="D33" s="33"/>
      <c r="E33" s="33"/>
      <c r="F33" s="33"/>
      <c r="G33" s="34"/>
    </row>
    <row r="34" spans="1:7" s="35" customFormat="1">
      <c r="A34" s="31">
        <v>11816</v>
      </c>
      <c r="B34" s="32" t="s">
        <v>25</v>
      </c>
      <c r="C34" s="33">
        <v>5000</v>
      </c>
      <c r="D34" s="33"/>
      <c r="E34" s="33"/>
      <c r="F34" s="33"/>
      <c r="G34" s="34"/>
    </row>
    <row r="35" spans="1:7" s="35" customFormat="1">
      <c r="A35" s="31">
        <v>11818</v>
      </c>
      <c r="B35" s="32" t="s">
        <v>26</v>
      </c>
      <c r="C35" s="36">
        <v>9175.2099999999991</v>
      </c>
      <c r="D35" s="33"/>
      <c r="E35" s="33"/>
      <c r="F35" s="33"/>
      <c r="G35" s="34"/>
    </row>
    <row r="36" spans="1:7" s="20" customFormat="1">
      <c r="A36" s="28">
        <v>12</v>
      </c>
      <c r="B36" s="29" t="s">
        <v>27</v>
      </c>
      <c r="C36" s="30"/>
      <c r="D36" s="30"/>
      <c r="E36" s="30">
        <f>SUM(D37:D49)</f>
        <v>825389.05999999994</v>
      </c>
      <c r="F36" s="30"/>
      <c r="G36" s="19"/>
    </row>
    <row r="37" spans="1:7" s="20" customFormat="1">
      <c r="A37" s="28">
        <v>121</v>
      </c>
      <c r="B37" s="29" t="s">
        <v>28</v>
      </c>
      <c r="C37" s="30"/>
      <c r="D37" s="30">
        <f>SUM(C38:C48)</f>
        <v>741760.67999999993</v>
      </c>
      <c r="E37" s="30"/>
      <c r="F37" s="30"/>
      <c r="G37" s="19"/>
    </row>
    <row r="38" spans="1:7" s="35" customFormat="1">
      <c r="A38" s="31">
        <v>12105</v>
      </c>
      <c r="B38" s="32" t="s">
        <v>29</v>
      </c>
      <c r="C38" s="33">
        <v>20007.310000000001</v>
      </c>
      <c r="D38" s="33"/>
      <c r="E38" s="33"/>
      <c r="F38" s="33"/>
      <c r="G38" s="34"/>
    </row>
    <row r="39" spans="1:7" s="35" customFormat="1">
      <c r="A39" s="31">
        <v>12106</v>
      </c>
      <c r="B39" s="32" t="s">
        <v>30</v>
      </c>
      <c r="C39" s="33">
        <v>10459.4</v>
      </c>
      <c r="D39" s="33"/>
      <c r="E39" s="33"/>
      <c r="F39" s="33"/>
      <c r="G39" s="34"/>
    </row>
    <row r="40" spans="1:7" s="35" customFormat="1" ht="15" customHeight="1">
      <c r="A40" s="31">
        <v>12108</v>
      </c>
      <c r="B40" s="32" t="s">
        <v>31</v>
      </c>
      <c r="C40" s="33">
        <v>94732.57</v>
      </c>
      <c r="D40" s="33"/>
      <c r="E40" s="33"/>
      <c r="F40" s="33"/>
      <c r="G40" s="34"/>
    </row>
    <row r="41" spans="1:7" s="35" customFormat="1">
      <c r="A41" s="31">
        <v>12109</v>
      </c>
      <c r="B41" s="32" t="s">
        <v>32</v>
      </c>
      <c r="C41" s="33">
        <v>127676.97</v>
      </c>
      <c r="D41" s="33"/>
      <c r="E41" s="33"/>
      <c r="F41" s="33"/>
      <c r="G41" s="34"/>
    </row>
    <row r="42" spans="1:7" s="35" customFormat="1">
      <c r="A42" s="31">
        <v>12111</v>
      </c>
      <c r="B42" s="32" t="s">
        <v>33</v>
      </c>
      <c r="C42" s="33">
        <v>19826.72</v>
      </c>
      <c r="D42" s="33"/>
      <c r="E42" s="33"/>
      <c r="F42" s="33"/>
      <c r="G42" s="34"/>
    </row>
    <row r="43" spans="1:7" s="35" customFormat="1">
      <c r="A43" s="37">
        <v>12114</v>
      </c>
      <c r="B43" s="38" t="s">
        <v>34</v>
      </c>
      <c r="C43" s="39">
        <v>35573.19</v>
      </c>
      <c r="D43" s="39"/>
      <c r="E43" s="39"/>
      <c r="F43" s="39"/>
      <c r="G43" s="34"/>
    </row>
    <row r="44" spans="1:7" s="35" customFormat="1">
      <c r="A44" s="31">
        <v>12115</v>
      </c>
      <c r="B44" s="32" t="s">
        <v>35</v>
      </c>
      <c r="C44" s="33">
        <v>71165.19</v>
      </c>
      <c r="D44" s="33"/>
      <c r="E44" s="33"/>
      <c r="F44" s="33"/>
      <c r="G44" s="34"/>
    </row>
    <row r="45" spans="1:7" s="35" customFormat="1">
      <c r="A45" s="31">
        <v>12117</v>
      </c>
      <c r="B45" s="32" t="s">
        <v>36</v>
      </c>
      <c r="C45" s="33">
        <v>88256.82</v>
      </c>
      <c r="D45" s="33"/>
      <c r="E45" s="33"/>
      <c r="F45" s="33"/>
      <c r="G45" s="34"/>
    </row>
    <row r="46" spans="1:7" s="35" customFormat="1">
      <c r="A46" s="40">
        <v>12118</v>
      </c>
      <c r="B46" s="41" t="s">
        <v>37</v>
      </c>
      <c r="C46" s="42">
        <v>264012</v>
      </c>
      <c r="D46" s="42"/>
      <c r="E46" s="42"/>
      <c r="F46" s="42"/>
      <c r="G46" s="34"/>
    </row>
    <row r="47" spans="1:7" s="35" customFormat="1">
      <c r="A47" s="37">
        <v>12119</v>
      </c>
      <c r="B47" s="38" t="s">
        <v>38</v>
      </c>
      <c r="C47" s="39">
        <v>1931.52</v>
      </c>
      <c r="D47" s="39"/>
      <c r="E47" s="39"/>
      <c r="F47" s="39"/>
      <c r="G47" s="34"/>
    </row>
    <row r="48" spans="1:7" s="35" customFormat="1" ht="17.25">
      <c r="A48" s="31">
        <v>12199</v>
      </c>
      <c r="B48" s="32" t="s">
        <v>39</v>
      </c>
      <c r="C48" s="43">
        <v>8118.99</v>
      </c>
      <c r="D48" s="33"/>
      <c r="E48" s="33"/>
      <c r="F48" s="33"/>
      <c r="G48" s="34"/>
    </row>
    <row r="49" spans="1:7" s="20" customFormat="1" ht="17.25">
      <c r="A49" s="28">
        <v>122</v>
      </c>
      <c r="B49" s="29" t="s">
        <v>40</v>
      </c>
      <c r="C49" s="30"/>
      <c r="D49" s="44">
        <f>SUM(C50:C51)</f>
        <v>83628.37999999999</v>
      </c>
      <c r="E49" s="30"/>
      <c r="F49" s="30"/>
      <c r="G49" s="19"/>
    </row>
    <row r="50" spans="1:7" s="35" customFormat="1">
      <c r="A50" s="31">
        <v>12210</v>
      </c>
      <c r="B50" s="32" t="s">
        <v>41</v>
      </c>
      <c r="C50" s="33">
        <v>82543.179999999993</v>
      </c>
      <c r="D50" s="32"/>
      <c r="E50" s="32"/>
      <c r="F50" s="33"/>
      <c r="G50" s="34"/>
    </row>
    <row r="51" spans="1:7" s="35" customFormat="1" ht="17.25">
      <c r="A51" s="31">
        <v>12211</v>
      </c>
      <c r="B51" s="32" t="s">
        <v>42</v>
      </c>
      <c r="C51" s="43">
        <v>1085.2</v>
      </c>
      <c r="D51" s="33"/>
      <c r="E51" s="33"/>
      <c r="F51" s="33"/>
      <c r="G51" s="34"/>
    </row>
    <row r="52" spans="1:7" s="20" customFormat="1">
      <c r="A52" s="28">
        <v>14</v>
      </c>
      <c r="B52" s="29" t="s">
        <v>43</v>
      </c>
      <c r="C52" s="30"/>
      <c r="E52" s="30">
        <f>SUM(D53)</f>
        <v>133983.95000000001</v>
      </c>
      <c r="F52" s="30"/>
      <c r="G52" s="19"/>
    </row>
    <row r="53" spans="1:7" s="20" customFormat="1" ht="14.25" customHeight="1">
      <c r="A53" s="28">
        <v>142</v>
      </c>
      <c r="B53" s="29" t="s">
        <v>44</v>
      </c>
      <c r="C53" s="30"/>
      <c r="D53" s="44">
        <f>SUM(C54:C55)</f>
        <v>133983.95000000001</v>
      </c>
      <c r="E53" s="30"/>
      <c r="F53" s="30"/>
      <c r="G53" s="19"/>
    </row>
    <row r="54" spans="1:7" s="35" customFormat="1" ht="14.25" customHeight="1">
      <c r="A54" s="31">
        <v>14201</v>
      </c>
      <c r="B54" s="32" t="s">
        <v>45</v>
      </c>
      <c r="C54" s="33">
        <v>118750.11</v>
      </c>
      <c r="D54" s="33"/>
      <c r="E54" s="33"/>
      <c r="F54" s="33"/>
      <c r="G54" s="34"/>
    </row>
    <row r="55" spans="1:7" s="35" customFormat="1" ht="14.25" customHeight="1">
      <c r="A55" s="31">
        <v>14299</v>
      </c>
      <c r="B55" s="32" t="s">
        <v>46</v>
      </c>
      <c r="C55" s="36">
        <v>15233.84</v>
      </c>
      <c r="D55" s="45"/>
      <c r="E55" s="33"/>
      <c r="F55" s="33"/>
      <c r="G55" s="34"/>
    </row>
    <row r="56" spans="1:7" s="20" customFormat="1" ht="17.25">
      <c r="A56" s="28">
        <v>15</v>
      </c>
      <c r="B56" s="29" t="s">
        <v>47</v>
      </c>
      <c r="C56" s="30"/>
      <c r="E56" s="44">
        <f>SUM(D57:D64)</f>
        <v>38110.199999999997</v>
      </c>
      <c r="F56" s="30"/>
      <c r="G56" s="19"/>
    </row>
    <row r="57" spans="1:7" s="20" customFormat="1" ht="14.25" customHeight="1">
      <c r="A57" s="28">
        <v>153</v>
      </c>
      <c r="B57" s="29" t="s">
        <v>48</v>
      </c>
      <c r="C57" s="30"/>
      <c r="D57" s="30">
        <f>SUM(C58:C61)</f>
        <v>8350.77</v>
      </c>
      <c r="E57" s="30"/>
      <c r="F57" s="30"/>
      <c r="G57" s="19"/>
    </row>
    <row r="58" spans="1:7" s="35" customFormat="1" ht="14.25" customHeight="1">
      <c r="A58" s="31">
        <v>15301</v>
      </c>
      <c r="B58" s="32" t="s">
        <v>49</v>
      </c>
      <c r="C58" s="33">
        <v>5895.85</v>
      </c>
      <c r="D58" s="33"/>
      <c r="E58" s="33"/>
      <c r="F58" s="33"/>
      <c r="G58" s="34"/>
    </row>
    <row r="59" spans="1:7" s="35" customFormat="1">
      <c r="A59" s="31">
        <v>15302</v>
      </c>
      <c r="B59" s="32" t="s">
        <v>50</v>
      </c>
      <c r="C59" s="33">
        <v>2413.48</v>
      </c>
      <c r="D59" s="33"/>
      <c r="E59" s="33"/>
      <c r="F59" s="33"/>
      <c r="G59" s="34"/>
    </row>
    <row r="60" spans="1:7" s="35" customFormat="1">
      <c r="A60" s="31">
        <v>15312</v>
      </c>
      <c r="B60" s="32" t="s">
        <v>51</v>
      </c>
      <c r="C60" s="33">
        <v>41.44</v>
      </c>
      <c r="D60" s="33"/>
      <c r="E60" s="33"/>
      <c r="F60" s="33"/>
      <c r="G60" s="34"/>
    </row>
    <row r="61" spans="1:7" s="35" customFormat="1">
      <c r="A61" s="31">
        <v>15314</v>
      </c>
      <c r="B61" s="32" t="s">
        <v>52</v>
      </c>
      <c r="C61" s="36"/>
      <c r="D61" s="33"/>
      <c r="E61" s="33"/>
      <c r="F61" s="33"/>
      <c r="G61" s="34"/>
    </row>
    <row r="62" spans="1:7" s="20" customFormat="1" ht="14.25" customHeight="1">
      <c r="A62" s="28">
        <v>154</v>
      </c>
      <c r="B62" s="29" t="s">
        <v>53</v>
      </c>
      <c r="C62" s="30"/>
      <c r="D62" s="30">
        <f>SUM(C63)</f>
        <v>26742.43</v>
      </c>
      <c r="E62" s="30"/>
      <c r="F62" s="30"/>
      <c r="G62" s="19"/>
    </row>
    <row r="63" spans="1:7" s="35" customFormat="1" ht="14.25" customHeight="1">
      <c r="A63" s="31">
        <v>15402</v>
      </c>
      <c r="B63" s="32" t="s">
        <v>54</v>
      </c>
      <c r="C63" s="43">
        <v>26742.43</v>
      </c>
      <c r="D63" s="33"/>
      <c r="E63" s="33"/>
      <c r="F63" s="33"/>
      <c r="G63" s="34"/>
    </row>
    <row r="64" spans="1:7" s="20" customFormat="1" ht="14.25" customHeight="1">
      <c r="A64" s="28">
        <v>157</v>
      </c>
      <c r="B64" s="29" t="s">
        <v>55</v>
      </c>
      <c r="C64" s="30"/>
      <c r="D64" s="44">
        <f>SUM(C65)</f>
        <v>3017</v>
      </c>
      <c r="E64" s="30"/>
      <c r="F64" s="30"/>
      <c r="G64" s="19"/>
    </row>
    <row r="65" spans="1:7" s="35" customFormat="1" ht="14.25" customHeight="1">
      <c r="A65" s="31">
        <v>15799</v>
      </c>
      <c r="B65" s="32" t="s">
        <v>56</v>
      </c>
      <c r="C65" s="43">
        <v>3017</v>
      </c>
      <c r="D65" s="33"/>
      <c r="E65" s="33"/>
      <c r="F65" s="33"/>
      <c r="G65" s="34"/>
    </row>
    <row r="66" spans="1:7" s="20" customFormat="1" ht="14.25" customHeight="1">
      <c r="A66" s="28"/>
      <c r="B66" s="29" t="s">
        <v>57</v>
      </c>
      <c r="C66" s="30"/>
      <c r="D66" s="30"/>
      <c r="E66" s="30"/>
      <c r="F66" s="30">
        <f>SUM(E68)</f>
        <v>368368.07</v>
      </c>
      <c r="G66" s="19"/>
    </row>
    <row r="67" spans="1:7" s="20" customFormat="1" ht="14.25" customHeight="1">
      <c r="A67" s="28"/>
      <c r="B67" s="29" t="s">
        <v>58</v>
      </c>
      <c r="C67" s="30"/>
      <c r="D67" s="30"/>
      <c r="E67" s="30"/>
      <c r="F67" s="30"/>
      <c r="G67" s="19"/>
    </row>
    <row r="68" spans="1:7" s="20" customFormat="1" ht="14.25" customHeight="1">
      <c r="A68" s="28">
        <v>16</v>
      </c>
      <c r="B68" s="29" t="s">
        <v>59</v>
      </c>
      <c r="C68" s="30"/>
      <c r="D68" s="30"/>
      <c r="E68" s="44">
        <f>SUM(D69)</f>
        <v>368368.07</v>
      </c>
      <c r="F68" s="30"/>
      <c r="G68" s="19"/>
    </row>
    <row r="69" spans="1:7" s="20" customFormat="1" ht="14.25" customHeight="1">
      <c r="A69" s="28">
        <v>162</v>
      </c>
      <c r="B69" s="29" t="s">
        <v>60</v>
      </c>
      <c r="C69" s="30"/>
      <c r="D69" s="44">
        <f>SUM(C70:C70)</f>
        <v>368368.07</v>
      </c>
      <c r="E69" s="30"/>
      <c r="F69" s="30"/>
      <c r="G69" s="19"/>
    </row>
    <row r="70" spans="1:7" s="35" customFormat="1" ht="14.25" customHeight="1">
      <c r="A70" s="31">
        <v>16201</v>
      </c>
      <c r="B70" s="32" t="s">
        <v>61</v>
      </c>
      <c r="C70" s="43">
        <v>368368.07</v>
      </c>
      <c r="D70" s="33"/>
      <c r="E70" s="33"/>
      <c r="F70" s="33"/>
      <c r="G70" s="34"/>
    </row>
    <row r="71" spans="1:7" s="20" customFormat="1" ht="14.25" customHeight="1">
      <c r="A71" s="28"/>
      <c r="B71" s="29" t="s">
        <v>62</v>
      </c>
      <c r="C71" s="30"/>
      <c r="D71" s="30"/>
      <c r="E71" s="30"/>
      <c r="F71" s="30">
        <f>SUM(E72)</f>
        <v>1473472.28</v>
      </c>
      <c r="G71" s="19"/>
    </row>
    <row r="72" spans="1:7" s="20" customFormat="1" ht="14.25" customHeight="1">
      <c r="A72" s="28">
        <v>22</v>
      </c>
      <c r="B72" s="29" t="s">
        <v>63</v>
      </c>
      <c r="C72" s="30"/>
      <c r="D72" s="30"/>
      <c r="E72" s="44">
        <f>SUM(D73)</f>
        <v>1473472.28</v>
      </c>
      <c r="F72" s="29"/>
      <c r="G72" s="19"/>
    </row>
    <row r="73" spans="1:7" s="20" customFormat="1" ht="14.25" customHeight="1">
      <c r="A73" s="28">
        <v>222</v>
      </c>
      <c r="B73" s="29" t="s">
        <v>64</v>
      </c>
      <c r="C73" s="30"/>
      <c r="D73" s="44">
        <f>SUM(C74:C75)</f>
        <v>1473472.28</v>
      </c>
      <c r="E73" s="30"/>
      <c r="F73" s="30"/>
      <c r="G73" s="19"/>
    </row>
    <row r="74" spans="1:7" s="35" customFormat="1" ht="14.25" customHeight="1">
      <c r="A74" s="31">
        <v>22201</v>
      </c>
      <c r="B74" s="32" t="s">
        <v>65</v>
      </c>
      <c r="C74" s="33">
        <v>1105104.21</v>
      </c>
      <c r="D74" s="33"/>
      <c r="E74" s="33"/>
      <c r="F74" s="33"/>
      <c r="G74" s="34"/>
    </row>
    <row r="75" spans="1:7" s="35" customFormat="1" ht="14.25" customHeight="1">
      <c r="A75" s="31">
        <v>22201</v>
      </c>
      <c r="B75" s="32" t="s">
        <v>66</v>
      </c>
      <c r="C75" s="43">
        <v>368368.07</v>
      </c>
      <c r="D75" s="33"/>
      <c r="E75" s="33"/>
      <c r="F75" s="33"/>
      <c r="G75" s="34"/>
    </row>
    <row r="76" spans="1:7" s="35" customFormat="1">
      <c r="A76" s="28">
        <v>3</v>
      </c>
      <c r="B76" s="29" t="s">
        <v>67</v>
      </c>
      <c r="C76" s="33"/>
      <c r="D76" s="33"/>
      <c r="E76" s="33"/>
      <c r="F76" s="30">
        <f>SUM(E77)</f>
        <v>499417.40999999992</v>
      </c>
      <c r="G76" s="34"/>
    </row>
    <row r="77" spans="1:7" s="20" customFormat="1" ht="17.25">
      <c r="A77" s="28">
        <v>32</v>
      </c>
      <c r="B77" s="29" t="s">
        <v>68</v>
      </c>
      <c r="C77" s="30"/>
      <c r="D77" s="27"/>
      <c r="E77" s="44">
        <f>SUM(D78)</f>
        <v>499417.40999999992</v>
      </c>
      <c r="F77" s="29"/>
      <c r="G77" s="19"/>
    </row>
    <row r="78" spans="1:7" s="20" customFormat="1" ht="17.25">
      <c r="A78" s="28">
        <v>321</v>
      </c>
      <c r="B78" s="29" t="s">
        <v>69</v>
      </c>
      <c r="C78" s="30"/>
      <c r="D78" s="44">
        <f>SUM(C79:C89)</f>
        <v>499417.40999999992</v>
      </c>
      <c r="E78" s="30"/>
      <c r="F78" s="30"/>
      <c r="G78" s="19"/>
    </row>
    <row r="79" spans="1:7" s="35" customFormat="1">
      <c r="A79" s="46">
        <v>32102</v>
      </c>
      <c r="B79" s="47" t="s">
        <v>70</v>
      </c>
      <c r="C79" s="48">
        <v>420.88</v>
      </c>
      <c r="D79" s="33"/>
      <c r="E79" s="33"/>
      <c r="F79" s="33"/>
      <c r="G79" s="34"/>
    </row>
    <row r="80" spans="1:7" s="35" customFormat="1">
      <c r="A80" s="49">
        <v>32102</v>
      </c>
      <c r="B80" s="50" t="s">
        <v>71</v>
      </c>
      <c r="C80" s="48">
        <v>3.39</v>
      </c>
      <c r="D80" s="33"/>
      <c r="E80" s="33"/>
      <c r="F80" s="33"/>
      <c r="G80" s="34"/>
    </row>
    <row r="81" spans="1:7" s="35" customFormat="1" ht="15" customHeight="1">
      <c r="A81" s="49">
        <v>32102</v>
      </c>
      <c r="B81" s="50" t="s">
        <v>72</v>
      </c>
      <c r="C81" s="48">
        <v>21.35</v>
      </c>
      <c r="D81" s="33" t="s">
        <v>73</v>
      </c>
      <c r="E81" s="33"/>
      <c r="F81" s="33"/>
      <c r="G81" s="34"/>
    </row>
    <row r="82" spans="1:7" s="35" customFormat="1" ht="42.75" customHeight="1">
      <c r="A82" s="51">
        <v>32102</v>
      </c>
      <c r="B82" s="52" t="s">
        <v>74</v>
      </c>
      <c r="C82" s="48">
        <v>191964.79999999999</v>
      </c>
      <c r="D82" s="39"/>
      <c r="E82" s="39"/>
      <c r="F82" s="39"/>
      <c r="G82" s="34"/>
    </row>
    <row r="83" spans="1:7" s="35" customFormat="1" ht="14.25" customHeight="1">
      <c r="A83" s="49">
        <v>32102</v>
      </c>
      <c r="B83" s="50" t="s">
        <v>75</v>
      </c>
      <c r="C83" s="48">
        <v>30.02</v>
      </c>
      <c r="D83" s="33"/>
      <c r="E83" s="33"/>
      <c r="F83" s="33"/>
      <c r="G83" s="34"/>
    </row>
    <row r="84" spans="1:7" s="35" customFormat="1" ht="62.25" customHeight="1">
      <c r="A84" s="51">
        <v>32102</v>
      </c>
      <c r="B84" s="52" t="s">
        <v>76</v>
      </c>
      <c r="C84" s="48">
        <v>113657.13</v>
      </c>
      <c r="D84" s="33"/>
      <c r="E84" s="33"/>
      <c r="F84" s="33"/>
      <c r="G84" s="34"/>
    </row>
    <row r="85" spans="1:7" s="35" customFormat="1" ht="26.25" customHeight="1">
      <c r="A85" s="49">
        <v>32102</v>
      </c>
      <c r="B85" s="53" t="s">
        <v>77</v>
      </c>
      <c r="C85" s="48">
        <v>23.64</v>
      </c>
      <c r="D85" s="39"/>
      <c r="E85" s="39"/>
      <c r="F85" s="39"/>
      <c r="G85" s="34"/>
    </row>
    <row r="86" spans="1:7" s="35" customFormat="1" ht="26.25" customHeight="1">
      <c r="A86" s="49">
        <v>32102</v>
      </c>
      <c r="B86" s="52" t="s">
        <v>78</v>
      </c>
      <c r="C86" s="48">
        <v>45.51</v>
      </c>
      <c r="D86" s="39"/>
      <c r="E86" s="39"/>
      <c r="F86" s="39"/>
      <c r="G86" s="34"/>
    </row>
    <row r="87" spans="1:7" s="35" customFormat="1" ht="26.25" customHeight="1">
      <c r="A87" s="49">
        <v>32102</v>
      </c>
      <c r="B87" s="52" t="s">
        <v>79</v>
      </c>
      <c r="C87" s="48">
        <v>6.91</v>
      </c>
      <c r="D87" s="39"/>
      <c r="E87" s="39"/>
      <c r="F87" s="39"/>
      <c r="G87" s="34"/>
    </row>
    <row r="88" spans="1:7" s="35" customFormat="1" ht="26.25" customHeight="1">
      <c r="A88" s="49">
        <v>32102</v>
      </c>
      <c r="B88" s="52" t="s">
        <v>80</v>
      </c>
      <c r="C88" s="48">
        <v>16.190000000000001</v>
      </c>
      <c r="D88" s="39"/>
      <c r="E88" s="39"/>
      <c r="F88" s="39"/>
      <c r="G88" s="34"/>
    </row>
    <row r="89" spans="1:7" s="35" customFormat="1" ht="58.5" customHeight="1">
      <c r="A89" s="49">
        <v>32102</v>
      </c>
      <c r="B89" s="53" t="s">
        <v>81</v>
      </c>
      <c r="C89" s="48">
        <v>193227.59</v>
      </c>
      <c r="D89" s="39"/>
      <c r="E89" s="39"/>
      <c r="F89" s="39"/>
      <c r="G89" s="34"/>
    </row>
    <row r="90" spans="1:7" s="59" customFormat="1" ht="15.75">
      <c r="A90" s="54" t="s">
        <v>82</v>
      </c>
      <c r="B90" s="55"/>
      <c r="C90" s="56"/>
      <c r="D90" s="56"/>
      <c r="E90" s="56"/>
      <c r="F90" s="57">
        <f>SUM(F28:F89)</f>
        <v>3464125.83</v>
      </c>
      <c r="G90" s="58"/>
    </row>
  </sheetData>
  <mergeCells count="6">
    <mergeCell ref="A2:F2"/>
    <mergeCell ref="A3:F3"/>
    <mergeCell ref="A5:F5"/>
    <mergeCell ref="A6:F6"/>
    <mergeCell ref="A26:F26"/>
    <mergeCell ref="A90:B90"/>
  </mergeCells>
  <pageMargins left="0.27" right="0.15625" top="0.70902777777777803" bottom="0.65902777777777799" header="0.31388888888888899" footer="0.196527777777778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J162"/>
  <sheetViews>
    <sheetView topLeftCell="B61" workbookViewId="0">
      <pane xSplit="1" topLeftCell="C1" activePane="topRight" state="frozen"/>
      <selection activeCell="G76" sqref="G76"/>
      <selection pane="topRight" activeCell="G76" sqref="G76"/>
    </sheetView>
  </sheetViews>
  <sheetFormatPr baseColWidth="10" defaultColWidth="11" defaultRowHeight="15"/>
  <cols>
    <col min="1" max="1" width="0.85546875" style="5" customWidth="1"/>
    <col min="2" max="2" width="6.42578125" style="61" customWidth="1"/>
    <col min="3" max="3" width="43.140625" style="5" customWidth="1"/>
    <col min="4" max="5" width="14.42578125" style="5" customWidth="1"/>
    <col min="6" max="6" width="14.85546875" style="5" customWidth="1"/>
    <col min="7" max="7" width="15.28515625" style="5" customWidth="1"/>
    <col min="8" max="8" width="14.85546875" style="5" customWidth="1"/>
    <col min="9" max="9" width="10.85546875" style="62" customWidth="1"/>
    <col min="10" max="10" width="13.85546875" style="62" customWidth="1"/>
    <col min="11" max="11" width="14" style="5" customWidth="1"/>
    <col min="12" max="12" width="16.85546875" style="5" customWidth="1"/>
    <col min="13" max="13" width="11" style="5"/>
    <col min="14" max="14" width="13.5703125" style="5" customWidth="1"/>
    <col min="15" max="270" width="11" style="60"/>
    <col min="271" max="16384" width="11" style="5"/>
  </cols>
  <sheetData>
    <row r="1" spans="1:270" ht="9" customHeight="1" thickBot="1">
      <c r="A1" s="60"/>
    </row>
    <row r="2" spans="1:270" ht="18.75">
      <c r="A2" s="60"/>
      <c r="B2" s="63" t="s">
        <v>83</v>
      </c>
      <c r="C2" s="64"/>
      <c r="D2" s="64"/>
      <c r="E2" s="64"/>
      <c r="F2" s="64"/>
      <c r="G2" s="64"/>
      <c r="H2" s="64"/>
      <c r="I2" s="64"/>
      <c r="J2" s="64"/>
      <c r="K2" s="64"/>
      <c r="L2" s="65"/>
    </row>
    <row r="3" spans="1:270" ht="18.75">
      <c r="A3" s="60"/>
      <c r="B3" s="66" t="s">
        <v>84</v>
      </c>
      <c r="C3" s="67"/>
      <c r="D3" s="67"/>
      <c r="E3" s="67"/>
      <c r="F3" s="67"/>
      <c r="G3" s="67"/>
      <c r="H3" s="67"/>
      <c r="I3" s="67"/>
      <c r="J3" s="67"/>
      <c r="K3" s="67"/>
      <c r="L3" s="68"/>
    </row>
    <row r="4" spans="1:270">
      <c r="A4" s="60"/>
      <c r="B4" s="69" t="s">
        <v>85</v>
      </c>
      <c r="C4" s="70"/>
      <c r="D4" s="70"/>
      <c r="E4" s="70"/>
      <c r="F4" s="70"/>
      <c r="G4" s="70"/>
      <c r="H4" s="70"/>
      <c r="I4" s="70"/>
      <c r="J4" s="70"/>
      <c r="K4" s="70"/>
      <c r="L4" s="71"/>
    </row>
    <row r="5" spans="1:270" ht="15.75" thickBot="1">
      <c r="A5" s="60"/>
      <c r="B5" s="72"/>
      <c r="C5" s="73"/>
      <c r="D5" s="73"/>
      <c r="E5" s="73"/>
      <c r="F5" s="73"/>
      <c r="G5" s="73"/>
      <c r="H5" s="73"/>
      <c r="I5" s="73"/>
      <c r="J5" s="73"/>
      <c r="K5" s="73"/>
      <c r="L5" s="74"/>
    </row>
    <row r="6" spans="1:270" ht="15" customHeight="1" thickBot="1">
      <c r="A6" s="60"/>
      <c r="B6" s="75" t="s">
        <v>86</v>
      </c>
      <c r="C6" s="76" t="s">
        <v>87</v>
      </c>
      <c r="D6" s="77" t="s">
        <v>88</v>
      </c>
      <c r="E6" s="78"/>
      <c r="F6" s="79"/>
      <c r="G6" s="80" t="s">
        <v>89</v>
      </c>
      <c r="H6" s="81" t="s">
        <v>90</v>
      </c>
      <c r="I6" s="82" t="s">
        <v>91</v>
      </c>
      <c r="J6" s="81" t="s">
        <v>92</v>
      </c>
      <c r="K6" s="80" t="s">
        <v>93</v>
      </c>
      <c r="L6" s="83" t="s">
        <v>82</v>
      </c>
    </row>
    <row r="7" spans="1:270" s="20" customFormat="1" ht="35.25" customHeight="1" thickBot="1">
      <c r="A7" s="84"/>
      <c r="B7" s="85"/>
      <c r="C7" s="86"/>
      <c r="D7" s="87" t="s">
        <v>94</v>
      </c>
      <c r="E7" s="88" t="s">
        <v>95</v>
      </c>
      <c r="F7" s="87" t="s">
        <v>96</v>
      </c>
      <c r="G7" s="89"/>
      <c r="H7" s="90"/>
      <c r="I7" s="91"/>
      <c r="J7" s="90"/>
      <c r="K7" s="89"/>
      <c r="L7" s="92"/>
      <c r="M7" s="93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  <c r="IY7" s="84"/>
      <c r="IZ7" s="84"/>
      <c r="JA7" s="84"/>
      <c r="JB7" s="84"/>
      <c r="JC7" s="84"/>
      <c r="JD7" s="84"/>
      <c r="JE7" s="84"/>
      <c r="JF7" s="84"/>
      <c r="JG7" s="84"/>
      <c r="JH7" s="84"/>
      <c r="JI7" s="84"/>
      <c r="JJ7" s="84"/>
    </row>
    <row r="8" spans="1:270" s="20" customFormat="1">
      <c r="A8" s="84"/>
      <c r="B8" s="94">
        <v>11</v>
      </c>
      <c r="C8" s="95" t="s">
        <v>20</v>
      </c>
      <c r="D8" s="96"/>
      <c r="E8" s="96"/>
      <c r="F8" s="96"/>
      <c r="G8" s="96"/>
      <c r="H8" s="96">
        <f>SUM(H9)</f>
        <v>125384.85999999999</v>
      </c>
      <c r="I8" s="96"/>
      <c r="J8" s="96"/>
      <c r="K8" s="96"/>
      <c r="L8" s="97">
        <f>SUM(L9)</f>
        <v>125384.85999999999</v>
      </c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  <c r="IY8" s="84"/>
      <c r="IZ8" s="84"/>
      <c r="JA8" s="84"/>
      <c r="JB8" s="84"/>
      <c r="JC8" s="84"/>
      <c r="JD8" s="84"/>
      <c r="JE8" s="84"/>
      <c r="JF8" s="84"/>
      <c r="JG8" s="84"/>
      <c r="JH8" s="84"/>
      <c r="JI8" s="84"/>
      <c r="JJ8" s="84"/>
    </row>
    <row r="9" spans="1:270" s="20" customFormat="1">
      <c r="A9" s="84"/>
      <c r="B9" s="98">
        <v>118</v>
      </c>
      <c r="C9" s="99" t="s">
        <v>21</v>
      </c>
      <c r="D9" s="100"/>
      <c r="E9" s="100"/>
      <c r="F9" s="100"/>
      <c r="G9" s="100"/>
      <c r="H9" s="100">
        <f>SUM(H10:H14)</f>
        <v>125384.85999999999</v>
      </c>
      <c r="I9" s="100"/>
      <c r="J9" s="100"/>
      <c r="K9" s="100"/>
      <c r="L9" s="101">
        <f>SUM(L10:L14)</f>
        <v>125384.85999999999</v>
      </c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  <c r="IY9" s="84"/>
      <c r="IZ9" s="84"/>
      <c r="JA9" s="84"/>
      <c r="JB9" s="84"/>
      <c r="JC9" s="84"/>
      <c r="JD9" s="84"/>
      <c r="JE9" s="84"/>
      <c r="JF9" s="84"/>
      <c r="JG9" s="84"/>
      <c r="JH9" s="84"/>
      <c r="JI9" s="84"/>
      <c r="JJ9" s="84"/>
    </row>
    <row r="10" spans="1:270">
      <c r="A10" s="60"/>
      <c r="B10" s="102">
        <v>11801</v>
      </c>
      <c r="C10" s="103" t="s">
        <v>22</v>
      </c>
      <c r="D10" s="104"/>
      <c r="E10" s="104"/>
      <c r="F10" s="104"/>
      <c r="G10" s="104"/>
      <c r="H10" s="104">
        <v>57717.65</v>
      </c>
      <c r="I10" s="104"/>
      <c r="J10" s="104"/>
      <c r="K10" s="105"/>
      <c r="L10" s="106">
        <f>SUM(H10)</f>
        <v>57717.65</v>
      </c>
    </row>
    <row r="11" spans="1:270">
      <c r="A11" s="60"/>
      <c r="B11" s="102">
        <v>11802</v>
      </c>
      <c r="C11" s="103" t="s">
        <v>23</v>
      </c>
      <c r="D11" s="104"/>
      <c r="E11" s="104"/>
      <c r="F11" s="104"/>
      <c r="G11" s="104"/>
      <c r="H11" s="104">
        <v>49600</v>
      </c>
      <c r="I11" s="104"/>
      <c r="J11" s="104"/>
      <c r="K11" s="105"/>
      <c r="L11" s="106">
        <f t="shared" ref="L11:L13" si="0">SUM(H11)</f>
        <v>49600</v>
      </c>
    </row>
    <row r="12" spans="1:270">
      <c r="A12" s="60"/>
      <c r="B12" s="102">
        <v>11806</v>
      </c>
      <c r="C12" s="32" t="s">
        <v>24</v>
      </c>
      <c r="D12" s="104"/>
      <c r="E12" s="104"/>
      <c r="F12" s="104"/>
      <c r="G12" s="104"/>
      <c r="H12" s="104">
        <v>3892</v>
      </c>
      <c r="I12" s="104"/>
      <c r="J12" s="104"/>
      <c r="K12" s="105"/>
      <c r="L12" s="106">
        <f t="shared" si="0"/>
        <v>3892</v>
      </c>
    </row>
    <row r="13" spans="1:270">
      <c r="A13" s="60"/>
      <c r="B13" s="102">
        <v>11816</v>
      </c>
      <c r="C13" s="105" t="s">
        <v>25</v>
      </c>
      <c r="D13" s="104"/>
      <c r="E13" s="104"/>
      <c r="F13" s="104"/>
      <c r="G13" s="104"/>
      <c r="H13" s="104">
        <v>5000</v>
      </c>
      <c r="I13" s="104"/>
      <c r="J13" s="104"/>
      <c r="K13" s="105"/>
      <c r="L13" s="106">
        <f t="shared" si="0"/>
        <v>5000</v>
      </c>
    </row>
    <row r="14" spans="1:270">
      <c r="A14" s="60"/>
      <c r="B14" s="102">
        <v>11818</v>
      </c>
      <c r="C14" s="103" t="s">
        <v>26</v>
      </c>
      <c r="D14" s="104"/>
      <c r="E14" s="104"/>
      <c r="F14" s="104"/>
      <c r="G14" s="104"/>
      <c r="H14" s="104">
        <v>9175.2099999999991</v>
      </c>
      <c r="I14" s="104"/>
      <c r="J14" s="104"/>
      <c r="K14" s="105"/>
      <c r="L14" s="106">
        <f>SUM(H14)</f>
        <v>9175.2099999999991</v>
      </c>
    </row>
    <row r="15" spans="1:270" s="20" customFormat="1">
      <c r="A15" s="84"/>
      <c r="B15" s="107">
        <v>12</v>
      </c>
      <c r="C15" s="108" t="s">
        <v>27</v>
      </c>
      <c r="D15" s="109"/>
      <c r="E15" s="109"/>
      <c r="F15" s="109"/>
      <c r="G15" s="109"/>
      <c r="H15" s="109">
        <f>SUM(H16,H28)</f>
        <v>825389.05999999994</v>
      </c>
      <c r="I15" s="109"/>
      <c r="J15" s="109"/>
      <c r="K15" s="109"/>
      <c r="L15" s="110">
        <f>SUM(L16,L28)</f>
        <v>825389.05999999994</v>
      </c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  <c r="IX15" s="84"/>
      <c r="IY15" s="84"/>
      <c r="IZ15" s="84"/>
      <c r="JA15" s="84"/>
      <c r="JB15" s="84"/>
      <c r="JC15" s="84"/>
      <c r="JD15" s="84"/>
      <c r="JE15" s="84"/>
      <c r="JF15" s="84"/>
      <c r="JG15" s="84"/>
      <c r="JH15" s="84"/>
      <c r="JI15" s="84"/>
      <c r="JJ15" s="84"/>
    </row>
    <row r="16" spans="1:270" s="20" customFormat="1">
      <c r="A16" s="84"/>
      <c r="B16" s="98">
        <v>121</v>
      </c>
      <c r="C16" s="99" t="s">
        <v>28</v>
      </c>
      <c r="D16" s="100"/>
      <c r="E16" s="100"/>
      <c r="F16" s="100"/>
      <c r="G16" s="100"/>
      <c r="H16" s="100">
        <f>SUM(H17:H27)</f>
        <v>741760.67999999993</v>
      </c>
      <c r="I16" s="100"/>
      <c r="J16" s="100"/>
      <c r="K16" s="100"/>
      <c r="L16" s="101">
        <f>SUM(L17:L27)</f>
        <v>741760.67999999993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  <c r="IX16" s="84"/>
      <c r="IY16" s="84"/>
      <c r="IZ16" s="84"/>
      <c r="JA16" s="84"/>
      <c r="JB16" s="84"/>
      <c r="JC16" s="84"/>
      <c r="JD16" s="84"/>
      <c r="JE16" s="84"/>
      <c r="JF16" s="84"/>
      <c r="JG16" s="84"/>
      <c r="JH16" s="84"/>
      <c r="JI16" s="84"/>
      <c r="JJ16" s="84"/>
    </row>
    <row r="17" spans="1:270">
      <c r="A17" s="60"/>
      <c r="B17" s="102">
        <v>12105</v>
      </c>
      <c r="C17" s="103" t="s">
        <v>29</v>
      </c>
      <c r="D17" s="104"/>
      <c r="E17" s="104"/>
      <c r="F17" s="104"/>
      <c r="G17" s="104"/>
      <c r="H17" s="104">
        <v>20007.310000000001</v>
      </c>
      <c r="I17" s="104"/>
      <c r="J17" s="104"/>
      <c r="K17" s="105"/>
      <c r="L17" s="106">
        <f t="shared" ref="L17:L27" si="1">SUM(H17)</f>
        <v>20007.310000000001</v>
      </c>
    </row>
    <row r="18" spans="1:270">
      <c r="A18" s="60"/>
      <c r="B18" s="102">
        <v>12106</v>
      </c>
      <c r="C18" s="103" t="s">
        <v>30</v>
      </c>
      <c r="D18" s="104"/>
      <c r="E18" s="104"/>
      <c r="F18" s="104"/>
      <c r="G18" s="104"/>
      <c r="H18" s="104">
        <v>10459.4</v>
      </c>
      <c r="I18" s="104"/>
      <c r="J18" s="104"/>
      <c r="K18" s="105"/>
      <c r="L18" s="106">
        <f t="shared" si="1"/>
        <v>10459.4</v>
      </c>
    </row>
    <row r="19" spans="1:270">
      <c r="A19" s="60"/>
      <c r="B19" s="102">
        <v>12108</v>
      </c>
      <c r="C19" s="103" t="s">
        <v>31</v>
      </c>
      <c r="D19" s="104"/>
      <c r="E19" s="104"/>
      <c r="F19" s="104"/>
      <c r="G19" s="104"/>
      <c r="H19" s="104">
        <v>94732.57</v>
      </c>
      <c r="I19" s="104"/>
      <c r="J19" s="104"/>
      <c r="K19" s="105"/>
      <c r="L19" s="106">
        <f t="shared" si="1"/>
        <v>94732.57</v>
      </c>
    </row>
    <row r="20" spans="1:270">
      <c r="A20" s="60"/>
      <c r="B20" s="102">
        <v>12109</v>
      </c>
      <c r="C20" s="103" t="s">
        <v>32</v>
      </c>
      <c r="D20" s="104"/>
      <c r="E20" s="104"/>
      <c r="F20" s="104"/>
      <c r="G20" s="104"/>
      <c r="H20" s="111">
        <v>127676.97</v>
      </c>
      <c r="I20" s="104"/>
      <c r="J20" s="104"/>
      <c r="K20" s="105"/>
      <c r="L20" s="106">
        <f t="shared" si="1"/>
        <v>127676.97</v>
      </c>
    </row>
    <row r="21" spans="1:270">
      <c r="A21" s="60"/>
      <c r="B21" s="102">
        <v>12111</v>
      </c>
      <c r="C21" s="103" t="s">
        <v>33</v>
      </c>
      <c r="D21" s="104"/>
      <c r="E21" s="104"/>
      <c r="F21" s="104"/>
      <c r="G21" s="104"/>
      <c r="H21" s="104">
        <v>19826.72</v>
      </c>
      <c r="I21" s="104"/>
      <c r="J21" s="104"/>
      <c r="K21" s="105"/>
      <c r="L21" s="106">
        <f t="shared" si="1"/>
        <v>19826.72</v>
      </c>
    </row>
    <row r="22" spans="1:270">
      <c r="A22" s="60"/>
      <c r="B22" s="102">
        <v>12114</v>
      </c>
      <c r="C22" s="105" t="s">
        <v>97</v>
      </c>
      <c r="D22" s="104"/>
      <c r="E22" s="104"/>
      <c r="F22" s="104"/>
      <c r="G22" s="104"/>
      <c r="H22" s="104">
        <v>35573.19</v>
      </c>
      <c r="I22" s="104"/>
      <c r="J22" s="104"/>
      <c r="K22" s="105"/>
      <c r="L22" s="106">
        <f t="shared" si="1"/>
        <v>35573.19</v>
      </c>
    </row>
    <row r="23" spans="1:270">
      <c r="A23" s="60"/>
      <c r="B23" s="102">
        <v>12115</v>
      </c>
      <c r="C23" s="103" t="s">
        <v>98</v>
      </c>
      <c r="D23" s="104"/>
      <c r="E23" s="104"/>
      <c r="F23" s="104"/>
      <c r="G23" s="104"/>
      <c r="H23" s="104">
        <v>71165.19</v>
      </c>
      <c r="I23" s="104"/>
      <c r="J23" s="104"/>
      <c r="K23" s="105"/>
      <c r="L23" s="106">
        <f t="shared" si="1"/>
        <v>71165.19</v>
      </c>
    </row>
    <row r="24" spans="1:270">
      <c r="A24" s="60"/>
      <c r="B24" s="102">
        <v>12117</v>
      </c>
      <c r="C24" s="103" t="s">
        <v>36</v>
      </c>
      <c r="D24" s="104"/>
      <c r="E24" s="104"/>
      <c r="F24" s="104"/>
      <c r="G24" s="104"/>
      <c r="H24" s="104">
        <v>88256.82</v>
      </c>
      <c r="I24" s="104"/>
      <c r="J24" s="104"/>
      <c r="K24" s="105"/>
      <c r="L24" s="106">
        <f t="shared" si="1"/>
        <v>88256.82</v>
      </c>
    </row>
    <row r="25" spans="1:270">
      <c r="A25" s="60"/>
      <c r="B25" s="102">
        <v>12118</v>
      </c>
      <c r="C25" s="103" t="s">
        <v>37</v>
      </c>
      <c r="D25" s="104"/>
      <c r="E25" s="104"/>
      <c r="F25" s="104"/>
      <c r="G25" s="104"/>
      <c r="H25" s="104">
        <v>264012</v>
      </c>
      <c r="I25" s="104"/>
      <c r="J25" s="104"/>
      <c r="K25" s="105"/>
      <c r="L25" s="106">
        <f t="shared" si="1"/>
        <v>264012</v>
      </c>
    </row>
    <row r="26" spans="1:270">
      <c r="A26" s="60"/>
      <c r="B26" s="102">
        <v>12119</v>
      </c>
      <c r="C26" s="103" t="s">
        <v>99</v>
      </c>
      <c r="D26" s="104"/>
      <c r="E26" s="104"/>
      <c r="F26" s="104"/>
      <c r="G26" s="104"/>
      <c r="H26" s="104">
        <v>1931.52</v>
      </c>
      <c r="I26" s="104"/>
      <c r="J26" s="104"/>
      <c r="K26" s="105"/>
      <c r="L26" s="106">
        <f t="shared" si="1"/>
        <v>1931.52</v>
      </c>
    </row>
    <row r="27" spans="1:270">
      <c r="A27" s="60"/>
      <c r="B27" s="102">
        <v>12199</v>
      </c>
      <c r="C27" s="103" t="s">
        <v>39</v>
      </c>
      <c r="D27" s="104"/>
      <c r="E27" s="104"/>
      <c r="F27" s="104"/>
      <c r="G27" s="104"/>
      <c r="H27" s="104">
        <v>8118.99</v>
      </c>
      <c r="I27" s="104"/>
      <c r="J27" s="104"/>
      <c r="K27" s="105"/>
      <c r="L27" s="106">
        <f t="shared" si="1"/>
        <v>8118.99</v>
      </c>
    </row>
    <row r="28" spans="1:270" s="20" customFormat="1">
      <c r="A28" s="84"/>
      <c r="B28" s="98">
        <v>122</v>
      </c>
      <c r="C28" s="99" t="s">
        <v>40</v>
      </c>
      <c r="D28" s="100"/>
      <c r="E28" s="100"/>
      <c r="F28" s="100"/>
      <c r="G28" s="100"/>
      <c r="H28" s="100">
        <f>SUM(H29:H30)</f>
        <v>83628.37999999999</v>
      </c>
      <c r="I28" s="100"/>
      <c r="J28" s="100"/>
      <c r="K28" s="100"/>
      <c r="L28" s="101">
        <f>SUM(L29:L30)</f>
        <v>83628.37999999999</v>
      </c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  <c r="IU28" s="84"/>
      <c r="IV28" s="84"/>
      <c r="IW28" s="84"/>
      <c r="IX28" s="84"/>
      <c r="IY28" s="84"/>
      <c r="IZ28" s="84"/>
      <c r="JA28" s="84"/>
      <c r="JB28" s="84"/>
      <c r="JC28" s="84"/>
      <c r="JD28" s="84"/>
      <c r="JE28" s="84"/>
      <c r="JF28" s="84"/>
      <c r="JG28" s="84"/>
      <c r="JH28" s="84"/>
      <c r="JI28" s="84"/>
      <c r="JJ28" s="84"/>
    </row>
    <row r="29" spans="1:270">
      <c r="A29" s="60"/>
      <c r="B29" s="102">
        <v>12210</v>
      </c>
      <c r="C29" s="103" t="s">
        <v>41</v>
      </c>
      <c r="D29" s="104"/>
      <c r="E29" s="104"/>
      <c r="F29" s="104"/>
      <c r="G29" s="104"/>
      <c r="H29" s="112">
        <v>82543.179999999993</v>
      </c>
      <c r="I29" s="104"/>
      <c r="J29" s="104"/>
      <c r="K29" s="105"/>
      <c r="L29" s="106">
        <f t="shared" ref="L29:L30" si="2">SUM(H29)</f>
        <v>82543.179999999993</v>
      </c>
    </row>
    <row r="30" spans="1:270">
      <c r="A30" s="60"/>
      <c r="B30" s="102">
        <v>12211</v>
      </c>
      <c r="C30" s="103" t="s">
        <v>42</v>
      </c>
      <c r="D30" s="104"/>
      <c r="E30" s="104"/>
      <c r="F30" s="104"/>
      <c r="G30" s="104"/>
      <c r="H30" s="113">
        <v>1085.2</v>
      </c>
      <c r="I30" s="114"/>
      <c r="J30" s="115"/>
      <c r="K30" s="60"/>
      <c r="L30" s="106">
        <f t="shared" si="2"/>
        <v>1085.2</v>
      </c>
    </row>
    <row r="31" spans="1:270" s="20" customFormat="1">
      <c r="A31" s="84"/>
      <c r="B31" s="107">
        <v>14</v>
      </c>
      <c r="C31" s="108" t="s">
        <v>100</v>
      </c>
      <c r="D31" s="109"/>
      <c r="E31" s="109"/>
      <c r="F31" s="109"/>
      <c r="G31" s="109"/>
      <c r="H31" s="109">
        <f>SUM(H32)</f>
        <v>133983.95000000001</v>
      </c>
      <c r="I31" s="109"/>
      <c r="J31" s="109"/>
      <c r="K31" s="109"/>
      <c r="L31" s="110">
        <f>SUM(L32)</f>
        <v>133983.95000000001</v>
      </c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4"/>
      <c r="IN31" s="84"/>
      <c r="IO31" s="84"/>
      <c r="IP31" s="84"/>
      <c r="IQ31" s="84"/>
      <c r="IR31" s="84"/>
      <c r="IS31" s="84"/>
      <c r="IT31" s="84"/>
      <c r="IU31" s="84"/>
      <c r="IV31" s="84"/>
      <c r="IW31" s="84"/>
      <c r="IX31" s="84"/>
      <c r="IY31" s="84"/>
      <c r="IZ31" s="84"/>
      <c r="JA31" s="84"/>
      <c r="JB31" s="84"/>
      <c r="JC31" s="84"/>
      <c r="JD31" s="84"/>
      <c r="JE31" s="84"/>
      <c r="JF31" s="84"/>
      <c r="JG31" s="84"/>
      <c r="JH31" s="84"/>
      <c r="JI31" s="84"/>
      <c r="JJ31" s="84"/>
    </row>
    <row r="32" spans="1:270" s="20" customFormat="1">
      <c r="A32" s="84"/>
      <c r="B32" s="98">
        <v>142</v>
      </c>
      <c r="C32" s="99" t="s">
        <v>101</v>
      </c>
      <c r="D32" s="100"/>
      <c r="E32" s="100"/>
      <c r="F32" s="100"/>
      <c r="G32" s="100"/>
      <c r="H32" s="100">
        <f>SUM(H33:H34)</f>
        <v>133983.95000000001</v>
      </c>
      <c r="I32" s="100"/>
      <c r="J32" s="100"/>
      <c r="K32" s="100"/>
      <c r="L32" s="101">
        <f>SUM(L33:L34)</f>
        <v>133983.95000000001</v>
      </c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84"/>
      <c r="DM32" s="84"/>
      <c r="DN32" s="84"/>
      <c r="DO32" s="84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  <c r="IH32" s="84"/>
      <c r="II32" s="84"/>
      <c r="IJ32" s="84"/>
      <c r="IK32" s="84"/>
      <c r="IL32" s="84"/>
      <c r="IM32" s="84"/>
      <c r="IN32" s="84"/>
      <c r="IO32" s="84"/>
      <c r="IP32" s="84"/>
      <c r="IQ32" s="84"/>
      <c r="IR32" s="84"/>
      <c r="IS32" s="84"/>
      <c r="IT32" s="84"/>
      <c r="IU32" s="84"/>
      <c r="IV32" s="84"/>
      <c r="IW32" s="84"/>
      <c r="IX32" s="84"/>
      <c r="IY32" s="84"/>
      <c r="IZ32" s="84"/>
      <c r="JA32" s="84"/>
      <c r="JB32" s="84"/>
      <c r="JC32" s="84"/>
      <c r="JD32" s="84"/>
      <c r="JE32" s="84"/>
      <c r="JF32" s="84"/>
      <c r="JG32" s="84"/>
      <c r="JH32" s="84"/>
      <c r="JI32" s="84"/>
      <c r="JJ32" s="84"/>
    </row>
    <row r="33" spans="1:270">
      <c r="A33" s="60"/>
      <c r="B33" s="102">
        <v>14201</v>
      </c>
      <c r="C33" s="103" t="s">
        <v>45</v>
      </c>
      <c r="D33" s="104"/>
      <c r="E33" s="104"/>
      <c r="F33" s="104"/>
      <c r="G33" s="104"/>
      <c r="H33" s="33">
        <v>118750.11</v>
      </c>
      <c r="I33" s="104"/>
      <c r="J33" s="104"/>
      <c r="K33" s="105"/>
      <c r="L33" s="106">
        <f t="shared" ref="L33" si="3">SUM(H33)</f>
        <v>118750.11</v>
      </c>
    </row>
    <row r="34" spans="1:270">
      <c r="A34" s="60"/>
      <c r="B34" s="102">
        <v>14299</v>
      </c>
      <c r="C34" s="32" t="s">
        <v>46</v>
      </c>
      <c r="D34" s="104"/>
      <c r="E34" s="104"/>
      <c r="F34" s="104"/>
      <c r="G34" s="104"/>
      <c r="H34" s="33">
        <v>15233.84</v>
      </c>
      <c r="I34" s="104"/>
      <c r="J34" s="104"/>
      <c r="K34" s="105"/>
      <c r="L34" s="106">
        <f>SUM(H34)</f>
        <v>15233.84</v>
      </c>
    </row>
    <row r="35" spans="1:270" s="20" customFormat="1">
      <c r="A35" s="84"/>
      <c r="B35" s="107">
        <v>15</v>
      </c>
      <c r="C35" s="108" t="s">
        <v>47</v>
      </c>
      <c r="D35" s="109"/>
      <c r="E35" s="109"/>
      <c r="F35" s="109"/>
      <c r="G35" s="109"/>
      <c r="H35" s="109">
        <f>SUM(H36,H41,H43)</f>
        <v>38110.199999999997</v>
      </c>
      <c r="I35" s="109"/>
      <c r="J35" s="109"/>
      <c r="K35" s="109"/>
      <c r="L35" s="110">
        <f>SUM(L36,L41,L43)</f>
        <v>38110.199999999997</v>
      </c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  <c r="EK35" s="84"/>
      <c r="EL35" s="84"/>
      <c r="EM35" s="84"/>
      <c r="EN35" s="84"/>
      <c r="EO35" s="84"/>
      <c r="EP35" s="84"/>
      <c r="EQ35" s="84"/>
      <c r="ER35" s="84"/>
      <c r="ES35" s="84"/>
      <c r="ET35" s="84"/>
      <c r="EU35" s="84"/>
      <c r="EV35" s="84"/>
      <c r="EW35" s="84"/>
      <c r="EX35" s="84"/>
      <c r="EY35" s="84"/>
      <c r="EZ35" s="84"/>
      <c r="FA35" s="84"/>
      <c r="FB35" s="84"/>
      <c r="FC35" s="84"/>
      <c r="FD35" s="84"/>
      <c r="FE35" s="84"/>
      <c r="FF35" s="84"/>
      <c r="FG35" s="84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84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84"/>
      <c r="HF35" s="84"/>
      <c r="HG35" s="84"/>
      <c r="HH35" s="84"/>
      <c r="HI35" s="84"/>
      <c r="HJ35" s="84"/>
      <c r="HK35" s="84"/>
      <c r="HL35" s="84"/>
      <c r="HM35" s="84"/>
      <c r="HN35" s="84"/>
      <c r="HO35" s="84"/>
      <c r="HP35" s="84"/>
      <c r="HQ35" s="84"/>
      <c r="HR35" s="84"/>
      <c r="HS35" s="84"/>
      <c r="HT35" s="84"/>
      <c r="HU35" s="84"/>
      <c r="HV35" s="84"/>
      <c r="HW35" s="84"/>
      <c r="HX35" s="84"/>
      <c r="HY35" s="84"/>
      <c r="HZ35" s="84"/>
      <c r="IA35" s="84"/>
      <c r="IB35" s="84"/>
      <c r="IC35" s="84"/>
      <c r="ID35" s="84"/>
      <c r="IE35" s="84"/>
      <c r="IF35" s="84"/>
      <c r="IG35" s="84"/>
      <c r="IH35" s="84"/>
      <c r="II35" s="84"/>
      <c r="IJ35" s="84"/>
      <c r="IK35" s="84"/>
      <c r="IL35" s="84"/>
      <c r="IM35" s="84"/>
      <c r="IN35" s="84"/>
      <c r="IO35" s="84"/>
      <c r="IP35" s="84"/>
      <c r="IQ35" s="84"/>
      <c r="IR35" s="84"/>
      <c r="IS35" s="84"/>
      <c r="IT35" s="84"/>
      <c r="IU35" s="84"/>
      <c r="IV35" s="84"/>
      <c r="IW35" s="84"/>
      <c r="IX35" s="84"/>
      <c r="IY35" s="84"/>
      <c r="IZ35" s="84"/>
      <c r="JA35" s="84"/>
      <c r="JB35" s="84"/>
      <c r="JC35" s="84"/>
      <c r="JD35" s="84"/>
      <c r="JE35" s="84"/>
      <c r="JF35" s="84"/>
      <c r="JG35" s="84"/>
      <c r="JH35" s="84"/>
      <c r="JI35" s="84"/>
      <c r="JJ35" s="84"/>
    </row>
    <row r="36" spans="1:270" s="20" customFormat="1">
      <c r="A36" s="84"/>
      <c r="B36" s="98">
        <v>153</v>
      </c>
      <c r="C36" s="99" t="s">
        <v>102</v>
      </c>
      <c r="D36" s="100"/>
      <c r="E36" s="100"/>
      <c r="F36" s="100"/>
      <c r="G36" s="100"/>
      <c r="H36" s="100">
        <f>SUM(H37:H40)</f>
        <v>8350.77</v>
      </c>
      <c r="I36" s="100"/>
      <c r="J36" s="100"/>
      <c r="K36" s="100"/>
      <c r="L36" s="101">
        <f>SUM(L37:L40)</f>
        <v>8350.77</v>
      </c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84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84"/>
      <c r="HQ36" s="84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  <c r="IU36" s="84"/>
      <c r="IV36" s="84"/>
      <c r="IW36" s="84"/>
      <c r="IX36" s="84"/>
      <c r="IY36" s="84"/>
      <c r="IZ36" s="84"/>
      <c r="JA36" s="84"/>
      <c r="JB36" s="84"/>
      <c r="JC36" s="84"/>
      <c r="JD36" s="84"/>
      <c r="JE36" s="84"/>
      <c r="JF36" s="84"/>
      <c r="JG36" s="84"/>
      <c r="JH36" s="84"/>
      <c r="JI36" s="84"/>
      <c r="JJ36" s="84"/>
    </row>
    <row r="37" spans="1:270">
      <c r="A37" s="60"/>
      <c r="B37" s="102">
        <v>15301</v>
      </c>
      <c r="C37" s="103" t="s">
        <v>103</v>
      </c>
      <c r="D37" s="104"/>
      <c r="E37" s="104"/>
      <c r="F37" s="104"/>
      <c r="G37" s="104"/>
      <c r="H37" s="104">
        <v>5895.85</v>
      </c>
      <c r="I37" s="104"/>
      <c r="J37" s="104"/>
      <c r="K37" s="105"/>
      <c r="L37" s="106">
        <f t="shared" ref="L37:L40" si="4">SUM(H37)</f>
        <v>5895.85</v>
      </c>
    </row>
    <row r="38" spans="1:270">
      <c r="A38" s="60"/>
      <c r="B38" s="116">
        <v>15302</v>
      </c>
      <c r="C38" s="117" t="s">
        <v>104</v>
      </c>
      <c r="D38" s="118"/>
      <c r="E38" s="118"/>
      <c r="F38" s="118"/>
      <c r="G38" s="118"/>
      <c r="H38" s="118">
        <v>2413.48</v>
      </c>
      <c r="I38" s="118"/>
      <c r="J38" s="118"/>
      <c r="K38" s="105"/>
      <c r="L38" s="106">
        <f t="shared" si="4"/>
        <v>2413.48</v>
      </c>
    </row>
    <row r="39" spans="1:270">
      <c r="A39" s="60"/>
      <c r="B39" s="102">
        <v>15312</v>
      </c>
      <c r="C39" s="105" t="s">
        <v>51</v>
      </c>
      <c r="D39" s="104"/>
      <c r="E39" s="104"/>
      <c r="F39" s="104"/>
      <c r="G39" s="104"/>
      <c r="H39" s="104">
        <v>41.44</v>
      </c>
      <c r="I39" s="104"/>
      <c r="J39" s="104"/>
      <c r="K39" s="105"/>
      <c r="L39" s="106">
        <f t="shared" si="4"/>
        <v>41.44</v>
      </c>
    </row>
    <row r="40" spans="1:270">
      <c r="A40" s="60"/>
      <c r="B40" s="102">
        <v>15314</v>
      </c>
      <c r="C40" s="105" t="s">
        <v>52</v>
      </c>
      <c r="D40" s="104"/>
      <c r="E40" s="104"/>
      <c r="F40" s="104"/>
      <c r="G40" s="104"/>
      <c r="H40" s="104"/>
      <c r="I40" s="104"/>
      <c r="J40" s="104"/>
      <c r="K40" s="105"/>
      <c r="L40" s="106">
        <f t="shared" si="4"/>
        <v>0</v>
      </c>
    </row>
    <row r="41" spans="1:270" s="120" customFormat="1">
      <c r="A41" s="119"/>
      <c r="B41" s="98">
        <v>154</v>
      </c>
      <c r="C41" s="99" t="s">
        <v>53</v>
      </c>
      <c r="D41" s="100"/>
      <c r="E41" s="100"/>
      <c r="F41" s="100"/>
      <c r="G41" s="100"/>
      <c r="H41" s="100">
        <f>SUM(H42)</f>
        <v>26742.43</v>
      </c>
      <c r="I41" s="100"/>
      <c r="J41" s="100"/>
      <c r="K41" s="100"/>
      <c r="L41" s="101">
        <f>SUM(L42)</f>
        <v>26742.43</v>
      </c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119"/>
      <c r="BG41" s="119"/>
      <c r="BH41" s="119"/>
      <c r="BI41" s="119"/>
      <c r="BJ41" s="119"/>
      <c r="BK41" s="119"/>
      <c r="BL41" s="119"/>
      <c r="BM41" s="119"/>
      <c r="BN41" s="119"/>
      <c r="BO41" s="119"/>
      <c r="BP41" s="119"/>
      <c r="BQ41" s="119"/>
      <c r="BR41" s="119"/>
      <c r="BS41" s="119"/>
      <c r="BT41" s="119"/>
      <c r="BU41" s="119"/>
      <c r="BV41" s="119"/>
      <c r="BW41" s="119"/>
      <c r="BX41" s="119"/>
      <c r="BY41" s="119"/>
      <c r="BZ41" s="119"/>
      <c r="CA41" s="119"/>
      <c r="CB41" s="119"/>
      <c r="CC41" s="119"/>
      <c r="CD41" s="119"/>
      <c r="CE41" s="119"/>
      <c r="CF41" s="119"/>
      <c r="CG41" s="119"/>
      <c r="CH41" s="119"/>
      <c r="CI41" s="119"/>
      <c r="CJ41" s="119"/>
      <c r="CK41" s="119"/>
      <c r="CL41" s="119"/>
      <c r="CM41" s="119"/>
      <c r="CN41" s="119"/>
      <c r="CO41" s="119"/>
      <c r="CP41" s="119"/>
      <c r="CQ41" s="119"/>
      <c r="CR41" s="119"/>
      <c r="CS41" s="119"/>
      <c r="CT41" s="119"/>
      <c r="CU41" s="119"/>
      <c r="CV41" s="119"/>
      <c r="CW41" s="119"/>
      <c r="CX41" s="119"/>
      <c r="CY41" s="119"/>
      <c r="CZ41" s="119"/>
      <c r="DA41" s="119"/>
      <c r="DB41" s="119"/>
      <c r="DC41" s="119"/>
      <c r="DD41" s="119"/>
      <c r="DE41" s="119"/>
      <c r="DF41" s="119"/>
      <c r="DG41" s="119"/>
      <c r="DH41" s="119"/>
      <c r="DI41" s="119"/>
      <c r="DJ41" s="119"/>
      <c r="DK41" s="119"/>
      <c r="DL41" s="119"/>
      <c r="DM41" s="119"/>
      <c r="DN41" s="119"/>
      <c r="DO41" s="119"/>
      <c r="DP41" s="119"/>
      <c r="DQ41" s="119"/>
      <c r="DR41" s="119"/>
      <c r="DS41" s="119"/>
      <c r="DT41" s="119"/>
      <c r="DU41" s="119"/>
      <c r="DV41" s="119"/>
      <c r="DW41" s="119"/>
      <c r="DX41" s="119"/>
      <c r="DY41" s="119"/>
      <c r="DZ41" s="119"/>
      <c r="EA41" s="119"/>
      <c r="EB41" s="119"/>
      <c r="EC41" s="119"/>
      <c r="ED41" s="119"/>
      <c r="EE41" s="119"/>
      <c r="EF41" s="119"/>
      <c r="EG41" s="119"/>
      <c r="EH41" s="119"/>
      <c r="EI41" s="119"/>
      <c r="EJ41" s="119"/>
      <c r="EK41" s="119"/>
      <c r="EL41" s="119"/>
      <c r="EM41" s="119"/>
      <c r="EN41" s="119"/>
      <c r="EO41" s="119"/>
      <c r="EP41" s="119"/>
      <c r="EQ41" s="119"/>
      <c r="ER41" s="119"/>
      <c r="ES41" s="119"/>
      <c r="ET41" s="119"/>
      <c r="EU41" s="119"/>
      <c r="EV41" s="119"/>
      <c r="EW41" s="119"/>
      <c r="EX41" s="119"/>
      <c r="EY41" s="119"/>
      <c r="EZ41" s="119"/>
      <c r="FA41" s="119"/>
      <c r="FB41" s="119"/>
      <c r="FC41" s="119"/>
      <c r="FD41" s="119"/>
      <c r="FE41" s="119"/>
      <c r="FF41" s="119"/>
      <c r="FG41" s="119"/>
      <c r="FH41" s="119"/>
      <c r="FI41" s="119"/>
      <c r="FJ41" s="119"/>
      <c r="FK41" s="119"/>
      <c r="FL41" s="119"/>
      <c r="FM41" s="119"/>
      <c r="FN41" s="119"/>
      <c r="FO41" s="119"/>
      <c r="FP41" s="119"/>
      <c r="FQ41" s="119"/>
      <c r="FR41" s="119"/>
      <c r="FS41" s="119"/>
      <c r="FT41" s="119"/>
      <c r="FU41" s="119"/>
      <c r="FV41" s="119"/>
      <c r="FW41" s="119"/>
      <c r="FX41" s="119"/>
      <c r="FY41" s="119"/>
      <c r="FZ41" s="119"/>
      <c r="GA41" s="119"/>
      <c r="GB41" s="119"/>
      <c r="GC41" s="119"/>
      <c r="GD41" s="119"/>
      <c r="GE41" s="119"/>
      <c r="GF41" s="119"/>
      <c r="GG41" s="119"/>
      <c r="GH41" s="119"/>
      <c r="GI41" s="119"/>
      <c r="GJ41" s="119"/>
      <c r="GK41" s="119"/>
      <c r="GL41" s="119"/>
      <c r="GM41" s="119"/>
      <c r="GN41" s="119"/>
      <c r="GO41" s="119"/>
      <c r="GP41" s="119"/>
      <c r="GQ41" s="119"/>
      <c r="GR41" s="119"/>
      <c r="GS41" s="119"/>
      <c r="GT41" s="119"/>
      <c r="GU41" s="119"/>
      <c r="GV41" s="119"/>
      <c r="GW41" s="119"/>
      <c r="GX41" s="119"/>
      <c r="GY41" s="119"/>
      <c r="GZ41" s="119"/>
      <c r="HA41" s="119"/>
      <c r="HB41" s="119"/>
      <c r="HC41" s="119"/>
      <c r="HD41" s="119"/>
      <c r="HE41" s="119"/>
      <c r="HF41" s="119"/>
      <c r="HG41" s="119"/>
      <c r="HH41" s="119"/>
      <c r="HI41" s="119"/>
      <c r="HJ41" s="119"/>
      <c r="HK41" s="119"/>
      <c r="HL41" s="119"/>
      <c r="HM41" s="119"/>
      <c r="HN41" s="119"/>
      <c r="HO41" s="119"/>
      <c r="HP41" s="119"/>
      <c r="HQ41" s="119"/>
      <c r="HR41" s="119"/>
      <c r="HS41" s="119"/>
      <c r="HT41" s="119"/>
      <c r="HU41" s="119"/>
      <c r="HV41" s="119"/>
      <c r="HW41" s="119"/>
      <c r="HX41" s="119"/>
      <c r="HY41" s="119"/>
      <c r="HZ41" s="119"/>
      <c r="IA41" s="119"/>
      <c r="IB41" s="119"/>
      <c r="IC41" s="119"/>
      <c r="ID41" s="119"/>
      <c r="IE41" s="119"/>
      <c r="IF41" s="119"/>
      <c r="IG41" s="119"/>
      <c r="IH41" s="119"/>
      <c r="II41" s="119"/>
      <c r="IJ41" s="119"/>
      <c r="IK41" s="119"/>
      <c r="IL41" s="119"/>
      <c r="IM41" s="119"/>
      <c r="IN41" s="119"/>
      <c r="IO41" s="119"/>
      <c r="IP41" s="119"/>
      <c r="IQ41" s="119"/>
      <c r="IR41" s="119"/>
      <c r="IS41" s="119"/>
      <c r="IT41" s="119"/>
      <c r="IU41" s="119"/>
      <c r="IV41" s="119"/>
      <c r="IW41" s="119"/>
      <c r="IX41" s="119"/>
      <c r="IY41" s="119"/>
      <c r="IZ41" s="119"/>
      <c r="JA41" s="119"/>
      <c r="JB41" s="119"/>
      <c r="JC41" s="119"/>
      <c r="JD41" s="119"/>
      <c r="JE41" s="119"/>
      <c r="JF41" s="119"/>
      <c r="JG41" s="119"/>
      <c r="JH41" s="119"/>
      <c r="JI41" s="119"/>
      <c r="JJ41" s="119"/>
    </row>
    <row r="42" spans="1:270">
      <c r="A42" s="60"/>
      <c r="B42" s="116">
        <v>15402</v>
      </c>
      <c r="C42" s="117" t="s">
        <v>105</v>
      </c>
      <c r="D42" s="118"/>
      <c r="E42" s="118"/>
      <c r="F42" s="118"/>
      <c r="G42" s="118"/>
      <c r="H42" s="118">
        <v>26742.43</v>
      </c>
      <c r="I42" s="118"/>
      <c r="J42" s="115"/>
      <c r="K42" s="60"/>
      <c r="L42" s="121">
        <f>SUM(H42)</f>
        <v>26742.43</v>
      </c>
    </row>
    <row r="43" spans="1:270" s="20" customFormat="1">
      <c r="A43" s="84"/>
      <c r="B43" s="98">
        <v>157</v>
      </c>
      <c r="C43" s="99" t="s">
        <v>55</v>
      </c>
      <c r="D43" s="100"/>
      <c r="E43" s="100"/>
      <c r="F43" s="100"/>
      <c r="G43" s="100"/>
      <c r="H43" s="100">
        <f>SUM(H44)</f>
        <v>3017</v>
      </c>
      <c r="I43" s="100"/>
      <c r="J43" s="100"/>
      <c r="K43" s="99"/>
      <c r="L43" s="101">
        <f>SUM(L44)</f>
        <v>3017</v>
      </c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4"/>
      <c r="FF43" s="84"/>
      <c r="FG43" s="84"/>
      <c r="FH43" s="84"/>
      <c r="FI43" s="84"/>
      <c r="FJ43" s="84"/>
      <c r="FK43" s="84"/>
      <c r="FL43" s="84"/>
      <c r="FM43" s="84"/>
      <c r="FN43" s="84"/>
      <c r="FO43" s="84"/>
      <c r="FP43" s="84"/>
      <c r="FQ43" s="84"/>
      <c r="FR43" s="84"/>
      <c r="FS43" s="84"/>
      <c r="FT43" s="84"/>
      <c r="FU43" s="84"/>
      <c r="FV43" s="84"/>
      <c r="FW43" s="84"/>
      <c r="FX43" s="84"/>
      <c r="FY43" s="84"/>
      <c r="FZ43" s="84"/>
      <c r="GA43" s="84"/>
      <c r="GB43" s="84"/>
      <c r="GC43" s="84"/>
      <c r="GD43" s="84"/>
      <c r="GE43" s="84"/>
      <c r="GF43" s="84"/>
      <c r="GG43" s="84"/>
      <c r="GH43" s="84"/>
      <c r="GI43" s="84"/>
      <c r="GJ43" s="84"/>
      <c r="GK43" s="84"/>
      <c r="GL43" s="84"/>
      <c r="GM43" s="84"/>
      <c r="GN43" s="84"/>
      <c r="GO43" s="84"/>
      <c r="GP43" s="84"/>
      <c r="GQ43" s="84"/>
      <c r="GR43" s="84"/>
      <c r="GS43" s="84"/>
      <c r="GT43" s="84"/>
      <c r="GU43" s="84"/>
      <c r="GV43" s="84"/>
      <c r="GW43" s="84"/>
      <c r="GX43" s="84"/>
      <c r="GY43" s="84"/>
      <c r="GZ43" s="84"/>
      <c r="HA43" s="84"/>
      <c r="HB43" s="84"/>
      <c r="HC43" s="84"/>
      <c r="HD43" s="84"/>
      <c r="HE43" s="84"/>
      <c r="HF43" s="84"/>
      <c r="HG43" s="84"/>
      <c r="HH43" s="84"/>
      <c r="HI43" s="84"/>
      <c r="HJ43" s="84"/>
      <c r="HK43" s="84"/>
      <c r="HL43" s="84"/>
      <c r="HM43" s="84"/>
      <c r="HN43" s="84"/>
      <c r="HO43" s="84"/>
      <c r="HP43" s="84"/>
      <c r="HQ43" s="84"/>
      <c r="HR43" s="84"/>
      <c r="HS43" s="84"/>
      <c r="HT43" s="84"/>
      <c r="HU43" s="84"/>
      <c r="HV43" s="84"/>
      <c r="HW43" s="84"/>
      <c r="HX43" s="84"/>
      <c r="HY43" s="84"/>
      <c r="HZ43" s="84"/>
      <c r="IA43" s="84"/>
      <c r="IB43" s="84"/>
      <c r="IC43" s="84"/>
      <c r="ID43" s="84"/>
      <c r="IE43" s="84"/>
      <c r="IF43" s="84"/>
      <c r="IG43" s="84"/>
      <c r="IH43" s="84"/>
      <c r="II43" s="84"/>
      <c r="IJ43" s="84"/>
      <c r="IK43" s="84"/>
      <c r="IL43" s="84"/>
      <c r="IM43" s="84"/>
      <c r="IN43" s="84"/>
      <c r="IO43" s="84"/>
      <c r="IP43" s="84"/>
      <c r="IQ43" s="84"/>
      <c r="IR43" s="84"/>
      <c r="IS43" s="84"/>
      <c r="IT43" s="84"/>
      <c r="IU43" s="84"/>
      <c r="IV43" s="84"/>
      <c r="IW43" s="84"/>
      <c r="IX43" s="84"/>
      <c r="IY43" s="84"/>
      <c r="IZ43" s="84"/>
      <c r="JA43" s="84"/>
      <c r="JB43" s="84"/>
      <c r="JC43" s="84"/>
      <c r="JD43" s="84"/>
      <c r="JE43" s="84"/>
      <c r="JF43" s="84"/>
      <c r="JG43" s="84"/>
      <c r="JH43" s="84"/>
      <c r="JI43" s="84"/>
      <c r="JJ43" s="84"/>
    </row>
    <row r="44" spans="1:270">
      <c r="A44" s="60"/>
      <c r="B44" s="102">
        <v>15799</v>
      </c>
      <c r="C44" s="103" t="s">
        <v>56</v>
      </c>
      <c r="D44" s="104"/>
      <c r="E44" s="104"/>
      <c r="F44" s="104"/>
      <c r="G44" s="104"/>
      <c r="H44" s="104">
        <v>3017</v>
      </c>
      <c r="I44" s="104"/>
      <c r="J44" s="115"/>
      <c r="K44" s="60"/>
      <c r="L44" s="106">
        <f>SUM(H44)</f>
        <v>3017</v>
      </c>
    </row>
    <row r="45" spans="1:270" s="20" customFormat="1">
      <c r="A45" s="84"/>
      <c r="B45" s="107">
        <v>16</v>
      </c>
      <c r="C45" s="108" t="s">
        <v>59</v>
      </c>
      <c r="D45" s="109">
        <f>SUM(D46)</f>
        <v>368368.07</v>
      </c>
      <c r="E45" s="109">
        <f t="shared" ref="E45:L46" si="5">SUM(E46)</f>
        <v>0</v>
      </c>
      <c r="F45" s="109">
        <f t="shared" si="5"/>
        <v>0</v>
      </c>
      <c r="G45" s="109">
        <f t="shared" si="5"/>
        <v>368368.07</v>
      </c>
      <c r="H45" s="109">
        <f t="shared" si="5"/>
        <v>0</v>
      </c>
      <c r="I45" s="109"/>
      <c r="J45" s="109">
        <f t="shared" si="5"/>
        <v>0</v>
      </c>
      <c r="K45" s="109">
        <f t="shared" si="5"/>
        <v>0</v>
      </c>
      <c r="L45" s="110">
        <f t="shared" si="5"/>
        <v>368368.07</v>
      </c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  <c r="EL45" s="84"/>
      <c r="EM45" s="84"/>
      <c r="EN45" s="84"/>
      <c r="EO45" s="84"/>
      <c r="EP45" s="84"/>
      <c r="EQ45" s="84"/>
      <c r="ER45" s="84"/>
      <c r="ES45" s="84"/>
      <c r="ET45" s="84"/>
      <c r="EU45" s="84"/>
      <c r="EV45" s="84"/>
      <c r="EW45" s="84"/>
      <c r="EX45" s="84"/>
      <c r="EY45" s="84"/>
      <c r="EZ45" s="84"/>
      <c r="FA45" s="84"/>
      <c r="FB45" s="84"/>
      <c r="FC45" s="84"/>
      <c r="FD45" s="84"/>
      <c r="FE45" s="84"/>
      <c r="FF45" s="84"/>
      <c r="FG45" s="84"/>
      <c r="FH45" s="84"/>
      <c r="FI45" s="84"/>
      <c r="FJ45" s="84"/>
      <c r="FK45" s="84"/>
      <c r="FL45" s="84"/>
      <c r="FM45" s="84"/>
      <c r="FN45" s="84"/>
      <c r="FO45" s="84"/>
      <c r="FP45" s="84"/>
      <c r="FQ45" s="84"/>
      <c r="FR45" s="84"/>
      <c r="FS45" s="84"/>
      <c r="FT45" s="84"/>
      <c r="FU45" s="84"/>
      <c r="FV45" s="84"/>
      <c r="FW45" s="84"/>
      <c r="FX45" s="84"/>
      <c r="FY45" s="84"/>
      <c r="FZ45" s="84"/>
      <c r="GA45" s="84"/>
      <c r="GB45" s="84"/>
      <c r="GC45" s="84"/>
      <c r="GD45" s="84"/>
      <c r="GE45" s="84"/>
      <c r="GF45" s="84"/>
      <c r="GG45" s="84"/>
      <c r="GH45" s="84"/>
      <c r="GI45" s="84"/>
      <c r="GJ45" s="84"/>
      <c r="GK45" s="84"/>
      <c r="GL45" s="84"/>
      <c r="GM45" s="84"/>
      <c r="GN45" s="84"/>
      <c r="GO45" s="84"/>
      <c r="GP45" s="84"/>
      <c r="GQ45" s="84"/>
      <c r="GR45" s="84"/>
      <c r="GS45" s="84"/>
      <c r="GT45" s="84"/>
      <c r="GU45" s="84"/>
      <c r="GV45" s="84"/>
      <c r="GW45" s="84"/>
      <c r="GX45" s="84"/>
      <c r="GY45" s="84"/>
      <c r="GZ45" s="84"/>
      <c r="HA45" s="84"/>
      <c r="HB45" s="84"/>
      <c r="HC45" s="84"/>
      <c r="HD45" s="84"/>
      <c r="HE45" s="84"/>
      <c r="HF45" s="84"/>
      <c r="HG45" s="84"/>
      <c r="HH45" s="84"/>
      <c r="HI45" s="84"/>
      <c r="HJ45" s="84"/>
      <c r="HK45" s="84"/>
      <c r="HL45" s="84"/>
      <c r="HM45" s="84"/>
      <c r="HN45" s="84"/>
      <c r="HO45" s="84"/>
      <c r="HP45" s="84"/>
      <c r="HQ45" s="84"/>
      <c r="HR45" s="84"/>
      <c r="HS45" s="84"/>
      <c r="HT45" s="84"/>
      <c r="HU45" s="84"/>
      <c r="HV45" s="84"/>
      <c r="HW45" s="84"/>
      <c r="HX45" s="84"/>
      <c r="HY45" s="84"/>
      <c r="HZ45" s="84"/>
      <c r="IA45" s="84"/>
      <c r="IB45" s="84"/>
      <c r="IC45" s="84"/>
      <c r="ID45" s="84"/>
      <c r="IE45" s="84"/>
      <c r="IF45" s="84"/>
      <c r="IG45" s="84"/>
      <c r="IH45" s="84"/>
      <c r="II45" s="84"/>
      <c r="IJ45" s="84"/>
      <c r="IK45" s="84"/>
      <c r="IL45" s="84"/>
      <c r="IM45" s="84"/>
      <c r="IN45" s="84"/>
      <c r="IO45" s="84"/>
      <c r="IP45" s="84"/>
      <c r="IQ45" s="84"/>
      <c r="IR45" s="84"/>
      <c r="IS45" s="84"/>
      <c r="IT45" s="84"/>
      <c r="IU45" s="84"/>
      <c r="IV45" s="84"/>
      <c r="IW45" s="84"/>
      <c r="IX45" s="84"/>
      <c r="IY45" s="84"/>
      <c r="IZ45" s="84"/>
      <c r="JA45" s="84"/>
      <c r="JB45" s="84"/>
      <c r="JC45" s="84"/>
      <c r="JD45" s="84"/>
      <c r="JE45" s="84"/>
      <c r="JF45" s="84"/>
      <c r="JG45" s="84"/>
      <c r="JH45" s="84"/>
      <c r="JI45" s="84"/>
      <c r="JJ45" s="84"/>
    </row>
    <row r="46" spans="1:270" s="20" customFormat="1">
      <c r="A46" s="84"/>
      <c r="B46" s="98">
        <v>162</v>
      </c>
      <c r="C46" s="99" t="s">
        <v>106</v>
      </c>
      <c r="D46" s="122">
        <f>SUM(D47)</f>
        <v>368368.07</v>
      </c>
      <c r="E46" s="122">
        <f t="shared" si="5"/>
        <v>0</v>
      </c>
      <c r="F46" s="122">
        <f t="shared" si="5"/>
        <v>0</v>
      </c>
      <c r="G46" s="122">
        <f t="shared" si="5"/>
        <v>368368.07</v>
      </c>
      <c r="H46" s="122">
        <f t="shared" si="5"/>
        <v>0</v>
      </c>
      <c r="I46" s="122"/>
      <c r="J46" s="122">
        <f t="shared" si="5"/>
        <v>0</v>
      </c>
      <c r="K46" s="122">
        <f t="shared" si="5"/>
        <v>0</v>
      </c>
      <c r="L46" s="123">
        <f t="shared" si="5"/>
        <v>368368.07</v>
      </c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4"/>
      <c r="EO46" s="84"/>
      <c r="EP46" s="84"/>
      <c r="EQ46" s="84"/>
      <c r="ER46" s="84"/>
      <c r="ES46" s="84"/>
      <c r="ET46" s="84"/>
      <c r="EU46" s="84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84"/>
      <c r="FG46" s="84"/>
      <c r="FH46" s="84"/>
      <c r="FI46" s="84"/>
      <c r="FJ46" s="84"/>
      <c r="FK46" s="84"/>
      <c r="FL46" s="84"/>
      <c r="FM46" s="84"/>
      <c r="FN46" s="84"/>
      <c r="FO46" s="84"/>
      <c r="FP46" s="84"/>
      <c r="FQ46" s="84"/>
      <c r="FR46" s="84"/>
      <c r="FS46" s="84"/>
      <c r="FT46" s="84"/>
      <c r="FU46" s="84"/>
      <c r="FV46" s="84"/>
      <c r="FW46" s="84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84"/>
      <c r="GI46" s="84"/>
      <c r="GJ46" s="84"/>
      <c r="GK46" s="84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84"/>
      <c r="GW46" s="84"/>
      <c r="GX46" s="84"/>
      <c r="GY46" s="84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84"/>
      <c r="HK46" s="84"/>
      <c r="HL46" s="84"/>
      <c r="HM46" s="84"/>
      <c r="HN46" s="84"/>
      <c r="HO46" s="84"/>
      <c r="HP46" s="84"/>
      <c r="HQ46" s="84"/>
      <c r="HR46" s="84"/>
      <c r="HS46" s="84"/>
      <c r="HT46" s="84"/>
      <c r="HU46" s="84"/>
      <c r="HV46" s="84"/>
      <c r="HW46" s="84"/>
      <c r="HX46" s="84"/>
      <c r="HY46" s="84"/>
      <c r="HZ46" s="84"/>
      <c r="IA46" s="84"/>
      <c r="IB46" s="84"/>
      <c r="IC46" s="84"/>
      <c r="ID46" s="84"/>
      <c r="IE46" s="84"/>
      <c r="IF46" s="84"/>
      <c r="IG46" s="84"/>
      <c r="IH46" s="84"/>
      <c r="II46" s="84"/>
      <c r="IJ46" s="84"/>
      <c r="IK46" s="84"/>
      <c r="IL46" s="84"/>
      <c r="IM46" s="84"/>
      <c r="IN46" s="84"/>
      <c r="IO46" s="84"/>
      <c r="IP46" s="84"/>
      <c r="IQ46" s="84"/>
      <c r="IR46" s="84"/>
      <c r="IS46" s="84"/>
      <c r="IT46" s="84"/>
      <c r="IU46" s="84"/>
      <c r="IV46" s="84"/>
      <c r="IW46" s="84"/>
      <c r="IX46" s="84"/>
      <c r="IY46" s="84"/>
      <c r="IZ46" s="84"/>
      <c r="JA46" s="84"/>
      <c r="JB46" s="84"/>
      <c r="JC46" s="84"/>
      <c r="JD46" s="84"/>
      <c r="JE46" s="84"/>
      <c r="JF46" s="84"/>
      <c r="JG46" s="84"/>
      <c r="JH46" s="84"/>
      <c r="JI46" s="84"/>
      <c r="JJ46" s="84"/>
    </row>
    <row r="47" spans="1:270">
      <c r="A47" s="60"/>
      <c r="B47" s="116">
        <v>16201</v>
      </c>
      <c r="C47" s="117" t="s">
        <v>107</v>
      </c>
      <c r="D47" s="124">
        <v>368368.07</v>
      </c>
      <c r="E47" s="42"/>
      <c r="F47" s="125"/>
      <c r="G47" s="124">
        <f>SUM(D47:F47)</f>
        <v>368368.07</v>
      </c>
      <c r="H47" s="125"/>
      <c r="I47" s="126"/>
      <c r="J47" s="126"/>
      <c r="K47" s="124"/>
      <c r="L47" s="127">
        <f>SUM(G47)</f>
        <v>368368.07</v>
      </c>
    </row>
    <row r="48" spans="1:270" s="20" customFormat="1">
      <c r="A48" s="84"/>
      <c r="B48" s="107">
        <v>22</v>
      </c>
      <c r="C48" s="108" t="s">
        <v>63</v>
      </c>
      <c r="D48" s="109"/>
      <c r="E48" s="109">
        <f>SUM(E49)</f>
        <v>368368.07</v>
      </c>
      <c r="F48" s="109">
        <f>SUM(F49)</f>
        <v>1105104.21</v>
      </c>
      <c r="G48" s="109">
        <f>SUM(G49)</f>
        <v>1473472.28</v>
      </c>
      <c r="H48" s="109">
        <f t="shared" ref="H48:L48" si="6">SUM(H49)</f>
        <v>0</v>
      </c>
      <c r="I48" s="109"/>
      <c r="J48" s="109">
        <f t="shared" si="6"/>
        <v>0</v>
      </c>
      <c r="K48" s="109">
        <f t="shared" si="6"/>
        <v>0</v>
      </c>
      <c r="L48" s="110">
        <f t="shared" si="6"/>
        <v>1473472.28</v>
      </c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/>
      <c r="EO48" s="84"/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84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84"/>
      <c r="GW48" s="84"/>
      <c r="GX48" s="84"/>
      <c r="GY48" s="84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84"/>
      <c r="HK48" s="84"/>
      <c r="HL48" s="84"/>
      <c r="HM48" s="84"/>
      <c r="HN48" s="84"/>
      <c r="HO48" s="84"/>
      <c r="HP48" s="84"/>
      <c r="HQ48" s="84"/>
      <c r="HR48" s="84"/>
      <c r="HS48" s="84"/>
      <c r="HT48" s="84"/>
      <c r="HU48" s="84"/>
      <c r="HV48" s="84"/>
      <c r="HW48" s="84"/>
      <c r="HX48" s="84"/>
      <c r="HY48" s="84"/>
      <c r="HZ48" s="84"/>
      <c r="IA48" s="84"/>
      <c r="IB48" s="84"/>
      <c r="IC48" s="84"/>
      <c r="ID48" s="84"/>
      <c r="IE48" s="84"/>
      <c r="IF48" s="84"/>
      <c r="IG48" s="84"/>
      <c r="IH48" s="84"/>
      <c r="II48" s="84"/>
      <c r="IJ48" s="84"/>
      <c r="IK48" s="84"/>
      <c r="IL48" s="84"/>
      <c r="IM48" s="84"/>
      <c r="IN48" s="84"/>
      <c r="IO48" s="84"/>
      <c r="IP48" s="84"/>
      <c r="IQ48" s="84"/>
      <c r="IR48" s="84"/>
      <c r="IS48" s="84"/>
      <c r="IT48" s="84"/>
      <c r="IU48" s="84"/>
      <c r="IV48" s="84"/>
      <c r="IW48" s="84"/>
      <c r="IX48" s="84"/>
      <c r="IY48" s="84"/>
      <c r="IZ48" s="84"/>
      <c r="JA48" s="84"/>
      <c r="JB48" s="84"/>
      <c r="JC48" s="84"/>
      <c r="JD48" s="84"/>
      <c r="JE48" s="84"/>
      <c r="JF48" s="84"/>
      <c r="JG48" s="84"/>
      <c r="JH48" s="84"/>
      <c r="JI48" s="84"/>
      <c r="JJ48" s="84"/>
    </row>
    <row r="49" spans="1:270" s="20" customFormat="1">
      <c r="A49" s="84"/>
      <c r="B49" s="98">
        <v>222</v>
      </c>
      <c r="C49" s="99" t="s">
        <v>108</v>
      </c>
      <c r="D49" s="100"/>
      <c r="E49" s="100">
        <f>SUM(E50:E51)</f>
        <v>368368.07</v>
      </c>
      <c r="F49" s="100">
        <f>SUM(F50:F51)</f>
        <v>1105104.21</v>
      </c>
      <c r="G49" s="100">
        <f>SUM(G50:G51)</f>
        <v>1473472.28</v>
      </c>
      <c r="H49" s="100">
        <f t="shared" ref="H49:L49" si="7">SUM(H50:H51)</f>
        <v>0</v>
      </c>
      <c r="I49" s="100"/>
      <c r="J49" s="100">
        <f t="shared" si="7"/>
        <v>0</v>
      </c>
      <c r="K49" s="100">
        <f t="shared" si="7"/>
        <v>0</v>
      </c>
      <c r="L49" s="101">
        <f t="shared" si="7"/>
        <v>1473472.28</v>
      </c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4"/>
      <c r="EH49" s="84"/>
      <c r="EI49" s="84"/>
      <c r="EJ49" s="84"/>
      <c r="EK49" s="84"/>
      <c r="EL49" s="84"/>
      <c r="EM49" s="84"/>
      <c r="EN49" s="84"/>
      <c r="EO49" s="84"/>
      <c r="EP49" s="84"/>
      <c r="EQ49" s="84"/>
      <c r="ER49" s="84"/>
      <c r="ES49" s="84"/>
      <c r="ET49" s="84"/>
      <c r="EU49" s="84"/>
      <c r="EV49" s="84"/>
      <c r="EW49" s="84"/>
      <c r="EX49" s="84"/>
      <c r="EY49" s="84"/>
      <c r="EZ49" s="84"/>
      <c r="FA49" s="84"/>
      <c r="FB49" s="84"/>
      <c r="FC49" s="84"/>
      <c r="FD49" s="84"/>
      <c r="FE49" s="84"/>
      <c r="FF49" s="84"/>
      <c r="FG49" s="84"/>
      <c r="FH49" s="84"/>
      <c r="FI49" s="84"/>
      <c r="FJ49" s="84"/>
      <c r="FK49" s="84"/>
      <c r="FL49" s="84"/>
      <c r="FM49" s="84"/>
      <c r="FN49" s="84"/>
      <c r="FO49" s="84"/>
      <c r="FP49" s="84"/>
      <c r="FQ49" s="84"/>
      <c r="FR49" s="84"/>
      <c r="FS49" s="84"/>
      <c r="FT49" s="84"/>
      <c r="FU49" s="84"/>
      <c r="FV49" s="84"/>
      <c r="FW49" s="84"/>
      <c r="FX49" s="84"/>
      <c r="FY49" s="84"/>
      <c r="FZ49" s="84"/>
      <c r="GA49" s="84"/>
      <c r="GB49" s="84"/>
      <c r="GC49" s="84"/>
      <c r="GD49" s="84"/>
      <c r="GE49" s="84"/>
      <c r="GF49" s="84"/>
      <c r="GG49" s="84"/>
      <c r="GH49" s="84"/>
      <c r="GI49" s="84"/>
      <c r="GJ49" s="84"/>
      <c r="GK49" s="84"/>
      <c r="GL49" s="84"/>
      <c r="GM49" s="84"/>
      <c r="GN49" s="84"/>
      <c r="GO49" s="84"/>
      <c r="GP49" s="84"/>
      <c r="GQ49" s="84"/>
      <c r="GR49" s="84"/>
      <c r="GS49" s="84"/>
      <c r="GT49" s="84"/>
      <c r="GU49" s="84"/>
      <c r="GV49" s="84"/>
      <c r="GW49" s="84"/>
      <c r="GX49" s="84"/>
      <c r="GY49" s="84"/>
      <c r="GZ49" s="84"/>
      <c r="HA49" s="84"/>
      <c r="HB49" s="84"/>
      <c r="HC49" s="84"/>
      <c r="HD49" s="84"/>
      <c r="HE49" s="84"/>
      <c r="HF49" s="84"/>
      <c r="HG49" s="84"/>
      <c r="HH49" s="84"/>
      <c r="HI49" s="84"/>
      <c r="HJ49" s="84"/>
      <c r="HK49" s="84"/>
      <c r="HL49" s="84"/>
      <c r="HM49" s="84"/>
      <c r="HN49" s="84"/>
      <c r="HO49" s="84"/>
      <c r="HP49" s="84"/>
      <c r="HQ49" s="84"/>
      <c r="HR49" s="84"/>
      <c r="HS49" s="84"/>
      <c r="HT49" s="84"/>
      <c r="HU49" s="84"/>
      <c r="HV49" s="84"/>
      <c r="HW49" s="84"/>
      <c r="HX49" s="84"/>
      <c r="HY49" s="84"/>
      <c r="HZ49" s="84"/>
      <c r="IA49" s="84"/>
      <c r="IB49" s="84"/>
      <c r="IC49" s="84"/>
      <c r="ID49" s="84"/>
      <c r="IE49" s="84"/>
      <c r="IF49" s="84"/>
      <c r="IG49" s="84"/>
      <c r="IH49" s="84"/>
      <c r="II49" s="84"/>
      <c r="IJ49" s="84"/>
      <c r="IK49" s="84"/>
      <c r="IL49" s="84"/>
      <c r="IM49" s="84"/>
      <c r="IN49" s="84"/>
      <c r="IO49" s="84"/>
      <c r="IP49" s="84"/>
      <c r="IQ49" s="84"/>
      <c r="IR49" s="84"/>
      <c r="IS49" s="84"/>
      <c r="IT49" s="84"/>
      <c r="IU49" s="84"/>
      <c r="IV49" s="84"/>
      <c r="IW49" s="84"/>
      <c r="IX49" s="84"/>
      <c r="IY49" s="84"/>
      <c r="IZ49" s="84"/>
      <c r="JA49" s="84"/>
      <c r="JB49" s="84"/>
      <c r="JC49" s="84"/>
      <c r="JD49" s="84"/>
      <c r="JE49" s="84"/>
      <c r="JF49" s="84"/>
      <c r="JG49" s="84"/>
      <c r="JH49" s="84"/>
      <c r="JI49" s="84"/>
      <c r="JJ49" s="84"/>
    </row>
    <row r="50" spans="1:270">
      <c r="A50" s="60"/>
      <c r="B50" s="102">
        <v>22201</v>
      </c>
      <c r="C50" s="32" t="s">
        <v>109</v>
      </c>
      <c r="D50" s="104"/>
      <c r="E50" s="104"/>
      <c r="F50" s="128">
        <v>1105104.21</v>
      </c>
      <c r="G50" s="124">
        <f t="shared" ref="G50:G51" si="8">SUM(D50:F50)</f>
        <v>1105104.21</v>
      </c>
      <c r="H50" s="104"/>
      <c r="I50" s="129"/>
      <c r="J50" s="129"/>
      <c r="K50" s="104"/>
      <c r="L50" s="106">
        <f>SUM(G50)</f>
        <v>1105104.21</v>
      </c>
    </row>
    <row r="51" spans="1:270">
      <c r="A51" s="60"/>
      <c r="B51" s="116">
        <v>22201</v>
      </c>
      <c r="C51" s="41" t="s">
        <v>110</v>
      </c>
      <c r="D51" s="118"/>
      <c r="E51" s="118">
        <v>368368.07</v>
      </c>
      <c r="F51" s="118"/>
      <c r="G51" s="124">
        <f t="shared" si="8"/>
        <v>368368.07</v>
      </c>
      <c r="H51" s="118"/>
      <c r="I51" s="126"/>
      <c r="J51" s="126"/>
      <c r="K51" s="118"/>
      <c r="L51" s="121">
        <f>SUM(G51)</f>
        <v>368368.07</v>
      </c>
    </row>
    <row r="52" spans="1:270" s="130" customFormat="1">
      <c r="B52" s="131"/>
      <c r="C52" s="132"/>
      <c r="D52" s="133"/>
      <c r="E52" s="133"/>
      <c r="F52" s="133"/>
      <c r="G52" s="133"/>
      <c r="H52" s="133"/>
      <c r="I52" s="134"/>
      <c r="J52" s="134"/>
      <c r="K52" s="133"/>
      <c r="L52" s="135"/>
    </row>
    <row r="53" spans="1:270" s="130" customFormat="1">
      <c r="B53" s="131"/>
      <c r="C53" s="132"/>
      <c r="D53" s="133"/>
      <c r="E53" s="133"/>
      <c r="F53" s="133"/>
      <c r="G53" s="133"/>
      <c r="H53" s="133"/>
      <c r="I53" s="134"/>
      <c r="J53" s="134"/>
      <c r="K53" s="133"/>
      <c r="L53" s="135"/>
    </row>
    <row r="54" spans="1:270" s="20" customFormat="1">
      <c r="A54" s="84"/>
      <c r="B54" s="94">
        <v>32</v>
      </c>
      <c r="C54" s="95" t="s">
        <v>68</v>
      </c>
      <c r="D54" s="96">
        <f t="shared" ref="D54:L54" si="9">SUM(D55)</f>
        <v>191986.15</v>
      </c>
      <c r="E54" s="96">
        <f t="shared" si="9"/>
        <v>193243.78</v>
      </c>
      <c r="F54" s="96">
        <f t="shared" si="9"/>
        <v>113714.18000000001</v>
      </c>
      <c r="G54" s="96">
        <f t="shared" si="9"/>
        <v>498944.11</v>
      </c>
      <c r="H54" s="96">
        <f t="shared" si="9"/>
        <v>466.39</v>
      </c>
      <c r="I54" s="96">
        <f t="shared" si="9"/>
        <v>0</v>
      </c>
      <c r="J54" s="96">
        <f t="shared" si="9"/>
        <v>6.91</v>
      </c>
      <c r="K54" s="96">
        <f t="shared" si="9"/>
        <v>0</v>
      </c>
      <c r="L54" s="97">
        <f t="shared" si="9"/>
        <v>499417.40999999992</v>
      </c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4"/>
      <c r="BL54" s="84"/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4"/>
      <c r="HT54" s="84"/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4"/>
      <c r="IN54" s="84"/>
      <c r="IO54" s="84"/>
      <c r="IP54" s="84"/>
      <c r="IQ54" s="84"/>
      <c r="IR54" s="84"/>
      <c r="IS54" s="84"/>
      <c r="IT54" s="84"/>
      <c r="IU54" s="84"/>
      <c r="IV54" s="84"/>
      <c r="IW54" s="84"/>
      <c r="IX54" s="84"/>
      <c r="IY54" s="84"/>
      <c r="IZ54" s="84"/>
      <c r="JA54" s="84"/>
      <c r="JB54" s="84"/>
      <c r="JC54" s="84"/>
      <c r="JD54" s="84"/>
      <c r="JE54" s="84"/>
      <c r="JF54" s="84"/>
      <c r="JG54" s="84"/>
      <c r="JH54" s="84"/>
      <c r="JI54" s="84"/>
      <c r="JJ54" s="84"/>
    </row>
    <row r="55" spans="1:270" s="20" customFormat="1">
      <c r="A55" s="84"/>
      <c r="B55" s="98">
        <v>321</v>
      </c>
      <c r="C55" s="99" t="s">
        <v>111</v>
      </c>
      <c r="D55" s="100">
        <f>SUM(D56:D66)</f>
        <v>191986.15</v>
      </c>
      <c r="E55" s="100">
        <f>SUM(E56:E66)</f>
        <v>193243.78</v>
      </c>
      <c r="F55" s="100">
        <f>SUM(F57:F66)</f>
        <v>113714.18000000001</v>
      </c>
      <c r="G55" s="100">
        <f t="shared" ref="G55:L55" si="10">SUM(G56:G66)</f>
        <v>498944.11</v>
      </c>
      <c r="H55" s="100">
        <f t="shared" si="10"/>
        <v>466.39</v>
      </c>
      <c r="I55" s="100">
        <f t="shared" si="10"/>
        <v>0</v>
      </c>
      <c r="J55" s="100">
        <f t="shared" si="10"/>
        <v>6.91</v>
      </c>
      <c r="K55" s="100">
        <f t="shared" si="10"/>
        <v>0</v>
      </c>
      <c r="L55" s="101">
        <f t="shared" si="10"/>
        <v>499417.40999999992</v>
      </c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84"/>
      <c r="DQ55" s="84"/>
      <c r="DR55" s="84"/>
      <c r="DS55" s="84"/>
      <c r="DT55" s="84"/>
      <c r="DU55" s="84"/>
      <c r="DV55" s="84"/>
      <c r="DW55" s="84"/>
      <c r="DX55" s="84"/>
      <c r="DY55" s="84"/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/>
      <c r="EO55" s="84"/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84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84"/>
      <c r="HQ55" s="84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84"/>
      <c r="IH55" s="84"/>
      <c r="II55" s="84"/>
      <c r="IJ55" s="84"/>
      <c r="IK55" s="84"/>
      <c r="IL55" s="84"/>
      <c r="IM55" s="84"/>
      <c r="IN55" s="84"/>
      <c r="IO55" s="84"/>
      <c r="IP55" s="84"/>
      <c r="IQ55" s="84"/>
      <c r="IR55" s="84"/>
      <c r="IS55" s="84"/>
      <c r="IT55" s="84"/>
      <c r="IU55" s="84"/>
      <c r="IV55" s="84"/>
      <c r="IW55" s="84"/>
      <c r="IX55" s="84"/>
      <c r="IY55" s="84"/>
      <c r="IZ55" s="84"/>
      <c r="JA55" s="84"/>
      <c r="JB55" s="84"/>
      <c r="JC55" s="84"/>
      <c r="JD55" s="84"/>
      <c r="JE55" s="84"/>
      <c r="JF55" s="84"/>
      <c r="JG55" s="84"/>
      <c r="JH55" s="84"/>
      <c r="JI55" s="84"/>
      <c r="JJ55" s="84"/>
    </row>
    <row r="56" spans="1:270">
      <c r="A56" s="60"/>
      <c r="B56" s="136">
        <v>32102</v>
      </c>
      <c r="C56" s="137" t="s">
        <v>70</v>
      </c>
      <c r="D56" s="48"/>
      <c r="E56" s="48"/>
      <c r="F56" s="48"/>
      <c r="G56" s="124">
        <f t="shared" ref="G56:G66" si="11">SUM(D56:F56)</f>
        <v>0</v>
      </c>
      <c r="H56" s="48">
        <v>420.88</v>
      </c>
      <c r="I56" s="48"/>
      <c r="J56" s="48"/>
      <c r="K56" s="48"/>
      <c r="L56" s="138">
        <f>SUM(G56:K56)</f>
        <v>420.88</v>
      </c>
    </row>
    <row r="57" spans="1:270">
      <c r="A57" s="60"/>
      <c r="B57" s="139">
        <v>32102</v>
      </c>
      <c r="C57" s="140" t="s">
        <v>71</v>
      </c>
      <c r="D57" s="48"/>
      <c r="E57" s="48"/>
      <c r="F57" s="48">
        <v>3.39</v>
      </c>
      <c r="G57" s="124">
        <f t="shared" si="11"/>
        <v>3.39</v>
      </c>
      <c r="H57" s="48"/>
      <c r="I57" s="48"/>
      <c r="J57" s="48"/>
      <c r="K57" s="48"/>
      <c r="L57" s="138">
        <f t="shared" ref="L57:L64" si="12">SUM(G57:K57)</f>
        <v>3.39</v>
      </c>
    </row>
    <row r="58" spans="1:270" ht="24.75">
      <c r="A58" s="60"/>
      <c r="B58" s="139">
        <v>32102</v>
      </c>
      <c r="C58" s="141" t="s">
        <v>112</v>
      </c>
      <c r="D58" s="48">
        <v>21.35</v>
      </c>
      <c r="E58" s="142"/>
      <c r="F58" s="142"/>
      <c r="G58" s="124">
        <f>SUM(D58:F58)</f>
        <v>21.35</v>
      </c>
      <c r="H58" s="48"/>
      <c r="I58" s="48"/>
      <c r="J58" s="48"/>
      <c r="K58" s="48"/>
      <c r="L58" s="138">
        <f>SUM(G58:K58)</f>
        <v>21.35</v>
      </c>
    </row>
    <row r="59" spans="1:270" ht="36.75">
      <c r="A59" s="60"/>
      <c r="B59" s="139">
        <v>32201</v>
      </c>
      <c r="C59" s="141" t="s">
        <v>74</v>
      </c>
      <c r="D59" s="48">
        <v>191964.79999999999</v>
      </c>
      <c r="E59" s="48"/>
      <c r="F59" s="48"/>
      <c r="G59" s="124">
        <f>SUM(D59:F59)</f>
        <v>191964.79999999999</v>
      </c>
      <c r="H59" s="48"/>
      <c r="I59" s="48"/>
      <c r="J59" s="48"/>
      <c r="K59" s="48"/>
      <c r="L59" s="138">
        <f t="shared" ref="L59" si="13">SUM(G59:K59)</f>
        <v>191964.79999999999</v>
      </c>
    </row>
    <row r="60" spans="1:270" ht="25.5" customHeight="1">
      <c r="A60" s="60"/>
      <c r="B60" s="139">
        <v>32102</v>
      </c>
      <c r="C60" s="141" t="s">
        <v>113</v>
      </c>
      <c r="D60" s="48"/>
      <c r="E60" s="48"/>
      <c r="F60" s="48">
        <v>30.02</v>
      </c>
      <c r="G60" s="124">
        <f t="shared" si="11"/>
        <v>30.02</v>
      </c>
      <c r="H60" s="48"/>
      <c r="I60" s="48"/>
      <c r="J60" s="48"/>
      <c r="K60" s="48"/>
      <c r="L60" s="138">
        <f>SUM(G60:K60)</f>
        <v>30.02</v>
      </c>
    </row>
    <row r="61" spans="1:270" ht="36.75">
      <c r="A61" s="60"/>
      <c r="B61" s="139">
        <v>32201</v>
      </c>
      <c r="C61" s="141" t="s">
        <v>114</v>
      </c>
      <c r="D61" s="48"/>
      <c r="E61" s="48"/>
      <c r="F61" s="48">
        <v>113657.13</v>
      </c>
      <c r="G61" s="124">
        <f t="shared" si="11"/>
        <v>113657.13</v>
      </c>
      <c r="H61" s="48"/>
      <c r="I61" s="48"/>
      <c r="J61" s="48"/>
      <c r="K61" s="48"/>
      <c r="L61" s="138">
        <f t="shared" si="12"/>
        <v>113657.13</v>
      </c>
    </row>
    <row r="62" spans="1:270" ht="24.75">
      <c r="A62" s="60"/>
      <c r="B62" s="139">
        <v>32102</v>
      </c>
      <c r="C62" s="141" t="s">
        <v>115</v>
      </c>
      <c r="D62" s="105"/>
      <c r="E62" s="105"/>
      <c r="F62" s="50">
        <v>23.64</v>
      </c>
      <c r="G62" s="124">
        <f t="shared" si="11"/>
        <v>23.64</v>
      </c>
      <c r="H62" s="48"/>
      <c r="I62" s="48"/>
      <c r="J62" s="48"/>
      <c r="K62" s="48"/>
      <c r="L62" s="138">
        <f t="shared" si="12"/>
        <v>23.64</v>
      </c>
    </row>
    <row r="63" spans="1:270" ht="24.75">
      <c r="A63" s="60"/>
      <c r="B63" s="143">
        <v>32102</v>
      </c>
      <c r="C63" s="144" t="s">
        <v>116</v>
      </c>
      <c r="D63" s="145"/>
      <c r="E63" s="145"/>
      <c r="F63" s="145"/>
      <c r="G63" s="124">
        <f t="shared" si="11"/>
        <v>0</v>
      </c>
      <c r="H63" s="145">
        <v>45.51</v>
      </c>
      <c r="I63" s="145"/>
      <c r="J63" s="145"/>
      <c r="K63" s="145"/>
      <c r="L63" s="146">
        <f t="shared" si="12"/>
        <v>45.51</v>
      </c>
    </row>
    <row r="64" spans="1:270" s="105" customFormat="1" ht="24.75">
      <c r="A64" s="60"/>
      <c r="B64" s="139">
        <v>32102</v>
      </c>
      <c r="C64" s="141" t="s">
        <v>117</v>
      </c>
      <c r="D64" s="48"/>
      <c r="F64" s="48"/>
      <c r="G64" s="124">
        <f t="shared" si="11"/>
        <v>0</v>
      </c>
      <c r="H64" s="147"/>
      <c r="I64" s="48"/>
      <c r="J64" s="48">
        <v>6.91</v>
      </c>
      <c r="K64" s="147"/>
      <c r="L64" s="138">
        <f t="shared" si="12"/>
        <v>6.91</v>
      </c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0"/>
      <c r="DB64" s="60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0"/>
      <c r="DQ64" s="60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0"/>
      <c r="EF64" s="60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0"/>
      <c r="FJ64" s="60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0"/>
      <c r="FY64" s="60"/>
      <c r="FZ64" s="60"/>
      <c r="GA64" s="60"/>
      <c r="GB64" s="60"/>
      <c r="GC64" s="60"/>
      <c r="GD64" s="60"/>
      <c r="GE64" s="60"/>
      <c r="GF64" s="60"/>
      <c r="GG64" s="60"/>
      <c r="GH64" s="60"/>
      <c r="GI64" s="60"/>
      <c r="GJ64" s="60"/>
      <c r="GK64" s="60"/>
      <c r="GL64" s="60"/>
      <c r="GM64" s="60"/>
      <c r="GN64" s="60"/>
      <c r="GO64" s="60"/>
      <c r="GP64" s="60"/>
      <c r="GQ64" s="60"/>
      <c r="GR64" s="60"/>
      <c r="GS64" s="60"/>
      <c r="GT64" s="60"/>
      <c r="GU64" s="60"/>
      <c r="GV64" s="60"/>
      <c r="GW64" s="60"/>
      <c r="GX64" s="60"/>
      <c r="GY64" s="60"/>
      <c r="GZ64" s="60"/>
      <c r="HA64" s="60"/>
      <c r="HB64" s="60"/>
      <c r="HC64" s="60"/>
      <c r="HD64" s="60"/>
      <c r="HE64" s="60"/>
      <c r="HF64" s="60"/>
      <c r="HG64" s="60"/>
      <c r="HH64" s="60"/>
      <c r="HI64" s="60"/>
      <c r="HJ64" s="60"/>
      <c r="HK64" s="60"/>
      <c r="HL64" s="60"/>
      <c r="HM64" s="60"/>
      <c r="HN64" s="60"/>
      <c r="HO64" s="60"/>
      <c r="HP64" s="60"/>
      <c r="HQ64" s="60"/>
      <c r="HR64" s="60"/>
      <c r="HS64" s="60"/>
      <c r="HT64" s="60"/>
      <c r="HU64" s="60"/>
      <c r="HV64" s="60"/>
      <c r="HW64" s="60"/>
      <c r="HX64" s="60"/>
      <c r="HY64" s="60"/>
      <c r="HZ64" s="60"/>
      <c r="IA64" s="60"/>
      <c r="IB64" s="60"/>
      <c r="IC64" s="60"/>
      <c r="ID64" s="60"/>
      <c r="IE64" s="60"/>
      <c r="IF64" s="60"/>
      <c r="IG64" s="60"/>
      <c r="IH64" s="60"/>
      <c r="II64" s="60"/>
      <c r="IJ64" s="60"/>
      <c r="IK64" s="60"/>
      <c r="IL64" s="60"/>
      <c r="IM64" s="60"/>
      <c r="IN64" s="60"/>
      <c r="IO64" s="60"/>
      <c r="IP64" s="60"/>
      <c r="IQ64" s="60"/>
      <c r="IR64" s="60"/>
      <c r="IS64" s="60"/>
      <c r="IT64" s="60"/>
      <c r="IU64" s="60"/>
      <c r="IV64" s="60"/>
      <c r="IW64" s="60"/>
      <c r="IX64" s="60"/>
      <c r="IY64" s="60"/>
      <c r="IZ64" s="60"/>
      <c r="JA64" s="60"/>
      <c r="JB64" s="60"/>
      <c r="JC64" s="60"/>
      <c r="JD64" s="60"/>
      <c r="JE64" s="60"/>
      <c r="JF64" s="60"/>
      <c r="JG64" s="60"/>
      <c r="JH64" s="60"/>
      <c r="JI64" s="60"/>
      <c r="JJ64" s="60"/>
    </row>
    <row r="65" spans="1:270" s="105" customFormat="1" ht="25.5" customHeight="1">
      <c r="A65" s="60"/>
      <c r="B65" s="139">
        <v>32102</v>
      </c>
      <c r="C65" s="141" t="s">
        <v>80</v>
      </c>
      <c r="D65" s="48"/>
      <c r="E65" s="105">
        <v>16.190000000000001</v>
      </c>
      <c r="G65" s="124">
        <f t="shared" si="11"/>
        <v>16.190000000000001</v>
      </c>
      <c r="H65" s="48"/>
      <c r="I65" s="48"/>
      <c r="J65" s="48"/>
      <c r="K65" s="48"/>
      <c r="L65" s="138">
        <f>SUM(G65:K65)</f>
        <v>16.190000000000001</v>
      </c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0"/>
      <c r="DB65" s="60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Q65" s="60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0"/>
      <c r="EF65" s="60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0"/>
      <c r="EU65" s="60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0"/>
      <c r="FJ65" s="60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0"/>
      <c r="FY65" s="60"/>
      <c r="FZ65" s="60"/>
      <c r="GA65" s="60"/>
      <c r="GB65" s="60"/>
      <c r="GC65" s="60"/>
      <c r="GD65" s="60"/>
      <c r="GE65" s="60"/>
      <c r="GF65" s="60"/>
      <c r="GG65" s="60"/>
      <c r="GH65" s="60"/>
      <c r="GI65" s="60"/>
      <c r="GJ65" s="60"/>
      <c r="GK65" s="60"/>
      <c r="GL65" s="60"/>
      <c r="GM65" s="60"/>
      <c r="GN65" s="60"/>
      <c r="GO65" s="60"/>
      <c r="GP65" s="60"/>
      <c r="GQ65" s="60"/>
      <c r="GR65" s="60"/>
      <c r="GS65" s="60"/>
      <c r="GT65" s="60"/>
      <c r="GU65" s="60"/>
      <c r="GV65" s="60"/>
      <c r="GW65" s="60"/>
      <c r="GX65" s="60"/>
      <c r="GY65" s="60"/>
      <c r="GZ65" s="60"/>
      <c r="HA65" s="60"/>
      <c r="HB65" s="60"/>
      <c r="HC65" s="60"/>
      <c r="HD65" s="60"/>
      <c r="HE65" s="60"/>
      <c r="HF65" s="60"/>
      <c r="HG65" s="60"/>
      <c r="HH65" s="60"/>
      <c r="HI65" s="60"/>
      <c r="HJ65" s="60"/>
      <c r="HK65" s="60"/>
      <c r="HL65" s="60"/>
      <c r="HM65" s="60"/>
      <c r="HN65" s="60"/>
      <c r="HO65" s="60"/>
      <c r="HP65" s="60"/>
      <c r="HQ65" s="60"/>
      <c r="HR65" s="60"/>
      <c r="HS65" s="60"/>
      <c r="HT65" s="60"/>
      <c r="HU65" s="60"/>
      <c r="HV65" s="60"/>
      <c r="HW65" s="60"/>
      <c r="HX65" s="60"/>
      <c r="HY65" s="60"/>
      <c r="HZ65" s="60"/>
      <c r="IA65" s="60"/>
      <c r="IB65" s="60"/>
      <c r="IC65" s="60"/>
      <c r="ID65" s="60"/>
      <c r="IE65" s="60"/>
      <c r="IF65" s="60"/>
      <c r="IG65" s="60"/>
      <c r="IH65" s="60"/>
      <c r="II65" s="60"/>
      <c r="IJ65" s="60"/>
      <c r="IK65" s="60"/>
      <c r="IL65" s="60"/>
      <c r="IM65" s="60"/>
      <c r="IN65" s="60"/>
      <c r="IO65" s="60"/>
      <c r="IP65" s="60"/>
      <c r="IQ65" s="60"/>
      <c r="IR65" s="60"/>
      <c r="IS65" s="60"/>
      <c r="IT65" s="60"/>
      <c r="IU65" s="60"/>
      <c r="IV65" s="60"/>
      <c r="IW65" s="60"/>
      <c r="IX65" s="60"/>
      <c r="IY65" s="60"/>
      <c r="IZ65" s="60"/>
      <c r="JA65" s="60"/>
      <c r="JB65" s="60"/>
      <c r="JC65" s="60"/>
      <c r="JD65" s="60"/>
      <c r="JE65" s="60"/>
      <c r="JF65" s="60"/>
      <c r="JG65" s="60"/>
      <c r="JH65" s="60"/>
      <c r="JI65" s="60"/>
      <c r="JJ65" s="60"/>
    </row>
    <row r="66" spans="1:270" ht="36.75">
      <c r="A66" s="60"/>
      <c r="B66" s="148">
        <v>32201</v>
      </c>
      <c r="C66" s="149" t="s">
        <v>118</v>
      </c>
      <c r="D66" s="142"/>
      <c r="E66" s="142">
        <v>193227.59</v>
      </c>
      <c r="F66" s="142"/>
      <c r="G66" s="124">
        <f t="shared" si="11"/>
        <v>193227.59</v>
      </c>
      <c r="H66" s="142"/>
      <c r="I66" s="142"/>
      <c r="J66" s="142"/>
      <c r="K66" s="142"/>
      <c r="L66" s="150">
        <f t="shared" ref="L66" si="14">SUM(G66:K66)</f>
        <v>193227.59</v>
      </c>
    </row>
    <row r="67" spans="1:270" s="20" customFormat="1">
      <c r="A67" s="84"/>
      <c r="B67" s="151"/>
      <c r="C67" s="152" t="s">
        <v>119</v>
      </c>
      <c r="D67" s="153">
        <f t="shared" ref="D67:L67" si="15">SUM(D8+D15+D31+D35+D45+D48+D54)</f>
        <v>560354.22</v>
      </c>
      <c r="E67" s="153">
        <f t="shared" si="15"/>
        <v>561611.85</v>
      </c>
      <c r="F67" s="153">
        <f t="shared" si="15"/>
        <v>1218818.3899999999</v>
      </c>
      <c r="G67" s="153">
        <f t="shared" si="15"/>
        <v>2340784.46</v>
      </c>
      <c r="H67" s="153">
        <f t="shared" si="15"/>
        <v>1123334.4599999997</v>
      </c>
      <c r="I67" s="153">
        <f t="shared" si="15"/>
        <v>0</v>
      </c>
      <c r="J67" s="153">
        <f t="shared" si="15"/>
        <v>6.91</v>
      </c>
      <c r="K67" s="153">
        <f t="shared" si="15"/>
        <v>0</v>
      </c>
      <c r="L67" s="154">
        <f t="shared" si="15"/>
        <v>3464125.83</v>
      </c>
      <c r="N67" s="155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4"/>
      <c r="FF67" s="84"/>
      <c r="FG67" s="84"/>
      <c r="FH67" s="84"/>
      <c r="FI67" s="84"/>
      <c r="FJ67" s="84"/>
      <c r="FK67" s="84"/>
      <c r="FL67" s="84"/>
      <c r="FM67" s="84"/>
      <c r="FN67" s="84"/>
      <c r="FO67" s="84"/>
      <c r="FP67" s="84"/>
      <c r="FQ67" s="84"/>
      <c r="FR67" s="84"/>
      <c r="FS67" s="84"/>
      <c r="FT67" s="84"/>
      <c r="FU67" s="84"/>
      <c r="FV67" s="84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  <c r="IX67" s="84"/>
      <c r="IY67" s="84"/>
      <c r="IZ67" s="84"/>
      <c r="JA67" s="84"/>
      <c r="JB67" s="84"/>
      <c r="JC67" s="84"/>
      <c r="JD67" s="84"/>
      <c r="JE67" s="84"/>
      <c r="JF67" s="84"/>
      <c r="JG67" s="84"/>
      <c r="JH67" s="84"/>
      <c r="JI67" s="84"/>
      <c r="JJ67" s="84"/>
    </row>
    <row r="68" spans="1:270" s="20" customFormat="1">
      <c r="A68" s="84"/>
      <c r="B68" s="151"/>
      <c r="C68" s="152" t="s">
        <v>120</v>
      </c>
      <c r="D68" s="153">
        <f>SUM(D9+D16+D28+D32+D36+D46+D49+D55)</f>
        <v>560354.22</v>
      </c>
      <c r="E68" s="153">
        <f t="shared" ref="E68:L68" si="16">SUM(E9+E16+E28+E32+E36+E41+E43+E46+E49+E55)</f>
        <v>561611.85</v>
      </c>
      <c r="F68" s="153">
        <f t="shared" si="16"/>
        <v>1218818.3899999999</v>
      </c>
      <c r="G68" s="153">
        <f t="shared" si="16"/>
        <v>2340784.46</v>
      </c>
      <c r="H68" s="153">
        <f t="shared" si="16"/>
        <v>1123334.4599999997</v>
      </c>
      <c r="I68" s="153">
        <f t="shared" si="16"/>
        <v>0</v>
      </c>
      <c r="J68" s="153">
        <f t="shared" si="16"/>
        <v>6.91</v>
      </c>
      <c r="K68" s="153">
        <f t="shared" si="16"/>
        <v>0</v>
      </c>
      <c r="L68" s="154">
        <f t="shared" si="16"/>
        <v>3464125.83</v>
      </c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4"/>
      <c r="FF68" s="84"/>
      <c r="FG68" s="84"/>
      <c r="FH68" s="84"/>
      <c r="FI68" s="84"/>
      <c r="FJ68" s="84"/>
      <c r="FK68" s="84"/>
      <c r="FL68" s="84"/>
      <c r="FM68" s="84"/>
      <c r="FN68" s="84"/>
      <c r="FO68" s="84"/>
      <c r="FP68" s="84"/>
      <c r="FQ68" s="84"/>
      <c r="FR68" s="84"/>
      <c r="FS68" s="84"/>
      <c r="FT68" s="84"/>
      <c r="FU68" s="84"/>
      <c r="FV68" s="84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  <c r="IX68" s="84"/>
      <c r="IY68" s="84"/>
      <c r="IZ68" s="84"/>
      <c r="JA68" s="84"/>
      <c r="JB68" s="84"/>
      <c r="JC68" s="84"/>
      <c r="JD68" s="84"/>
      <c r="JE68" s="84"/>
      <c r="JF68" s="84"/>
      <c r="JG68" s="84"/>
      <c r="JH68" s="84"/>
      <c r="JI68" s="84"/>
      <c r="JJ68" s="84"/>
    </row>
    <row r="69" spans="1:270" s="20" customFormat="1" ht="15.75" thickBot="1">
      <c r="A69" s="84"/>
      <c r="B69" s="156"/>
      <c r="C69" s="157" t="s">
        <v>121</v>
      </c>
      <c r="D69" s="158">
        <f>SUM(D47,D56:D66)</f>
        <v>560354.22</v>
      </c>
      <c r="E69" s="158">
        <f>SUM(E51,E56:E66)</f>
        <v>561611.85</v>
      </c>
      <c r="F69" s="158">
        <f>SUM(F50,F56:F66)</f>
        <v>1218818.3899999999</v>
      </c>
      <c r="G69" s="158">
        <f>SUM(G47,G50:G51,G56:G66)</f>
        <v>2340784.46</v>
      </c>
      <c r="H69" s="158">
        <f>SUM(H10,H11:H14,H17:H27,H29:H30,H33:H34,H37:H40,H42,H44,H56:H66)</f>
        <v>1123334.46</v>
      </c>
      <c r="I69" s="158"/>
      <c r="J69" s="158">
        <f>SUM(J64)</f>
        <v>6.91</v>
      </c>
      <c r="K69" s="158"/>
      <c r="L69" s="159">
        <f>SUM(L10,L11:L14,L17:L27,L29:L30,L33:L34,L37:L40,L42,L44,L47,L50:L53,L56:L66)</f>
        <v>3464125.8299999996</v>
      </c>
      <c r="N69" s="160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4"/>
      <c r="FF69" s="84"/>
      <c r="FG69" s="84"/>
      <c r="FH69" s="84"/>
      <c r="FI69" s="84"/>
      <c r="FJ69" s="84"/>
      <c r="FK69" s="84"/>
      <c r="FL69" s="84"/>
      <c r="FM69" s="84"/>
      <c r="FN69" s="84"/>
      <c r="FO69" s="84"/>
      <c r="FP69" s="84"/>
      <c r="FQ69" s="84"/>
      <c r="FR69" s="84"/>
      <c r="FS69" s="84"/>
      <c r="FT69" s="84"/>
      <c r="FU69" s="84"/>
      <c r="FV69" s="84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  <c r="IX69" s="84"/>
      <c r="IY69" s="84"/>
      <c r="IZ69" s="84"/>
      <c r="JA69" s="84"/>
      <c r="JB69" s="84"/>
      <c r="JC69" s="84"/>
      <c r="JD69" s="84"/>
      <c r="JE69" s="84"/>
      <c r="JF69" s="84"/>
      <c r="JG69" s="84"/>
      <c r="JH69" s="84"/>
      <c r="JI69" s="84"/>
      <c r="JJ69" s="84"/>
    </row>
    <row r="70" spans="1:270">
      <c r="A70" s="60"/>
    </row>
    <row r="71" spans="1:270" ht="18.75">
      <c r="A71" s="60"/>
      <c r="D71" s="161"/>
      <c r="E71" s="161"/>
      <c r="F71" s="161"/>
      <c r="G71" s="161"/>
      <c r="H71" s="161"/>
      <c r="I71" s="161"/>
      <c r="J71" s="161"/>
      <c r="K71" s="161"/>
      <c r="L71" s="162"/>
    </row>
    <row r="72" spans="1:270">
      <c r="A72" s="60"/>
      <c r="F72" s="163"/>
      <c r="G72" s="164"/>
      <c r="L72" s="164"/>
    </row>
    <row r="73" spans="1:270">
      <c r="A73" s="60"/>
    </row>
    <row r="74" spans="1:270" ht="15.75">
      <c r="A74" s="60"/>
      <c r="C74" s="165"/>
      <c r="D74" s="166"/>
      <c r="E74" s="166"/>
      <c r="F74" s="166"/>
      <c r="G74" s="166"/>
    </row>
    <row r="75" spans="1:270">
      <c r="A75" s="60"/>
      <c r="L75" s="164"/>
    </row>
    <row r="82" spans="2:270">
      <c r="B82" s="5"/>
      <c r="I82" s="5"/>
      <c r="J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  <c r="IW82" s="5"/>
      <c r="IX82" s="5"/>
      <c r="IY82" s="5"/>
      <c r="IZ82" s="5"/>
      <c r="JA82" s="5"/>
      <c r="JB82" s="5"/>
      <c r="JC82" s="5"/>
      <c r="JD82" s="5"/>
      <c r="JE82" s="5"/>
      <c r="JF82" s="5"/>
      <c r="JG82" s="5"/>
      <c r="JH82" s="5"/>
      <c r="JI82" s="5"/>
      <c r="JJ82" s="5"/>
    </row>
    <row r="83" spans="2:270">
      <c r="B83" s="5"/>
      <c r="I83" s="5"/>
      <c r="J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  <c r="IT83" s="5"/>
      <c r="IU83" s="5"/>
      <c r="IV83" s="5"/>
      <c r="IW83" s="5"/>
      <c r="IX83" s="5"/>
      <c r="IY83" s="5"/>
      <c r="IZ83" s="5"/>
      <c r="JA83" s="5"/>
      <c r="JB83" s="5"/>
      <c r="JC83" s="5"/>
      <c r="JD83" s="5"/>
      <c r="JE83" s="5"/>
      <c r="JF83" s="5"/>
      <c r="JG83" s="5"/>
      <c r="JH83" s="5"/>
      <c r="JI83" s="5"/>
      <c r="JJ83" s="5"/>
    </row>
    <row r="84" spans="2:270">
      <c r="B84" s="5"/>
      <c r="I84" s="5"/>
      <c r="J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  <c r="IW84" s="5"/>
      <c r="IX84" s="5"/>
      <c r="IY84" s="5"/>
      <c r="IZ84" s="5"/>
      <c r="JA84" s="5"/>
      <c r="JB84" s="5"/>
      <c r="JC84" s="5"/>
      <c r="JD84" s="5"/>
      <c r="JE84" s="5"/>
      <c r="JF84" s="5"/>
      <c r="JG84" s="5"/>
      <c r="JH84" s="5"/>
      <c r="JI84" s="5"/>
      <c r="JJ84" s="5"/>
    </row>
    <row r="85" spans="2:270">
      <c r="B85" s="5"/>
      <c r="I85" s="5"/>
      <c r="J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  <c r="IV85" s="5"/>
      <c r="IW85" s="5"/>
      <c r="IX85" s="5"/>
      <c r="IY85" s="5"/>
      <c r="IZ85" s="5"/>
      <c r="JA85" s="5"/>
      <c r="JB85" s="5"/>
      <c r="JC85" s="5"/>
      <c r="JD85" s="5"/>
      <c r="JE85" s="5"/>
      <c r="JF85" s="5"/>
      <c r="JG85" s="5"/>
      <c r="JH85" s="5"/>
      <c r="JI85" s="5"/>
      <c r="JJ85" s="5"/>
    </row>
    <row r="86" spans="2:270">
      <c r="B86" s="5"/>
      <c r="I86" s="5"/>
      <c r="J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  <c r="IV86" s="5"/>
      <c r="IW86" s="5"/>
      <c r="IX86" s="5"/>
      <c r="IY86" s="5"/>
      <c r="IZ86" s="5"/>
      <c r="JA86" s="5"/>
      <c r="JB86" s="5"/>
      <c r="JC86" s="5"/>
      <c r="JD86" s="5"/>
      <c r="JE86" s="5"/>
      <c r="JF86" s="5"/>
      <c r="JG86" s="5"/>
      <c r="JH86" s="5"/>
      <c r="JI86" s="5"/>
      <c r="JJ86" s="5"/>
    </row>
    <row r="87" spans="2:270">
      <c r="B87" s="5"/>
      <c r="I87" s="5"/>
      <c r="J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  <c r="IV87" s="5"/>
      <c r="IW87" s="5"/>
      <c r="IX87" s="5"/>
      <c r="IY87" s="5"/>
      <c r="IZ87" s="5"/>
      <c r="JA87" s="5"/>
      <c r="JB87" s="5"/>
      <c r="JC87" s="5"/>
      <c r="JD87" s="5"/>
      <c r="JE87" s="5"/>
      <c r="JF87" s="5"/>
      <c r="JG87" s="5"/>
      <c r="JH87" s="5"/>
      <c r="JI87" s="5"/>
      <c r="JJ87" s="5"/>
    </row>
    <row r="88" spans="2:270">
      <c r="B88" s="5"/>
      <c r="I88" s="5"/>
      <c r="J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  <c r="IW88" s="5"/>
      <c r="IX88" s="5"/>
      <c r="IY88" s="5"/>
      <c r="IZ88" s="5"/>
      <c r="JA88" s="5"/>
      <c r="JB88" s="5"/>
      <c r="JC88" s="5"/>
      <c r="JD88" s="5"/>
      <c r="JE88" s="5"/>
      <c r="JF88" s="5"/>
      <c r="JG88" s="5"/>
      <c r="JH88" s="5"/>
      <c r="JI88" s="5"/>
      <c r="JJ88" s="5"/>
    </row>
    <row r="89" spans="2:270">
      <c r="B89" s="5"/>
      <c r="I89" s="5"/>
      <c r="J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  <c r="IW89" s="5"/>
      <c r="IX89" s="5"/>
      <c r="IY89" s="5"/>
      <c r="IZ89" s="5"/>
      <c r="JA89" s="5"/>
      <c r="JB89" s="5"/>
      <c r="JC89" s="5"/>
      <c r="JD89" s="5"/>
      <c r="JE89" s="5"/>
      <c r="JF89" s="5"/>
      <c r="JG89" s="5"/>
      <c r="JH89" s="5"/>
      <c r="JI89" s="5"/>
      <c r="JJ89" s="5"/>
    </row>
    <row r="90" spans="2:270">
      <c r="B90" s="5"/>
      <c r="I90" s="5"/>
      <c r="J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  <c r="IW90" s="5"/>
      <c r="IX90" s="5"/>
      <c r="IY90" s="5"/>
      <c r="IZ90" s="5"/>
      <c r="JA90" s="5"/>
      <c r="JB90" s="5"/>
      <c r="JC90" s="5"/>
      <c r="JD90" s="5"/>
      <c r="JE90" s="5"/>
      <c r="JF90" s="5"/>
      <c r="JG90" s="5"/>
      <c r="JH90" s="5"/>
      <c r="JI90" s="5"/>
      <c r="JJ90" s="5"/>
    </row>
    <row r="91" spans="2:270">
      <c r="B91" s="5"/>
      <c r="I91" s="5"/>
      <c r="J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  <c r="IW91" s="5"/>
      <c r="IX91" s="5"/>
      <c r="IY91" s="5"/>
      <c r="IZ91" s="5"/>
      <c r="JA91" s="5"/>
      <c r="JB91" s="5"/>
      <c r="JC91" s="5"/>
      <c r="JD91" s="5"/>
      <c r="JE91" s="5"/>
      <c r="JF91" s="5"/>
      <c r="JG91" s="5"/>
      <c r="JH91" s="5"/>
      <c r="JI91" s="5"/>
      <c r="JJ91" s="5"/>
    </row>
    <row r="92" spans="2:270">
      <c r="B92" s="5"/>
      <c r="I92" s="5"/>
      <c r="J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  <c r="IW92" s="5"/>
      <c r="IX92" s="5"/>
      <c r="IY92" s="5"/>
      <c r="IZ92" s="5"/>
      <c r="JA92" s="5"/>
      <c r="JB92" s="5"/>
      <c r="JC92" s="5"/>
      <c r="JD92" s="5"/>
      <c r="JE92" s="5"/>
      <c r="JF92" s="5"/>
      <c r="JG92" s="5"/>
      <c r="JH92" s="5"/>
      <c r="JI92" s="5"/>
      <c r="JJ92" s="5"/>
    </row>
    <row r="93" spans="2:270">
      <c r="B93" s="5"/>
      <c r="I93" s="5"/>
      <c r="J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  <c r="IW93" s="5"/>
      <c r="IX93" s="5"/>
      <c r="IY93" s="5"/>
      <c r="IZ93" s="5"/>
      <c r="JA93" s="5"/>
      <c r="JB93" s="5"/>
      <c r="JC93" s="5"/>
      <c r="JD93" s="5"/>
      <c r="JE93" s="5"/>
      <c r="JF93" s="5"/>
      <c r="JG93" s="5"/>
      <c r="JH93" s="5"/>
      <c r="JI93" s="5"/>
      <c r="JJ93" s="5"/>
    </row>
    <row r="94" spans="2:270">
      <c r="B94" s="5"/>
      <c r="I94" s="5"/>
      <c r="J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/>
      <c r="IW94" s="5"/>
      <c r="IX94" s="5"/>
      <c r="IY94" s="5"/>
      <c r="IZ94" s="5"/>
      <c r="JA94" s="5"/>
      <c r="JB94" s="5"/>
      <c r="JC94" s="5"/>
      <c r="JD94" s="5"/>
      <c r="JE94" s="5"/>
      <c r="JF94" s="5"/>
      <c r="JG94" s="5"/>
      <c r="JH94" s="5"/>
      <c r="JI94" s="5"/>
      <c r="JJ94" s="5"/>
    </row>
    <row r="95" spans="2:270">
      <c r="B95" s="5"/>
      <c r="I95" s="5"/>
      <c r="J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  <c r="IW95" s="5"/>
      <c r="IX95" s="5"/>
      <c r="IY95" s="5"/>
      <c r="IZ95" s="5"/>
      <c r="JA95" s="5"/>
      <c r="JB95" s="5"/>
      <c r="JC95" s="5"/>
      <c r="JD95" s="5"/>
      <c r="JE95" s="5"/>
      <c r="JF95" s="5"/>
      <c r="JG95" s="5"/>
      <c r="JH95" s="5"/>
      <c r="JI95" s="5"/>
      <c r="JJ95" s="5"/>
    </row>
    <row r="96" spans="2:270">
      <c r="B96" s="5"/>
      <c r="I96" s="5"/>
      <c r="J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  <c r="IW96" s="5"/>
      <c r="IX96" s="5"/>
      <c r="IY96" s="5"/>
      <c r="IZ96" s="5"/>
      <c r="JA96" s="5"/>
      <c r="JB96" s="5"/>
      <c r="JC96" s="5"/>
      <c r="JD96" s="5"/>
      <c r="JE96" s="5"/>
      <c r="JF96" s="5"/>
      <c r="JG96" s="5"/>
      <c r="JH96" s="5"/>
      <c r="JI96" s="5"/>
      <c r="JJ96" s="5"/>
    </row>
    <row r="97" spans="2:270">
      <c r="B97" s="5"/>
      <c r="I97" s="5"/>
      <c r="J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  <c r="IW97" s="5"/>
      <c r="IX97" s="5"/>
      <c r="IY97" s="5"/>
      <c r="IZ97" s="5"/>
      <c r="JA97" s="5"/>
      <c r="JB97" s="5"/>
      <c r="JC97" s="5"/>
      <c r="JD97" s="5"/>
      <c r="JE97" s="5"/>
      <c r="JF97" s="5"/>
      <c r="JG97" s="5"/>
      <c r="JH97" s="5"/>
      <c r="JI97" s="5"/>
      <c r="JJ97" s="5"/>
    </row>
    <row r="98" spans="2:270">
      <c r="B98" s="5"/>
      <c r="I98" s="5"/>
      <c r="J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  <c r="IW98" s="5"/>
      <c r="IX98" s="5"/>
      <c r="IY98" s="5"/>
      <c r="IZ98" s="5"/>
      <c r="JA98" s="5"/>
      <c r="JB98" s="5"/>
      <c r="JC98" s="5"/>
      <c r="JD98" s="5"/>
      <c r="JE98" s="5"/>
      <c r="JF98" s="5"/>
      <c r="JG98" s="5"/>
      <c r="JH98" s="5"/>
      <c r="JI98" s="5"/>
      <c r="JJ98" s="5"/>
    </row>
    <row r="99" spans="2:270">
      <c r="B99" s="5"/>
      <c r="I99" s="5"/>
      <c r="J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  <c r="IW99" s="5"/>
      <c r="IX99" s="5"/>
      <c r="IY99" s="5"/>
      <c r="IZ99" s="5"/>
      <c r="JA99" s="5"/>
      <c r="JB99" s="5"/>
      <c r="JC99" s="5"/>
      <c r="JD99" s="5"/>
      <c r="JE99" s="5"/>
      <c r="JF99" s="5"/>
      <c r="JG99" s="5"/>
      <c r="JH99" s="5"/>
      <c r="JI99" s="5"/>
      <c r="JJ99" s="5"/>
    </row>
    <row r="100" spans="2:270">
      <c r="B100" s="5"/>
      <c r="I100" s="5"/>
      <c r="J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  <c r="IW100" s="5"/>
      <c r="IX100" s="5"/>
      <c r="IY100" s="5"/>
      <c r="IZ100" s="5"/>
      <c r="JA100" s="5"/>
      <c r="JB100" s="5"/>
      <c r="JC100" s="5"/>
      <c r="JD100" s="5"/>
      <c r="JE100" s="5"/>
      <c r="JF100" s="5"/>
      <c r="JG100" s="5"/>
      <c r="JH100" s="5"/>
      <c r="JI100" s="5"/>
      <c r="JJ100" s="5"/>
    </row>
    <row r="101" spans="2:270">
      <c r="B101" s="5"/>
      <c r="I101" s="5"/>
      <c r="J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  <c r="IW101" s="5"/>
      <c r="IX101" s="5"/>
      <c r="IY101" s="5"/>
      <c r="IZ101" s="5"/>
      <c r="JA101" s="5"/>
      <c r="JB101" s="5"/>
      <c r="JC101" s="5"/>
      <c r="JD101" s="5"/>
      <c r="JE101" s="5"/>
      <c r="JF101" s="5"/>
      <c r="JG101" s="5"/>
      <c r="JH101" s="5"/>
      <c r="JI101" s="5"/>
      <c r="JJ101" s="5"/>
    </row>
    <row r="102" spans="2:270">
      <c r="B102" s="5"/>
      <c r="I102" s="5"/>
      <c r="J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  <c r="IW102" s="5"/>
      <c r="IX102" s="5"/>
      <c r="IY102" s="5"/>
      <c r="IZ102" s="5"/>
      <c r="JA102" s="5"/>
      <c r="JB102" s="5"/>
      <c r="JC102" s="5"/>
      <c r="JD102" s="5"/>
      <c r="JE102" s="5"/>
      <c r="JF102" s="5"/>
      <c r="JG102" s="5"/>
      <c r="JH102" s="5"/>
      <c r="JI102" s="5"/>
      <c r="JJ102" s="5"/>
    </row>
    <row r="103" spans="2:270">
      <c r="B103" s="5"/>
      <c r="I103" s="5"/>
      <c r="J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  <c r="IW103" s="5"/>
      <c r="IX103" s="5"/>
      <c r="IY103" s="5"/>
      <c r="IZ103" s="5"/>
      <c r="JA103" s="5"/>
      <c r="JB103" s="5"/>
      <c r="JC103" s="5"/>
      <c r="JD103" s="5"/>
      <c r="JE103" s="5"/>
      <c r="JF103" s="5"/>
      <c r="JG103" s="5"/>
      <c r="JH103" s="5"/>
      <c r="JI103" s="5"/>
      <c r="JJ103" s="5"/>
    </row>
    <row r="104" spans="2:270">
      <c r="B104" s="5"/>
      <c r="I104" s="5"/>
      <c r="J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  <c r="IW104" s="5"/>
      <c r="IX104" s="5"/>
      <c r="IY104" s="5"/>
      <c r="IZ104" s="5"/>
      <c r="JA104" s="5"/>
      <c r="JB104" s="5"/>
      <c r="JC104" s="5"/>
      <c r="JD104" s="5"/>
      <c r="JE104" s="5"/>
      <c r="JF104" s="5"/>
      <c r="JG104" s="5"/>
      <c r="JH104" s="5"/>
      <c r="JI104" s="5"/>
      <c r="JJ104" s="5"/>
    </row>
    <row r="105" spans="2:270">
      <c r="B105" s="5"/>
      <c r="I105" s="5"/>
      <c r="J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  <c r="IW105" s="5"/>
      <c r="IX105" s="5"/>
      <c r="IY105" s="5"/>
      <c r="IZ105" s="5"/>
      <c r="JA105" s="5"/>
      <c r="JB105" s="5"/>
      <c r="JC105" s="5"/>
      <c r="JD105" s="5"/>
      <c r="JE105" s="5"/>
      <c r="JF105" s="5"/>
      <c r="JG105" s="5"/>
      <c r="JH105" s="5"/>
      <c r="JI105" s="5"/>
      <c r="JJ105" s="5"/>
    </row>
    <row r="106" spans="2:270">
      <c r="B106" s="5"/>
      <c r="I106" s="5"/>
      <c r="J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  <c r="IW106" s="5"/>
      <c r="IX106" s="5"/>
      <c r="IY106" s="5"/>
      <c r="IZ106" s="5"/>
      <c r="JA106" s="5"/>
      <c r="JB106" s="5"/>
      <c r="JC106" s="5"/>
      <c r="JD106" s="5"/>
      <c r="JE106" s="5"/>
      <c r="JF106" s="5"/>
      <c r="JG106" s="5"/>
      <c r="JH106" s="5"/>
      <c r="JI106" s="5"/>
      <c r="JJ106" s="5"/>
    </row>
    <row r="107" spans="2:270">
      <c r="B107" s="5"/>
      <c r="I107" s="5"/>
      <c r="J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  <c r="IU107" s="5"/>
      <c r="IV107" s="5"/>
      <c r="IW107" s="5"/>
      <c r="IX107" s="5"/>
      <c r="IY107" s="5"/>
      <c r="IZ107" s="5"/>
      <c r="JA107" s="5"/>
      <c r="JB107" s="5"/>
      <c r="JC107" s="5"/>
      <c r="JD107" s="5"/>
      <c r="JE107" s="5"/>
      <c r="JF107" s="5"/>
      <c r="JG107" s="5"/>
      <c r="JH107" s="5"/>
      <c r="JI107" s="5"/>
      <c r="JJ107" s="5"/>
    </row>
    <row r="108" spans="2:270">
      <c r="B108" s="5"/>
      <c r="I108" s="5"/>
      <c r="J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  <c r="IU108" s="5"/>
      <c r="IV108" s="5"/>
      <c r="IW108" s="5"/>
      <c r="IX108" s="5"/>
      <c r="IY108" s="5"/>
      <c r="IZ108" s="5"/>
      <c r="JA108" s="5"/>
      <c r="JB108" s="5"/>
      <c r="JC108" s="5"/>
      <c r="JD108" s="5"/>
      <c r="JE108" s="5"/>
      <c r="JF108" s="5"/>
      <c r="JG108" s="5"/>
      <c r="JH108" s="5"/>
      <c r="JI108" s="5"/>
      <c r="JJ108" s="5"/>
    </row>
    <row r="109" spans="2:270">
      <c r="B109" s="5"/>
      <c r="I109" s="5"/>
      <c r="J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  <c r="IT109" s="5"/>
      <c r="IU109" s="5"/>
      <c r="IV109" s="5"/>
      <c r="IW109" s="5"/>
      <c r="IX109" s="5"/>
      <c r="IY109" s="5"/>
      <c r="IZ109" s="5"/>
      <c r="JA109" s="5"/>
      <c r="JB109" s="5"/>
      <c r="JC109" s="5"/>
      <c r="JD109" s="5"/>
      <c r="JE109" s="5"/>
      <c r="JF109" s="5"/>
      <c r="JG109" s="5"/>
      <c r="JH109" s="5"/>
      <c r="JI109" s="5"/>
      <c r="JJ109" s="5"/>
    </row>
    <row r="110" spans="2:270">
      <c r="B110" s="5"/>
      <c r="I110" s="5"/>
      <c r="J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  <c r="IT110" s="5"/>
      <c r="IU110" s="5"/>
      <c r="IV110" s="5"/>
      <c r="IW110" s="5"/>
      <c r="IX110" s="5"/>
      <c r="IY110" s="5"/>
      <c r="IZ110" s="5"/>
      <c r="JA110" s="5"/>
      <c r="JB110" s="5"/>
      <c r="JC110" s="5"/>
      <c r="JD110" s="5"/>
      <c r="JE110" s="5"/>
      <c r="JF110" s="5"/>
      <c r="JG110" s="5"/>
      <c r="JH110" s="5"/>
      <c r="JI110" s="5"/>
      <c r="JJ110" s="5"/>
    </row>
    <row r="111" spans="2:270">
      <c r="B111" s="5"/>
      <c r="I111" s="5"/>
      <c r="J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  <c r="IT111" s="5"/>
      <c r="IU111" s="5"/>
      <c r="IV111" s="5"/>
      <c r="IW111" s="5"/>
      <c r="IX111" s="5"/>
      <c r="IY111" s="5"/>
      <c r="IZ111" s="5"/>
      <c r="JA111" s="5"/>
      <c r="JB111" s="5"/>
      <c r="JC111" s="5"/>
      <c r="JD111" s="5"/>
      <c r="JE111" s="5"/>
      <c r="JF111" s="5"/>
      <c r="JG111" s="5"/>
      <c r="JH111" s="5"/>
      <c r="JI111" s="5"/>
      <c r="JJ111" s="5"/>
    </row>
    <row r="112" spans="2:270">
      <c r="B112" s="5"/>
      <c r="I112" s="5"/>
      <c r="J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  <c r="IO112" s="5"/>
      <c r="IP112" s="5"/>
      <c r="IQ112" s="5"/>
      <c r="IR112" s="5"/>
      <c r="IS112" s="5"/>
      <c r="IT112" s="5"/>
      <c r="IU112" s="5"/>
      <c r="IV112" s="5"/>
      <c r="IW112" s="5"/>
      <c r="IX112" s="5"/>
      <c r="IY112" s="5"/>
      <c r="IZ112" s="5"/>
      <c r="JA112" s="5"/>
      <c r="JB112" s="5"/>
      <c r="JC112" s="5"/>
      <c r="JD112" s="5"/>
      <c r="JE112" s="5"/>
      <c r="JF112" s="5"/>
      <c r="JG112" s="5"/>
      <c r="JH112" s="5"/>
      <c r="JI112" s="5"/>
      <c r="JJ112" s="5"/>
    </row>
    <row r="113" spans="2:270">
      <c r="B113" s="5"/>
      <c r="I113" s="5"/>
      <c r="J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  <c r="IP113" s="5"/>
      <c r="IQ113" s="5"/>
      <c r="IR113" s="5"/>
      <c r="IS113" s="5"/>
      <c r="IT113" s="5"/>
      <c r="IU113" s="5"/>
      <c r="IV113" s="5"/>
      <c r="IW113" s="5"/>
      <c r="IX113" s="5"/>
      <c r="IY113" s="5"/>
      <c r="IZ113" s="5"/>
      <c r="JA113" s="5"/>
      <c r="JB113" s="5"/>
      <c r="JC113" s="5"/>
      <c r="JD113" s="5"/>
      <c r="JE113" s="5"/>
      <c r="JF113" s="5"/>
      <c r="JG113" s="5"/>
      <c r="JH113" s="5"/>
      <c r="JI113" s="5"/>
      <c r="JJ113" s="5"/>
    </row>
    <row r="114" spans="2:270">
      <c r="B114" s="5"/>
      <c r="I114" s="5"/>
      <c r="J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  <c r="IT114" s="5"/>
      <c r="IU114" s="5"/>
      <c r="IV114" s="5"/>
      <c r="IW114" s="5"/>
      <c r="IX114" s="5"/>
      <c r="IY114" s="5"/>
      <c r="IZ114" s="5"/>
      <c r="JA114" s="5"/>
      <c r="JB114" s="5"/>
      <c r="JC114" s="5"/>
      <c r="JD114" s="5"/>
      <c r="JE114" s="5"/>
      <c r="JF114" s="5"/>
      <c r="JG114" s="5"/>
      <c r="JH114" s="5"/>
      <c r="JI114" s="5"/>
      <c r="JJ114" s="5"/>
    </row>
    <row r="115" spans="2:270">
      <c r="B115" s="5"/>
      <c r="I115" s="5"/>
      <c r="J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  <c r="IR115" s="5"/>
      <c r="IS115" s="5"/>
      <c r="IT115" s="5"/>
      <c r="IU115" s="5"/>
      <c r="IV115" s="5"/>
      <c r="IW115" s="5"/>
      <c r="IX115" s="5"/>
      <c r="IY115" s="5"/>
      <c r="IZ115" s="5"/>
      <c r="JA115" s="5"/>
      <c r="JB115" s="5"/>
      <c r="JC115" s="5"/>
      <c r="JD115" s="5"/>
      <c r="JE115" s="5"/>
      <c r="JF115" s="5"/>
      <c r="JG115" s="5"/>
      <c r="JH115" s="5"/>
      <c r="JI115" s="5"/>
      <c r="JJ115" s="5"/>
    </row>
    <row r="116" spans="2:270">
      <c r="B116" s="5"/>
      <c r="I116" s="5"/>
      <c r="J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  <c r="IS116" s="5"/>
      <c r="IT116" s="5"/>
      <c r="IU116" s="5"/>
      <c r="IV116" s="5"/>
      <c r="IW116" s="5"/>
      <c r="IX116" s="5"/>
      <c r="IY116" s="5"/>
      <c r="IZ116" s="5"/>
      <c r="JA116" s="5"/>
      <c r="JB116" s="5"/>
      <c r="JC116" s="5"/>
      <c r="JD116" s="5"/>
      <c r="JE116" s="5"/>
      <c r="JF116" s="5"/>
      <c r="JG116" s="5"/>
      <c r="JH116" s="5"/>
      <c r="JI116" s="5"/>
      <c r="JJ116" s="5"/>
    </row>
    <row r="117" spans="2:270">
      <c r="B117" s="5"/>
      <c r="I117" s="5"/>
      <c r="J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  <c r="IR117" s="5"/>
      <c r="IS117" s="5"/>
      <c r="IT117" s="5"/>
      <c r="IU117" s="5"/>
      <c r="IV117" s="5"/>
      <c r="IW117" s="5"/>
      <c r="IX117" s="5"/>
      <c r="IY117" s="5"/>
      <c r="IZ117" s="5"/>
      <c r="JA117" s="5"/>
      <c r="JB117" s="5"/>
      <c r="JC117" s="5"/>
      <c r="JD117" s="5"/>
      <c r="JE117" s="5"/>
      <c r="JF117" s="5"/>
      <c r="JG117" s="5"/>
      <c r="JH117" s="5"/>
      <c r="JI117" s="5"/>
      <c r="JJ117" s="5"/>
    </row>
    <row r="118" spans="2:270">
      <c r="B118" s="5"/>
      <c r="I118" s="5"/>
      <c r="J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  <c r="II118" s="5"/>
      <c r="IJ118" s="5"/>
      <c r="IK118" s="5"/>
      <c r="IL118" s="5"/>
      <c r="IM118" s="5"/>
      <c r="IN118" s="5"/>
      <c r="IO118" s="5"/>
      <c r="IP118" s="5"/>
      <c r="IQ118" s="5"/>
      <c r="IR118" s="5"/>
      <c r="IS118" s="5"/>
      <c r="IT118" s="5"/>
      <c r="IU118" s="5"/>
      <c r="IV118" s="5"/>
      <c r="IW118" s="5"/>
      <c r="IX118" s="5"/>
      <c r="IY118" s="5"/>
      <c r="IZ118" s="5"/>
      <c r="JA118" s="5"/>
      <c r="JB118" s="5"/>
      <c r="JC118" s="5"/>
      <c r="JD118" s="5"/>
      <c r="JE118" s="5"/>
      <c r="JF118" s="5"/>
      <c r="JG118" s="5"/>
      <c r="JH118" s="5"/>
      <c r="JI118" s="5"/>
      <c r="JJ118" s="5"/>
    </row>
    <row r="119" spans="2:270">
      <c r="B119" s="5"/>
      <c r="I119" s="5"/>
      <c r="J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  <c r="IO119" s="5"/>
      <c r="IP119" s="5"/>
      <c r="IQ119" s="5"/>
      <c r="IR119" s="5"/>
      <c r="IS119" s="5"/>
      <c r="IT119" s="5"/>
      <c r="IU119" s="5"/>
      <c r="IV119" s="5"/>
      <c r="IW119" s="5"/>
      <c r="IX119" s="5"/>
      <c r="IY119" s="5"/>
      <c r="IZ119" s="5"/>
      <c r="JA119" s="5"/>
      <c r="JB119" s="5"/>
      <c r="JC119" s="5"/>
      <c r="JD119" s="5"/>
      <c r="JE119" s="5"/>
      <c r="JF119" s="5"/>
      <c r="JG119" s="5"/>
      <c r="JH119" s="5"/>
      <c r="JI119" s="5"/>
      <c r="JJ119" s="5"/>
    </row>
    <row r="120" spans="2:270">
      <c r="B120" s="5"/>
      <c r="I120" s="5"/>
      <c r="J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  <c r="IP120" s="5"/>
      <c r="IQ120" s="5"/>
      <c r="IR120" s="5"/>
      <c r="IS120" s="5"/>
      <c r="IT120" s="5"/>
      <c r="IU120" s="5"/>
      <c r="IV120" s="5"/>
      <c r="IW120" s="5"/>
      <c r="IX120" s="5"/>
      <c r="IY120" s="5"/>
      <c r="IZ120" s="5"/>
      <c r="JA120" s="5"/>
      <c r="JB120" s="5"/>
      <c r="JC120" s="5"/>
      <c r="JD120" s="5"/>
      <c r="JE120" s="5"/>
      <c r="JF120" s="5"/>
      <c r="JG120" s="5"/>
      <c r="JH120" s="5"/>
      <c r="JI120" s="5"/>
      <c r="JJ120" s="5"/>
    </row>
    <row r="121" spans="2:270">
      <c r="B121" s="5"/>
      <c r="I121" s="5"/>
      <c r="J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  <c r="IR121" s="5"/>
      <c r="IS121" s="5"/>
      <c r="IT121" s="5"/>
      <c r="IU121" s="5"/>
      <c r="IV121" s="5"/>
      <c r="IW121" s="5"/>
      <c r="IX121" s="5"/>
      <c r="IY121" s="5"/>
      <c r="IZ121" s="5"/>
      <c r="JA121" s="5"/>
      <c r="JB121" s="5"/>
      <c r="JC121" s="5"/>
      <c r="JD121" s="5"/>
      <c r="JE121" s="5"/>
      <c r="JF121" s="5"/>
      <c r="JG121" s="5"/>
      <c r="JH121" s="5"/>
      <c r="JI121" s="5"/>
      <c r="JJ121" s="5"/>
    </row>
    <row r="122" spans="2:270">
      <c r="B122" s="5"/>
      <c r="I122" s="5"/>
      <c r="J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  <c r="II122" s="5"/>
      <c r="IJ122" s="5"/>
      <c r="IK122" s="5"/>
      <c r="IL122" s="5"/>
      <c r="IM122" s="5"/>
      <c r="IN122" s="5"/>
      <c r="IO122" s="5"/>
      <c r="IP122" s="5"/>
      <c r="IQ122" s="5"/>
      <c r="IR122" s="5"/>
      <c r="IS122" s="5"/>
      <c r="IT122" s="5"/>
      <c r="IU122" s="5"/>
      <c r="IV122" s="5"/>
      <c r="IW122" s="5"/>
      <c r="IX122" s="5"/>
      <c r="IY122" s="5"/>
      <c r="IZ122" s="5"/>
      <c r="JA122" s="5"/>
      <c r="JB122" s="5"/>
      <c r="JC122" s="5"/>
      <c r="JD122" s="5"/>
      <c r="JE122" s="5"/>
      <c r="JF122" s="5"/>
      <c r="JG122" s="5"/>
      <c r="JH122" s="5"/>
      <c r="JI122" s="5"/>
      <c r="JJ122" s="5"/>
    </row>
    <row r="123" spans="2:270">
      <c r="B123" s="5"/>
      <c r="I123" s="5"/>
      <c r="J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5"/>
      <c r="ID123" s="5"/>
      <c r="IE123" s="5"/>
      <c r="IF123" s="5"/>
      <c r="IG123" s="5"/>
      <c r="IH123" s="5"/>
      <c r="II123" s="5"/>
      <c r="IJ123" s="5"/>
      <c r="IK123" s="5"/>
      <c r="IL123" s="5"/>
      <c r="IM123" s="5"/>
      <c r="IN123" s="5"/>
      <c r="IO123" s="5"/>
      <c r="IP123" s="5"/>
      <c r="IQ123" s="5"/>
      <c r="IR123" s="5"/>
      <c r="IS123" s="5"/>
      <c r="IT123" s="5"/>
      <c r="IU123" s="5"/>
      <c r="IV123" s="5"/>
      <c r="IW123" s="5"/>
      <c r="IX123" s="5"/>
      <c r="IY123" s="5"/>
      <c r="IZ123" s="5"/>
      <c r="JA123" s="5"/>
      <c r="JB123" s="5"/>
      <c r="JC123" s="5"/>
      <c r="JD123" s="5"/>
      <c r="JE123" s="5"/>
      <c r="JF123" s="5"/>
      <c r="JG123" s="5"/>
      <c r="JH123" s="5"/>
      <c r="JI123" s="5"/>
      <c r="JJ123" s="5"/>
    </row>
    <row r="124" spans="2:270">
      <c r="B124" s="5"/>
      <c r="I124" s="5"/>
      <c r="J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  <c r="II124" s="5"/>
      <c r="IJ124" s="5"/>
      <c r="IK124" s="5"/>
      <c r="IL124" s="5"/>
      <c r="IM124" s="5"/>
      <c r="IN124" s="5"/>
      <c r="IO124" s="5"/>
      <c r="IP124" s="5"/>
      <c r="IQ124" s="5"/>
      <c r="IR124" s="5"/>
      <c r="IS124" s="5"/>
      <c r="IT124" s="5"/>
      <c r="IU124" s="5"/>
      <c r="IV124" s="5"/>
      <c r="IW124" s="5"/>
      <c r="IX124" s="5"/>
      <c r="IY124" s="5"/>
      <c r="IZ124" s="5"/>
      <c r="JA124" s="5"/>
      <c r="JB124" s="5"/>
      <c r="JC124" s="5"/>
      <c r="JD124" s="5"/>
      <c r="JE124" s="5"/>
      <c r="JF124" s="5"/>
      <c r="JG124" s="5"/>
      <c r="JH124" s="5"/>
      <c r="JI124" s="5"/>
      <c r="JJ124" s="5"/>
    </row>
    <row r="125" spans="2:270">
      <c r="B125" s="5"/>
      <c r="I125" s="5"/>
      <c r="J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  <c r="II125" s="5"/>
      <c r="IJ125" s="5"/>
      <c r="IK125" s="5"/>
      <c r="IL125" s="5"/>
      <c r="IM125" s="5"/>
      <c r="IN125" s="5"/>
      <c r="IO125" s="5"/>
      <c r="IP125" s="5"/>
      <c r="IQ125" s="5"/>
      <c r="IR125" s="5"/>
      <c r="IS125" s="5"/>
      <c r="IT125" s="5"/>
      <c r="IU125" s="5"/>
      <c r="IV125" s="5"/>
      <c r="IW125" s="5"/>
      <c r="IX125" s="5"/>
      <c r="IY125" s="5"/>
      <c r="IZ125" s="5"/>
      <c r="JA125" s="5"/>
      <c r="JB125" s="5"/>
      <c r="JC125" s="5"/>
      <c r="JD125" s="5"/>
      <c r="JE125" s="5"/>
      <c r="JF125" s="5"/>
      <c r="JG125" s="5"/>
      <c r="JH125" s="5"/>
      <c r="JI125" s="5"/>
      <c r="JJ125" s="5"/>
    </row>
    <row r="126" spans="2:270">
      <c r="B126" s="5"/>
      <c r="I126" s="5"/>
      <c r="J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5"/>
      <c r="IU126" s="5"/>
      <c r="IV126" s="5"/>
      <c r="IW126" s="5"/>
      <c r="IX126" s="5"/>
      <c r="IY126" s="5"/>
      <c r="IZ126" s="5"/>
      <c r="JA126" s="5"/>
      <c r="JB126" s="5"/>
      <c r="JC126" s="5"/>
      <c r="JD126" s="5"/>
      <c r="JE126" s="5"/>
      <c r="JF126" s="5"/>
      <c r="JG126" s="5"/>
      <c r="JH126" s="5"/>
      <c r="JI126" s="5"/>
      <c r="JJ126" s="5"/>
    </row>
    <row r="127" spans="2:270">
      <c r="B127" s="5"/>
      <c r="I127" s="5"/>
      <c r="J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  <c r="IT127" s="5"/>
      <c r="IU127" s="5"/>
      <c r="IV127" s="5"/>
      <c r="IW127" s="5"/>
      <c r="IX127" s="5"/>
      <c r="IY127" s="5"/>
      <c r="IZ127" s="5"/>
      <c r="JA127" s="5"/>
      <c r="JB127" s="5"/>
      <c r="JC127" s="5"/>
      <c r="JD127" s="5"/>
      <c r="JE127" s="5"/>
      <c r="JF127" s="5"/>
      <c r="JG127" s="5"/>
      <c r="JH127" s="5"/>
      <c r="JI127" s="5"/>
      <c r="JJ127" s="5"/>
    </row>
    <row r="128" spans="2:270">
      <c r="B128" s="5"/>
      <c r="I128" s="5"/>
      <c r="J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5"/>
      <c r="IM128" s="5"/>
      <c r="IN128" s="5"/>
      <c r="IO128" s="5"/>
      <c r="IP128" s="5"/>
      <c r="IQ128" s="5"/>
      <c r="IR128" s="5"/>
      <c r="IS128" s="5"/>
      <c r="IT128" s="5"/>
      <c r="IU128" s="5"/>
      <c r="IV128" s="5"/>
      <c r="IW128" s="5"/>
      <c r="IX128" s="5"/>
      <c r="IY128" s="5"/>
      <c r="IZ128" s="5"/>
      <c r="JA128" s="5"/>
      <c r="JB128" s="5"/>
      <c r="JC128" s="5"/>
      <c r="JD128" s="5"/>
      <c r="JE128" s="5"/>
      <c r="JF128" s="5"/>
      <c r="JG128" s="5"/>
      <c r="JH128" s="5"/>
      <c r="JI128" s="5"/>
      <c r="JJ128" s="5"/>
    </row>
    <row r="129" spans="2:270">
      <c r="B129" s="5"/>
      <c r="I129" s="5"/>
      <c r="J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5"/>
      <c r="IU129" s="5"/>
      <c r="IV129" s="5"/>
      <c r="IW129" s="5"/>
      <c r="IX129" s="5"/>
      <c r="IY129" s="5"/>
      <c r="IZ129" s="5"/>
      <c r="JA129" s="5"/>
      <c r="JB129" s="5"/>
      <c r="JC129" s="5"/>
      <c r="JD129" s="5"/>
      <c r="JE129" s="5"/>
      <c r="JF129" s="5"/>
      <c r="JG129" s="5"/>
      <c r="JH129" s="5"/>
      <c r="JI129" s="5"/>
      <c r="JJ129" s="5"/>
    </row>
    <row r="130" spans="2:270">
      <c r="B130" s="5"/>
      <c r="I130" s="5"/>
      <c r="J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5"/>
      <c r="IV130" s="5"/>
      <c r="IW130" s="5"/>
      <c r="IX130" s="5"/>
      <c r="IY130" s="5"/>
      <c r="IZ130" s="5"/>
      <c r="JA130" s="5"/>
      <c r="JB130" s="5"/>
      <c r="JC130" s="5"/>
      <c r="JD130" s="5"/>
      <c r="JE130" s="5"/>
      <c r="JF130" s="5"/>
      <c r="JG130" s="5"/>
      <c r="JH130" s="5"/>
      <c r="JI130" s="5"/>
      <c r="JJ130" s="5"/>
    </row>
    <row r="162" spans="2:270">
      <c r="B162" s="5"/>
      <c r="I162" s="167" t="s">
        <v>122</v>
      </c>
      <c r="J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  <c r="FL162" s="5"/>
      <c r="FM162" s="5"/>
      <c r="FN162" s="5"/>
      <c r="FO162" s="5"/>
      <c r="FP162" s="5"/>
      <c r="FQ162" s="5"/>
      <c r="FR162" s="5"/>
      <c r="FS162" s="5"/>
      <c r="FT162" s="5"/>
      <c r="FU162" s="5"/>
      <c r="FV162" s="5"/>
      <c r="FW162" s="5"/>
      <c r="FX162" s="5"/>
      <c r="FY162" s="5"/>
      <c r="FZ162" s="5"/>
      <c r="GA162" s="5"/>
      <c r="GB162" s="5"/>
      <c r="GC162" s="5"/>
      <c r="GD162" s="5"/>
      <c r="GE162" s="5"/>
      <c r="GF162" s="5"/>
      <c r="GG162" s="5"/>
      <c r="GH162" s="5"/>
      <c r="GI162" s="5"/>
      <c r="GJ162" s="5"/>
      <c r="GK162" s="5"/>
      <c r="GL162" s="5"/>
      <c r="GM162" s="5"/>
      <c r="GN162" s="5"/>
      <c r="GO162" s="5"/>
      <c r="GP162" s="5"/>
      <c r="GQ162" s="5"/>
      <c r="GR162" s="5"/>
      <c r="GS162" s="5"/>
      <c r="GT162" s="5"/>
      <c r="GU162" s="5"/>
      <c r="GV162" s="5"/>
      <c r="GW162" s="5"/>
      <c r="GX162" s="5"/>
      <c r="GY162" s="5"/>
      <c r="GZ162" s="5"/>
      <c r="HA162" s="5"/>
      <c r="HB162" s="5"/>
      <c r="HC162" s="5"/>
      <c r="HD162" s="5"/>
      <c r="HE162" s="5"/>
      <c r="HF162" s="5"/>
      <c r="HG162" s="5"/>
      <c r="HH162" s="5"/>
      <c r="HI162" s="5"/>
      <c r="HJ162" s="5"/>
      <c r="HK162" s="5"/>
      <c r="HL162" s="5"/>
      <c r="HM162" s="5"/>
      <c r="HN162" s="5"/>
      <c r="HO162" s="5"/>
      <c r="HP162" s="5"/>
      <c r="HQ162" s="5"/>
      <c r="HR162" s="5"/>
      <c r="HS162" s="5"/>
      <c r="HT162" s="5"/>
      <c r="HU162" s="5"/>
      <c r="HV162" s="5"/>
      <c r="HW162" s="5"/>
      <c r="HX162" s="5"/>
      <c r="HY162" s="5"/>
      <c r="HZ162" s="5"/>
      <c r="IA162" s="5"/>
      <c r="IB162" s="5"/>
      <c r="IC162" s="5"/>
      <c r="ID162" s="5"/>
      <c r="IE162" s="5"/>
      <c r="IF162" s="5"/>
      <c r="IG162" s="5"/>
      <c r="IH162" s="5"/>
      <c r="II162" s="5"/>
      <c r="IJ162" s="5"/>
      <c r="IK162" s="5"/>
      <c r="IL162" s="5"/>
      <c r="IM162" s="5"/>
      <c r="IN162" s="5"/>
      <c r="IO162" s="5"/>
      <c r="IP162" s="5"/>
      <c r="IQ162" s="5"/>
      <c r="IR162" s="5"/>
      <c r="IS162" s="5"/>
      <c r="IT162" s="5"/>
      <c r="IU162" s="5"/>
      <c r="IV162" s="5"/>
      <c r="IW162" s="5"/>
      <c r="IX162" s="5"/>
      <c r="IY162" s="5"/>
      <c r="IZ162" s="5"/>
      <c r="JA162" s="5"/>
      <c r="JB162" s="5"/>
      <c r="JC162" s="5"/>
      <c r="JD162" s="5"/>
      <c r="JE162" s="5"/>
      <c r="JF162" s="5"/>
      <c r="JG162" s="5"/>
      <c r="JH162" s="5"/>
      <c r="JI162" s="5"/>
      <c r="JJ162" s="5"/>
    </row>
  </sheetData>
  <mergeCells count="12">
    <mergeCell ref="K6:K7"/>
    <mergeCell ref="L6:L7"/>
    <mergeCell ref="B2:L2"/>
    <mergeCell ref="B3:L3"/>
    <mergeCell ref="B4:L4"/>
    <mergeCell ref="B6:B7"/>
    <mergeCell ref="C6:C7"/>
    <mergeCell ref="D6:F6"/>
    <mergeCell ref="G6:G7"/>
    <mergeCell ref="H6:H7"/>
    <mergeCell ref="I6:I7"/>
    <mergeCell ref="J6:J7"/>
  </mergeCells>
  <pageMargins left="0.11811023622047245" right="0.11811023622047245" top="0.23" bottom="0.15748031496062992" header="0.23" footer="0.23622047244094491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3"/>
  <sheetViews>
    <sheetView topLeftCell="B52" workbookViewId="0">
      <selection activeCell="G76" sqref="G76"/>
    </sheetView>
  </sheetViews>
  <sheetFormatPr baseColWidth="10" defaultColWidth="11" defaultRowHeight="15"/>
  <cols>
    <col min="1" max="1" width="0.42578125" style="5" customWidth="1"/>
    <col min="2" max="2" width="6.7109375" style="61" customWidth="1"/>
    <col min="3" max="3" width="29.5703125" style="5" customWidth="1"/>
    <col min="4" max="4" width="13.5703125" style="5" customWidth="1"/>
    <col min="5" max="5" width="16.42578125" style="5" customWidth="1"/>
    <col min="6" max="6" width="12.7109375" style="62" customWidth="1"/>
    <col min="7" max="7" width="13" style="5" customWidth="1"/>
    <col min="8" max="8" width="12.42578125" style="5" customWidth="1"/>
    <col min="9" max="9" width="14.85546875" style="5" customWidth="1"/>
    <col min="10" max="10" width="18.85546875" style="5" customWidth="1"/>
    <col min="11" max="11" width="12.5703125" style="5" customWidth="1"/>
    <col min="12" max="12" width="13.140625" style="5" customWidth="1"/>
    <col min="13" max="16384" width="11" style="5"/>
  </cols>
  <sheetData>
    <row r="1" spans="2:12" ht="15.75" thickBot="1"/>
    <row r="2" spans="2:12" ht="21.75" thickBot="1">
      <c r="B2" s="168" t="s">
        <v>123</v>
      </c>
      <c r="C2" s="169"/>
      <c r="D2" s="169"/>
      <c r="E2" s="169"/>
      <c r="F2" s="169"/>
      <c r="G2" s="169"/>
      <c r="H2" s="169"/>
      <c r="I2" s="169"/>
      <c r="J2" s="170"/>
    </row>
    <row r="3" spans="2:12" ht="16.5" thickBot="1">
      <c r="B3" s="171" t="s">
        <v>0</v>
      </c>
      <c r="C3" s="172"/>
      <c r="D3" s="172"/>
      <c r="E3" s="172"/>
      <c r="F3" s="172"/>
      <c r="G3" s="172"/>
      <c r="H3" s="172"/>
      <c r="I3" s="172"/>
      <c r="J3" s="173"/>
    </row>
    <row r="4" spans="2:12" ht="15.75" thickBot="1">
      <c r="B4" s="174" t="s">
        <v>124</v>
      </c>
      <c r="C4" s="175"/>
      <c r="D4" s="175"/>
      <c r="E4" s="175"/>
      <c r="F4" s="175"/>
      <c r="G4" s="175"/>
      <c r="H4" s="175"/>
      <c r="I4" s="175"/>
      <c r="J4" s="176"/>
    </row>
    <row r="5" spans="2:12" s="20" customFormat="1" ht="35.25" customHeight="1">
      <c r="B5" s="177" t="s">
        <v>17</v>
      </c>
      <c r="C5" s="177" t="s">
        <v>125</v>
      </c>
      <c r="D5" s="177" t="s">
        <v>126</v>
      </c>
      <c r="E5" s="177" t="s">
        <v>127</v>
      </c>
      <c r="F5" s="178" t="s">
        <v>128</v>
      </c>
      <c r="G5" s="177" t="s">
        <v>129</v>
      </c>
      <c r="H5" s="177" t="s">
        <v>130</v>
      </c>
      <c r="I5" s="177" t="s">
        <v>131</v>
      </c>
      <c r="J5" s="177" t="s">
        <v>132</v>
      </c>
      <c r="K5" s="93"/>
    </row>
    <row r="6" spans="2:12" s="20" customFormat="1" ht="15.6" customHeight="1">
      <c r="B6" s="179">
        <v>11</v>
      </c>
      <c r="C6" s="180" t="s">
        <v>20</v>
      </c>
      <c r="D6" s="181">
        <f>SUM(D7)</f>
        <v>212000</v>
      </c>
      <c r="E6" s="181">
        <f>SUM(E7)</f>
        <v>14308.1</v>
      </c>
      <c r="F6" s="181">
        <f>SUM(F7)</f>
        <v>197691.9</v>
      </c>
      <c r="G6" s="181">
        <f>SUM(F6*40%)</f>
        <v>79076.760000000009</v>
      </c>
      <c r="H6" s="181">
        <f>SUM(H7)</f>
        <v>32000</v>
      </c>
      <c r="I6" s="181">
        <f>SUM(I7)</f>
        <v>125384.86</v>
      </c>
      <c r="J6" s="180"/>
    </row>
    <row r="7" spans="2:12" s="120" customFormat="1" ht="15.6" customHeight="1">
      <c r="B7" s="179">
        <v>118</v>
      </c>
      <c r="C7" s="180" t="s">
        <v>21</v>
      </c>
      <c r="D7" s="181">
        <f t="shared" ref="D7:H7" si="0">SUM(D8:D12)</f>
        <v>212000</v>
      </c>
      <c r="E7" s="181">
        <f>SUM(E8:E12)</f>
        <v>14308.1</v>
      </c>
      <c r="F7" s="181">
        <f t="shared" si="0"/>
        <v>197691.9</v>
      </c>
      <c r="G7" s="181">
        <f t="shared" si="0"/>
        <v>79076.759999999995</v>
      </c>
      <c r="H7" s="181">
        <f t="shared" si="0"/>
        <v>32000</v>
      </c>
      <c r="I7" s="181">
        <f>SUM(I8:I12)</f>
        <v>125384.86</v>
      </c>
      <c r="J7" s="180"/>
    </row>
    <row r="8" spans="2:12" ht="15.6" customHeight="1">
      <c r="B8" s="182">
        <v>11801</v>
      </c>
      <c r="C8" s="183" t="s">
        <v>22</v>
      </c>
      <c r="D8" s="184">
        <v>90000</v>
      </c>
      <c r="E8" s="185">
        <v>11196.08</v>
      </c>
      <c r="F8" s="186">
        <f>SUM(D8-E8)</f>
        <v>78803.92</v>
      </c>
      <c r="G8" s="184">
        <f>SUM(F8*40%)</f>
        <v>31521.567999999999</v>
      </c>
      <c r="H8" s="184">
        <v>15000</v>
      </c>
      <c r="I8" s="184">
        <f>SUM(E8,G8,H8)</f>
        <v>57717.648000000001</v>
      </c>
      <c r="J8" s="187" t="s">
        <v>133</v>
      </c>
      <c r="K8" s="164"/>
    </row>
    <row r="9" spans="2:12" ht="15.6" customHeight="1">
      <c r="B9" s="182">
        <v>11802</v>
      </c>
      <c r="C9" s="183" t="s">
        <v>23</v>
      </c>
      <c r="D9" s="184">
        <v>99000</v>
      </c>
      <c r="E9" s="185"/>
      <c r="F9" s="186">
        <f>SUM(D9-E9)</f>
        <v>99000</v>
      </c>
      <c r="G9" s="184">
        <f>SUM(F9*40%)</f>
        <v>39600</v>
      </c>
      <c r="H9" s="184">
        <v>10000</v>
      </c>
      <c r="I9" s="184">
        <f t="shared" ref="I9:I11" si="1">SUM(E9,G9,H9)</f>
        <v>49600</v>
      </c>
      <c r="J9" s="188"/>
    </row>
    <row r="10" spans="2:12" ht="15.6" customHeight="1">
      <c r="B10" s="182">
        <v>11806</v>
      </c>
      <c r="C10" s="183" t="s">
        <v>24</v>
      </c>
      <c r="D10" s="184">
        <v>3000</v>
      </c>
      <c r="E10" s="185">
        <v>320</v>
      </c>
      <c r="F10" s="186">
        <f>SUM(D10-E10)</f>
        <v>2680</v>
      </c>
      <c r="G10" s="184">
        <f>SUM(F10*40%)</f>
        <v>1072</v>
      </c>
      <c r="H10" s="184">
        <v>2500</v>
      </c>
      <c r="I10" s="184">
        <f t="shared" si="1"/>
        <v>3892</v>
      </c>
      <c r="J10" s="29"/>
    </row>
    <row r="11" spans="2:12" ht="15.6" customHeight="1">
      <c r="B11" s="182">
        <v>11816</v>
      </c>
      <c r="C11" s="183" t="s">
        <v>25</v>
      </c>
      <c r="D11" s="184">
        <v>5000</v>
      </c>
      <c r="E11" s="185"/>
      <c r="F11" s="186">
        <f t="shared" ref="F11:F12" si="2">SUM(D11-E11)</f>
        <v>5000</v>
      </c>
      <c r="G11" s="184">
        <f>SUM(F11*40%)</f>
        <v>2000</v>
      </c>
      <c r="H11" s="184">
        <v>3000</v>
      </c>
      <c r="I11" s="184">
        <f t="shared" si="1"/>
        <v>5000</v>
      </c>
      <c r="J11" s="189" t="s">
        <v>134</v>
      </c>
      <c r="L11" s="190"/>
    </row>
    <row r="12" spans="2:12" ht="15.6" customHeight="1">
      <c r="B12" s="182">
        <v>11818</v>
      </c>
      <c r="C12" s="183" t="s">
        <v>135</v>
      </c>
      <c r="D12" s="184">
        <v>15000</v>
      </c>
      <c r="E12" s="185">
        <v>2792.02</v>
      </c>
      <c r="F12" s="186">
        <f t="shared" si="2"/>
        <v>12207.98</v>
      </c>
      <c r="G12" s="184">
        <f>SUM(F12*40%)</f>
        <v>4883.192</v>
      </c>
      <c r="H12" s="184">
        <v>1500</v>
      </c>
      <c r="I12" s="184">
        <f>SUM(E12,G12,H12)</f>
        <v>9175.2119999999995</v>
      </c>
      <c r="J12" s="191"/>
    </row>
    <row r="13" spans="2:12" ht="15.6" customHeight="1">
      <c r="B13" s="179">
        <v>12</v>
      </c>
      <c r="C13" s="180" t="s">
        <v>27</v>
      </c>
      <c r="D13" s="181">
        <f>SUM(D26,D14)</f>
        <v>1025800</v>
      </c>
      <c r="E13" s="181">
        <f>SUM(E14,E26)</f>
        <v>423281.76000000007</v>
      </c>
      <c r="F13" s="192">
        <f>SUM(F26,F14)</f>
        <v>602518.24</v>
      </c>
      <c r="G13" s="181">
        <f>SUM(G26,G14)</f>
        <v>241007.29599999997</v>
      </c>
      <c r="H13" s="181">
        <f>SUM(H26,H14)</f>
        <v>161100</v>
      </c>
      <c r="I13" s="181">
        <f>SUM(I26,I14)</f>
        <v>825389.0560000001</v>
      </c>
      <c r="J13" s="193"/>
    </row>
    <row r="14" spans="2:12" ht="15.6" customHeight="1">
      <c r="B14" s="179">
        <v>121</v>
      </c>
      <c r="C14" s="180" t="s">
        <v>28</v>
      </c>
      <c r="D14" s="181">
        <f>SUM(D15:D25)</f>
        <v>904800</v>
      </c>
      <c r="E14" s="181">
        <f>SUM(E15:E25)</f>
        <v>415567.80000000005</v>
      </c>
      <c r="F14" s="192">
        <f>SUM(F15:F25)</f>
        <v>489232.2</v>
      </c>
      <c r="G14" s="181">
        <f>SUM(G15:G25)</f>
        <v>195692.87999999998</v>
      </c>
      <c r="H14" s="181">
        <f t="shared" ref="H14" si="3">SUM(H15:H25)</f>
        <v>130500</v>
      </c>
      <c r="I14" s="181">
        <f>SUM(I15:I25)</f>
        <v>741760.68</v>
      </c>
      <c r="J14" s="193"/>
    </row>
    <row r="15" spans="2:12" ht="15.6" customHeight="1">
      <c r="B15" s="182">
        <v>12105</v>
      </c>
      <c r="C15" s="183" t="s">
        <v>29</v>
      </c>
      <c r="D15" s="184">
        <v>14800</v>
      </c>
      <c r="E15" s="185">
        <v>6812.18</v>
      </c>
      <c r="F15" s="186">
        <f t="shared" ref="F15:F28" si="4">SUM(D15-E15)</f>
        <v>7987.82</v>
      </c>
      <c r="G15" s="184">
        <f t="shared" ref="G15:G24" si="5">SUM(F15*40%)</f>
        <v>3195.1280000000002</v>
      </c>
      <c r="H15" s="184">
        <v>10000</v>
      </c>
      <c r="I15" s="184">
        <f>SUM(E15,G15,H15)</f>
        <v>20007.308000000001</v>
      </c>
      <c r="J15" s="194" t="s">
        <v>136</v>
      </c>
    </row>
    <row r="16" spans="2:12" ht="15.6" customHeight="1">
      <c r="B16" s="182">
        <v>12106</v>
      </c>
      <c r="C16" s="183" t="s">
        <v>30</v>
      </c>
      <c r="D16" s="184">
        <v>1000</v>
      </c>
      <c r="E16" s="185">
        <v>99</v>
      </c>
      <c r="F16" s="186">
        <f t="shared" si="4"/>
        <v>901</v>
      </c>
      <c r="G16" s="184">
        <f t="shared" si="5"/>
        <v>360.40000000000003</v>
      </c>
      <c r="H16" s="184">
        <v>10000</v>
      </c>
      <c r="I16" s="184">
        <f t="shared" ref="I16:I28" si="6">SUM(E16,G16,H16)</f>
        <v>10459.4</v>
      </c>
      <c r="J16" s="195"/>
    </row>
    <row r="17" spans="2:10">
      <c r="B17" s="182">
        <v>12108</v>
      </c>
      <c r="C17" s="183" t="s">
        <v>31</v>
      </c>
      <c r="D17" s="184">
        <v>140000</v>
      </c>
      <c r="E17" s="185">
        <v>31220.95</v>
      </c>
      <c r="F17" s="186">
        <f t="shared" si="4"/>
        <v>108779.05</v>
      </c>
      <c r="G17" s="184">
        <f t="shared" si="5"/>
        <v>43511.62</v>
      </c>
      <c r="H17" s="184">
        <v>20000</v>
      </c>
      <c r="I17" s="184">
        <f>SUM(E17,G17,H17)</f>
        <v>94732.57</v>
      </c>
      <c r="J17" s="195"/>
    </row>
    <row r="18" spans="2:10">
      <c r="B18" s="182">
        <v>12109</v>
      </c>
      <c r="C18" s="183" t="s">
        <v>32</v>
      </c>
      <c r="D18" s="184">
        <v>155000</v>
      </c>
      <c r="E18" s="184">
        <v>59461.61</v>
      </c>
      <c r="F18" s="186">
        <f t="shared" si="4"/>
        <v>95538.39</v>
      </c>
      <c r="G18" s="184">
        <f t="shared" si="5"/>
        <v>38215.356</v>
      </c>
      <c r="H18" s="184">
        <v>30000</v>
      </c>
      <c r="I18" s="184">
        <f t="shared" si="6"/>
        <v>127676.966</v>
      </c>
      <c r="J18" s="195"/>
    </row>
    <row r="19" spans="2:10">
      <c r="B19" s="182">
        <v>12111</v>
      </c>
      <c r="C19" s="183" t="s">
        <v>33</v>
      </c>
      <c r="D19" s="184">
        <v>35000</v>
      </c>
      <c r="E19" s="184">
        <v>6377.86</v>
      </c>
      <c r="F19" s="186">
        <f t="shared" si="4"/>
        <v>28622.14</v>
      </c>
      <c r="G19" s="184">
        <f t="shared" si="5"/>
        <v>11448.856</v>
      </c>
      <c r="H19" s="184">
        <v>2000</v>
      </c>
      <c r="I19" s="184">
        <f t="shared" si="6"/>
        <v>19826.716</v>
      </c>
      <c r="J19" s="195"/>
    </row>
    <row r="20" spans="2:10">
      <c r="B20" s="182">
        <v>12114</v>
      </c>
      <c r="C20" s="183" t="s">
        <v>97</v>
      </c>
      <c r="D20" s="184">
        <v>45000</v>
      </c>
      <c r="E20" s="184">
        <v>22621.99</v>
      </c>
      <c r="F20" s="186">
        <f t="shared" si="4"/>
        <v>22378.01</v>
      </c>
      <c r="G20" s="184">
        <f t="shared" si="5"/>
        <v>8951.2039999999997</v>
      </c>
      <c r="H20" s="184">
        <v>4000</v>
      </c>
      <c r="I20" s="184">
        <f>SUM(E20,G20,H20)</f>
        <v>35573.194000000003</v>
      </c>
      <c r="J20" s="195"/>
    </row>
    <row r="21" spans="2:10">
      <c r="B21" s="182">
        <v>12115</v>
      </c>
      <c r="C21" s="183" t="s">
        <v>98</v>
      </c>
      <c r="D21" s="184">
        <v>100000</v>
      </c>
      <c r="E21" s="184">
        <v>35275.32</v>
      </c>
      <c r="F21" s="186">
        <f t="shared" si="4"/>
        <v>64724.68</v>
      </c>
      <c r="G21" s="184">
        <f t="shared" si="5"/>
        <v>25889.872000000003</v>
      </c>
      <c r="H21" s="184">
        <v>10000</v>
      </c>
      <c r="I21" s="184">
        <f t="shared" si="6"/>
        <v>71165.19200000001</v>
      </c>
      <c r="J21" s="195"/>
    </row>
    <row r="22" spans="2:10">
      <c r="B22" s="182">
        <v>12117</v>
      </c>
      <c r="C22" s="183" t="s">
        <v>36</v>
      </c>
      <c r="D22" s="184">
        <v>105000</v>
      </c>
      <c r="E22" s="184">
        <v>35428.04</v>
      </c>
      <c r="F22" s="186">
        <f t="shared" si="4"/>
        <v>69571.959999999992</v>
      </c>
      <c r="G22" s="184">
        <f t="shared" si="5"/>
        <v>27828.784</v>
      </c>
      <c r="H22" s="184">
        <v>25000</v>
      </c>
      <c r="I22" s="184">
        <f t="shared" si="6"/>
        <v>88256.823999999993</v>
      </c>
      <c r="J22" s="196"/>
    </row>
    <row r="23" spans="2:10">
      <c r="B23" s="182">
        <v>12118</v>
      </c>
      <c r="C23" s="197" t="s">
        <v>37</v>
      </c>
      <c r="D23" s="184">
        <v>300000</v>
      </c>
      <c r="E23" s="184">
        <v>215020</v>
      </c>
      <c r="F23" s="186">
        <f t="shared" si="4"/>
        <v>84980</v>
      </c>
      <c r="G23" s="184">
        <f t="shared" si="5"/>
        <v>33992</v>
      </c>
      <c r="H23" s="184">
        <v>15000</v>
      </c>
      <c r="I23" s="184">
        <f t="shared" si="6"/>
        <v>264012</v>
      </c>
      <c r="J23" s="197"/>
    </row>
    <row r="24" spans="2:10">
      <c r="B24" s="182">
        <v>12119</v>
      </c>
      <c r="C24" s="197" t="s">
        <v>99</v>
      </c>
      <c r="D24" s="184">
        <v>2000</v>
      </c>
      <c r="E24" s="184">
        <v>219.2</v>
      </c>
      <c r="F24" s="186">
        <f t="shared" si="4"/>
        <v>1780.8</v>
      </c>
      <c r="G24" s="184">
        <f t="shared" si="5"/>
        <v>712.32</v>
      </c>
      <c r="H24" s="184">
        <v>1000</v>
      </c>
      <c r="I24" s="184">
        <f t="shared" si="6"/>
        <v>1931.52</v>
      </c>
      <c r="J24" s="197"/>
    </row>
    <row r="25" spans="2:10">
      <c r="B25" s="182">
        <v>12199</v>
      </c>
      <c r="C25" s="197" t="s">
        <v>39</v>
      </c>
      <c r="D25" s="198">
        <v>7000</v>
      </c>
      <c r="E25" s="184">
        <v>3031.65</v>
      </c>
      <c r="F25" s="186">
        <f t="shared" si="4"/>
        <v>3968.35</v>
      </c>
      <c r="G25" s="184">
        <f t="shared" ref="G25" si="7">SUM(F25*40%)</f>
        <v>1587.3400000000001</v>
      </c>
      <c r="H25" s="184">
        <v>3500</v>
      </c>
      <c r="I25" s="184">
        <f t="shared" si="6"/>
        <v>8118.99</v>
      </c>
      <c r="J25" s="197"/>
    </row>
    <row r="26" spans="2:10" s="20" customFormat="1">
      <c r="B26" s="179">
        <v>122</v>
      </c>
      <c r="C26" s="180" t="s">
        <v>40</v>
      </c>
      <c r="D26" s="181">
        <f>SUM(D27:D28)</f>
        <v>121000</v>
      </c>
      <c r="E26" s="181">
        <f t="shared" ref="E26:I26" si="8">SUM(E27:E28)</f>
        <v>7713.96</v>
      </c>
      <c r="F26" s="181">
        <f>SUM(F27:F28)</f>
        <v>113286.04</v>
      </c>
      <c r="G26" s="181">
        <f>SUM(G27:G28)</f>
        <v>45314.415999999997</v>
      </c>
      <c r="H26" s="181">
        <f t="shared" si="8"/>
        <v>30600</v>
      </c>
      <c r="I26" s="181">
        <f t="shared" si="8"/>
        <v>83628.376000000004</v>
      </c>
      <c r="J26" s="180"/>
    </row>
    <row r="27" spans="2:10">
      <c r="B27" s="182">
        <v>12210</v>
      </c>
      <c r="C27" s="183" t="s">
        <v>41</v>
      </c>
      <c r="D27" s="184">
        <v>120000</v>
      </c>
      <c r="E27" s="184">
        <v>7571.96</v>
      </c>
      <c r="F27" s="186">
        <f t="shared" si="4"/>
        <v>112428.04</v>
      </c>
      <c r="G27" s="184">
        <f>SUM(F27*40%)</f>
        <v>44971.216</v>
      </c>
      <c r="H27" s="184">
        <v>30000</v>
      </c>
      <c r="I27" s="184">
        <f t="shared" si="6"/>
        <v>82543.176000000007</v>
      </c>
      <c r="J27" s="183"/>
    </row>
    <row r="28" spans="2:10">
      <c r="B28" s="182">
        <v>12211</v>
      </c>
      <c r="C28" s="183" t="s">
        <v>42</v>
      </c>
      <c r="D28" s="184">
        <v>1000</v>
      </c>
      <c r="E28" s="184">
        <v>142</v>
      </c>
      <c r="F28" s="186">
        <f t="shared" si="4"/>
        <v>858</v>
      </c>
      <c r="G28" s="184">
        <f>SUM(F28*40%)</f>
        <v>343.20000000000005</v>
      </c>
      <c r="H28" s="184">
        <v>600</v>
      </c>
      <c r="I28" s="184">
        <f t="shared" si="6"/>
        <v>1085.2</v>
      </c>
      <c r="J28" s="183"/>
    </row>
    <row r="29" spans="2:10" s="20" customFormat="1">
      <c r="B29" s="179">
        <v>14</v>
      </c>
      <c r="C29" s="180" t="s">
        <v>100</v>
      </c>
      <c r="D29" s="181">
        <f>SUM(D30)</f>
        <v>145000</v>
      </c>
      <c r="E29" s="181">
        <f t="shared" ref="E29:H29" si="9">SUM(E30)</f>
        <v>68306.58</v>
      </c>
      <c r="F29" s="181">
        <f>SUM(F30)</f>
        <v>76693.42</v>
      </c>
      <c r="G29" s="181">
        <f>SUM(G30)</f>
        <v>30677.368000000002</v>
      </c>
      <c r="H29" s="181">
        <f t="shared" si="9"/>
        <v>35000</v>
      </c>
      <c r="I29" s="181">
        <f>SUM(I30)</f>
        <v>133983.948</v>
      </c>
      <c r="J29" s="180"/>
    </row>
    <row r="30" spans="2:10" s="20" customFormat="1">
      <c r="B30" s="179">
        <v>142</v>
      </c>
      <c r="C30" s="180" t="s">
        <v>101</v>
      </c>
      <c r="D30" s="181">
        <f t="shared" ref="D30:I30" si="10">SUM(D31:D32)</f>
        <v>145000</v>
      </c>
      <c r="E30" s="181">
        <f t="shared" si="10"/>
        <v>68306.58</v>
      </c>
      <c r="F30" s="181">
        <f t="shared" si="10"/>
        <v>76693.42</v>
      </c>
      <c r="G30" s="181">
        <f t="shared" si="10"/>
        <v>30677.368000000002</v>
      </c>
      <c r="H30" s="181">
        <f t="shared" si="10"/>
        <v>35000</v>
      </c>
      <c r="I30" s="181">
        <f t="shared" si="10"/>
        <v>133983.948</v>
      </c>
      <c r="J30" s="180"/>
    </row>
    <row r="31" spans="2:10">
      <c r="B31" s="182">
        <v>14201</v>
      </c>
      <c r="C31" s="183" t="s">
        <v>137</v>
      </c>
      <c r="D31" s="184">
        <v>125000</v>
      </c>
      <c r="E31" s="184">
        <v>64583.51</v>
      </c>
      <c r="F31" s="186">
        <f t="shared" ref="F31:F32" si="11">SUM(D31-E31)</f>
        <v>60416.49</v>
      </c>
      <c r="G31" s="184">
        <f>SUM(F31*40%)</f>
        <v>24166.596000000001</v>
      </c>
      <c r="H31" s="184">
        <v>30000</v>
      </c>
      <c r="I31" s="184">
        <f t="shared" ref="I31" si="12">SUM(E31,G31,H31)</f>
        <v>118750.106</v>
      </c>
      <c r="J31" s="183"/>
    </row>
    <row r="32" spans="2:10">
      <c r="B32" s="199">
        <v>14299</v>
      </c>
      <c r="C32" s="183" t="s">
        <v>46</v>
      </c>
      <c r="D32" s="184">
        <v>20000</v>
      </c>
      <c r="E32" s="184">
        <v>3723.07</v>
      </c>
      <c r="F32" s="186">
        <f t="shared" si="11"/>
        <v>16276.93</v>
      </c>
      <c r="G32" s="184">
        <f>SUM(F32*40%)</f>
        <v>6510.7720000000008</v>
      </c>
      <c r="H32" s="184">
        <v>5000</v>
      </c>
      <c r="I32" s="184">
        <f>SUM(E32,G32,H32)</f>
        <v>15233.842000000001</v>
      </c>
      <c r="J32" s="183"/>
    </row>
    <row r="33" spans="2:12" s="20" customFormat="1" ht="15.6" customHeight="1">
      <c r="B33" s="179">
        <v>15</v>
      </c>
      <c r="C33" s="180" t="s">
        <v>47</v>
      </c>
      <c r="D33" s="181">
        <f>SUM(D41)</f>
        <v>40000</v>
      </c>
      <c r="E33" s="181">
        <f>SUM(E43,E41,E34)</f>
        <v>19605.16</v>
      </c>
      <c r="F33" s="181">
        <f>SUM(F43,F41,F34)</f>
        <v>28762.61</v>
      </c>
      <c r="G33" s="181">
        <f t="shared" ref="G33:H33" si="13">SUM(G43,G41,G34)</f>
        <v>11505.044000000002</v>
      </c>
      <c r="H33" s="181">
        <f t="shared" si="13"/>
        <v>7000</v>
      </c>
      <c r="I33" s="181">
        <f>SUM(I43,I41,I34)</f>
        <v>38110.203999999998</v>
      </c>
      <c r="J33" s="181"/>
    </row>
    <row r="34" spans="2:12" ht="15.6" customHeight="1">
      <c r="B34" s="179">
        <v>153</v>
      </c>
      <c r="C34" s="180" t="s">
        <v>102</v>
      </c>
      <c r="D34" s="181">
        <f>SUM(D35:D38)</f>
        <v>0</v>
      </c>
      <c r="E34" s="200">
        <f>SUM(E35:E38)</f>
        <v>8350.77</v>
      </c>
      <c r="F34" s="181">
        <f t="shared" ref="F34:I34" si="14">SUM(F35:F38)</f>
        <v>0</v>
      </c>
      <c r="G34" s="181">
        <f t="shared" si="14"/>
        <v>0</v>
      </c>
      <c r="H34" s="181">
        <f t="shared" si="14"/>
        <v>0</v>
      </c>
      <c r="I34" s="181">
        <f t="shared" si="14"/>
        <v>8350.77</v>
      </c>
      <c r="J34" s="201"/>
    </row>
    <row r="35" spans="2:12" ht="15.6" customHeight="1">
      <c r="B35" s="182">
        <v>15301</v>
      </c>
      <c r="C35" s="183" t="s">
        <v>103</v>
      </c>
      <c r="D35" s="184"/>
      <c r="E35" s="184">
        <v>5895.85</v>
      </c>
      <c r="F35" s="186"/>
      <c r="G35" s="184"/>
      <c r="H35" s="184"/>
      <c r="I35" s="184">
        <f t="shared" ref="I35:I38" si="15">SUM(E35,G35,H35)</f>
        <v>5895.85</v>
      </c>
      <c r="J35" s="184"/>
    </row>
    <row r="36" spans="2:12" ht="15.6" customHeight="1">
      <c r="B36" s="182">
        <v>15302</v>
      </c>
      <c r="C36" s="183" t="s">
        <v>104</v>
      </c>
      <c r="D36" s="184"/>
      <c r="E36" s="202">
        <v>2413.48</v>
      </c>
      <c r="F36" s="184"/>
      <c r="G36" s="184"/>
      <c r="H36" s="184"/>
      <c r="I36" s="184">
        <f t="shared" si="15"/>
        <v>2413.48</v>
      </c>
      <c r="J36" s="184"/>
    </row>
    <row r="37" spans="2:12" ht="15.6" customHeight="1">
      <c r="B37" s="182">
        <v>15312</v>
      </c>
      <c r="C37" s="183" t="s">
        <v>51</v>
      </c>
      <c r="D37" s="184"/>
      <c r="E37" s="184">
        <v>41.44</v>
      </c>
      <c r="F37" s="186"/>
      <c r="G37" s="184"/>
      <c r="H37" s="184"/>
      <c r="I37" s="184">
        <f t="shared" si="15"/>
        <v>41.44</v>
      </c>
      <c r="J37" s="184"/>
    </row>
    <row r="38" spans="2:12" ht="15.6" customHeight="1">
      <c r="B38" s="182">
        <v>15314</v>
      </c>
      <c r="C38" s="183" t="s">
        <v>52</v>
      </c>
      <c r="D38" s="184"/>
      <c r="E38" s="184"/>
      <c r="F38" s="186">
        <f t="shared" ref="F38" si="16">SUM(D38-E38)</f>
        <v>0</v>
      </c>
      <c r="G38" s="184"/>
      <c r="H38" s="184"/>
      <c r="I38" s="184">
        <f t="shared" si="15"/>
        <v>0</v>
      </c>
      <c r="J38" s="184"/>
    </row>
    <row r="39" spans="2:12" ht="15.6" customHeight="1">
      <c r="B39" s="203"/>
      <c r="C39" s="204"/>
      <c r="D39" s="205"/>
      <c r="E39" s="205"/>
      <c r="F39" s="205"/>
      <c r="G39" s="205"/>
      <c r="H39" s="205"/>
      <c r="I39" s="205"/>
      <c r="J39" s="205"/>
    </row>
    <row r="40" spans="2:12" ht="15.6" customHeight="1">
      <c r="B40" s="203"/>
      <c r="C40" s="204"/>
      <c r="D40" s="205"/>
      <c r="E40" s="205"/>
      <c r="F40" s="205"/>
      <c r="G40" s="205"/>
      <c r="H40" s="205"/>
      <c r="I40" s="205"/>
      <c r="J40" s="205"/>
    </row>
    <row r="41" spans="2:12" ht="15.6" customHeight="1">
      <c r="B41" s="179">
        <v>154</v>
      </c>
      <c r="C41" s="180" t="s">
        <v>138</v>
      </c>
      <c r="D41" s="181">
        <f>SUM(D42)</f>
        <v>40000</v>
      </c>
      <c r="E41" s="181">
        <f>SUM(E42)</f>
        <v>11237.39</v>
      </c>
      <c r="F41" s="181">
        <f t="shared" ref="F41:I41" si="17">SUM(F42)</f>
        <v>28762.61</v>
      </c>
      <c r="G41" s="181">
        <f t="shared" si="17"/>
        <v>11505.044000000002</v>
      </c>
      <c r="H41" s="181">
        <f>SUM(H42)</f>
        <v>4000</v>
      </c>
      <c r="I41" s="181">
        <f t="shared" si="17"/>
        <v>26742.434000000001</v>
      </c>
      <c r="J41" s="201"/>
    </row>
    <row r="42" spans="2:12" ht="15.6" customHeight="1">
      <c r="B42" s="206">
        <v>15402</v>
      </c>
      <c r="C42" s="207" t="s">
        <v>105</v>
      </c>
      <c r="D42" s="208">
        <v>40000</v>
      </c>
      <c r="E42" s="208">
        <v>11237.39</v>
      </c>
      <c r="F42" s="208">
        <f>SUM(D42-E42)</f>
        <v>28762.61</v>
      </c>
      <c r="G42" s="208">
        <f>SUM(F42*40%)</f>
        <v>11505.044000000002</v>
      </c>
      <c r="H42" s="208">
        <v>4000</v>
      </c>
      <c r="I42" s="184">
        <f>SUM(E42,G42,H42)</f>
        <v>26742.434000000001</v>
      </c>
      <c r="J42" s="208"/>
    </row>
    <row r="43" spans="2:12" ht="15.6" customHeight="1">
      <c r="B43" s="179">
        <v>157</v>
      </c>
      <c r="C43" s="180" t="s">
        <v>55</v>
      </c>
      <c r="D43" s="181"/>
      <c r="E43" s="181">
        <f>SUM(E44)</f>
        <v>17</v>
      </c>
      <c r="F43" s="181">
        <f>SUM(F44)</f>
        <v>0</v>
      </c>
      <c r="G43" s="181">
        <f t="shared" ref="G43:I43" si="18">SUM(G44)</f>
        <v>0</v>
      </c>
      <c r="H43" s="181">
        <f>SUM(H44)</f>
        <v>3000</v>
      </c>
      <c r="I43" s="181">
        <f t="shared" si="18"/>
        <v>3017</v>
      </c>
      <c r="J43" s="201"/>
    </row>
    <row r="44" spans="2:12" ht="15.6" customHeight="1">
      <c r="B44" s="206">
        <v>15799</v>
      </c>
      <c r="C44" s="207" t="s">
        <v>56</v>
      </c>
      <c r="D44" s="208"/>
      <c r="E44" s="208">
        <v>17</v>
      </c>
      <c r="F44" s="186"/>
      <c r="G44" s="208"/>
      <c r="H44" s="208">
        <v>3000</v>
      </c>
      <c r="I44" s="184">
        <f>SUM(E44,G44,H44)</f>
        <v>3017</v>
      </c>
      <c r="J44" s="208"/>
    </row>
    <row r="45" spans="2:12" s="20" customFormat="1" ht="15.6" customHeight="1">
      <c r="B45" s="179">
        <v>16</v>
      </c>
      <c r="C45" s="180" t="s">
        <v>59</v>
      </c>
      <c r="D45" s="181">
        <f>SUM(D47)</f>
        <v>0</v>
      </c>
      <c r="E45" s="181">
        <f>SUM(E46)</f>
        <v>368368.07</v>
      </c>
      <c r="F45" s="181">
        <f>SUM(F46)</f>
        <v>0</v>
      </c>
      <c r="G45" s="181">
        <f>SUM(G46)</f>
        <v>0</v>
      </c>
      <c r="H45" s="181">
        <f>SUM(H46)</f>
        <v>0</v>
      </c>
      <c r="I45" s="181">
        <f t="shared" ref="I45:I49" si="19">SUM(E45)</f>
        <v>368368.07</v>
      </c>
      <c r="J45" s="181"/>
    </row>
    <row r="46" spans="2:12" s="20" customFormat="1" ht="15.6" customHeight="1">
      <c r="B46" s="179">
        <v>162</v>
      </c>
      <c r="C46" s="180" t="s">
        <v>106</v>
      </c>
      <c r="D46" s="181">
        <f>SUM(D47)</f>
        <v>0</v>
      </c>
      <c r="E46" s="181">
        <f>SUM(E47)</f>
        <v>368368.07</v>
      </c>
      <c r="F46" s="181">
        <f t="shared" ref="F46:H46" si="20">SUM(F47)</f>
        <v>0</v>
      </c>
      <c r="G46" s="181">
        <f t="shared" si="20"/>
        <v>0</v>
      </c>
      <c r="H46" s="181">
        <f t="shared" si="20"/>
        <v>0</v>
      </c>
      <c r="I46" s="181">
        <f t="shared" si="19"/>
        <v>368368.07</v>
      </c>
      <c r="J46" s="181"/>
    </row>
    <row r="47" spans="2:12" ht="15.6" customHeight="1">
      <c r="B47" s="182">
        <v>16201</v>
      </c>
      <c r="C47" s="183" t="s">
        <v>107</v>
      </c>
      <c r="D47" s="184"/>
      <c r="E47" s="184">
        <v>368368.07</v>
      </c>
      <c r="F47" s="184"/>
      <c r="G47" s="184"/>
      <c r="H47" s="184"/>
      <c r="I47" s="184">
        <f>SUM(E47,G47,H47)</f>
        <v>368368.07</v>
      </c>
      <c r="J47" s="184"/>
      <c r="L47" s="205"/>
    </row>
    <row r="48" spans="2:12" s="20" customFormat="1" ht="15.6" customHeight="1">
      <c r="B48" s="179">
        <v>22</v>
      </c>
      <c r="C48" s="180" t="s">
        <v>63</v>
      </c>
      <c r="D48" s="181"/>
      <c r="E48" s="181">
        <f>SUM(E49)</f>
        <v>1473472.28</v>
      </c>
      <c r="F48" s="181">
        <f t="shared" ref="F48:H49" si="21">SUM(F49)</f>
        <v>0</v>
      </c>
      <c r="G48" s="181">
        <f t="shared" si="21"/>
        <v>0</v>
      </c>
      <c r="H48" s="181">
        <f t="shared" si="21"/>
        <v>0</v>
      </c>
      <c r="I48" s="181">
        <f t="shared" si="19"/>
        <v>1473472.28</v>
      </c>
      <c r="J48" s="181"/>
    </row>
    <row r="49" spans="2:12" ht="15.6" customHeight="1">
      <c r="B49" s="179">
        <v>222</v>
      </c>
      <c r="C49" s="180" t="s">
        <v>108</v>
      </c>
      <c r="D49" s="181"/>
      <c r="E49" s="181">
        <f>SUM(E50:E51)</f>
        <v>1473472.28</v>
      </c>
      <c r="F49" s="181">
        <f t="shared" si="21"/>
        <v>0</v>
      </c>
      <c r="G49" s="181">
        <f t="shared" si="21"/>
        <v>0</v>
      </c>
      <c r="H49" s="181">
        <f t="shared" si="21"/>
        <v>0</v>
      </c>
      <c r="I49" s="181">
        <f t="shared" si="19"/>
        <v>1473472.28</v>
      </c>
      <c r="J49" s="201"/>
    </row>
    <row r="50" spans="2:12" ht="15.6" customHeight="1">
      <c r="B50" s="182">
        <v>22201</v>
      </c>
      <c r="C50" s="209" t="s">
        <v>139</v>
      </c>
      <c r="D50" s="184"/>
      <c r="E50" s="210">
        <v>1105104.21</v>
      </c>
      <c r="F50" s="208"/>
      <c r="G50" s="208"/>
      <c r="H50" s="208"/>
      <c r="I50" s="184">
        <f t="shared" ref="I50:I51" si="22">SUM(E50,G50,H50)</f>
        <v>1105104.21</v>
      </c>
      <c r="J50" s="184"/>
      <c r="L50" s="211"/>
    </row>
    <row r="51" spans="2:12" ht="18.75" customHeight="1">
      <c r="B51" s="182">
        <v>22201</v>
      </c>
      <c r="C51" s="212" t="s">
        <v>140</v>
      </c>
      <c r="D51" s="184"/>
      <c r="E51" s="210">
        <v>368368.07</v>
      </c>
      <c r="F51" s="208"/>
      <c r="G51" s="208"/>
      <c r="H51" s="208"/>
      <c r="I51" s="184">
        <f t="shared" si="22"/>
        <v>368368.07</v>
      </c>
      <c r="J51" s="184"/>
    </row>
    <row r="52" spans="2:12" s="20" customFormat="1" ht="15.6" customHeight="1">
      <c r="B52" s="179">
        <v>32</v>
      </c>
      <c r="C52" s="180" t="s">
        <v>141</v>
      </c>
      <c r="D52" s="181"/>
      <c r="E52" s="181">
        <f>SUM(E53)</f>
        <v>499417.40999999992</v>
      </c>
      <c r="F52" s="181">
        <f>SUM(F53)</f>
        <v>0</v>
      </c>
      <c r="G52" s="181">
        <f>SUM(G53)</f>
        <v>0</v>
      </c>
      <c r="H52" s="181">
        <f>SUM(H53)</f>
        <v>0</v>
      </c>
      <c r="I52" s="181">
        <f>SUM(I53)</f>
        <v>499417.40999999992</v>
      </c>
      <c r="J52" s="181"/>
    </row>
    <row r="53" spans="2:12" ht="15.6" customHeight="1">
      <c r="B53" s="179">
        <v>321</v>
      </c>
      <c r="C53" s="180" t="s">
        <v>111</v>
      </c>
      <c r="D53" s="201"/>
      <c r="E53" s="181">
        <f>SUM(E54:E64)</f>
        <v>499417.40999999992</v>
      </c>
      <c r="F53" s="201">
        <f>SUM(F54:F64)</f>
        <v>0</v>
      </c>
      <c r="G53" s="201"/>
      <c r="H53" s="201"/>
      <c r="I53" s="181">
        <f>SUM(I54:I64)</f>
        <v>499417.40999999992</v>
      </c>
      <c r="J53" s="201"/>
    </row>
    <row r="54" spans="2:12" ht="15.6" customHeight="1">
      <c r="B54" s="213">
        <v>32102</v>
      </c>
      <c r="C54" s="137" t="s">
        <v>70</v>
      </c>
      <c r="D54" s="214"/>
      <c r="E54" s="185">
        <v>420.88</v>
      </c>
      <c r="F54" s="214"/>
      <c r="G54" s="185"/>
      <c r="H54" s="185"/>
      <c r="I54" s="184">
        <f t="shared" ref="I54:I64" si="23">SUM(E54,G54,H54)</f>
        <v>420.88</v>
      </c>
      <c r="J54" s="184"/>
    </row>
    <row r="55" spans="2:12" ht="15.6" customHeight="1">
      <c r="B55" s="215">
        <v>32102</v>
      </c>
      <c r="C55" s="140" t="s">
        <v>71</v>
      </c>
      <c r="D55" s="185"/>
      <c r="E55" s="185">
        <v>3.39</v>
      </c>
      <c r="F55" s="185"/>
      <c r="G55" s="185"/>
      <c r="H55" s="185"/>
      <c r="I55" s="184">
        <f t="shared" si="23"/>
        <v>3.39</v>
      </c>
      <c r="J55" s="184"/>
    </row>
    <row r="56" spans="2:12" ht="36.75">
      <c r="B56" s="139">
        <v>32102</v>
      </c>
      <c r="C56" s="141" t="s">
        <v>142</v>
      </c>
      <c r="D56" s="48"/>
      <c r="E56" s="48">
        <v>21.35</v>
      </c>
      <c r="F56" s="185"/>
      <c r="G56" s="185"/>
      <c r="H56" s="185"/>
      <c r="I56" s="184">
        <f t="shared" si="23"/>
        <v>21.35</v>
      </c>
      <c r="J56" s="184"/>
    </row>
    <row r="57" spans="2:12" ht="48.75">
      <c r="B57" s="215"/>
      <c r="C57" s="141" t="s">
        <v>74</v>
      </c>
      <c r="D57" s="185"/>
      <c r="E57" s="185">
        <v>191964.79999999999</v>
      </c>
      <c r="F57" s="185"/>
      <c r="G57" s="185"/>
      <c r="H57" s="185"/>
      <c r="I57" s="184">
        <f t="shared" si="23"/>
        <v>191964.79999999999</v>
      </c>
      <c r="J57" s="184"/>
    </row>
    <row r="58" spans="2:12" ht="24.75">
      <c r="B58" s="215"/>
      <c r="C58" s="141" t="s">
        <v>113</v>
      </c>
      <c r="D58" s="185"/>
      <c r="E58" s="185">
        <v>30.02</v>
      </c>
      <c r="F58" s="185"/>
      <c r="G58" s="185"/>
      <c r="H58" s="185"/>
      <c r="I58" s="184">
        <f t="shared" si="23"/>
        <v>30.02</v>
      </c>
      <c r="J58" s="184"/>
    </row>
    <row r="59" spans="2:12" ht="48.75">
      <c r="B59" s="215"/>
      <c r="C59" s="141" t="s">
        <v>114</v>
      </c>
      <c r="D59" s="185"/>
      <c r="E59" s="185">
        <v>113657.13</v>
      </c>
      <c r="F59" s="185"/>
      <c r="G59" s="185"/>
      <c r="H59" s="185"/>
      <c r="I59" s="184">
        <f>SUM(E59)</f>
        <v>113657.13</v>
      </c>
      <c r="J59" s="184"/>
    </row>
    <row r="60" spans="2:12" ht="24.75">
      <c r="B60" s="215"/>
      <c r="C60" s="141" t="s">
        <v>115</v>
      </c>
      <c r="D60" s="185"/>
      <c r="E60" s="185">
        <v>23.64</v>
      </c>
      <c r="F60" s="185"/>
      <c r="G60" s="185"/>
      <c r="H60" s="185"/>
      <c r="I60" s="184">
        <f t="shared" si="23"/>
        <v>23.64</v>
      </c>
      <c r="J60" s="184"/>
    </row>
    <row r="61" spans="2:12" ht="24.75">
      <c r="B61" s="215">
        <v>32102</v>
      </c>
      <c r="C61" s="144" t="s">
        <v>116</v>
      </c>
      <c r="D61" s="185"/>
      <c r="E61" s="185">
        <v>45.51</v>
      </c>
      <c r="F61" s="185"/>
      <c r="G61" s="185"/>
      <c r="H61" s="185"/>
      <c r="I61" s="184">
        <f t="shared" si="23"/>
        <v>45.51</v>
      </c>
      <c r="J61" s="184"/>
    </row>
    <row r="62" spans="2:12" ht="24.75">
      <c r="B62" s="215">
        <v>32102</v>
      </c>
      <c r="C62" s="141" t="s">
        <v>117</v>
      </c>
      <c r="D62" s="185"/>
      <c r="E62" s="185">
        <v>6.91</v>
      </c>
      <c r="F62" s="185"/>
      <c r="G62" s="185"/>
      <c r="H62" s="185"/>
      <c r="I62" s="184">
        <f t="shared" si="23"/>
        <v>6.91</v>
      </c>
      <c r="J62" s="184"/>
    </row>
    <row r="63" spans="2:12" ht="36.75">
      <c r="B63" s="215">
        <v>32102</v>
      </c>
      <c r="C63" s="141" t="s">
        <v>80</v>
      </c>
      <c r="D63" s="185"/>
      <c r="E63" s="185">
        <v>16.190000000000001</v>
      </c>
      <c r="F63" s="185"/>
      <c r="G63" s="185"/>
      <c r="H63" s="185"/>
      <c r="I63" s="184">
        <f t="shared" si="23"/>
        <v>16.190000000000001</v>
      </c>
      <c r="J63" s="184"/>
    </row>
    <row r="64" spans="2:12" ht="38.25" customHeight="1">
      <c r="B64" s="215">
        <v>32102</v>
      </c>
      <c r="C64" s="149" t="s">
        <v>118</v>
      </c>
      <c r="D64" s="185"/>
      <c r="E64" s="185">
        <v>193227.59</v>
      </c>
      <c r="F64" s="185"/>
      <c r="G64" s="185"/>
      <c r="H64" s="185"/>
      <c r="I64" s="184">
        <f t="shared" si="23"/>
        <v>193227.59</v>
      </c>
      <c r="J64" s="184"/>
    </row>
    <row r="65" spans="2:10" s="20" customFormat="1">
      <c r="B65" s="216"/>
      <c r="C65" s="217" t="s">
        <v>143</v>
      </c>
      <c r="D65" s="218">
        <f t="shared" ref="D65:I65" si="24">SUM(D6,D13,D29,D33,D45,D48,D52)</f>
        <v>1422800</v>
      </c>
      <c r="E65" s="218">
        <f t="shared" si="24"/>
        <v>2866759.3600000003</v>
      </c>
      <c r="F65" s="218">
        <f t="shared" si="24"/>
        <v>905666.17</v>
      </c>
      <c r="G65" s="218">
        <f t="shared" si="24"/>
        <v>362266.46799999999</v>
      </c>
      <c r="H65" s="218">
        <f t="shared" si="24"/>
        <v>235100</v>
      </c>
      <c r="I65" s="218">
        <f t="shared" si="24"/>
        <v>3464125.8279999997</v>
      </c>
      <c r="J65" s="218"/>
    </row>
    <row r="66" spans="2:10" s="20" customFormat="1">
      <c r="B66" s="216"/>
      <c r="C66" s="217" t="s">
        <v>143</v>
      </c>
      <c r="D66" s="218">
        <f t="shared" ref="D66:I66" si="25">SUM(D7,D14,D26,D30,D34,D41,D43,D46,D49,D53)</f>
        <v>1422800</v>
      </c>
      <c r="E66" s="218">
        <f t="shared" si="25"/>
        <v>2866759.3600000003</v>
      </c>
      <c r="F66" s="218">
        <f t="shared" si="25"/>
        <v>905666.17</v>
      </c>
      <c r="G66" s="218">
        <f t="shared" si="25"/>
        <v>362266.46799999999</v>
      </c>
      <c r="H66" s="218">
        <f t="shared" si="25"/>
        <v>235100</v>
      </c>
      <c r="I66" s="218">
        <f t="shared" si="25"/>
        <v>3464125.8279999997</v>
      </c>
      <c r="J66" s="218"/>
    </row>
    <row r="67" spans="2:10" s="20" customFormat="1">
      <c r="B67" s="216"/>
      <c r="C67" s="217" t="s">
        <v>143</v>
      </c>
      <c r="D67" s="218">
        <f t="shared" ref="D67:I67" si="26">SUM(D8:D12,D15:D25,D27:D28,D31:D32,D35:D38,D42,D44,D47,D50:D51,D54:D64)</f>
        <v>1422800</v>
      </c>
      <c r="E67" s="218">
        <f t="shared" si="26"/>
        <v>2866759.36</v>
      </c>
      <c r="F67" s="218">
        <f t="shared" si="26"/>
        <v>905666.17000000016</v>
      </c>
      <c r="G67" s="218">
        <f t="shared" si="26"/>
        <v>362266.46800000005</v>
      </c>
      <c r="H67" s="218">
        <f t="shared" si="26"/>
        <v>235100</v>
      </c>
      <c r="I67" s="218">
        <f t="shared" si="26"/>
        <v>3464125.8279999993</v>
      </c>
      <c r="J67" s="218"/>
    </row>
    <row r="68" spans="2:10">
      <c r="D68" s="164"/>
    </row>
    <row r="69" spans="2:10">
      <c r="D69" s="164"/>
    </row>
    <row r="70" spans="2:10">
      <c r="C70" s="219"/>
      <c r="D70" s="164"/>
      <c r="I70" s="220"/>
    </row>
    <row r="71" spans="2:10">
      <c r="D71" s="221"/>
      <c r="E71" s="164"/>
      <c r="F71" s="222"/>
      <c r="G71" s="220"/>
      <c r="H71" s="220"/>
    </row>
    <row r="72" spans="2:10">
      <c r="C72" s="130"/>
      <c r="D72" s="221"/>
      <c r="F72" s="221"/>
    </row>
    <row r="73" spans="2:10">
      <c r="C73" s="223"/>
      <c r="D73" s="224"/>
    </row>
  </sheetData>
  <mergeCells count="6">
    <mergeCell ref="B2:J2"/>
    <mergeCell ref="B3:J3"/>
    <mergeCell ref="B4:J4"/>
    <mergeCell ref="J8:J9"/>
    <mergeCell ref="J11:J12"/>
    <mergeCell ref="J15:J22"/>
  </mergeCells>
  <pageMargins left="0.118055555555556" right="0.23888888888888901" top="0.27500000000000002" bottom="0.235416666666667" header="0.235416666666667" footer="0.235416666666667"/>
  <pageSetup scale="95" fitToWidth="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8"/>
  <sheetViews>
    <sheetView topLeftCell="A28" workbookViewId="0">
      <selection activeCell="G76" sqref="G76"/>
    </sheetView>
  </sheetViews>
  <sheetFormatPr baseColWidth="10" defaultColWidth="11" defaultRowHeight="15"/>
  <cols>
    <col min="1" max="1" width="3" style="5" customWidth="1"/>
    <col min="2" max="2" width="8.140625" style="5" customWidth="1"/>
    <col min="3" max="3" width="55.28515625" style="5" customWidth="1"/>
    <col min="4" max="4" width="31.85546875" style="5" customWidth="1"/>
    <col min="5" max="5" width="16.42578125" style="4" customWidth="1"/>
    <col min="6" max="6" width="17.7109375" style="4" customWidth="1"/>
    <col min="7" max="16384" width="11" style="5"/>
  </cols>
  <sheetData>
    <row r="2" spans="1:8" ht="18.75">
      <c r="A2" s="61"/>
      <c r="B2" s="225" t="s">
        <v>144</v>
      </c>
      <c r="C2" s="226"/>
      <c r="D2" s="227"/>
      <c r="H2" s="62"/>
    </row>
    <row r="3" spans="1:8" ht="18.75">
      <c r="A3" s="61"/>
      <c r="B3" s="228" t="s">
        <v>145</v>
      </c>
      <c r="C3" s="228"/>
      <c r="D3" s="228"/>
      <c r="E3" s="229"/>
      <c r="F3" s="229"/>
      <c r="H3" s="62"/>
    </row>
    <row r="4" spans="1:8">
      <c r="A4" s="61"/>
      <c r="B4" s="230" t="s">
        <v>146</v>
      </c>
      <c r="C4" s="230"/>
      <c r="D4" s="230"/>
      <c r="E4" s="231"/>
      <c r="F4" s="231"/>
      <c r="H4" s="62"/>
    </row>
    <row r="5" spans="1:8" ht="9" customHeight="1">
      <c r="A5" s="61"/>
      <c r="B5" s="230"/>
      <c r="C5" s="230"/>
      <c r="D5" s="230"/>
      <c r="E5" s="231"/>
      <c r="F5" s="231"/>
      <c r="H5" s="62"/>
    </row>
    <row r="6" spans="1:8" ht="15.75">
      <c r="A6" s="61"/>
      <c r="B6" s="59" t="s">
        <v>147</v>
      </c>
      <c r="C6" s="59"/>
      <c r="D6" s="59"/>
      <c r="H6" s="62"/>
    </row>
    <row r="7" spans="1:8" ht="15.75">
      <c r="A7" s="61"/>
      <c r="B7" s="232" t="s">
        <v>148</v>
      </c>
      <c r="C7" s="233"/>
      <c r="D7" s="233"/>
      <c r="E7" s="234"/>
      <c r="F7" s="234"/>
      <c r="H7" s="62"/>
    </row>
    <row r="8" spans="1:8" ht="15.75">
      <c r="A8" s="61"/>
      <c r="B8" s="232" t="s">
        <v>149</v>
      </c>
      <c r="C8" s="233"/>
      <c r="D8" s="233"/>
      <c r="E8" s="234"/>
      <c r="F8" s="234"/>
      <c r="H8" s="62"/>
    </row>
    <row r="9" spans="1:8" ht="9" customHeight="1">
      <c r="A9" s="61"/>
      <c r="B9" s="232"/>
      <c r="C9" s="233"/>
      <c r="D9" s="233"/>
      <c r="E9" s="234"/>
      <c r="F9" s="234"/>
      <c r="H9" s="62"/>
    </row>
    <row r="10" spans="1:8" ht="15.75">
      <c r="A10" s="61"/>
      <c r="B10" s="232" t="s">
        <v>150</v>
      </c>
      <c r="C10" s="233"/>
      <c r="D10" s="233"/>
      <c r="E10" s="234"/>
      <c r="F10" s="234"/>
      <c r="H10" s="62"/>
    </row>
    <row r="11" spans="1:8" ht="9" customHeight="1">
      <c r="A11" s="61"/>
      <c r="B11" s="232"/>
      <c r="C11" s="233"/>
      <c r="D11" s="233"/>
      <c r="E11" s="234"/>
      <c r="F11" s="234"/>
      <c r="H11" s="62"/>
    </row>
    <row r="12" spans="1:8" ht="15.75">
      <c r="A12" s="61"/>
      <c r="B12" s="232" t="s">
        <v>151</v>
      </c>
      <c r="C12" s="59"/>
      <c r="D12" s="59"/>
      <c r="H12" s="62"/>
    </row>
    <row r="13" spans="1:8" ht="15.75">
      <c r="A13" s="61"/>
      <c r="B13" s="232" t="s">
        <v>152</v>
      </c>
      <c r="C13" s="59"/>
      <c r="D13" s="59"/>
      <c r="H13" s="62"/>
    </row>
    <row r="14" spans="1:8" ht="15.75">
      <c r="A14" s="61"/>
      <c r="B14" s="59"/>
      <c r="C14" s="59"/>
      <c r="D14" s="59"/>
      <c r="H14" s="62"/>
    </row>
    <row r="15" spans="1:8" ht="15.75">
      <c r="A15" s="61"/>
      <c r="B15" s="232" t="s">
        <v>153</v>
      </c>
      <c r="C15" s="59"/>
      <c r="D15" s="59"/>
      <c r="H15" s="62"/>
    </row>
    <row r="16" spans="1:8" ht="15.75">
      <c r="A16" s="61"/>
      <c r="B16" s="59" t="s">
        <v>154</v>
      </c>
      <c r="C16" s="59"/>
      <c r="D16" s="59"/>
      <c r="H16" s="62"/>
    </row>
    <row r="17" spans="1:8" ht="15.75">
      <c r="A17" s="61"/>
      <c r="B17" s="59" t="s">
        <v>155</v>
      </c>
      <c r="C17" s="59"/>
      <c r="D17" s="59"/>
      <c r="H17" s="62"/>
    </row>
    <row r="18" spans="1:8" ht="15" customHeight="1">
      <c r="A18" s="61"/>
      <c r="B18" s="61"/>
      <c r="D18" s="61"/>
      <c r="H18" s="62"/>
    </row>
    <row r="19" spans="1:8" ht="15" customHeight="1">
      <c r="A19" s="61"/>
      <c r="B19" s="235" t="s">
        <v>156</v>
      </c>
      <c r="C19" s="235"/>
      <c r="D19" s="235"/>
      <c r="H19" s="62"/>
    </row>
    <row r="20" spans="1:8" ht="16.5" thickBot="1">
      <c r="A20" s="61"/>
      <c r="B20" s="236" t="s">
        <v>157</v>
      </c>
      <c r="C20" s="236"/>
      <c r="D20" s="236"/>
      <c r="E20" s="237"/>
      <c r="F20" s="237"/>
      <c r="H20" s="62"/>
    </row>
    <row r="21" spans="1:8" ht="15.75">
      <c r="A21" s="61"/>
      <c r="B21" s="238" t="s">
        <v>16</v>
      </c>
      <c r="C21" s="239"/>
      <c r="D21" s="240"/>
      <c r="E21" s="237"/>
      <c r="F21" s="237"/>
      <c r="H21" s="62"/>
    </row>
    <row r="22" spans="1:8" s="246" customFormat="1" ht="18.95" customHeight="1">
      <c r="A22" s="241"/>
      <c r="B22" s="242" t="s">
        <v>17</v>
      </c>
      <c r="C22" s="243" t="s">
        <v>18</v>
      </c>
      <c r="D22" s="244" t="s">
        <v>158</v>
      </c>
      <c r="E22" s="245"/>
      <c r="F22" s="245"/>
      <c r="H22" s="247"/>
    </row>
    <row r="23" spans="1:8" ht="18.95" customHeight="1">
      <c r="A23" s="61"/>
      <c r="B23" s="248">
        <v>1</v>
      </c>
      <c r="C23" s="249" t="s">
        <v>19</v>
      </c>
      <c r="D23" s="250">
        <v>1122868.07</v>
      </c>
      <c r="E23" s="251"/>
      <c r="F23" s="251"/>
      <c r="H23" s="62"/>
    </row>
    <row r="24" spans="1:8" ht="18.95" customHeight="1">
      <c r="A24" s="61"/>
      <c r="B24" s="248">
        <v>2</v>
      </c>
      <c r="C24" s="249" t="s">
        <v>159</v>
      </c>
      <c r="D24" s="250">
        <v>1841840.35</v>
      </c>
      <c r="E24" s="251"/>
      <c r="F24" s="251"/>
      <c r="H24" s="62"/>
    </row>
    <row r="25" spans="1:8" ht="18.95" customHeight="1">
      <c r="A25" s="61"/>
      <c r="B25" s="248">
        <v>3</v>
      </c>
      <c r="C25" s="252" t="s">
        <v>68</v>
      </c>
      <c r="D25" s="30">
        <v>499417.51</v>
      </c>
      <c r="E25" s="253"/>
      <c r="F25" s="253"/>
      <c r="H25" s="62"/>
    </row>
    <row r="26" spans="1:8" ht="18.95" customHeight="1" thickBot="1">
      <c r="A26" s="61"/>
      <c r="B26" s="254" t="s">
        <v>143</v>
      </c>
      <c r="C26" s="255"/>
      <c r="D26" s="256">
        <f>SUM(D23:D25)</f>
        <v>3464125.9299999997</v>
      </c>
      <c r="E26" s="257"/>
      <c r="F26" s="257"/>
      <c r="H26" s="62"/>
    </row>
    <row r="27" spans="1:8" ht="16.5" thickBot="1">
      <c r="A27" s="61"/>
      <c r="B27" s="236" t="s">
        <v>160</v>
      </c>
      <c r="C27" s="236"/>
      <c r="D27" s="236"/>
      <c r="E27" s="237"/>
      <c r="F27" s="237"/>
      <c r="H27" s="62"/>
    </row>
    <row r="28" spans="1:8" ht="18.95" customHeight="1">
      <c r="A28" s="61"/>
      <c r="B28" s="238" t="s">
        <v>161</v>
      </c>
      <c r="C28" s="239"/>
      <c r="D28" s="240"/>
      <c r="E28" s="237"/>
      <c r="F28" s="237"/>
      <c r="H28" s="62"/>
    </row>
    <row r="29" spans="1:8" s="246" customFormat="1" ht="18.95" customHeight="1">
      <c r="A29" s="241"/>
      <c r="B29" s="242" t="s">
        <v>17</v>
      </c>
      <c r="C29" s="243" t="s">
        <v>18</v>
      </c>
      <c r="D29" s="244" t="s">
        <v>158</v>
      </c>
      <c r="E29" s="245"/>
      <c r="F29" s="245"/>
      <c r="H29" s="247"/>
    </row>
    <row r="30" spans="1:8" ht="18.95" customHeight="1">
      <c r="A30" s="61"/>
      <c r="B30" s="258" t="s">
        <v>162</v>
      </c>
      <c r="C30" s="249" t="s">
        <v>163</v>
      </c>
      <c r="D30" s="259"/>
      <c r="E30" s="251"/>
      <c r="F30" s="251"/>
      <c r="H30" s="62"/>
    </row>
    <row r="31" spans="1:8" ht="18.95" customHeight="1">
      <c r="A31" s="61"/>
      <c r="B31" s="260" t="s">
        <v>164</v>
      </c>
      <c r="C31" s="261" t="s">
        <v>165</v>
      </c>
      <c r="D31" s="262">
        <v>1059335.6000000001</v>
      </c>
      <c r="E31" s="253"/>
      <c r="F31" s="253"/>
      <c r="H31" s="62"/>
    </row>
    <row r="32" spans="1:8" ht="18.95" customHeight="1">
      <c r="A32" s="61"/>
      <c r="B32" s="260" t="s">
        <v>166</v>
      </c>
      <c r="C32" s="263" t="s">
        <v>167</v>
      </c>
      <c r="D32" s="264">
        <v>158101</v>
      </c>
      <c r="E32" s="251"/>
      <c r="F32" s="251"/>
      <c r="H32" s="62"/>
    </row>
    <row r="33" spans="1:8" ht="18.95" customHeight="1">
      <c r="A33" s="61"/>
      <c r="B33" s="258" t="s">
        <v>168</v>
      </c>
      <c r="C33" s="249" t="s">
        <v>169</v>
      </c>
      <c r="D33" s="265"/>
      <c r="E33" s="251"/>
      <c r="F33" s="251"/>
      <c r="H33" s="62"/>
    </row>
    <row r="34" spans="1:8" ht="18.95" customHeight="1">
      <c r="A34" s="61"/>
      <c r="B34" s="266" t="s">
        <v>170</v>
      </c>
      <c r="C34" s="263" t="s">
        <v>171</v>
      </c>
      <c r="D34" s="264">
        <v>466252.08</v>
      </c>
      <c r="E34" s="251"/>
      <c r="F34" s="251"/>
      <c r="H34" s="62"/>
    </row>
    <row r="35" spans="1:8" ht="15.75" customHeight="1">
      <c r="A35" s="61"/>
      <c r="B35" s="267"/>
      <c r="C35" s="268" t="s">
        <v>172</v>
      </c>
      <c r="D35" s="269"/>
      <c r="E35" s="251"/>
      <c r="F35" s="251"/>
      <c r="H35" s="62"/>
    </row>
    <row r="36" spans="1:8" ht="18.95" customHeight="1">
      <c r="A36" s="61"/>
      <c r="B36" s="258" t="s">
        <v>173</v>
      </c>
      <c r="C36" s="249" t="s">
        <v>174</v>
      </c>
      <c r="D36" s="265"/>
      <c r="E36" s="251"/>
      <c r="F36" s="251"/>
      <c r="H36" s="62"/>
    </row>
    <row r="37" spans="1:8" ht="18.95" customHeight="1">
      <c r="A37" s="61"/>
      <c r="B37" s="258" t="s">
        <v>175</v>
      </c>
      <c r="C37" s="263" t="s">
        <v>176</v>
      </c>
      <c r="D37" s="264">
        <v>426368.39</v>
      </c>
      <c r="E37" s="251"/>
      <c r="F37" s="251"/>
      <c r="H37" s="62"/>
    </row>
    <row r="38" spans="1:8" ht="18.95" customHeight="1">
      <c r="A38" s="61"/>
      <c r="B38" s="258" t="s">
        <v>177</v>
      </c>
      <c r="C38" s="263" t="s">
        <v>178</v>
      </c>
      <c r="D38" s="264">
        <v>561611.85</v>
      </c>
      <c r="E38" s="251"/>
      <c r="F38" s="251"/>
      <c r="H38" s="62"/>
    </row>
    <row r="39" spans="1:8" ht="18.95" customHeight="1">
      <c r="A39" s="61"/>
      <c r="B39" s="258"/>
      <c r="C39" s="249" t="s">
        <v>179</v>
      </c>
      <c r="D39" s="264"/>
      <c r="E39" s="251"/>
      <c r="F39" s="251"/>
      <c r="H39" s="62"/>
    </row>
    <row r="40" spans="1:8" ht="18.95" customHeight="1">
      <c r="A40" s="61"/>
      <c r="B40" s="260" t="s">
        <v>180</v>
      </c>
      <c r="C40" s="270" t="s">
        <v>181</v>
      </c>
      <c r="D40" s="264">
        <v>6.91</v>
      </c>
      <c r="E40" s="251"/>
      <c r="F40" s="251"/>
      <c r="H40" s="62"/>
    </row>
    <row r="41" spans="1:8" ht="14.25" customHeight="1">
      <c r="A41" s="61"/>
      <c r="B41" s="258" t="s">
        <v>182</v>
      </c>
      <c r="C41" s="249" t="s">
        <v>183</v>
      </c>
      <c r="D41" s="264"/>
      <c r="E41" s="251"/>
      <c r="F41" s="251"/>
      <c r="H41" s="62"/>
    </row>
    <row r="42" spans="1:8" ht="12.75" customHeight="1">
      <c r="A42" s="61"/>
      <c r="B42" s="271" t="s">
        <v>184</v>
      </c>
      <c r="C42" s="272" t="s">
        <v>185</v>
      </c>
      <c r="D42" s="273">
        <v>792450</v>
      </c>
      <c r="E42" s="251"/>
      <c r="F42" s="251"/>
      <c r="H42" s="62"/>
    </row>
    <row r="43" spans="1:8" ht="18.95" customHeight="1" thickBot="1">
      <c r="A43" s="61"/>
      <c r="B43" s="254" t="s">
        <v>143</v>
      </c>
      <c r="C43" s="255"/>
      <c r="D43" s="256">
        <f>SUM(D30:D42)</f>
        <v>3464125.8300000005</v>
      </c>
      <c r="E43" s="257"/>
      <c r="F43" s="257"/>
      <c r="H43" s="62"/>
    </row>
    <row r="44" spans="1:8">
      <c r="A44" s="61"/>
      <c r="H44" s="62"/>
    </row>
    <row r="45" spans="1:8">
      <c r="A45" s="61"/>
      <c r="H45" s="62"/>
    </row>
    <row r="46" spans="1:8">
      <c r="A46" s="61"/>
      <c r="H46" s="62"/>
    </row>
    <row r="47" spans="1:8">
      <c r="A47" s="61"/>
      <c r="H47" s="62"/>
    </row>
    <row r="48" spans="1:8">
      <c r="A48" s="61"/>
      <c r="H48" s="62"/>
    </row>
    <row r="49" spans="1:8">
      <c r="A49" s="61"/>
      <c r="H49" s="62"/>
    </row>
    <row r="50" spans="1:8">
      <c r="A50" s="61"/>
      <c r="H50" s="62"/>
    </row>
    <row r="51" spans="1:8">
      <c r="A51" s="61"/>
      <c r="H51" s="62"/>
    </row>
    <row r="52" spans="1:8">
      <c r="A52" s="61"/>
      <c r="H52" s="62"/>
    </row>
    <row r="53" spans="1:8">
      <c r="A53" s="61"/>
      <c r="H53" s="62"/>
    </row>
    <row r="54" spans="1:8">
      <c r="A54" s="61"/>
      <c r="H54" s="62"/>
    </row>
    <row r="55" spans="1:8">
      <c r="A55" s="61"/>
      <c r="H55" s="62"/>
    </row>
    <row r="56" spans="1:8">
      <c r="A56" s="61"/>
      <c r="H56" s="62"/>
    </row>
    <row r="57" spans="1:8">
      <c r="A57" s="61"/>
      <c r="H57" s="62"/>
    </row>
    <row r="58" spans="1:8">
      <c r="A58" s="61"/>
      <c r="H58" s="62"/>
    </row>
  </sheetData>
  <mergeCells count="11">
    <mergeCell ref="B21:D21"/>
    <mergeCell ref="B26:C26"/>
    <mergeCell ref="B27:D27"/>
    <mergeCell ref="B28:D28"/>
    <mergeCell ref="B43:C43"/>
    <mergeCell ref="B2:D2"/>
    <mergeCell ref="B3:D3"/>
    <mergeCell ref="B4:D4"/>
    <mergeCell ref="B5:D5"/>
    <mergeCell ref="B19:D19"/>
    <mergeCell ref="B20:D20"/>
  </mergeCells>
  <pageMargins left="0.3" right="0.3" top="0.53888888888888897" bottom="0.38888888888888901" header="0.179166666666667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OBJET.ING.</vt:lpstr>
      <vt:lpstr>Presup. ing.</vt:lpstr>
      <vt:lpstr>Esim. ing.</vt:lpstr>
      <vt:lpstr>Sumario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</dc:creator>
  <cp:lastModifiedBy>UAIP</cp:lastModifiedBy>
  <dcterms:created xsi:type="dcterms:W3CDTF">2021-06-15T15:20:28Z</dcterms:created>
  <dcterms:modified xsi:type="dcterms:W3CDTF">2021-06-15T15:21:50Z</dcterms:modified>
</cp:coreProperties>
</file>