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IP\Desktop\"/>
    </mc:Choice>
  </mc:AlternateContent>
  <bookViews>
    <workbookView xWindow="0" yWindow="0" windowWidth="20490" windowHeight="7650" activeTab="1"/>
  </bookViews>
  <sheets>
    <sheet name="OBJET.ING." sheetId="5" r:id="rId1"/>
    <sheet name="Presup. ing." sheetId="6" r:id="rId2"/>
    <sheet name="Esim. ing." sheetId="7" r:id="rId3"/>
    <sheet name="Sumario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8" l="1"/>
  <c r="D26" i="8"/>
  <c r="I61" i="7"/>
  <c r="I60" i="7"/>
  <c r="I59" i="7"/>
  <c r="I58" i="7"/>
  <c r="I57" i="7"/>
  <c r="I56" i="7"/>
  <c r="I53" i="7" s="1"/>
  <c r="I52" i="7" s="1"/>
  <c r="I55" i="7"/>
  <c r="I54" i="7"/>
  <c r="F53" i="7"/>
  <c r="F52" i="7" s="1"/>
  <c r="E53" i="7"/>
  <c r="E52" i="7" s="1"/>
  <c r="H52" i="7"/>
  <c r="G52" i="7"/>
  <c r="I51" i="7"/>
  <c r="I50" i="7"/>
  <c r="H49" i="7"/>
  <c r="G49" i="7"/>
  <c r="F49" i="7"/>
  <c r="F48" i="7" s="1"/>
  <c r="E49" i="7"/>
  <c r="I49" i="7" s="1"/>
  <c r="H48" i="7"/>
  <c r="G48" i="7"/>
  <c r="E48" i="7"/>
  <c r="I48" i="7" s="1"/>
  <c r="I47" i="7"/>
  <c r="H46" i="7"/>
  <c r="G46" i="7"/>
  <c r="F46" i="7"/>
  <c r="F45" i="7" s="1"/>
  <c r="E46" i="7"/>
  <c r="E45" i="7" s="1"/>
  <c r="I45" i="7" s="1"/>
  <c r="D46" i="7"/>
  <c r="H45" i="7"/>
  <c r="G45" i="7"/>
  <c r="D45" i="7"/>
  <c r="I44" i="7"/>
  <c r="I43" i="7" s="1"/>
  <c r="H43" i="7"/>
  <c r="E43" i="7"/>
  <c r="E33" i="7" s="1"/>
  <c r="F42" i="7"/>
  <c r="G42" i="7" s="1"/>
  <c r="H41" i="7"/>
  <c r="H33" i="7" s="1"/>
  <c r="E41" i="7"/>
  <c r="D41" i="7"/>
  <c r="I38" i="7"/>
  <c r="I37" i="7"/>
  <c r="I34" i="7" s="1"/>
  <c r="I36" i="7"/>
  <c r="I35" i="7"/>
  <c r="H34" i="7"/>
  <c r="E34" i="7"/>
  <c r="F33" i="7"/>
  <c r="D33" i="7"/>
  <c r="I32" i="7"/>
  <c r="G32" i="7"/>
  <c r="F32" i="7"/>
  <c r="G31" i="7"/>
  <c r="I31" i="7" s="1"/>
  <c r="I30" i="7" s="1"/>
  <c r="I29" i="7" s="1"/>
  <c r="F31" i="7"/>
  <c r="H30" i="7"/>
  <c r="H29" i="7" s="1"/>
  <c r="G30" i="7"/>
  <c r="G29" i="7" s="1"/>
  <c r="F30" i="7"/>
  <c r="E30" i="7"/>
  <c r="D30" i="7"/>
  <c r="D29" i="7" s="1"/>
  <c r="F29" i="7"/>
  <c r="E29" i="7"/>
  <c r="F28" i="7"/>
  <c r="G28" i="7" s="1"/>
  <c r="I28" i="7" s="1"/>
  <c r="F27" i="7"/>
  <c r="G27" i="7" s="1"/>
  <c r="H26" i="7"/>
  <c r="H13" i="7" s="1"/>
  <c r="E26" i="7"/>
  <c r="D26" i="7"/>
  <c r="D13" i="7" s="1"/>
  <c r="F25" i="7"/>
  <c r="G25" i="7" s="1"/>
  <c r="I25" i="7" s="1"/>
  <c r="F24" i="7"/>
  <c r="G24" i="7" s="1"/>
  <c r="I24" i="7" s="1"/>
  <c r="I23" i="7"/>
  <c r="G23" i="7"/>
  <c r="F23" i="7"/>
  <c r="G22" i="7"/>
  <c r="I22" i="7" s="1"/>
  <c r="F22" i="7"/>
  <c r="F21" i="7"/>
  <c r="G21" i="7" s="1"/>
  <c r="I21" i="7" s="1"/>
  <c r="F20" i="7"/>
  <c r="G20" i="7" s="1"/>
  <c r="I20" i="7" s="1"/>
  <c r="I19" i="7"/>
  <c r="G19" i="7"/>
  <c r="F19" i="7"/>
  <c r="G18" i="7"/>
  <c r="I18" i="7" s="1"/>
  <c r="F18" i="7"/>
  <c r="F17" i="7"/>
  <c r="G17" i="7" s="1"/>
  <c r="I17" i="7" s="1"/>
  <c r="F16" i="7"/>
  <c r="G16" i="7" s="1"/>
  <c r="I15" i="7"/>
  <c r="G15" i="7"/>
  <c r="F15" i="7"/>
  <c r="H14" i="7"/>
  <c r="E14" i="7"/>
  <c r="E13" i="7" s="1"/>
  <c r="D14" i="7"/>
  <c r="G12" i="7"/>
  <c r="I12" i="7" s="1"/>
  <c r="F12" i="7"/>
  <c r="F11" i="7"/>
  <c r="G11" i="7" s="1"/>
  <c r="I11" i="7" s="1"/>
  <c r="F10" i="7"/>
  <c r="F7" i="7" s="1"/>
  <c r="F6" i="7" s="1"/>
  <c r="I9" i="7"/>
  <c r="G9" i="7"/>
  <c r="F9" i="7"/>
  <c r="G8" i="7"/>
  <c r="I8" i="7" s="1"/>
  <c r="F8" i="7"/>
  <c r="H7" i="7"/>
  <c r="H6" i="7" s="1"/>
  <c r="E7" i="7"/>
  <c r="D7" i="7"/>
  <c r="D6" i="7" s="1"/>
  <c r="D62" i="7" s="1"/>
  <c r="E6" i="7"/>
  <c r="H65" i="6"/>
  <c r="G65" i="6"/>
  <c r="E65" i="6"/>
  <c r="D65" i="6"/>
  <c r="K62" i="6"/>
  <c r="K61" i="6"/>
  <c r="K60" i="6"/>
  <c r="F60" i="6"/>
  <c r="F59" i="6"/>
  <c r="K59" i="6" s="1"/>
  <c r="K58" i="6"/>
  <c r="F58" i="6"/>
  <c r="F57" i="6"/>
  <c r="K57" i="6" s="1"/>
  <c r="K56" i="6"/>
  <c r="F56" i="6"/>
  <c r="F55" i="6"/>
  <c r="K55" i="6" s="1"/>
  <c r="K54" i="6"/>
  <c r="F54" i="6"/>
  <c r="H53" i="6"/>
  <c r="H52" i="6" s="1"/>
  <c r="H63" i="6" s="1"/>
  <c r="G53" i="6"/>
  <c r="E53" i="6"/>
  <c r="E52" i="6" s="1"/>
  <c r="D53" i="6"/>
  <c r="D64" i="6" s="1"/>
  <c r="G52" i="6"/>
  <c r="F51" i="6"/>
  <c r="F65" i="6" s="1"/>
  <c r="K50" i="6"/>
  <c r="F50" i="6"/>
  <c r="F49" i="6"/>
  <c r="E49" i="6"/>
  <c r="E48" i="6"/>
  <c r="E63" i="6" s="1"/>
  <c r="K47" i="6"/>
  <c r="F47" i="6"/>
  <c r="F46" i="6"/>
  <c r="D46" i="6"/>
  <c r="D45" i="6"/>
  <c r="F45" i="6" s="1"/>
  <c r="K44" i="6"/>
  <c r="K43" i="6" s="1"/>
  <c r="G43" i="6"/>
  <c r="K42" i="6"/>
  <c r="K41" i="6" s="1"/>
  <c r="G41" i="6"/>
  <c r="K40" i="6"/>
  <c r="K39" i="6"/>
  <c r="K36" i="6" s="1"/>
  <c r="K38" i="6"/>
  <c r="K37" i="6"/>
  <c r="G36" i="6"/>
  <c r="G35" i="6" s="1"/>
  <c r="K34" i="6"/>
  <c r="K33" i="6"/>
  <c r="K32" i="6" s="1"/>
  <c r="K31" i="6" s="1"/>
  <c r="G32" i="6"/>
  <c r="G31" i="6"/>
  <c r="K30" i="6"/>
  <c r="K29" i="6"/>
  <c r="G28" i="6"/>
  <c r="K28" i="6" s="1"/>
  <c r="K27" i="6"/>
  <c r="K26" i="6"/>
  <c r="K25" i="6"/>
  <c r="K24" i="6"/>
  <c r="K23" i="6"/>
  <c r="K22" i="6"/>
  <c r="K21" i="6"/>
  <c r="K20" i="6"/>
  <c r="K19" i="6"/>
  <c r="K18" i="6"/>
  <c r="K17" i="6"/>
  <c r="K16" i="6"/>
  <c r="G16" i="6"/>
  <c r="K14" i="6"/>
  <c r="K13" i="6"/>
  <c r="K12" i="6"/>
  <c r="K11" i="6"/>
  <c r="K10" i="6"/>
  <c r="K9" i="6"/>
  <c r="G9" i="6"/>
  <c r="G64" i="6" s="1"/>
  <c r="G8" i="6"/>
  <c r="D78" i="5"/>
  <c r="E77" i="5"/>
  <c r="F76" i="5"/>
  <c r="D73" i="5"/>
  <c r="E72" i="5"/>
  <c r="F71" i="5"/>
  <c r="D69" i="5"/>
  <c r="E68" i="5" s="1"/>
  <c r="F66" i="5" s="1"/>
  <c r="D64" i="5"/>
  <c r="D62" i="5"/>
  <c r="E56" i="5" s="1"/>
  <c r="D57" i="5"/>
  <c r="D53" i="5"/>
  <c r="E52" i="5"/>
  <c r="D49" i="5"/>
  <c r="D37" i="5"/>
  <c r="E36" i="5"/>
  <c r="D30" i="5"/>
  <c r="E29" i="5" s="1"/>
  <c r="F28" i="5" s="1"/>
  <c r="F87" i="5" s="1"/>
  <c r="I27" i="7" l="1"/>
  <c r="I26" i="7" s="1"/>
  <c r="G26" i="7"/>
  <c r="H62" i="7"/>
  <c r="I16" i="7"/>
  <c r="G14" i="7"/>
  <c r="I42" i="7"/>
  <c r="I41" i="7" s="1"/>
  <c r="I33" i="7" s="1"/>
  <c r="G33" i="7"/>
  <c r="G6" i="7"/>
  <c r="I14" i="7"/>
  <c r="E62" i="7"/>
  <c r="I46" i="7"/>
  <c r="F26" i="7"/>
  <c r="F13" i="7" s="1"/>
  <c r="F62" i="7" s="1"/>
  <c r="G10" i="7"/>
  <c r="F14" i="7"/>
  <c r="K53" i="6"/>
  <c r="K35" i="6"/>
  <c r="K65" i="6"/>
  <c r="K45" i="6"/>
  <c r="H64" i="6"/>
  <c r="G15" i="6"/>
  <c r="G63" i="6" s="1"/>
  <c r="K46" i="6"/>
  <c r="K64" i="6" s="1"/>
  <c r="F48" i="6"/>
  <c r="K48" i="6" s="1"/>
  <c r="K51" i="6"/>
  <c r="K49" i="6" s="1"/>
  <c r="K15" i="6"/>
  <c r="D52" i="6"/>
  <c r="F52" i="6" s="1"/>
  <c r="K52" i="6" s="1"/>
  <c r="F53" i="6"/>
  <c r="F64" i="6" s="1"/>
  <c r="K8" i="6"/>
  <c r="E64" i="6"/>
  <c r="I10" i="7" l="1"/>
  <c r="I7" i="7" s="1"/>
  <c r="I6" i="7" s="1"/>
  <c r="G7" i="7"/>
  <c r="G13" i="7"/>
  <c r="G62" i="7" s="1"/>
  <c r="I13" i="7"/>
  <c r="K63" i="6"/>
  <c r="F63" i="6"/>
  <c r="D63" i="6"/>
  <c r="I62" i="7" l="1"/>
</calcChain>
</file>

<file path=xl/sharedStrings.xml><?xml version="1.0" encoding="utf-8"?>
<sst xmlns="http://schemas.openxmlformats.org/spreadsheetml/2006/main" count="281" uniqueCount="182">
  <si>
    <t>ALCALDIA MUNICIPAL DE SAN JUAN NONUALCO, DEPARTAMENTO DE LA PAZ.</t>
  </si>
  <si>
    <t>PRESUPUESTO AÑO 2020.</t>
  </si>
  <si>
    <t>UNIDAD PRESUPUESTARIA: Dirección Superior, Administración y Finanzas, Servicios Municipales é inversión</t>
  </si>
  <si>
    <t xml:space="preserve"> Pública.</t>
  </si>
  <si>
    <t>LINEA DE TRABAJO: Dirección Superior, Administración y Finanzas, Recolección y Tratamiento de Desechos, Servi</t>
  </si>
  <si>
    <t>cios de Alumbrado Público, Servicios de Registro del Estado Familiar, Registro y Control Tributario de Contribuyentes, Servi</t>
  </si>
  <si>
    <t>cios de Mercado, Rastro, Cementerio y Parque y Servicios  Municipales Diversos, Preinversión, Proyectos de De-</t>
  </si>
  <si>
    <t>sarrollo Social y Amortización del endeudamiento Público.</t>
  </si>
  <si>
    <t>RESPONSABLE: Dirección Superior, Administración y Finanzas, Servicios Municipales é Inversiones Públicas.</t>
  </si>
  <si>
    <t>OBJETIVOS: Ejercer una eficiente coordinación de las líneas y sublíneas de Trabajo, encargadas de la recaudación</t>
  </si>
  <si>
    <t xml:space="preserve"> de Ingresos a fín de hacerla más efectiva; continuar con el proceso de actualización  del Registro y Control Tribu</t>
  </si>
  <si>
    <t>tario Municipal é Implementar las políticas necesarias para la recuperación de la mora por Impuestos y Tasas Mu</t>
  </si>
  <si>
    <t>nicipales para así optimizar los Ingresos.</t>
  </si>
  <si>
    <t xml:space="preserve">PLAN DE TRABAJO: Para lograr los objetivos citados anteriormente, se hará una reforma a la ordenanza de Tasas </t>
  </si>
  <si>
    <t>y asignarán los recursos que sean necesarios a la Unidad de Registro y Control Tributario Municipal para su efi -</t>
  </si>
  <si>
    <t>ciente funcionamiento.</t>
  </si>
  <si>
    <t>INGRESOS</t>
  </si>
  <si>
    <t>CODIGO</t>
  </si>
  <si>
    <t>DESCRIPCION</t>
  </si>
  <si>
    <t>INGRESOS CORRIENTES</t>
  </si>
  <si>
    <t>IMPUESTOS</t>
  </si>
  <si>
    <t>IMPUESTOS MUNICIPALES</t>
  </si>
  <si>
    <t>Comercio</t>
  </si>
  <si>
    <t>Industria</t>
  </si>
  <si>
    <t>Bares y Restaurantes</t>
  </si>
  <si>
    <t>Transporte</t>
  </si>
  <si>
    <t>Vialidades</t>
  </si>
  <si>
    <t>TASAS Y DERECHOS</t>
  </si>
  <si>
    <t>TASAS</t>
  </si>
  <si>
    <t>Servicios de Certificación o Visado de Doc.</t>
  </si>
  <si>
    <t>Expedición de Documentos de Identificación</t>
  </si>
  <si>
    <t>Alumbrado Público</t>
  </si>
  <si>
    <t>Aseo Público</t>
  </si>
  <si>
    <t>Cementerios Municipales</t>
  </si>
  <si>
    <t xml:space="preserve">Fiestas </t>
  </si>
  <si>
    <t xml:space="preserve">Mercado </t>
  </si>
  <si>
    <t>Pavimentación</t>
  </si>
  <si>
    <t>Postes, Torres y Antenas</t>
  </si>
  <si>
    <t>Rastro y tiangue</t>
  </si>
  <si>
    <t>Tasas Diversas</t>
  </si>
  <si>
    <t>DERECHOS</t>
  </si>
  <si>
    <t>Permisos y Licencias Municipales</t>
  </si>
  <si>
    <t>Cotejo de Fierros</t>
  </si>
  <si>
    <t>VENTA DE BIENES Y SERVICIOS</t>
  </si>
  <si>
    <t>ingresos por prestacion de servicios púb.</t>
  </si>
  <si>
    <t>Servicios Básicos</t>
  </si>
  <si>
    <t>Servicios Diversos</t>
  </si>
  <si>
    <t>INGRESOS FINANCIEROS Y OTROS</t>
  </si>
  <si>
    <t>MULTAS E INTERESES POR MORA</t>
  </si>
  <si>
    <t>Multas por Mora de Impuestos</t>
  </si>
  <si>
    <t>Intereses por mora de Impuestos</t>
  </si>
  <si>
    <t>Multas por Registro del Estado Familiar</t>
  </si>
  <si>
    <t>Otras Multas Municipales</t>
  </si>
  <si>
    <t>ARRENDAMIENTO DE BIENES</t>
  </si>
  <si>
    <t>Arrendamientos de Bienes Inmuebles</t>
  </si>
  <si>
    <t>OTROS INGRESOS NO CLASIFICADOS</t>
  </si>
  <si>
    <t>Ingresos Diversos</t>
  </si>
  <si>
    <t>ASIGNACION FODES ANUAL</t>
  </si>
  <si>
    <t>ASIGNACION FODES-ISDEM 25%.</t>
  </si>
  <si>
    <t>TRANSFERENCIAS CORRIENTES</t>
  </si>
  <si>
    <t>TRANSFERENCIAS CORRIENTES DEL SECTOR PUB.</t>
  </si>
  <si>
    <t>Transferencias corrientes del sector público 25% FODES</t>
  </si>
  <si>
    <t>ASIGNACION FODES-ISDEM 75%.</t>
  </si>
  <si>
    <t>TRANSFERENCIAS DE CAPITAL</t>
  </si>
  <si>
    <t>TRANSFERENCIAS DE CAPITAL DEL SECTOR PUB.</t>
  </si>
  <si>
    <t>Transferencias de capital del sector público 8%  (FODES)</t>
  </si>
  <si>
    <t>Transferencias de capital del sector público  2% (FODES)</t>
  </si>
  <si>
    <t>ENDEUDAMIENTO PUBLICO</t>
  </si>
  <si>
    <t>SALDOS DE AÑOS ANTERIORES</t>
  </si>
  <si>
    <t>SALDOS INICIALES EN CAJA Y BANCOS</t>
  </si>
  <si>
    <t xml:space="preserve"> Fondo Municipal Cta. Cte. 00150138275</t>
  </si>
  <si>
    <t>Mant. de  transp. y recolec. Cta. Cte. 00150139131</t>
  </si>
  <si>
    <t>75% inversiones  FODES Cta. Cte. 00150138259</t>
  </si>
  <si>
    <t>75% inversiones  FODES Cuota de Diciembre 2018</t>
  </si>
  <si>
    <t>Saldos inicial 25% FODES. Cta. 00150138267</t>
  </si>
  <si>
    <t>25% FODES. Cuota del mes de Diciembre de 2018</t>
  </si>
  <si>
    <t>5% Fiestas Patronales Cta. Cte. No. 00150144216</t>
  </si>
  <si>
    <t>Remanente reest. pasivos C. Cte. 00150147711</t>
  </si>
  <si>
    <t>DEPARTAMENTO DE LA PAZ</t>
  </si>
  <si>
    <t>PRESUPUESTO DE INGRESOS PARA EL AÑO 2020</t>
  </si>
  <si>
    <t>(En Dolares de los Estados Unidos de América)</t>
  </si>
  <si>
    <t>Cuenta Objeto Especifico</t>
  </si>
  <si>
    <t>FONDO GENERAL</t>
  </si>
  <si>
    <t>CONCEPTO DE INGRESO</t>
  </si>
  <si>
    <t>FODES 25%</t>
  </si>
  <si>
    <t xml:space="preserve"> FODES 75%</t>
  </si>
  <si>
    <t>SUB TOTAL</t>
  </si>
  <si>
    <t>Fondos Propios Municipales</t>
  </si>
  <si>
    <t>Prestamos Externos</t>
  </si>
  <si>
    <t>Prestamos Internos</t>
  </si>
  <si>
    <t>DONACIONES</t>
  </si>
  <si>
    <t>TOTAL</t>
  </si>
  <si>
    <t>Fiestas</t>
  </si>
  <si>
    <t>Mercado</t>
  </si>
  <si>
    <t>Rastro y Tiangue</t>
  </si>
  <si>
    <t>VENTAS DE BIENES Y SERVICIOS</t>
  </si>
  <si>
    <t>Ingresos por prestación de servicios públicos</t>
  </si>
  <si>
    <t>Multas e Intereses por Mora</t>
  </si>
  <si>
    <t xml:space="preserve">Multas por Mora de Impuestos </t>
  </si>
  <si>
    <t>Intereses por  Mora de Impuestos</t>
  </si>
  <si>
    <t>Arrendamiento de   Bienes inmuebles</t>
  </si>
  <si>
    <t>TRANSFERENCIAS CORRIENTES DEL SECT. PUB.</t>
  </si>
  <si>
    <t>Transf. Corrientes del Sector Público</t>
  </si>
  <si>
    <t>TRANSF. DE CAPITAL DEL SECTOR PUBLICO</t>
  </si>
  <si>
    <t>Transf. De Capital del Sector Público (FODES 8%)</t>
  </si>
  <si>
    <t>Transf. De Capital del Sector Público (FODES 2%)</t>
  </si>
  <si>
    <t>SALDOS INICIALES EN CAJA  Y BANCOS</t>
  </si>
  <si>
    <t>75% inversiones  FODES Cta. Cte. 00150138259, enel Banco</t>
  </si>
  <si>
    <t xml:space="preserve"> </t>
  </si>
  <si>
    <t>75% inversiones  FODES Cuota de Diciembre 2019</t>
  </si>
  <si>
    <t>25% FODES. Cuota del mes de Diciembre de 2019</t>
  </si>
  <si>
    <t>Cuenta de ahorro 75% FODES Cta. 01150516370</t>
  </si>
  <si>
    <t>TOTAL RUBRO DE AGRUPACION</t>
  </si>
  <si>
    <t>TOTAL CUENTA PRESUPUESTARIA</t>
  </si>
  <si>
    <t>TOTAL OBJETO ESPECIFICO</t>
  </si>
  <si>
    <t>.</t>
  </si>
  <si>
    <t>PRESUPUESTO MUNICIPAL 2020</t>
  </si>
  <si>
    <t>CUADRO GENERAL DE INGRESOS POTENCIALES  Y REALES DEL PERIODO COMPRENDIDO DEL 01 DE OCTUBRE DE 2018 AL 30 DE SEPTIEMBRE DE 2019.</t>
  </si>
  <si>
    <t>FUENTE ESPECIFICA</t>
  </si>
  <si>
    <t>1 POTENCIALES</t>
  </si>
  <si>
    <t>2             REALES</t>
  </si>
  <si>
    <t>1-2</t>
  </si>
  <si>
    <t>RECUPERACION MORA 40%</t>
  </si>
  <si>
    <t>NUEVOS CONTRIBUYENTES</t>
  </si>
  <si>
    <t>ESTIMADO</t>
  </si>
  <si>
    <t>JUSTIFICACION</t>
  </si>
  <si>
    <t xml:space="preserve">Se aplicara la nor </t>
  </si>
  <si>
    <t>mativa aprobada</t>
  </si>
  <si>
    <t>Ley de Impuestos</t>
  </si>
  <si>
    <t>Vialidad</t>
  </si>
  <si>
    <t>Municipales</t>
  </si>
  <si>
    <t>Se proyecta refor</t>
  </si>
  <si>
    <t>mar en el ejercicio</t>
  </si>
  <si>
    <t>2018 la Ordenanza</t>
  </si>
  <si>
    <t xml:space="preserve">Reguladora de </t>
  </si>
  <si>
    <t>Tasas Municipales</t>
  </si>
  <si>
    <t>Servicios Basicos</t>
  </si>
  <si>
    <t>ARRENDAMIENTO DE BIENES INMUEBLES</t>
  </si>
  <si>
    <t>Transf. De Capital del Sector Público FODES 8% ANUAL 75%</t>
  </si>
  <si>
    <t>Transf. De Capital del Sector Público FODES 2% ANUAL</t>
  </si>
  <si>
    <t>SUMAN</t>
  </si>
  <si>
    <t>PRESUPUESTO MUNICIPAL AÑO 2019</t>
  </si>
  <si>
    <t>MUNICIPALIDAD DE SAN JUAN NONUALCO DEPARTAMENTO LA PAZ</t>
  </si>
  <si>
    <t xml:space="preserve">DECRETO NUMERO 8. </t>
  </si>
  <si>
    <t>EL CONCEJO MUNICIPAL DE LA CIUDAD DE SAN JUAN NONUALCO, DEPARTAMENTO DE LA PAZ.</t>
  </si>
  <si>
    <t xml:space="preserve">En uso de las facultades que le confiere el Artículo 30, numeral 7 del Código Municipal, relacionados </t>
  </si>
  <si>
    <t xml:space="preserve">con los Artículos 72, 73, 74, 75, 76, 77 y 3 numeral 2; del mismo Código: </t>
  </si>
  <si>
    <t>DECRETA:</t>
  </si>
  <si>
    <t xml:space="preserve">LA ORDENANZA DEL PRESUPUESTO MUNICIPAL, para el Ejercicio que Inicia el uno de enero y finaliza </t>
  </si>
  <si>
    <t>el treinta y uno de  diciembre del año dos mil veinte, así:</t>
  </si>
  <si>
    <t xml:space="preserve">Art. 1. Apruebase el Presupuesto de Ingresos y Egresos con sus Disposiciones Generales, el cual se </t>
  </si>
  <si>
    <t xml:space="preserve">ha estructurado aplicando el enfoque por Areas de Gestión, para mostrar con mayor claridad y en </t>
  </si>
  <si>
    <t>forma  específica el origen y destino de los recursos tal como se plantea a continación:</t>
  </si>
  <si>
    <t>SUMARIO DE INGRESOS Y EGRESOS</t>
  </si>
  <si>
    <t>PARTE PRIMERA:  INGRESOS</t>
  </si>
  <si>
    <t>MONTO</t>
  </si>
  <si>
    <t>INGRESOS DE CAPITAL</t>
  </si>
  <si>
    <t>PARTE SEGUNDA:  EGRESOS.</t>
  </si>
  <si>
    <t>EGRESOS</t>
  </si>
  <si>
    <t>01</t>
  </si>
  <si>
    <t>DIRECCION Y ADMINISTRACION MUNICIPAL</t>
  </si>
  <si>
    <t>0101</t>
  </si>
  <si>
    <t>DIRECCION Y ADMINISTRACION SUPERIOR</t>
  </si>
  <si>
    <t>ADMINISTRACION FINANCIERA Y TRIBUTARIA</t>
  </si>
  <si>
    <t>02</t>
  </si>
  <si>
    <t>SERVICIOS MUNICIPALES</t>
  </si>
  <si>
    <t>0201-0202</t>
  </si>
  <si>
    <t>SERVICIOS INTERNOS  y EXTERNOS</t>
  </si>
  <si>
    <t>FODES 75% INVERSIONES</t>
  </si>
  <si>
    <t>03</t>
  </si>
  <si>
    <t>INVERSION PARA EL DESARROLLO SOCIAL</t>
  </si>
  <si>
    <t>0302</t>
  </si>
  <si>
    <t>FORTALECIMIENTO PARA EL DESARROLLO SOCIAL</t>
  </si>
  <si>
    <t>0303</t>
  </si>
  <si>
    <t>PROYECTOS DE INVERSIÓN</t>
  </si>
  <si>
    <t>APOYO PARA EL DESARROLLO ECONOMICO</t>
  </si>
  <si>
    <t>0401</t>
  </si>
  <si>
    <t>INFRAESTRUCTURA PARA EL DESARROLLO ECONOMICO</t>
  </si>
  <si>
    <t>05</t>
  </si>
  <si>
    <t>DEUDA PUBLICA</t>
  </si>
  <si>
    <t>0501</t>
  </si>
  <si>
    <t>AMORTIZACIÓN DE LA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</si>
</sst>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[$$-409]* #,##0.00_);_([$$-409]* \(#,##0.00\);_([$$-409]* &quot;-&quot;??_);_(@_)"/>
    <numFmt numFmtId="165" formatCode="_-[$$-409]* #,##0.00_ ;_-[$$-409]* \-#,##0.00\ ;_-[$$-409]* &quot;-&quot;??_ ;_-@_ "/>
    <numFmt numFmtId="166" formatCode="_(&quot;$&quot;* #,##0.00_);_(&quot;$&quot;* \(#,##0.00\);_(&quot;$&quot;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b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3" tint="0.7999511703848384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166" fontId="3" fillId="0" borderId="0" applyFont="0" applyFill="0" applyBorder="0" applyAlignment="0" applyProtection="0"/>
  </cellStyleXfs>
  <cellXfs count="236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3" fillId="0" borderId="0" xfId="1" applyFill="1"/>
    <xf numFmtId="0" fontId="3" fillId="0" borderId="0" xfId="1"/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4" fillId="0" borderId="0" xfId="1" applyFont="1" applyFill="1" applyAlignment="1">
      <alignment vertical="center"/>
    </xf>
    <xf numFmtId="0" fontId="3" fillId="0" borderId="0" xfId="1" applyAlignment="1">
      <alignment horizontal="left" vertical="center"/>
    </xf>
    <xf numFmtId="0" fontId="5" fillId="0" borderId="0" xfId="1" applyFont="1" applyAlignment="1"/>
    <xf numFmtId="0" fontId="3" fillId="0" borderId="0" xfId="1" applyAlignment="1">
      <alignment vertical="center"/>
    </xf>
    <xf numFmtId="0" fontId="3" fillId="0" borderId="0" xfId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" fillId="0" borderId="0" xfId="1" applyFont="1" applyAlignment="1">
      <alignment vertical="center"/>
    </xf>
    <xf numFmtId="0" fontId="4" fillId="3" borderId="7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2" fillId="0" borderId="0" xfId="1" applyFont="1" applyFill="1"/>
    <xf numFmtId="0" fontId="2" fillId="0" borderId="0" xfId="1" applyFont="1"/>
    <xf numFmtId="0" fontId="7" fillId="4" borderId="4" xfId="1" applyFont="1" applyFill="1" applyBorder="1"/>
    <xf numFmtId="0" fontId="7" fillId="4" borderId="10" xfId="1" applyFont="1" applyFill="1" applyBorder="1" applyAlignment="1">
      <alignment horizontal="center"/>
    </xf>
    <xf numFmtId="0" fontId="7" fillId="4" borderId="5" xfId="1" applyFont="1" applyFill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10" xfId="1" applyFont="1" applyBorder="1"/>
    <xf numFmtId="164" fontId="7" fillId="0" borderId="10" xfId="1" applyNumberFormat="1" applyFont="1" applyBorder="1"/>
    <xf numFmtId="0" fontId="7" fillId="0" borderId="11" xfId="1" applyFont="1" applyBorder="1" applyAlignment="1">
      <alignment horizontal="center"/>
    </xf>
    <xf numFmtId="0" fontId="7" fillId="0" borderId="11" xfId="1" applyFont="1" applyBorder="1"/>
    <xf numFmtId="164" fontId="7" fillId="0" borderId="11" xfId="1" applyNumberFormat="1" applyFont="1" applyBorder="1"/>
    <xf numFmtId="0" fontId="8" fillId="0" borderId="11" xfId="1" applyFont="1" applyBorder="1" applyAlignment="1">
      <alignment horizontal="center"/>
    </xf>
    <xf numFmtId="0" fontId="8" fillId="0" borderId="11" xfId="1" applyFont="1" applyBorder="1"/>
    <xf numFmtId="164" fontId="8" fillId="0" borderId="11" xfId="1" applyNumberFormat="1" applyFont="1" applyBorder="1"/>
    <xf numFmtId="164" fontId="9" fillId="0" borderId="11" xfId="1" applyNumberFormat="1" applyFont="1" applyBorder="1"/>
    <xf numFmtId="0" fontId="8" fillId="0" borderId="10" xfId="1" applyFont="1" applyBorder="1" applyAlignment="1">
      <alignment horizontal="center"/>
    </xf>
    <xf numFmtId="0" fontId="8" fillId="0" borderId="10" xfId="1" applyFont="1" applyBorder="1"/>
    <xf numFmtId="164" fontId="8" fillId="0" borderId="10" xfId="1" applyNumberFormat="1" applyFont="1" applyBorder="1"/>
    <xf numFmtId="0" fontId="8" fillId="0" borderId="12" xfId="1" applyFont="1" applyBorder="1" applyAlignment="1">
      <alignment horizontal="center"/>
    </xf>
    <xf numFmtId="0" fontId="8" fillId="0" borderId="12" xfId="1" applyFont="1" applyBorder="1"/>
    <xf numFmtId="164" fontId="8" fillId="0" borderId="12" xfId="1" applyNumberFormat="1" applyFont="1" applyBorder="1"/>
    <xf numFmtId="164" fontId="10" fillId="0" borderId="11" xfId="1" applyNumberFormat="1" applyFont="1" applyBorder="1"/>
    <xf numFmtId="164" fontId="11" fillId="0" borderId="11" xfId="1" applyNumberFormat="1" applyFont="1" applyBorder="1"/>
    <xf numFmtId="164" fontId="8" fillId="0" borderId="0" xfId="1" applyNumberFormat="1" applyFont="1" applyBorder="1"/>
    <xf numFmtId="0" fontId="2" fillId="0" borderId="11" xfId="1" applyFont="1" applyBorder="1"/>
    <xf numFmtId="0" fontId="12" fillId="5" borderId="11" xfId="1" applyFont="1" applyFill="1" applyBorder="1" applyAlignment="1">
      <alignment horizontal="center"/>
    </xf>
    <xf numFmtId="0" fontId="12" fillId="5" borderId="11" xfId="1" applyFont="1" applyFill="1" applyBorder="1"/>
    <xf numFmtId="164" fontId="12" fillId="0" borderId="11" xfId="1" applyNumberFormat="1" applyFont="1" applyBorder="1"/>
    <xf numFmtId="0" fontId="12" fillId="0" borderId="11" xfId="1" applyFont="1" applyBorder="1" applyAlignment="1">
      <alignment horizontal="center"/>
    </xf>
    <xf numFmtId="0" fontId="12" fillId="0" borderId="11" xfId="1" applyFont="1" applyBorder="1"/>
    <xf numFmtId="0" fontId="12" fillId="0" borderId="12" xfId="1" applyFont="1" applyBorder="1"/>
    <xf numFmtId="0" fontId="4" fillId="4" borderId="7" xfId="1" applyFont="1" applyFill="1" applyBorder="1" applyAlignment="1">
      <alignment horizontal="center"/>
    </xf>
    <xf numFmtId="0" fontId="4" fillId="4" borderId="8" xfId="1" applyFont="1" applyFill="1" applyBorder="1" applyAlignment="1">
      <alignment horizontal="center"/>
    </xf>
    <xf numFmtId="164" fontId="4" fillId="4" borderId="8" xfId="1" applyNumberFormat="1" applyFont="1" applyFill="1" applyBorder="1"/>
    <xf numFmtId="164" fontId="2" fillId="4" borderId="9" xfId="1" applyNumberFormat="1" applyFont="1" applyFill="1" applyBorder="1"/>
    <xf numFmtId="0" fontId="13" fillId="0" borderId="0" xfId="1" applyFont="1" applyFill="1"/>
    <xf numFmtId="0" fontId="13" fillId="0" borderId="0" xfId="1" applyFont="1"/>
    <xf numFmtId="0" fontId="3" fillId="0" borderId="0" xfId="1" applyAlignment="1">
      <alignment horizontal="center"/>
    </xf>
    <xf numFmtId="0" fontId="3" fillId="0" borderId="0" xfId="1" applyNumberFormat="1"/>
    <xf numFmtId="0" fontId="5" fillId="6" borderId="1" xfId="1" applyFont="1" applyFill="1" applyBorder="1" applyAlignment="1">
      <alignment horizontal="center"/>
    </xf>
    <xf numFmtId="0" fontId="5" fillId="6" borderId="2" xfId="1" applyFont="1" applyFill="1" applyBorder="1" applyAlignment="1">
      <alignment horizontal="center"/>
    </xf>
    <xf numFmtId="0" fontId="5" fillId="6" borderId="3" xfId="1" applyFont="1" applyFill="1" applyBorder="1" applyAlignment="1">
      <alignment horizontal="center"/>
    </xf>
    <xf numFmtId="0" fontId="5" fillId="6" borderId="13" xfId="1" applyFont="1" applyFill="1" applyBorder="1" applyAlignment="1">
      <alignment horizontal="center"/>
    </xf>
    <xf numFmtId="0" fontId="5" fillId="6" borderId="0" xfId="1" applyFont="1" applyFill="1" applyBorder="1" applyAlignment="1">
      <alignment horizontal="center"/>
    </xf>
    <xf numFmtId="0" fontId="5" fillId="6" borderId="14" xfId="1" applyFont="1" applyFill="1" applyBorder="1" applyAlignment="1">
      <alignment horizontal="center"/>
    </xf>
    <xf numFmtId="0" fontId="2" fillId="6" borderId="13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2" fillId="6" borderId="14" xfId="1" applyFont="1" applyFill="1" applyBorder="1" applyAlignment="1">
      <alignment horizontal="center"/>
    </xf>
    <xf numFmtId="0" fontId="2" fillId="6" borderId="4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2" fillId="6" borderId="6" xfId="1" applyFont="1" applyFill="1" applyBorder="1" applyAlignment="1">
      <alignment horizontal="center"/>
    </xf>
    <xf numFmtId="0" fontId="14" fillId="0" borderId="13" xfId="1" applyFont="1" applyBorder="1" applyAlignment="1">
      <alignment horizontal="center" wrapText="1"/>
    </xf>
    <xf numFmtId="0" fontId="2" fillId="0" borderId="12" xfId="1" applyFont="1" applyBorder="1" applyAlignment="1">
      <alignment horizontal="center" vertical="center"/>
    </xf>
    <xf numFmtId="0" fontId="2" fillId="7" borderId="5" xfId="1" applyFont="1" applyFill="1" applyBorder="1" applyAlignment="1">
      <alignment horizontal="center"/>
    </xf>
    <xf numFmtId="0" fontId="2" fillId="7" borderId="6" xfId="1" applyFont="1" applyFill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14" fillId="0" borderId="4" xfId="1" applyFont="1" applyBorder="1" applyAlignment="1">
      <alignment horizontal="center" wrapText="1"/>
    </xf>
    <xf numFmtId="0" fontId="4" fillId="0" borderId="1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8" borderId="10" xfId="1" applyFont="1" applyFill="1" applyBorder="1" applyAlignment="1">
      <alignment horizontal="center"/>
    </xf>
    <xf numFmtId="0" fontId="2" fillId="8" borderId="10" xfId="1" applyFont="1" applyFill="1" applyBorder="1"/>
    <xf numFmtId="164" fontId="2" fillId="8" borderId="11" xfId="1" applyNumberFormat="1" applyFont="1" applyFill="1" applyBorder="1"/>
    <xf numFmtId="0" fontId="2" fillId="9" borderId="11" xfId="1" applyFont="1" applyFill="1" applyBorder="1" applyAlignment="1">
      <alignment horizontal="center"/>
    </xf>
    <xf numFmtId="0" fontId="2" fillId="9" borderId="11" xfId="1" applyFont="1" applyFill="1" applyBorder="1"/>
    <xf numFmtId="164" fontId="2" fillId="9" borderId="11" xfId="1" applyNumberFormat="1" applyFont="1" applyFill="1" applyBorder="1"/>
    <xf numFmtId="0" fontId="3" fillId="0" borderId="11" xfId="1" applyFont="1" applyBorder="1" applyAlignment="1">
      <alignment horizontal="center"/>
    </xf>
    <xf numFmtId="0" fontId="3" fillId="0" borderId="11" xfId="1" applyFont="1" applyBorder="1"/>
    <xf numFmtId="164" fontId="3" fillId="0" borderId="11" xfId="1" applyNumberFormat="1" applyFont="1" applyBorder="1"/>
    <xf numFmtId="0" fontId="3" fillId="0" borderId="11" xfId="1" applyBorder="1"/>
    <xf numFmtId="0" fontId="1" fillId="0" borderId="11" xfId="1" applyFont="1" applyBorder="1"/>
    <xf numFmtId="0" fontId="2" fillId="8" borderId="11" xfId="1" applyFont="1" applyFill="1" applyBorder="1" applyAlignment="1">
      <alignment horizontal="center"/>
    </xf>
    <xf numFmtId="0" fontId="2" fillId="8" borderId="11" xfId="1" applyFont="1" applyFill="1" applyBorder="1"/>
    <xf numFmtId="164" fontId="3" fillId="0" borderId="11" xfId="1" applyNumberFormat="1" applyFont="1" applyBorder="1" applyAlignment="1">
      <alignment vertical="center"/>
    </xf>
    <xf numFmtId="165" fontId="1" fillId="0" borderId="11" xfId="1" applyNumberFormat="1" applyFont="1" applyBorder="1"/>
    <xf numFmtId="165" fontId="1" fillId="0" borderId="0" xfId="1" applyNumberFormat="1" applyFont="1"/>
    <xf numFmtId="164" fontId="3" fillId="0" borderId="10" xfId="1" applyNumberFormat="1" applyFont="1" applyBorder="1"/>
    <xf numFmtId="164" fontId="3" fillId="0" borderId="0" xfId="1" applyNumberFormat="1" applyFont="1" applyBorder="1"/>
    <xf numFmtId="164" fontId="2" fillId="0" borderId="11" xfId="1" applyNumberFormat="1" applyFont="1" applyBorder="1"/>
    <xf numFmtId="0" fontId="3" fillId="0" borderId="12" xfId="1" applyFont="1" applyBorder="1" applyAlignment="1">
      <alignment horizontal="center"/>
    </xf>
    <xf numFmtId="0" fontId="3" fillId="0" borderId="12" xfId="1" applyFont="1" applyBorder="1"/>
    <xf numFmtId="164" fontId="3" fillId="0" borderId="12" xfId="1" applyNumberFormat="1" applyFont="1" applyBorder="1"/>
    <xf numFmtId="0" fontId="2" fillId="5" borderId="0" xfId="1" applyFont="1" applyFill="1"/>
    <xf numFmtId="164" fontId="3" fillId="6" borderId="12" xfId="1" applyNumberFormat="1" applyFont="1" applyFill="1" applyBorder="1"/>
    <xf numFmtId="164" fontId="1" fillId="0" borderId="11" xfId="1" applyNumberFormat="1" applyFont="1" applyBorder="1"/>
    <xf numFmtId="164" fontId="16" fillId="5" borderId="12" xfId="1" applyNumberFormat="1" applyFont="1" applyFill="1" applyBorder="1"/>
    <xf numFmtId="164" fontId="3" fillId="5" borderId="12" xfId="1" applyNumberFormat="1" applyFont="1" applyFill="1" applyBorder="1"/>
    <xf numFmtId="0" fontId="3" fillId="0" borderId="12" xfId="1" applyNumberFormat="1" applyBorder="1"/>
    <xf numFmtId="164" fontId="1" fillId="5" borderId="11" xfId="1" applyNumberFormat="1" applyFont="1" applyFill="1" applyBorder="1"/>
    <xf numFmtId="164" fontId="17" fillId="0" borderId="11" xfId="1" applyNumberFormat="1" applyFont="1" applyBorder="1"/>
    <xf numFmtId="0" fontId="3" fillId="0" borderId="11" xfId="1" applyNumberFormat="1" applyBorder="1"/>
    <xf numFmtId="164" fontId="17" fillId="0" borderId="10" xfId="1" applyNumberFormat="1" applyFont="1" applyBorder="1"/>
    <xf numFmtId="0" fontId="12" fillId="0" borderId="10" xfId="1" applyFont="1" applyBorder="1"/>
    <xf numFmtId="0" fontId="17" fillId="0" borderId="0" xfId="1" applyFont="1"/>
    <xf numFmtId="164" fontId="17" fillId="0" borderId="12" xfId="1" applyNumberFormat="1" applyFont="1" applyBorder="1"/>
    <xf numFmtId="166" fontId="17" fillId="0" borderId="11" xfId="1" applyNumberFormat="1" applyFont="1" applyBorder="1"/>
    <xf numFmtId="0" fontId="2" fillId="10" borderId="11" xfId="1" applyFont="1" applyFill="1" applyBorder="1" applyAlignment="1">
      <alignment horizontal="center"/>
    </xf>
    <xf numFmtId="0" fontId="2" fillId="10" borderId="11" xfId="1" applyFont="1" applyFill="1" applyBorder="1"/>
    <xf numFmtId="164" fontId="18" fillId="11" borderId="11" xfId="1" applyNumberFormat="1" applyFont="1" applyFill="1" applyBorder="1"/>
    <xf numFmtId="164" fontId="18" fillId="10" borderId="11" xfId="1" applyNumberFormat="1" applyFont="1" applyFill="1" applyBorder="1"/>
    <xf numFmtId="164" fontId="2" fillId="10" borderId="11" xfId="1" applyNumberFormat="1" applyFont="1" applyFill="1" applyBorder="1"/>
    <xf numFmtId="0" fontId="14" fillId="0" borderId="0" xfId="1" applyFont="1"/>
    <xf numFmtId="164" fontId="2" fillId="0" borderId="0" xfId="1" applyNumberFormat="1" applyFont="1"/>
    <xf numFmtId="166" fontId="19" fillId="0" borderId="0" xfId="2" applyFont="1"/>
    <xf numFmtId="166" fontId="20" fillId="0" borderId="0" xfId="2" applyFont="1"/>
    <xf numFmtId="164" fontId="3" fillId="0" borderId="0" xfId="1" applyNumberFormat="1"/>
    <xf numFmtId="0" fontId="18" fillId="5" borderId="0" xfId="1" applyFont="1" applyFill="1" applyBorder="1"/>
    <xf numFmtId="165" fontId="4" fillId="0" borderId="0" xfId="1" applyNumberFormat="1" applyFont="1" applyBorder="1" applyAlignment="1"/>
    <xf numFmtId="0" fontId="1" fillId="0" borderId="0" xfId="1" applyNumberFormat="1" applyFont="1"/>
    <xf numFmtId="0" fontId="21" fillId="2" borderId="15" xfId="1" applyFont="1" applyFill="1" applyBorder="1" applyAlignment="1">
      <alignment horizontal="center"/>
    </xf>
    <xf numFmtId="0" fontId="21" fillId="2" borderId="16" xfId="1" applyFont="1" applyFill="1" applyBorder="1" applyAlignment="1">
      <alignment horizontal="center"/>
    </xf>
    <xf numFmtId="0" fontId="21" fillId="2" borderId="17" xfId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/>
    </xf>
    <xf numFmtId="0" fontId="4" fillId="2" borderId="16" xfId="1" applyFont="1" applyFill="1" applyBorder="1" applyAlignment="1">
      <alignment horizontal="center"/>
    </xf>
    <xf numFmtId="0" fontId="4" fillId="2" borderId="17" xfId="1" applyFont="1" applyFill="1" applyBorder="1" applyAlignment="1">
      <alignment horizontal="center"/>
    </xf>
    <xf numFmtId="0" fontId="2" fillId="12" borderId="15" xfId="1" applyFont="1" applyFill="1" applyBorder="1" applyAlignment="1">
      <alignment horizontal="center"/>
    </xf>
    <xf numFmtId="0" fontId="2" fillId="12" borderId="16" xfId="1" applyFont="1" applyFill="1" applyBorder="1" applyAlignment="1">
      <alignment horizontal="center"/>
    </xf>
    <xf numFmtId="0" fontId="2" fillId="12" borderId="17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center" vertical="center" wrapText="1"/>
    </xf>
    <xf numFmtId="49" fontId="7" fillId="3" borderId="11" xfId="1" applyNumberFormat="1" applyFont="1" applyFill="1" applyBorder="1" applyAlignment="1">
      <alignment horizontal="center" vertical="center" wrapText="1"/>
    </xf>
    <xf numFmtId="0" fontId="7" fillId="13" borderId="11" xfId="1" applyFont="1" applyFill="1" applyBorder="1" applyAlignment="1">
      <alignment horizontal="center"/>
    </xf>
    <xf numFmtId="0" fontId="7" fillId="13" borderId="11" xfId="1" applyFont="1" applyFill="1" applyBorder="1"/>
    <xf numFmtId="164" fontId="7" fillId="13" borderId="11" xfId="1" applyNumberFormat="1" applyFont="1" applyFill="1" applyBorder="1"/>
    <xf numFmtId="164" fontId="12" fillId="0" borderId="18" xfId="1" applyNumberFormat="1" applyFont="1" applyBorder="1"/>
    <xf numFmtId="0" fontId="3" fillId="5" borderId="0" xfId="1" applyFill="1"/>
    <xf numFmtId="0" fontId="7" fillId="14" borderId="11" xfId="1" applyFont="1" applyFill="1" applyBorder="1" applyAlignment="1">
      <alignment horizontal="center"/>
    </xf>
    <xf numFmtId="0" fontId="7" fillId="14" borderId="11" xfId="1" applyFont="1" applyFill="1" applyBorder="1"/>
    <xf numFmtId="164" fontId="7" fillId="14" borderId="11" xfId="1" applyNumberFormat="1" applyFont="1" applyFill="1" applyBorder="1"/>
    <xf numFmtId="0" fontId="8" fillId="14" borderId="11" xfId="1" applyFont="1" applyFill="1" applyBorder="1"/>
    <xf numFmtId="0" fontId="7" fillId="9" borderId="11" xfId="1" applyFont="1" applyFill="1" applyBorder="1" applyAlignment="1">
      <alignment horizontal="center"/>
    </xf>
    <xf numFmtId="0" fontId="7" fillId="9" borderId="11" xfId="1" applyFont="1" applyFill="1" applyBorder="1"/>
    <xf numFmtId="164" fontId="7" fillId="9" borderId="11" xfId="1" applyNumberFormat="1" applyFont="1" applyFill="1" applyBorder="1"/>
    <xf numFmtId="0" fontId="8" fillId="9" borderId="11" xfId="1" applyFont="1" applyFill="1" applyBorder="1"/>
    <xf numFmtId="0" fontId="8" fillId="0" borderId="11" xfId="1" applyFont="1" applyBorder="1" applyAlignment="1"/>
    <xf numFmtId="164" fontId="8" fillId="0" borderId="19" xfId="1" applyNumberFormat="1" applyFont="1" applyFill="1" applyBorder="1"/>
    <xf numFmtId="165" fontId="8" fillId="0" borderId="11" xfId="1" applyNumberFormat="1" applyFont="1" applyBorder="1"/>
    <xf numFmtId="165" fontId="8" fillId="0" borderId="0" xfId="1" applyNumberFormat="1" applyFont="1"/>
    <xf numFmtId="164" fontId="8" fillId="14" borderId="11" xfId="1" applyNumberFormat="1" applyFont="1" applyFill="1" applyBorder="1"/>
    <xf numFmtId="164" fontId="8" fillId="9" borderId="11" xfId="1" applyNumberFormat="1" applyFont="1" applyFill="1" applyBorder="1"/>
    <xf numFmtId="0" fontId="12" fillId="0" borderId="20" xfId="1" applyFont="1" applyBorder="1" applyAlignment="1" applyProtection="1">
      <alignment horizontal="center"/>
      <protection hidden="1"/>
    </xf>
    <xf numFmtId="164" fontId="7" fillId="9" borderId="0" xfId="1" applyNumberFormat="1" applyFont="1" applyFill="1"/>
    <xf numFmtId="0" fontId="8" fillId="0" borderId="0" xfId="1" applyFont="1" applyBorder="1" applyAlignment="1">
      <alignment horizontal="center"/>
    </xf>
    <xf numFmtId="0" fontId="8" fillId="0" borderId="0" xfId="1" applyFont="1" applyBorder="1"/>
    <xf numFmtId="0" fontId="8" fillId="5" borderId="11" xfId="1" applyFont="1" applyFill="1" applyBorder="1" applyAlignment="1">
      <alignment horizontal="center"/>
    </xf>
    <xf numFmtId="0" fontId="8" fillId="5" borderId="11" xfId="1" applyFont="1" applyFill="1" applyBorder="1"/>
    <xf numFmtId="164" fontId="8" fillId="5" borderId="11" xfId="1" applyNumberFormat="1" applyFont="1" applyFill="1" applyBorder="1"/>
    <xf numFmtId="0" fontId="22" fillId="0" borderId="11" xfId="1" applyFont="1" applyBorder="1"/>
    <xf numFmtId="164" fontId="14" fillId="5" borderId="11" xfId="1" applyNumberFormat="1" applyFont="1" applyFill="1" applyBorder="1"/>
    <xf numFmtId="164" fontId="7" fillId="5" borderId="11" xfId="1" applyNumberFormat="1" applyFont="1" applyFill="1" applyBorder="1"/>
    <xf numFmtId="164" fontId="12" fillId="5" borderId="11" xfId="1" applyNumberFormat="1" applyFont="1" applyFill="1" applyBorder="1"/>
    <xf numFmtId="0" fontId="23" fillId="0" borderId="11" xfId="1" applyFont="1" applyBorder="1"/>
    <xf numFmtId="0" fontId="17" fillId="0" borderId="11" xfId="1" applyFont="1" applyBorder="1"/>
    <xf numFmtId="0" fontId="24" fillId="2" borderId="11" xfId="1" applyFont="1" applyFill="1" applyBorder="1" applyAlignment="1">
      <alignment horizontal="center"/>
    </xf>
    <xf numFmtId="0" fontId="24" fillId="2" borderId="11" xfId="1" applyFont="1" applyFill="1" applyBorder="1"/>
    <xf numFmtId="164" fontId="24" fillId="2" borderId="11" xfId="1" applyNumberFormat="1" applyFont="1" applyFill="1" applyBorder="1"/>
    <xf numFmtId="164" fontId="2" fillId="2" borderId="11" xfId="1" applyNumberFormat="1" applyFont="1" applyFill="1" applyBorder="1"/>
    <xf numFmtId="0" fontId="3" fillId="0" borderId="0" xfId="1" applyFont="1" applyFill="1" applyBorder="1"/>
    <xf numFmtId="164" fontId="25" fillId="0" borderId="0" xfId="1" applyNumberFormat="1" applyFont="1"/>
    <xf numFmtId="164" fontId="24" fillId="5" borderId="0" xfId="1" applyNumberFormat="1" applyFont="1" applyFill="1" applyBorder="1"/>
    <xf numFmtId="164" fontId="8" fillId="0" borderId="0" xfId="1" applyNumberFormat="1" applyFont="1"/>
    <xf numFmtId="0" fontId="3" fillId="0" borderId="0" xfId="1" applyFill="1" applyBorder="1"/>
    <xf numFmtId="0" fontId="2" fillId="0" borderId="0" xfId="1" applyFont="1" applyFill="1" applyBorder="1"/>
    <xf numFmtId="164" fontId="14" fillId="0" borderId="0" xfId="1" applyNumberFormat="1" applyFont="1"/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3" fillId="0" borderId="0" xfId="1" applyAlignment="1">
      <alignment horizontal="left"/>
    </xf>
    <xf numFmtId="0" fontId="3" fillId="0" borderId="0" xfId="1" applyFill="1" applyAlignment="1">
      <alignment horizontal="left"/>
    </xf>
    <xf numFmtId="0" fontId="13" fillId="0" borderId="0" xfId="1" applyFont="1" applyAlignment="1">
      <alignment horizontal="left" vertical="top"/>
    </xf>
    <xf numFmtId="0" fontId="13" fillId="0" borderId="0" xfId="1" applyFont="1" applyAlignment="1">
      <alignment vertical="center"/>
    </xf>
    <xf numFmtId="0" fontId="3" fillId="0" borderId="0" xfId="1" applyFill="1" applyAlignment="1">
      <alignment vertical="center"/>
    </xf>
    <xf numFmtId="0" fontId="4" fillId="0" borderId="0" xfId="1" applyFont="1" applyAlignment="1">
      <alignment horizontal="center"/>
    </xf>
    <xf numFmtId="0" fontId="4" fillId="0" borderId="21" xfId="1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14" borderId="22" xfId="1" applyFont="1" applyFill="1" applyBorder="1" applyAlignment="1">
      <alignment horizontal="center"/>
    </xf>
    <xf numFmtId="0" fontId="4" fillId="14" borderId="23" xfId="1" applyFont="1" applyFill="1" applyBorder="1" applyAlignment="1">
      <alignment horizontal="center"/>
    </xf>
    <xf numFmtId="0" fontId="4" fillId="14" borderId="24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2" fillId="15" borderId="25" xfId="1" applyFont="1" applyFill="1" applyBorder="1"/>
    <xf numFmtId="0" fontId="2" fillId="15" borderId="10" xfId="1" applyFont="1" applyFill="1" applyBorder="1" applyAlignment="1">
      <alignment horizontal="center"/>
    </xf>
    <xf numFmtId="0" fontId="2" fillId="15" borderId="26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3" fillId="0" borderId="0" xfId="1" applyFont="1"/>
    <xf numFmtId="0" fontId="3" fillId="0" borderId="0" xfId="1" applyNumberFormat="1" applyFont="1"/>
    <xf numFmtId="0" fontId="14" fillId="0" borderId="11" xfId="1" applyFont="1" applyBorder="1" applyAlignment="1">
      <alignment horizontal="center"/>
    </xf>
    <xf numFmtId="0" fontId="14" fillId="0" borderId="11" xfId="1" applyFont="1" applyBorder="1" applyAlignment="1"/>
    <xf numFmtId="164" fontId="2" fillId="0" borderId="11" xfId="1" applyNumberFormat="1" applyFont="1" applyBorder="1" applyAlignment="1"/>
    <xf numFmtId="164" fontId="14" fillId="0" borderId="0" xfId="1" applyNumberFormat="1" applyFont="1" applyFill="1" applyBorder="1" applyAlignment="1"/>
    <xf numFmtId="0" fontId="14" fillId="0" borderId="11" xfId="1" applyFont="1" applyBorder="1" applyAlignment="1">
      <alignment horizontal="left"/>
    </xf>
    <xf numFmtId="164" fontId="14" fillId="0" borderId="0" xfId="1" applyNumberFormat="1" applyFont="1" applyFill="1" applyBorder="1" applyAlignment="1">
      <alignment horizontal="center"/>
    </xf>
    <xf numFmtId="0" fontId="4" fillId="4" borderId="27" xfId="1" applyFont="1" applyFill="1" applyBorder="1" applyAlignment="1">
      <alignment horizontal="center"/>
    </xf>
    <xf numFmtId="0" fontId="4" fillId="4" borderId="28" xfId="1" applyFont="1" applyFill="1" applyBorder="1" applyAlignment="1">
      <alignment horizontal="center"/>
    </xf>
    <xf numFmtId="164" fontId="4" fillId="4" borderId="29" xfId="1" applyNumberFormat="1" applyFont="1" applyFill="1" applyBorder="1" applyAlignment="1"/>
    <xf numFmtId="164" fontId="4" fillId="0" borderId="0" xfId="1" applyNumberFormat="1" applyFont="1" applyFill="1" applyBorder="1" applyAlignment="1"/>
    <xf numFmtId="49" fontId="14" fillId="0" borderId="11" xfId="1" applyNumberFormat="1" applyFont="1" applyBorder="1" applyAlignment="1">
      <alignment horizontal="center"/>
    </xf>
    <xf numFmtId="164" fontId="14" fillId="0" borderId="11" xfId="1" applyNumberFormat="1" applyFont="1" applyBorder="1"/>
    <xf numFmtId="49" fontId="25" fillId="0" borderId="11" xfId="1" applyNumberFormat="1" applyFont="1" applyBorder="1" applyAlignment="1">
      <alignment horizontal="center"/>
    </xf>
    <xf numFmtId="0" fontId="25" fillId="0" borderId="11" xfId="1" applyFont="1" applyBorder="1" applyAlignment="1">
      <alignment horizontal="left"/>
    </xf>
    <xf numFmtId="164" fontId="25" fillId="0" borderId="11" xfId="1" applyNumberFormat="1" applyFont="1" applyBorder="1"/>
    <xf numFmtId="0" fontId="25" fillId="0" borderId="11" xfId="1" applyFont="1" applyBorder="1" applyAlignment="1"/>
    <xf numFmtId="164" fontId="25" fillId="0" borderId="11" xfId="1" applyNumberFormat="1" applyFont="1" applyBorder="1" applyAlignment="1"/>
    <xf numFmtId="164" fontId="14" fillId="0" borderId="11" xfId="1" applyNumberFormat="1" applyFont="1" applyBorder="1" applyAlignment="1"/>
    <xf numFmtId="49" fontId="22" fillId="0" borderId="11" xfId="1" applyNumberFormat="1" applyFont="1" applyBorder="1" applyAlignment="1">
      <alignment horizontal="center"/>
    </xf>
    <xf numFmtId="49" fontId="25" fillId="5" borderId="20" xfId="1" applyNumberFormat="1" applyFont="1" applyFill="1" applyBorder="1" applyAlignment="1">
      <alignment horizontal="center"/>
    </xf>
    <xf numFmtId="0" fontId="14" fillId="5" borderId="11" xfId="1" applyFont="1" applyFill="1" applyBorder="1" applyAlignment="1"/>
    <xf numFmtId="164" fontId="25" fillId="5" borderId="18" xfId="1" applyNumberFormat="1" applyFont="1" applyFill="1" applyBorder="1" applyAlignment="1"/>
    <xf numFmtId="0" fontId="25" fillId="0" borderId="11" xfId="1" applyFont="1" applyFill="1" applyBorder="1" applyAlignment="1"/>
    <xf numFmtId="49" fontId="25" fillId="0" borderId="12" xfId="1" applyNumberFormat="1" applyFont="1" applyBorder="1" applyAlignment="1">
      <alignment horizontal="center"/>
    </xf>
    <xf numFmtId="0" fontId="25" fillId="0" borderId="12" xfId="1" applyFont="1" applyBorder="1" applyAlignment="1"/>
    <xf numFmtId="164" fontId="25" fillId="0" borderId="12" xfId="1" applyNumberFormat="1" applyFont="1" applyBorder="1" applyAlignment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7"/>
  <sheetViews>
    <sheetView workbookViewId="0">
      <selection activeCell="B12" sqref="B12"/>
    </sheetView>
  </sheetViews>
  <sheetFormatPr baseColWidth="10" defaultColWidth="11" defaultRowHeight="15"/>
  <cols>
    <col min="1" max="1" width="6.7109375" style="5" customWidth="1"/>
    <col min="2" max="2" width="39.140625" style="5" customWidth="1"/>
    <col min="3" max="3" width="13.7109375" style="5" customWidth="1"/>
    <col min="4" max="4" width="13" style="5" customWidth="1"/>
    <col min="5" max="5" width="15.28515625" style="5" customWidth="1"/>
    <col min="6" max="6" width="14.85546875" style="5" customWidth="1"/>
    <col min="7" max="7" width="11" style="4"/>
    <col min="8" max="16384" width="11" style="5"/>
  </cols>
  <sheetData>
    <row r="2" spans="1:7" ht="18" customHeight="1">
      <c r="A2" s="1" t="s">
        <v>0</v>
      </c>
      <c r="B2" s="2"/>
      <c r="C2" s="2"/>
      <c r="D2" s="2"/>
      <c r="E2" s="2"/>
      <c r="F2" s="3"/>
    </row>
    <row r="3" spans="1:7" ht="18" customHeight="1">
      <c r="A3" s="6" t="s">
        <v>1</v>
      </c>
      <c r="B3" s="7"/>
      <c r="C3" s="7"/>
      <c r="D3" s="7"/>
      <c r="E3" s="7"/>
      <c r="F3" s="8"/>
      <c r="G3" s="9"/>
    </row>
    <row r="5" spans="1:7" ht="18.75">
      <c r="A5" s="10" t="s">
        <v>2</v>
      </c>
      <c r="B5" s="10"/>
      <c r="C5" s="10"/>
      <c r="D5" s="10"/>
      <c r="E5" s="10"/>
      <c r="F5" s="10"/>
      <c r="G5" s="11"/>
    </row>
    <row r="6" spans="1:7">
      <c r="A6" s="10" t="s">
        <v>3</v>
      </c>
      <c r="B6" s="10"/>
      <c r="C6" s="10"/>
      <c r="D6" s="10"/>
      <c r="E6" s="10"/>
      <c r="F6" s="10"/>
    </row>
    <row r="7" spans="1:7">
      <c r="A7" s="12"/>
      <c r="B7" s="12"/>
      <c r="C7" s="12"/>
      <c r="D7" s="12"/>
      <c r="E7" s="12"/>
      <c r="F7" s="12"/>
    </row>
    <row r="8" spans="1:7">
      <c r="A8" s="13" t="s">
        <v>4</v>
      </c>
      <c r="B8" s="12"/>
      <c r="C8" s="12"/>
      <c r="D8" s="12"/>
      <c r="E8" s="12"/>
      <c r="F8" s="12"/>
    </row>
    <row r="9" spans="1:7">
      <c r="A9" s="14" t="s">
        <v>5</v>
      </c>
      <c r="B9" s="12"/>
      <c r="C9" s="12"/>
      <c r="D9" s="12"/>
      <c r="E9" s="12"/>
      <c r="F9" s="12"/>
    </row>
    <row r="10" spans="1:7">
      <c r="A10" s="13" t="s">
        <v>6</v>
      </c>
      <c r="B10" s="12"/>
      <c r="C10" s="12"/>
      <c r="D10" s="12"/>
      <c r="E10" s="12"/>
      <c r="F10" s="12"/>
    </row>
    <row r="11" spans="1:7">
      <c r="A11" s="13" t="s">
        <v>7</v>
      </c>
      <c r="B11" s="12"/>
      <c r="C11" s="12"/>
      <c r="D11" s="12"/>
      <c r="E11" s="12"/>
      <c r="F11" s="12"/>
    </row>
    <row r="12" spans="1:7">
      <c r="A12" s="13"/>
      <c r="B12" s="12"/>
      <c r="C12" s="12"/>
      <c r="D12" s="12"/>
      <c r="E12" s="12"/>
      <c r="F12" s="12"/>
    </row>
    <row r="13" spans="1:7">
      <c r="A13" s="12"/>
      <c r="B13" s="12"/>
      <c r="C13" s="12"/>
      <c r="D13" s="12"/>
      <c r="E13" s="12"/>
      <c r="F13" s="12"/>
    </row>
    <row r="14" spans="1:7">
      <c r="A14" s="12" t="s">
        <v>8</v>
      </c>
      <c r="B14" s="12"/>
      <c r="C14" s="12"/>
      <c r="D14" s="12"/>
      <c r="E14" s="12"/>
      <c r="F14" s="12"/>
    </row>
    <row r="15" spans="1:7">
      <c r="A15" s="12"/>
      <c r="B15" s="12"/>
      <c r="C15" s="12"/>
      <c r="D15" s="12"/>
      <c r="E15" s="12"/>
      <c r="F15" s="12"/>
    </row>
    <row r="16" spans="1:7">
      <c r="A16" s="12"/>
      <c r="B16" s="12"/>
      <c r="C16" s="12"/>
      <c r="D16" s="12"/>
      <c r="E16" s="12"/>
      <c r="F16" s="12"/>
    </row>
    <row r="17" spans="1:7">
      <c r="A17" s="12" t="s">
        <v>9</v>
      </c>
      <c r="B17" s="12"/>
      <c r="C17" s="12"/>
      <c r="D17" s="12"/>
      <c r="E17" s="12"/>
      <c r="F17" s="12"/>
    </row>
    <row r="18" spans="1:7">
      <c r="A18" s="12" t="s">
        <v>10</v>
      </c>
      <c r="B18" s="12"/>
      <c r="C18" s="12"/>
      <c r="D18" s="12"/>
      <c r="E18" s="12"/>
      <c r="F18" s="12"/>
    </row>
    <row r="19" spans="1:7">
      <c r="A19" s="12" t="s">
        <v>11</v>
      </c>
      <c r="B19" s="12"/>
      <c r="C19" s="12"/>
      <c r="D19" s="12"/>
      <c r="E19" s="12"/>
      <c r="F19" s="12"/>
    </row>
    <row r="20" spans="1:7">
      <c r="A20" s="12" t="s">
        <v>12</v>
      </c>
      <c r="B20" s="12"/>
      <c r="C20" s="12"/>
      <c r="D20" s="12"/>
      <c r="E20" s="12"/>
      <c r="F20" s="12"/>
    </row>
    <row r="21" spans="1:7" ht="15" customHeight="1">
      <c r="A21" s="12"/>
      <c r="B21" s="12"/>
      <c r="C21" s="12"/>
      <c r="D21" s="12"/>
      <c r="E21" s="12"/>
      <c r="F21" s="12"/>
    </row>
    <row r="22" spans="1:7" ht="15" customHeight="1">
      <c r="A22" s="15" t="s">
        <v>13</v>
      </c>
      <c r="B22" s="12"/>
      <c r="C22" s="12"/>
      <c r="D22" s="12"/>
      <c r="E22" s="12"/>
      <c r="F22" s="12"/>
    </row>
    <row r="23" spans="1:7">
      <c r="A23" s="12" t="s">
        <v>14</v>
      </c>
      <c r="B23" s="12"/>
      <c r="C23" s="12"/>
      <c r="D23" s="12"/>
      <c r="E23" s="12"/>
      <c r="F23" s="12"/>
    </row>
    <row r="24" spans="1:7">
      <c r="A24" s="12" t="s">
        <v>15</v>
      </c>
      <c r="B24" s="12"/>
      <c r="C24" s="12"/>
      <c r="D24" s="12"/>
      <c r="E24" s="12"/>
      <c r="F24" s="12"/>
    </row>
    <row r="26" spans="1:7" s="20" customFormat="1" ht="20.25" customHeight="1">
      <c r="A26" s="16" t="s">
        <v>16</v>
      </c>
      <c r="B26" s="17"/>
      <c r="C26" s="17"/>
      <c r="D26" s="17"/>
      <c r="E26" s="17"/>
      <c r="F26" s="18"/>
      <c r="G26" s="19"/>
    </row>
    <row r="27" spans="1:7" s="20" customFormat="1" ht="27.75" customHeight="1">
      <c r="A27" s="21" t="s">
        <v>17</v>
      </c>
      <c r="B27" s="22" t="s">
        <v>18</v>
      </c>
      <c r="C27" s="23"/>
      <c r="D27" s="22"/>
      <c r="E27" s="23"/>
      <c r="F27" s="22"/>
      <c r="G27" s="19"/>
    </row>
    <row r="28" spans="1:7" s="20" customFormat="1">
      <c r="A28" s="24">
        <v>1</v>
      </c>
      <c r="B28" s="25" t="s">
        <v>19</v>
      </c>
      <c r="C28" s="26"/>
      <c r="D28" s="26"/>
      <c r="E28" s="26"/>
      <c r="F28" s="26">
        <f>SUM(E29:E56)</f>
        <v>1140967.73</v>
      </c>
      <c r="G28" s="19"/>
    </row>
    <row r="29" spans="1:7" s="20" customFormat="1">
      <c r="A29" s="27">
        <v>11</v>
      </c>
      <c r="B29" s="28" t="s">
        <v>20</v>
      </c>
      <c r="C29" s="29"/>
      <c r="D29" s="29"/>
      <c r="E29" s="29">
        <f>SUM(D30)</f>
        <v>130201.91800000001</v>
      </c>
      <c r="F29" s="29"/>
      <c r="G29" s="19"/>
    </row>
    <row r="30" spans="1:7" s="20" customFormat="1">
      <c r="A30" s="27">
        <v>118</v>
      </c>
      <c r="B30" s="28" t="s">
        <v>21</v>
      </c>
      <c r="C30" s="29"/>
      <c r="D30" s="29">
        <f>SUM(C31:C35)</f>
        <v>130201.91800000001</v>
      </c>
      <c r="E30" s="29"/>
      <c r="F30" s="29"/>
      <c r="G30" s="19"/>
    </row>
    <row r="31" spans="1:7">
      <c r="A31" s="30">
        <v>11801</v>
      </c>
      <c r="B31" s="31" t="s">
        <v>22</v>
      </c>
      <c r="C31" s="32">
        <v>61846.812000000005</v>
      </c>
      <c r="D31" s="32"/>
      <c r="E31" s="32"/>
      <c r="F31" s="32"/>
    </row>
    <row r="32" spans="1:7">
      <c r="A32" s="30">
        <v>11802</v>
      </c>
      <c r="B32" s="31" t="s">
        <v>23</v>
      </c>
      <c r="C32" s="32">
        <v>50197.96</v>
      </c>
      <c r="D32" s="32"/>
      <c r="E32" s="32"/>
      <c r="F32" s="32"/>
    </row>
    <row r="33" spans="1:7">
      <c r="A33" s="30">
        <v>11806</v>
      </c>
      <c r="B33" s="31" t="s">
        <v>24</v>
      </c>
      <c r="C33" s="32">
        <v>3704.8</v>
      </c>
      <c r="D33" s="32"/>
      <c r="E33" s="32"/>
      <c r="F33" s="32"/>
    </row>
    <row r="34" spans="1:7">
      <c r="A34" s="30">
        <v>11816</v>
      </c>
      <c r="B34" s="31" t="s">
        <v>25</v>
      </c>
      <c r="C34" s="32">
        <v>5000</v>
      </c>
      <c r="D34" s="32"/>
      <c r="E34" s="32"/>
      <c r="F34" s="32"/>
    </row>
    <row r="35" spans="1:7">
      <c r="A35" s="30">
        <v>11818</v>
      </c>
      <c r="B35" s="31" t="s">
        <v>26</v>
      </c>
      <c r="C35" s="33">
        <v>9452.3460000000014</v>
      </c>
      <c r="D35" s="32"/>
      <c r="E35" s="32"/>
      <c r="F35" s="32"/>
    </row>
    <row r="36" spans="1:7" s="20" customFormat="1">
      <c r="A36" s="27">
        <v>12</v>
      </c>
      <c r="B36" s="28" t="s">
        <v>27</v>
      </c>
      <c r="C36" s="29"/>
      <c r="D36" s="29"/>
      <c r="E36" s="29">
        <f>SUM(D37:D49)</f>
        <v>848697.88</v>
      </c>
      <c r="F36" s="29"/>
      <c r="G36" s="19"/>
    </row>
    <row r="37" spans="1:7" s="20" customFormat="1">
      <c r="A37" s="27">
        <v>121</v>
      </c>
      <c r="B37" s="28" t="s">
        <v>28</v>
      </c>
      <c r="C37" s="29"/>
      <c r="D37" s="29">
        <f>SUM(C38:C48)+0.01</f>
        <v>761292.09</v>
      </c>
      <c r="E37" s="29"/>
      <c r="F37" s="29"/>
      <c r="G37" s="19"/>
    </row>
    <row r="38" spans="1:7">
      <c r="A38" s="30">
        <v>12105</v>
      </c>
      <c r="B38" s="31" t="s">
        <v>29</v>
      </c>
      <c r="C38" s="32">
        <v>21638.690000000002</v>
      </c>
      <c r="D38" s="32"/>
      <c r="E38" s="32"/>
      <c r="F38" s="32"/>
    </row>
    <row r="39" spans="1:7">
      <c r="A39" s="30">
        <v>12106</v>
      </c>
      <c r="B39" s="31" t="s">
        <v>30</v>
      </c>
      <c r="C39" s="32">
        <v>10473.799999999999</v>
      </c>
      <c r="D39" s="32"/>
      <c r="E39" s="32"/>
      <c r="F39" s="32"/>
    </row>
    <row r="40" spans="1:7" ht="15" customHeight="1">
      <c r="A40" s="30">
        <v>12108</v>
      </c>
      <c r="B40" s="31" t="s">
        <v>31</v>
      </c>
      <c r="C40" s="32">
        <v>95972.54800000001</v>
      </c>
      <c r="D40" s="32"/>
      <c r="E40" s="32"/>
      <c r="F40" s="32"/>
    </row>
    <row r="41" spans="1:7">
      <c r="A41" s="30">
        <v>12109</v>
      </c>
      <c r="B41" s="31" t="s">
        <v>32</v>
      </c>
      <c r="C41" s="32">
        <v>125307.954</v>
      </c>
      <c r="D41" s="32"/>
      <c r="E41" s="32"/>
      <c r="F41" s="32"/>
    </row>
    <row r="42" spans="1:7">
      <c r="A42" s="30">
        <v>12111</v>
      </c>
      <c r="B42" s="31" t="s">
        <v>33</v>
      </c>
      <c r="C42" s="32">
        <v>15466.236000000001</v>
      </c>
      <c r="D42" s="32"/>
      <c r="E42" s="32"/>
      <c r="F42" s="32"/>
    </row>
    <row r="43" spans="1:7">
      <c r="A43" s="34">
        <v>12114</v>
      </c>
      <c r="B43" s="35" t="s">
        <v>34</v>
      </c>
      <c r="C43" s="36">
        <v>35932.952000000005</v>
      </c>
      <c r="D43" s="36"/>
      <c r="E43" s="36"/>
      <c r="F43" s="36"/>
    </row>
    <row r="44" spans="1:7">
      <c r="A44" s="30">
        <v>12115</v>
      </c>
      <c r="B44" s="31" t="s">
        <v>35</v>
      </c>
      <c r="C44" s="32">
        <v>74970.191999999995</v>
      </c>
      <c r="D44" s="32"/>
      <c r="E44" s="32"/>
      <c r="F44" s="32"/>
    </row>
    <row r="45" spans="1:7">
      <c r="A45" s="30">
        <v>12117</v>
      </c>
      <c r="B45" s="31" t="s">
        <v>36</v>
      </c>
      <c r="C45" s="32">
        <v>104577.61600000001</v>
      </c>
      <c r="D45" s="32"/>
      <c r="E45" s="32"/>
      <c r="F45" s="32"/>
    </row>
    <row r="46" spans="1:7">
      <c r="A46" s="37">
        <v>12118</v>
      </c>
      <c r="B46" s="38" t="s">
        <v>37</v>
      </c>
      <c r="C46" s="39">
        <v>269100.98600000003</v>
      </c>
      <c r="D46" s="39"/>
      <c r="E46" s="39"/>
      <c r="F46" s="39"/>
    </row>
    <row r="47" spans="1:7">
      <c r="A47" s="34">
        <v>12119</v>
      </c>
      <c r="B47" s="35" t="s">
        <v>38</v>
      </c>
      <c r="C47" s="36">
        <v>1964.0160000000001</v>
      </c>
      <c r="D47" s="36"/>
      <c r="E47" s="36"/>
      <c r="F47" s="36"/>
    </row>
    <row r="48" spans="1:7" ht="16.5">
      <c r="A48" s="30">
        <v>12199</v>
      </c>
      <c r="B48" s="31" t="s">
        <v>39</v>
      </c>
      <c r="C48" s="40">
        <v>5887.09</v>
      </c>
      <c r="D48" s="32"/>
      <c r="E48" s="32"/>
      <c r="F48" s="32"/>
    </row>
    <row r="49" spans="1:7" s="20" customFormat="1" ht="16.5">
      <c r="A49" s="27">
        <v>122</v>
      </c>
      <c r="B49" s="28" t="s">
        <v>40</v>
      </c>
      <c r="C49" s="29"/>
      <c r="D49" s="41">
        <f>SUM(C50:C51)</f>
        <v>87405.790000000008</v>
      </c>
      <c r="E49" s="29"/>
      <c r="F49" s="29"/>
      <c r="G49" s="19"/>
    </row>
    <row r="50" spans="1:7">
      <c r="A50" s="30">
        <v>12210</v>
      </c>
      <c r="B50" s="31" t="s">
        <v>41</v>
      </c>
      <c r="C50" s="32">
        <v>86296.44</v>
      </c>
      <c r="D50" s="31"/>
      <c r="E50" s="31"/>
      <c r="F50" s="32"/>
    </row>
    <row r="51" spans="1:7" ht="16.5">
      <c r="A51" s="30">
        <v>12211</v>
      </c>
      <c r="B51" s="31" t="s">
        <v>42</v>
      </c>
      <c r="C51" s="40">
        <v>1109.3499999999999</v>
      </c>
      <c r="D51" s="32"/>
      <c r="E51" s="32"/>
      <c r="F51" s="32"/>
    </row>
    <row r="52" spans="1:7" s="20" customFormat="1">
      <c r="A52" s="27">
        <v>14</v>
      </c>
      <c r="B52" s="28" t="s">
        <v>43</v>
      </c>
      <c r="C52" s="29"/>
      <c r="E52" s="29">
        <f>SUM(D53)</f>
        <v>107187.842</v>
      </c>
      <c r="F52" s="29"/>
      <c r="G52" s="19"/>
    </row>
    <row r="53" spans="1:7" s="20" customFormat="1" ht="14.25" customHeight="1">
      <c r="A53" s="27">
        <v>142</v>
      </c>
      <c r="B53" s="28" t="s">
        <v>44</v>
      </c>
      <c r="C53" s="29"/>
      <c r="D53" s="41">
        <f>SUM(C54:C55)</f>
        <v>107187.842</v>
      </c>
      <c r="E53" s="29"/>
      <c r="F53" s="29"/>
      <c r="G53" s="19"/>
    </row>
    <row r="54" spans="1:7" ht="14.25" customHeight="1">
      <c r="A54" s="30">
        <v>14201</v>
      </c>
      <c r="B54" s="31" t="s">
        <v>45</v>
      </c>
      <c r="C54" s="32">
        <v>94162.262000000002</v>
      </c>
      <c r="D54" s="32"/>
      <c r="E54" s="32"/>
      <c r="F54" s="32"/>
    </row>
    <row r="55" spans="1:7" ht="14.25" customHeight="1">
      <c r="A55" s="30">
        <v>14299</v>
      </c>
      <c r="B55" s="31" t="s">
        <v>46</v>
      </c>
      <c r="C55" s="33">
        <v>13025.58</v>
      </c>
      <c r="D55" s="42"/>
      <c r="E55" s="32"/>
      <c r="F55" s="32"/>
    </row>
    <row r="56" spans="1:7" s="20" customFormat="1" ht="16.5">
      <c r="A56" s="27">
        <v>15</v>
      </c>
      <c r="B56" s="28" t="s">
        <v>47</v>
      </c>
      <c r="C56" s="29"/>
      <c r="E56" s="41">
        <f>SUM(D57:D64)</f>
        <v>54880.09</v>
      </c>
      <c r="F56" s="29"/>
      <c r="G56" s="19"/>
    </row>
    <row r="57" spans="1:7" s="20" customFormat="1" ht="14.25" customHeight="1">
      <c r="A57" s="27">
        <v>153</v>
      </c>
      <c r="B57" s="28" t="s">
        <v>48</v>
      </c>
      <c r="C57" s="29"/>
      <c r="D57" s="32">
        <f>SUM(C58:C61)</f>
        <v>8701.7699999999986</v>
      </c>
      <c r="E57" s="29"/>
      <c r="F57" s="29"/>
      <c r="G57" s="19"/>
    </row>
    <row r="58" spans="1:7" ht="14.25" customHeight="1">
      <c r="A58" s="30">
        <v>15301</v>
      </c>
      <c r="B58" s="31" t="s">
        <v>49</v>
      </c>
      <c r="C58" s="32">
        <v>3598.9799999999996</v>
      </c>
      <c r="D58" s="32"/>
      <c r="E58" s="32"/>
      <c r="F58" s="32"/>
    </row>
    <row r="59" spans="1:7">
      <c r="A59" s="30">
        <v>15302</v>
      </c>
      <c r="B59" s="31" t="s">
        <v>50</v>
      </c>
      <c r="C59" s="32">
        <v>4971.2300000000005</v>
      </c>
      <c r="D59" s="32"/>
      <c r="E59" s="32"/>
      <c r="F59" s="32"/>
    </row>
    <row r="60" spans="1:7">
      <c r="A60" s="30">
        <v>15312</v>
      </c>
      <c r="B60" s="31" t="s">
        <v>51</v>
      </c>
      <c r="C60" s="32">
        <v>131.56000000000003</v>
      </c>
      <c r="D60" s="32"/>
      <c r="E60" s="32"/>
      <c r="F60" s="32"/>
    </row>
    <row r="61" spans="1:7">
      <c r="A61" s="30">
        <v>15314</v>
      </c>
      <c r="B61" s="31" t="s">
        <v>52</v>
      </c>
      <c r="C61" s="33"/>
      <c r="D61" s="32"/>
      <c r="E61" s="32"/>
      <c r="F61" s="32"/>
    </row>
    <row r="62" spans="1:7" s="20" customFormat="1" ht="14.25" customHeight="1">
      <c r="A62" s="27">
        <v>154</v>
      </c>
      <c r="B62" s="28" t="s">
        <v>53</v>
      </c>
      <c r="C62" s="29"/>
      <c r="D62" s="32">
        <f>SUM(C63)</f>
        <v>43079.14</v>
      </c>
      <c r="E62" s="29"/>
      <c r="F62" s="29"/>
      <c r="G62" s="19"/>
    </row>
    <row r="63" spans="1:7" ht="14.25" customHeight="1">
      <c r="A63" s="30">
        <v>15402</v>
      </c>
      <c r="B63" s="31" t="s">
        <v>54</v>
      </c>
      <c r="C63" s="40">
        <v>43079.14</v>
      </c>
      <c r="D63" s="32"/>
      <c r="E63" s="32"/>
      <c r="F63" s="32"/>
    </row>
    <row r="64" spans="1:7" s="20" customFormat="1" ht="14.25" customHeight="1">
      <c r="A64" s="27">
        <v>157</v>
      </c>
      <c r="B64" s="28" t="s">
        <v>55</v>
      </c>
      <c r="C64" s="29"/>
      <c r="D64" s="40">
        <f>SUM(C65)</f>
        <v>3099.18</v>
      </c>
      <c r="E64" s="29"/>
      <c r="F64" s="29"/>
      <c r="G64" s="19"/>
    </row>
    <row r="65" spans="1:7" ht="14.25" customHeight="1">
      <c r="A65" s="30">
        <v>15799</v>
      </c>
      <c r="B65" s="31" t="s">
        <v>56</v>
      </c>
      <c r="C65" s="40">
        <v>3099.18</v>
      </c>
      <c r="D65" s="32"/>
      <c r="E65" s="32"/>
      <c r="F65" s="32"/>
    </row>
    <row r="66" spans="1:7" s="20" customFormat="1" ht="14.25" customHeight="1">
      <c r="A66" s="27"/>
      <c r="B66" s="28" t="s">
        <v>57</v>
      </c>
      <c r="C66" s="29"/>
      <c r="D66" s="29"/>
      <c r="E66" s="29"/>
      <c r="F66" s="32">
        <f>SUM(E68)</f>
        <v>329819.65000000002</v>
      </c>
      <c r="G66" s="19"/>
    </row>
    <row r="67" spans="1:7" s="20" customFormat="1" ht="14.25" customHeight="1">
      <c r="A67" s="27"/>
      <c r="B67" s="28" t="s">
        <v>58</v>
      </c>
      <c r="C67" s="29"/>
      <c r="D67" s="29"/>
      <c r="E67" s="29"/>
      <c r="F67" s="29"/>
      <c r="G67" s="19"/>
    </row>
    <row r="68" spans="1:7" s="20" customFormat="1" ht="14.25" customHeight="1">
      <c r="A68" s="27">
        <v>16</v>
      </c>
      <c r="B68" s="28" t="s">
        <v>59</v>
      </c>
      <c r="C68" s="29"/>
      <c r="D68" s="29"/>
      <c r="E68" s="40">
        <f>SUM(D69)</f>
        <v>329819.65000000002</v>
      </c>
      <c r="F68" s="29"/>
      <c r="G68" s="19"/>
    </row>
    <row r="69" spans="1:7" s="20" customFormat="1" ht="14.25" customHeight="1">
      <c r="A69" s="27">
        <v>162</v>
      </c>
      <c r="B69" s="28" t="s">
        <v>60</v>
      </c>
      <c r="C69" s="29"/>
      <c r="D69" s="40">
        <f>SUM(C70:C70)</f>
        <v>329819.65000000002</v>
      </c>
      <c r="E69" s="29"/>
      <c r="F69" s="29"/>
      <c r="G69" s="19"/>
    </row>
    <row r="70" spans="1:7" ht="14.25" customHeight="1">
      <c r="A70" s="30">
        <v>16201</v>
      </c>
      <c r="B70" s="31" t="s">
        <v>61</v>
      </c>
      <c r="C70" s="40">
        <v>329819.65000000002</v>
      </c>
      <c r="D70" s="32"/>
      <c r="E70" s="32"/>
      <c r="F70" s="32"/>
    </row>
    <row r="71" spans="1:7" s="20" customFormat="1" ht="14.25" customHeight="1">
      <c r="A71" s="27"/>
      <c r="B71" s="28" t="s">
        <v>62</v>
      </c>
      <c r="C71" s="29"/>
      <c r="D71" s="29"/>
      <c r="E71" s="29"/>
      <c r="F71" s="32">
        <f>SUM(E72)</f>
        <v>1320706.3400000001</v>
      </c>
      <c r="G71" s="19"/>
    </row>
    <row r="72" spans="1:7" s="20" customFormat="1" ht="14.25" customHeight="1">
      <c r="A72" s="27">
        <v>22</v>
      </c>
      <c r="B72" s="28" t="s">
        <v>63</v>
      </c>
      <c r="C72" s="29"/>
      <c r="D72" s="29"/>
      <c r="E72" s="40">
        <f>SUM(D73)</f>
        <v>1320706.3400000001</v>
      </c>
      <c r="F72" s="43"/>
      <c r="G72" s="19"/>
    </row>
    <row r="73" spans="1:7" s="20" customFormat="1" ht="14.25" customHeight="1">
      <c r="A73" s="27">
        <v>222</v>
      </c>
      <c r="B73" s="28" t="s">
        <v>64</v>
      </c>
      <c r="C73" s="29"/>
      <c r="D73" s="40">
        <f>SUM(C74:C75)</f>
        <v>1320706.3400000001</v>
      </c>
      <c r="E73" s="29"/>
      <c r="F73" s="29"/>
      <c r="G73" s="19"/>
    </row>
    <row r="74" spans="1:7" ht="14.25" customHeight="1">
      <c r="A74" s="30">
        <v>22201</v>
      </c>
      <c r="B74" s="31" t="s">
        <v>65</v>
      </c>
      <c r="C74" s="32">
        <v>989459.05</v>
      </c>
      <c r="D74" s="32"/>
      <c r="E74" s="32"/>
      <c r="F74" s="32"/>
    </row>
    <row r="75" spans="1:7" ht="14.25" customHeight="1">
      <c r="A75" s="30">
        <v>22201</v>
      </c>
      <c r="B75" s="31" t="s">
        <v>66</v>
      </c>
      <c r="C75" s="40">
        <v>331247.28999999998</v>
      </c>
      <c r="D75" s="32"/>
      <c r="E75" s="32"/>
      <c r="F75" s="32"/>
    </row>
    <row r="76" spans="1:7">
      <c r="A76" s="27">
        <v>3</v>
      </c>
      <c r="B76" s="28" t="s">
        <v>67</v>
      </c>
      <c r="C76" s="32"/>
      <c r="D76" s="32"/>
      <c r="E76" s="32"/>
      <c r="F76" s="32">
        <f>SUM(E77)</f>
        <v>112364.86999999998</v>
      </c>
    </row>
    <row r="77" spans="1:7" s="20" customFormat="1" ht="16.5">
      <c r="A77" s="27">
        <v>32</v>
      </c>
      <c r="B77" s="28" t="s">
        <v>68</v>
      </c>
      <c r="C77" s="29"/>
      <c r="D77" s="26"/>
      <c r="E77" s="40">
        <f>SUM(D78)</f>
        <v>112364.86999999998</v>
      </c>
      <c r="F77" s="43"/>
      <c r="G77" s="19"/>
    </row>
    <row r="78" spans="1:7" s="20" customFormat="1" ht="16.5">
      <c r="A78" s="27">
        <v>321</v>
      </c>
      <c r="B78" s="28" t="s">
        <v>69</v>
      </c>
      <c r="C78" s="29"/>
      <c r="D78" s="40">
        <f>SUM(C79:C86)</f>
        <v>112364.86999999998</v>
      </c>
      <c r="E78" s="29"/>
      <c r="F78" s="29"/>
      <c r="G78" s="19"/>
    </row>
    <row r="79" spans="1:7">
      <c r="A79" s="44">
        <v>32102</v>
      </c>
      <c r="B79" s="45" t="s">
        <v>70</v>
      </c>
      <c r="C79" s="46">
        <v>889.56</v>
      </c>
      <c r="D79" s="32"/>
      <c r="E79" s="32"/>
      <c r="F79" s="32"/>
    </row>
    <row r="80" spans="1:7">
      <c r="A80" s="47">
        <v>32102</v>
      </c>
      <c r="B80" s="48" t="s">
        <v>71</v>
      </c>
      <c r="C80" s="46">
        <v>4438.8500000000004</v>
      </c>
      <c r="D80" s="32"/>
      <c r="E80" s="32"/>
      <c r="F80" s="32"/>
    </row>
    <row r="81" spans="1:7" ht="14.25" customHeight="1">
      <c r="A81" s="47">
        <v>32102</v>
      </c>
      <c r="B81" s="48" t="s">
        <v>72</v>
      </c>
      <c r="C81" s="46">
        <v>2493.21</v>
      </c>
      <c r="D81" s="32"/>
      <c r="E81" s="32"/>
      <c r="F81" s="32"/>
    </row>
    <row r="82" spans="1:7" ht="14.25" customHeight="1">
      <c r="A82" s="47">
        <v>32102</v>
      </c>
      <c r="B82" s="48" t="s">
        <v>73</v>
      </c>
      <c r="C82" s="46">
        <v>77699.59</v>
      </c>
      <c r="D82" s="32"/>
      <c r="E82" s="32"/>
      <c r="F82" s="32"/>
    </row>
    <row r="83" spans="1:7" ht="15" customHeight="1">
      <c r="A83" s="47">
        <v>32102</v>
      </c>
      <c r="B83" s="48" t="s">
        <v>74</v>
      </c>
      <c r="C83" s="46">
        <v>128.44999999999999</v>
      </c>
      <c r="D83" s="32"/>
      <c r="E83" s="32"/>
      <c r="F83" s="32"/>
    </row>
    <row r="84" spans="1:7" ht="15" customHeight="1">
      <c r="A84" s="47">
        <v>32102</v>
      </c>
      <c r="B84" s="48" t="s">
        <v>75</v>
      </c>
      <c r="C84" s="46">
        <v>25899.87</v>
      </c>
      <c r="D84" s="36"/>
      <c r="E84" s="36"/>
      <c r="F84" s="36"/>
    </row>
    <row r="85" spans="1:7">
      <c r="A85" s="47">
        <v>32102</v>
      </c>
      <c r="B85" s="48" t="s">
        <v>76</v>
      </c>
      <c r="C85" s="46">
        <v>776.37</v>
      </c>
      <c r="D85" s="36"/>
      <c r="E85" s="36"/>
      <c r="F85" s="36"/>
    </row>
    <row r="86" spans="1:7">
      <c r="A86" s="47">
        <v>32102</v>
      </c>
      <c r="B86" s="49" t="s">
        <v>77</v>
      </c>
      <c r="C86" s="46">
        <v>38.97</v>
      </c>
      <c r="D86" s="32"/>
      <c r="E86" s="32"/>
      <c r="F86" s="32"/>
    </row>
    <row r="87" spans="1:7" s="55" customFormat="1" ht="15.75">
      <c r="A87" s="50"/>
      <c r="B87" s="51"/>
      <c r="C87" s="52"/>
      <c r="D87" s="52"/>
      <c r="E87" s="52"/>
      <c r="F87" s="53">
        <f>SUM(F28:F86)</f>
        <v>2903858.59</v>
      </c>
      <c r="G87" s="54"/>
    </row>
  </sheetData>
  <mergeCells count="6">
    <mergeCell ref="A2:F2"/>
    <mergeCell ref="A3:F3"/>
    <mergeCell ref="A5:F5"/>
    <mergeCell ref="A6:F6"/>
    <mergeCell ref="A26:F26"/>
    <mergeCell ref="A87:B87"/>
  </mergeCells>
  <pageMargins left="0.23" right="0.15748031496062992" top="0.70866141732283472" bottom="0.6692913385826772" header="0.31496062992125984" footer="0.19685039370078741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8"/>
  <sheetViews>
    <sheetView tabSelected="1" topLeftCell="B1" workbookViewId="0">
      <pane xSplit="1" topLeftCell="C1" activePane="topRight" state="frozen"/>
      <selection activeCell="B32" sqref="B32"/>
      <selection pane="topRight" activeCell="B32" sqref="B32"/>
    </sheetView>
  </sheetViews>
  <sheetFormatPr baseColWidth="10" defaultColWidth="11" defaultRowHeight="15"/>
  <cols>
    <col min="1" max="1" width="1.42578125" style="5" hidden="1" customWidth="1"/>
    <col min="2" max="2" width="6.42578125" style="56" customWidth="1"/>
    <col min="3" max="3" width="38.42578125" style="5" customWidth="1"/>
    <col min="4" max="4" width="14.42578125" style="5" customWidth="1"/>
    <col min="5" max="5" width="14.85546875" style="5" customWidth="1"/>
    <col min="6" max="6" width="15.28515625" style="5" customWidth="1"/>
    <col min="7" max="7" width="16.28515625" style="5" customWidth="1"/>
    <col min="8" max="8" width="10.85546875" style="57" customWidth="1"/>
    <col min="9" max="9" width="13.85546875" style="57" customWidth="1"/>
    <col min="10" max="10" width="14" style="5" customWidth="1"/>
    <col min="11" max="11" width="16.85546875" style="5" customWidth="1"/>
    <col min="12" max="12" width="11" style="5"/>
    <col min="13" max="13" width="13.5703125" style="5" customWidth="1"/>
    <col min="14" max="16384" width="11" style="5"/>
  </cols>
  <sheetData>
    <row r="1" spans="2:12" ht="9" customHeight="1"/>
    <row r="2" spans="2:12" ht="18.75">
      <c r="B2" s="58" t="s">
        <v>78</v>
      </c>
      <c r="C2" s="59"/>
      <c r="D2" s="59"/>
      <c r="E2" s="59"/>
      <c r="F2" s="59"/>
      <c r="G2" s="59"/>
      <c r="H2" s="59"/>
      <c r="I2" s="59"/>
      <c r="J2" s="59"/>
      <c r="K2" s="60"/>
    </row>
    <row r="3" spans="2:12" ht="18.75">
      <c r="B3" s="61" t="s">
        <v>79</v>
      </c>
      <c r="C3" s="62"/>
      <c r="D3" s="62"/>
      <c r="E3" s="62"/>
      <c r="F3" s="62"/>
      <c r="G3" s="62"/>
      <c r="H3" s="62"/>
      <c r="I3" s="62"/>
      <c r="J3" s="62"/>
      <c r="K3" s="63"/>
    </row>
    <row r="4" spans="2:12">
      <c r="B4" s="64" t="s">
        <v>80</v>
      </c>
      <c r="C4" s="65"/>
      <c r="D4" s="65"/>
      <c r="E4" s="65"/>
      <c r="F4" s="65"/>
      <c r="G4" s="65"/>
      <c r="H4" s="65"/>
      <c r="I4" s="65"/>
      <c r="J4" s="65"/>
      <c r="K4" s="66"/>
    </row>
    <row r="5" spans="2:12">
      <c r="B5" s="67"/>
      <c r="C5" s="68"/>
      <c r="D5" s="69"/>
      <c r="E5" s="69"/>
      <c r="F5" s="69"/>
      <c r="G5" s="69"/>
      <c r="H5" s="69"/>
      <c r="I5" s="69"/>
      <c r="J5" s="69"/>
      <c r="K5" s="70"/>
    </row>
    <row r="6" spans="2:12" ht="15" customHeight="1">
      <c r="B6" s="71" t="s">
        <v>81</v>
      </c>
      <c r="C6" s="72"/>
      <c r="D6" s="73" t="s">
        <v>82</v>
      </c>
      <c r="E6" s="73"/>
      <c r="F6" s="74"/>
      <c r="G6" s="75"/>
      <c r="H6" s="75"/>
      <c r="I6" s="75"/>
      <c r="J6" s="75"/>
      <c r="K6" s="76"/>
    </row>
    <row r="7" spans="2:12" s="20" customFormat="1" ht="35.25" customHeight="1">
      <c r="B7" s="77"/>
      <c r="C7" s="78" t="s">
        <v>83</v>
      </c>
      <c r="D7" s="79" t="s">
        <v>84</v>
      </c>
      <c r="E7" s="80" t="s">
        <v>85</v>
      </c>
      <c r="F7" s="80" t="s">
        <v>86</v>
      </c>
      <c r="G7" s="80" t="s">
        <v>87</v>
      </c>
      <c r="H7" s="81" t="s">
        <v>88</v>
      </c>
      <c r="I7" s="80" t="s">
        <v>89</v>
      </c>
      <c r="J7" s="80" t="s">
        <v>90</v>
      </c>
      <c r="K7" s="82" t="s">
        <v>91</v>
      </c>
      <c r="L7" s="83"/>
    </row>
    <row r="8" spans="2:12" s="20" customFormat="1">
      <c r="B8" s="84">
        <v>11</v>
      </c>
      <c r="C8" s="85" t="s">
        <v>20</v>
      </c>
      <c r="D8" s="86"/>
      <c r="E8" s="86"/>
      <c r="F8" s="86"/>
      <c r="G8" s="86">
        <f>SUM(G9)</f>
        <v>130201.91800000001</v>
      </c>
      <c r="H8" s="86"/>
      <c r="I8" s="86"/>
      <c r="J8" s="86"/>
      <c r="K8" s="86">
        <f>SUM(G8)</f>
        <v>130201.91800000001</v>
      </c>
    </row>
    <row r="9" spans="2:12" s="20" customFormat="1">
      <c r="B9" s="87">
        <v>118</v>
      </c>
      <c r="C9" s="88" t="s">
        <v>21</v>
      </c>
      <c r="D9" s="89"/>
      <c r="E9" s="89"/>
      <c r="F9" s="89"/>
      <c r="G9" s="89">
        <f>SUM(G10:G14)</f>
        <v>130201.91800000001</v>
      </c>
      <c r="H9" s="89"/>
      <c r="I9" s="89"/>
      <c r="J9" s="89"/>
      <c r="K9" s="89">
        <f>SUM(G9)</f>
        <v>130201.91800000001</v>
      </c>
    </row>
    <row r="10" spans="2:12">
      <c r="B10" s="90">
        <v>11801</v>
      </c>
      <c r="C10" s="91" t="s">
        <v>22</v>
      </c>
      <c r="D10" s="92"/>
      <c r="E10" s="92"/>
      <c r="F10" s="92"/>
      <c r="G10" s="92">
        <v>61846.812000000005</v>
      </c>
      <c r="H10" s="92"/>
      <c r="I10" s="92"/>
      <c r="J10" s="93"/>
      <c r="K10" s="92">
        <f>SUM(G10)</f>
        <v>61846.812000000005</v>
      </c>
    </row>
    <row r="11" spans="2:12">
      <c r="B11" s="90">
        <v>11802</v>
      </c>
      <c r="C11" s="91" t="s">
        <v>23</v>
      </c>
      <c r="D11" s="92"/>
      <c r="E11" s="92"/>
      <c r="F11" s="92"/>
      <c r="G11" s="92">
        <v>50197.96</v>
      </c>
      <c r="H11" s="92"/>
      <c r="I11" s="92"/>
      <c r="J11" s="93"/>
      <c r="K11" s="92">
        <f t="shared" ref="K11:K13" si="0">SUM(G11)</f>
        <v>50197.96</v>
      </c>
    </row>
    <row r="12" spans="2:12">
      <c r="B12" s="90">
        <v>11806</v>
      </c>
      <c r="C12" s="94" t="s">
        <v>24</v>
      </c>
      <c r="D12" s="92"/>
      <c r="E12" s="92"/>
      <c r="F12" s="92"/>
      <c r="G12" s="92">
        <v>3704.8</v>
      </c>
      <c r="H12" s="92"/>
      <c r="I12" s="92"/>
      <c r="J12" s="93"/>
      <c r="K12" s="92">
        <f t="shared" si="0"/>
        <v>3704.8</v>
      </c>
    </row>
    <row r="13" spans="2:12">
      <c r="B13" s="90">
        <v>11816</v>
      </c>
      <c r="C13" s="93" t="s">
        <v>25</v>
      </c>
      <c r="D13" s="92"/>
      <c r="E13" s="92"/>
      <c r="F13" s="92"/>
      <c r="G13" s="92">
        <v>5000</v>
      </c>
      <c r="H13" s="92"/>
      <c r="I13" s="92"/>
      <c r="J13" s="93"/>
      <c r="K13" s="92">
        <f t="shared" si="0"/>
        <v>5000</v>
      </c>
    </row>
    <row r="14" spans="2:12">
      <c r="B14" s="90">
        <v>11818</v>
      </c>
      <c r="C14" s="91" t="s">
        <v>26</v>
      </c>
      <c r="D14" s="92"/>
      <c r="E14" s="92"/>
      <c r="F14" s="92"/>
      <c r="G14" s="92">
        <v>9452.3460000000014</v>
      </c>
      <c r="H14" s="92"/>
      <c r="I14" s="92"/>
      <c r="J14" s="93"/>
      <c r="K14" s="92">
        <f>SUM(G14)</f>
        <v>9452.3460000000014</v>
      </c>
    </row>
    <row r="15" spans="2:12" s="20" customFormat="1">
      <c r="B15" s="95">
        <v>12</v>
      </c>
      <c r="C15" s="96" t="s">
        <v>27</v>
      </c>
      <c r="D15" s="86"/>
      <c r="E15" s="86"/>
      <c r="F15" s="86"/>
      <c r="G15" s="86">
        <f>SUM(G16,G28)</f>
        <v>848697.88</v>
      </c>
      <c r="H15" s="86"/>
      <c r="I15" s="86"/>
      <c r="J15" s="86"/>
      <c r="K15" s="86">
        <f>SUM(K16,K28)</f>
        <v>848697.88</v>
      </c>
    </row>
    <row r="16" spans="2:12" s="20" customFormat="1">
      <c r="B16" s="87">
        <v>121</v>
      </c>
      <c r="C16" s="88" t="s">
        <v>28</v>
      </c>
      <c r="D16" s="89"/>
      <c r="E16" s="89"/>
      <c r="F16" s="89"/>
      <c r="G16" s="89">
        <f>SUM(G17:G27)+0.01</f>
        <v>761292.09</v>
      </c>
      <c r="H16" s="89"/>
      <c r="I16" s="89"/>
      <c r="J16" s="89"/>
      <c r="K16" s="89">
        <f>SUM(G16)</f>
        <v>761292.09</v>
      </c>
    </row>
    <row r="17" spans="2:11">
      <c r="B17" s="90">
        <v>12105</v>
      </c>
      <c r="C17" s="91" t="s">
        <v>29</v>
      </c>
      <c r="D17" s="92"/>
      <c r="E17" s="92"/>
      <c r="F17" s="92"/>
      <c r="G17" s="92">
        <v>21638.690000000002</v>
      </c>
      <c r="H17" s="92"/>
      <c r="I17" s="92"/>
      <c r="J17" s="93"/>
      <c r="K17" s="92">
        <f t="shared" ref="K17:K30" si="1">SUM(G17)</f>
        <v>21638.690000000002</v>
      </c>
    </row>
    <row r="18" spans="2:11">
      <c r="B18" s="90">
        <v>12106</v>
      </c>
      <c r="C18" s="91" t="s">
        <v>30</v>
      </c>
      <c r="D18" s="92"/>
      <c r="E18" s="92"/>
      <c r="F18" s="92"/>
      <c r="G18" s="92">
        <v>10473.799999999999</v>
      </c>
      <c r="H18" s="92"/>
      <c r="I18" s="92"/>
      <c r="J18" s="93"/>
      <c r="K18" s="92">
        <f t="shared" si="1"/>
        <v>10473.799999999999</v>
      </c>
    </row>
    <row r="19" spans="2:11">
      <c r="B19" s="90">
        <v>12108</v>
      </c>
      <c r="C19" s="91" t="s">
        <v>31</v>
      </c>
      <c r="D19" s="92"/>
      <c r="E19" s="92"/>
      <c r="F19" s="92"/>
      <c r="G19" s="92">
        <v>95972.54800000001</v>
      </c>
      <c r="H19" s="92"/>
      <c r="I19" s="92"/>
      <c r="J19" s="93"/>
      <c r="K19" s="92">
        <f t="shared" si="1"/>
        <v>95972.54800000001</v>
      </c>
    </row>
    <row r="20" spans="2:11">
      <c r="B20" s="90">
        <v>12109</v>
      </c>
      <c r="C20" s="91" t="s">
        <v>32</v>
      </c>
      <c r="D20" s="92"/>
      <c r="E20" s="92"/>
      <c r="F20" s="92"/>
      <c r="G20" s="97">
        <v>125307.954</v>
      </c>
      <c r="H20" s="92"/>
      <c r="I20" s="92"/>
      <c r="J20" s="93"/>
      <c r="K20" s="92">
        <f t="shared" si="1"/>
        <v>125307.954</v>
      </c>
    </row>
    <row r="21" spans="2:11">
      <c r="B21" s="90">
        <v>12111</v>
      </c>
      <c r="C21" s="91" t="s">
        <v>33</v>
      </c>
      <c r="D21" s="92"/>
      <c r="E21" s="92"/>
      <c r="F21" s="92"/>
      <c r="G21" s="92">
        <v>15466.236000000001</v>
      </c>
      <c r="H21" s="92"/>
      <c r="I21" s="92"/>
      <c r="J21" s="93"/>
      <c r="K21" s="92">
        <f t="shared" si="1"/>
        <v>15466.236000000001</v>
      </c>
    </row>
    <row r="22" spans="2:11">
      <c r="B22" s="90">
        <v>12114</v>
      </c>
      <c r="C22" s="93" t="s">
        <v>92</v>
      </c>
      <c r="D22" s="92"/>
      <c r="E22" s="92"/>
      <c r="F22" s="92"/>
      <c r="G22" s="92">
        <v>35932.952000000005</v>
      </c>
      <c r="H22" s="92"/>
      <c r="I22" s="92"/>
      <c r="J22" s="93"/>
      <c r="K22" s="92">
        <f t="shared" si="1"/>
        <v>35932.952000000005</v>
      </c>
    </row>
    <row r="23" spans="2:11">
      <c r="B23" s="90">
        <v>12115</v>
      </c>
      <c r="C23" s="91" t="s">
        <v>93</v>
      </c>
      <c r="D23" s="92"/>
      <c r="E23" s="92"/>
      <c r="F23" s="92"/>
      <c r="G23" s="92">
        <v>74970.191999999995</v>
      </c>
      <c r="H23" s="92"/>
      <c r="I23" s="92"/>
      <c r="J23" s="93"/>
      <c r="K23" s="92">
        <f t="shared" si="1"/>
        <v>74970.191999999995</v>
      </c>
    </row>
    <row r="24" spans="2:11">
      <c r="B24" s="90">
        <v>12117</v>
      </c>
      <c r="C24" s="91" t="s">
        <v>36</v>
      </c>
      <c r="D24" s="92"/>
      <c r="E24" s="92"/>
      <c r="F24" s="92"/>
      <c r="G24" s="92">
        <v>104577.61600000001</v>
      </c>
      <c r="H24" s="92"/>
      <c r="I24" s="92"/>
      <c r="J24" s="93"/>
      <c r="K24" s="92">
        <f t="shared" si="1"/>
        <v>104577.61600000001</v>
      </c>
    </row>
    <row r="25" spans="2:11">
      <c r="B25" s="90">
        <v>12118</v>
      </c>
      <c r="C25" s="91" t="s">
        <v>37</v>
      </c>
      <c r="D25" s="92"/>
      <c r="E25" s="92"/>
      <c r="F25" s="92"/>
      <c r="G25" s="92">
        <v>269100.98600000003</v>
      </c>
      <c r="H25" s="92"/>
      <c r="I25" s="92"/>
      <c r="J25" s="93"/>
      <c r="K25" s="92">
        <f t="shared" si="1"/>
        <v>269100.98600000003</v>
      </c>
    </row>
    <row r="26" spans="2:11">
      <c r="B26" s="90">
        <v>12119</v>
      </c>
      <c r="C26" s="91" t="s">
        <v>94</v>
      </c>
      <c r="D26" s="92"/>
      <c r="E26" s="92"/>
      <c r="F26" s="92"/>
      <c r="G26" s="92">
        <v>1964.0160000000001</v>
      </c>
      <c r="H26" s="92"/>
      <c r="I26" s="92"/>
      <c r="J26" s="93"/>
      <c r="K26" s="92">
        <f t="shared" si="1"/>
        <v>1964.0160000000001</v>
      </c>
    </row>
    <row r="27" spans="2:11">
      <c r="B27" s="90">
        <v>12199</v>
      </c>
      <c r="C27" s="91" t="s">
        <v>39</v>
      </c>
      <c r="D27" s="92"/>
      <c r="E27" s="92"/>
      <c r="F27" s="92"/>
      <c r="G27" s="92">
        <v>5887.09</v>
      </c>
      <c r="H27" s="92"/>
      <c r="I27" s="92"/>
      <c r="J27" s="93"/>
      <c r="K27" s="92">
        <f t="shared" si="1"/>
        <v>5887.09</v>
      </c>
    </row>
    <row r="28" spans="2:11" s="20" customFormat="1">
      <c r="B28" s="87">
        <v>122</v>
      </c>
      <c r="C28" s="88" t="s">
        <v>40</v>
      </c>
      <c r="D28" s="89"/>
      <c r="E28" s="89"/>
      <c r="F28" s="89"/>
      <c r="G28" s="89">
        <f>SUM(G29:G30)</f>
        <v>87405.790000000008</v>
      </c>
      <c r="H28" s="89"/>
      <c r="I28" s="89"/>
      <c r="J28" s="89"/>
      <c r="K28" s="89">
        <f t="shared" si="1"/>
        <v>87405.790000000008</v>
      </c>
    </row>
    <row r="29" spans="2:11">
      <c r="B29" s="90">
        <v>12210</v>
      </c>
      <c r="C29" s="91" t="s">
        <v>41</v>
      </c>
      <c r="D29" s="92"/>
      <c r="E29" s="92"/>
      <c r="F29" s="92"/>
      <c r="G29" s="98">
        <v>86296.44</v>
      </c>
      <c r="H29" s="92"/>
      <c r="I29" s="92"/>
      <c r="J29" s="93"/>
      <c r="K29" s="92">
        <f t="shared" si="1"/>
        <v>86296.44</v>
      </c>
    </row>
    <row r="30" spans="2:11">
      <c r="B30" s="90">
        <v>12211</v>
      </c>
      <c r="C30" s="91" t="s">
        <v>42</v>
      </c>
      <c r="D30" s="92"/>
      <c r="E30" s="92"/>
      <c r="F30" s="92"/>
      <c r="G30" s="99">
        <v>1109.3499999999999</v>
      </c>
      <c r="H30" s="100"/>
      <c r="I30" s="101"/>
      <c r="K30" s="92">
        <f t="shared" si="1"/>
        <v>1109.3499999999999</v>
      </c>
    </row>
    <row r="31" spans="2:11" s="20" customFormat="1">
      <c r="B31" s="95">
        <v>14</v>
      </c>
      <c r="C31" s="96" t="s">
        <v>95</v>
      </c>
      <c r="D31" s="86"/>
      <c r="E31" s="86"/>
      <c r="F31" s="86"/>
      <c r="G31" s="86">
        <f>SUM(G32)</f>
        <v>107187.84</v>
      </c>
      <c r="H31" s="86"/>
      <c r="I31" s="86"/>
      <c r="J31" s="86"/>
      <c r="K31" s="86">
        <f>SUM(K32)</f>
        <v>107187.84</v>
      </c>
    </row>
    <row r="32" spans="2:11" s="20" customFormat="1">
      <c r="B32" s="87" t="s">
        <v>23</v>
      </c>
      <c r="C32" s="88" t="s">
        <v>96</v>
      </c>
      <c r="D32" s="89"/>
      <c r="E32" s="89"/>
      <c r="F32" s="89"/>
      <c r="G32" s="89">
        <f>SUM(G33:G34)</f>
        <v>107187.84</v>
      </c>
      <c r="H32" s="89"/>
      <c r="I32" s="89"/>
      <c r="J32" s="89"/>
      <c r="K32" s="89">
        <f>SUM(K33:K34)</f>
        <v>107187.84</v>
      </c>
    </row>
    <row r="33" spans="2:11">
      <c r="B33" s="90">
        <v>14201</v>
      </c>
      <c r="C33" s="91" t="s">
        <v>45</v>
      </c>
      <c r="D33" s="92"/>
      <c r="E33" s="92"/>
      <c r="F33" s="92"/>
      <c r="G33" s="102">
        <v>94162.262000000002</v>
      </c>
      <c r="H33" s="92"/>
      <c r="I33" s="92"/>
      <c r="J33" s="93"/>
      <c r="K33" s="92">
        <f t="shared" ref="K33" si="2">SUM(G33)</f>
        <v>94162.262000000002</v>
      </c>
    </row>
    <row r="34" spans="2:11">
      <c r="B34" s="90">
        <v>14299</v>
      </c>
      <c r="C34" s="94" t="s">
        <v>46</v>
      </c>
      <c r="D34" s="92"/>
      <c r="E34" s="92"/>
      <c r="F34" s="92"/>
      <c r="G34" s="102">
        <v>13025.578000000001</v>
      </c>
      <c r="H34" s="92"/>
      <c r="I34" s="92"/>
      <c r="J34" s="93"/>
      <c r="K34" s="92">
        <f>SUM(G34)</f>
        <v>13025.578000000001</v>
      </c>
    </row>
    <row r="35" spans="2:11" s="20" customFormat="1">
      <c r="B35" s="95">
        <v>15</v>
      </c>
      <c r="C35" s="96" t="s">
        <v>47</v>
      </c>
      <c r="D35" s="86"/>
      <c r="E35" s="86"/>
      <c r="F35" s="86"/>
      <c r="G35" s="86">
        <f>SUM(G36,G41,G43)</f>
        <v>54880.093999999997</v>
      </c>
      <c r="H35" s="86"/>
      <c r="I35" s="86"/>
      <c r="J35" s="86"/>
      <c r="K35" s="86">
        <f>SUM(K43,K41,K36)</f>
        <v>54880.093999999997</v>
      </c>
    </row>
    <row r="36" spans="2:11" s="20" customFormat="1">
      <c r="B36" s="87">
        <v>153</v>
      </c>
      <c r="C36" s="88" t="s">
        <v>97</v>
      </c>
      <c r="D36" s="89"/>
      <c r="E36" s="89"/>
      <c r="F36" s="89"/>
      <c r="G36" s="89">
        <f>SUM(G37:G40)</f>
        <v>8701.7699999999986</v>
      </c>
      <c r="H36" s="89"/>
      <c r="I36" s="89"/>
      <c r="J36" s="89"/>
      <c r="K36" s="89">
        <f>SUM(K37:K40)</f>
        <v>8701.7699999999986</v>
      </c>
    </row>
    <row r="37" spans="2:11">
      <c r="B37" s="90">
        <v>15301</v>
      </c>
      <c r="C37" s="91" t="s">
        <v>98</v>
      </c>
      <c r="D37" s="92"/>
      <c r="E37" s="92"/>
      <c r="F37" s="92"/>
      <c r="G37" s="92">
        <v>3598.9799999999996</v>
      </c>
      <c r="H37" s="92"/>
      <c r="I37" s="92"/>
      <c r="J37" s="93"/>
      <c r="K37" s="92">
        <f t="shared" ref="K37:K40" si="3">SUM(G37)</f>
        <v>3598.9799999999996</v>
      </c>
    </row>
    <row r="38" spans="2:11">
      <c r="B38" s="103">
        <v>15302</v>
      </c>
      <c r="C38" s="104" t="s">
        <v>99</v>
      </c>
      <c r="D38" s="105"/>
      <c r="E38" s="105"/>
      <c r="F38" s="105"/>
      <c r="G38" s="105">
        <v>4971.2300000000005</v>
      </c>
      <c r="H38" s="105"/>
      <c r="I38" s="105"/>
      <c r="J38" s="93"/>
      <c r="K38" s="92">
        <f t="shared" si="3"/>
        <v>4971.2300000000005</v>
      </c>
    </row>
    <row r="39" spans="2:11">
      <c r="B39" s="90">
        <v>15312</v>
      </c>
      <c r="C39" s="93" t="s">
        <v>51</v>
      </c>
      <c r="D39" s="92"/>
      <c r="E39" s="92"/>
      <c r="F39" s="92"/>
      <c r="G39" s="92">
        <v>131.56000000000003</v>
      </c>
      <c r="H39" s="92"/>
      <c r="I39" s="92"/>
      <c r="J39" s="93"/>
      <c r="K39" s="92">
        <f t="shared" si="3"/>
        <v>131.56000000000003</v>
      </c>
    </row>
    <row r="40" spans="2:11">
      <c r="B40" s="90">
        <v>15314</v>
      </c>
      <c r="C40" s="93" t="s">
        <v>52</v>
      </c>
      <c r="D40" s="92"/>
      <c r="E40" s="92"/>
      <c r="F40" s="92"/>
      <c r="G40" s="92"/>
      <c r="H40" s="92"/>
      <c r="I40" s="92"/>
      <c r="J40" s="93"/>
      <c r="K40" s="92">
        <f t="shared" si="3"/>
        <v>0</v>
      </c>
    </row>
    <row r="41" spans="2:11" s="106" customFormat="1">
      <c r="B41" s="87">
        <v>154</v>
      </c>
      <c r="C41" s="88" t="s">
        <v>53</v>
      </c>
      <c r="D41" s="89"/>
      <c r="E41" s="89"/>
      <c r="F41" s="89"/>
      <c r="G41" s="89">
        <f>SUM(G42)</f>
        <v>43079.144</v>
      </c>
      <c r="H41" s="89"/>
      <c r="I41" s="89"/>
      <c r="J41" s="89"/>
      <c r="K41" s="89">
        <f>SUM(K42)</f>
        <v>43079.144</v>
      </c>
    </row>
    <row r="42" spans="2:11">
      <c r="B42" s="103">
        <v>15402</v>
      </c>
      <c r="C42" s="104" t="s">
        <v>100</v>
      </c>
      <c r="D42" s="105"/>
      <c r="E42" s="105"/>
      <c r="F42" s="105"/>
      <c r="G42" s="105">
        <v>43079.144</v>
      </c>
      <c r="H42" s="105"/>
      <c r="I42" s="101"/>
      <c r="K42" s="105">
        <f>SUM(G42)</f>
        <v>43079.144</v>
      </c>
    </row>
    <row r="43" spans="2:11" s="20" customFormat="1">
      <c r="B43" s="87">
        <v>157</v>
      </c>
      <c r="C43" s="88" t="s">
        <v>55</v>
      </c>
      <c r="D43" s="89"/>
      <c r="E43" s="89"/>
      <c r="F43" s="89"/>
      <c r="G43" s="89">
        <f>SUM(G44)</f>
        <v>3099.18</v>
      </c>
      <c r="H43" s="89"/>
      <c r="I43" s="89"/>
      <c r="J43" s="88"/>
      <c r="K43" s="89">
        <f>SUM(K44)</f>
        <v>3099.18</v>
      </c>
    </row>
    <row r="44" spans="2:11">
      <c r="B44" s="90">
        <v>15799</v>
      </c>
      <c r="C44" s="91" t="s">
        <v>56</v>
      </c>
      <c r="D44" s="92"/>
      <c r="E44" s="92"/>
      <c r="F44" s="92"/>
      <c r="G44" s="92">
        <v>3099.18</v>
      </c>
      <c r="H44" s="92"/>
      <c r="I44" s="101"/>
      <c r="K44" s="92">
        <f>SUM(G44)</f>
        <v>3099.18</v>
      </c>
    </row>
    <row r="45" spans="2:11" s="20" customFormat="1">
      <c r="B45" s="95">
        <v>16</v>
      </c>
      <c r="C45" s="96" t="s">
        <v>59</v>
      </c>
      <c r="D45" s="86">
        <f>SUM(D47)</f>
        <v>329819.65000000002</v>
      </c>
      <c r="E45" s="86"/>
      <c r="F45" s="86">
        <f>SUM(D45,E45)</f>
        <v>329819.65000000002</v>
      </c>
      <c r="G45" s="86"/>
      <c r="H45" s="43"/>
      <c r="I45" s="43"/>
      <c r="J45" s="86"/>
      <c r="K45" s="86">
        <f>SUM(F45)</f>
        <v>329819.65000000002</v>
      </c>
    </row>
    <row r="46" spans="2:11" s="20" customFormat="1">
      <c r="B46" s="87">
        <v>162</v>
      </c>
      <c r="C46" s="88" t="s">
        <v>101</v>
      </c>
      <c r="D46" s="107">
        <f>SUM(F47)</f>
        <v>329819.65000000002</v>
      </c>
      <c r="E46" s="89"/>
      <c r="F46" s="89">
        <f>SUM(D46,E46)</f>
        <v>329819.65000000002</v>
      </c>
      <c r="G46" s="89"/>
      <c r="H46" s="43"/>
      <c r="I46" s="43"/>
      <c r="J46" s="89"/>
      <c r="K46" s="86">
        <f>SUM(F46)</f>
        <v>329819.65000000002</v>
      </c>
    </row>
    <row r="47" spans="2:11">
      <c r="B47" s="103">
        <v>16201</v>
      </c>
      <c r="C47" s="104" t="s">
        <v>102</v>
      </c>
      <c r="D47" s="108">
        <v>329819.65000000002</v>
      </c>
      <c r="E47" s="109"/>
      <c r="F47" s="110">
        <f>SUM(D47,E47)</f>
        <v>329819.65000000002</v>
      </c>
      <c r="G47" s="109"/>
      <c r="H47" s="111"/>
      <c r="I47" s="111"/>
      <c r="J47" s="110"/>
      <c r="K47" s="110">
        <f>SUM(F47)</f>
        <v>329819.65000000002</v>
      </c>
    </row>
    <row r="48" spans="2:11" s="20" customFormat="1">
      <c r="B48" s="95">
        <v>22</v>
      </c>
      <c r="C48" s="96" t="s">
        <v>63</v>
      </c>
      <c r="D48" s="86"/>
      <c r="E48" s="86">
        <f>SUM(E49)</f>
        <v>1320706.3400000001</v>
      </c>
      <c r="F48" s="86">
        <f>SUM(E48)</f>
        <v>1320706.3400000001</v>
      </c>
      <c r="G48" s="86"/>
      <c r="H48" s="43"/>
      <c r="I48" s="43"/>
      <c r="J48" s="86"/>
      <c r="K48" s="86">
        <f>SUM(F48)</f>
        <v>1320706.3400000001</v>
      </c>
    </row>
    <row r="49" spans="2:13" s="20" customFormat="1">
      <c r="B49" s="87">
        <v>222</v>
      </c>
      <c r="C49" s="88" t="s">
        <v>103</v>
      </c>
      <c r="D49" s="89"/>
      <c r="E49" s="89">
        <f>SUM(E50:E51)</f>
        <v>1320706.3400000001</v>
      </c>
      <c r="F49" s="89">
        <f>SUM(E49)</f>
        <v>1320706.3400000001</v>
      </c>
      <c r="G49" s="89"/>
      <c r="H49" s="43"/>
      <c r="I49" s="43"/>
      <c r="J49" s="89"/>
      <c r="K49" s="89">
        <f>SUM(K50:K51)</f>
        <v>1320706.3400000001</v>
      </c>
    </row>
    <row r="50" spans="2:13">
      <c r="B50" s="90">
        <v>22201</v>
      </c>
      <c r="C50" s="94" t="s">
        <v>104</v>
      </c>
      <c r="D50" s="92"/>
      <c r="E50" s="112">
        <v>989459.05</v>
      </c>
      <c r="F50" s="113">
        <f>SUM(E50)</f>
        <v>989459.05</v>
      </c>
      <c r="G50" s="92"/>
      <c r="H50" s="114"/>
      <c r="I50" s="114"/>
      <c r="J50" s="92"/>
      <c r="K50" s="92">
        <f>SUM(F50)</f>
        <v>989459.05</v>
      </c>
    </row>
    <row r="51" spans="2:13">
      <c r="B51" s="90">
        <v>22201</v>
      </c>
      <c r="C51" s="94" t="s">
        <v>105</v>
      </c>
      <c r="D51" s="92"/>
      <c r="E51" s="92">
        <v>331247.28999999998</v>
      </c>
      <c r="F51" s="92">
        <f>SUM(E51)</f>
        <v>331247.28999999998</v>
      </c>
      <c r="G51" s="92"/>
      <c r="H51" s="114"/>
      <c r="I51" s="114"/>
      <c r="J51" s="92"/>
      <c r="K51" s="92">
        <f>SUM(F51)</f>
        <v>331247.28999999998</v>
      </c>
    </row>
    <row r="52" spans="2:13" s="20" customFormat="1">
      <c r="B52" s="95">
        <v>32</v>
      </c>
      <c r="C52" s="96" t="s">
        <v>68</v>
      </c>
      <c r="D52" s="86">
        <f t="shared" ref="D52:H52" si="4">SUM(D53)</f>
        <v>26028.32</v>
      </c>
      <c r="E52" s="86">
        <f t="shared" si="4"/>
        <v>84631.65</v>
      </c>
      <c r="F52" s="86">
        <f>SUM(D52:E52)</f>
        <v>110659.97</v>
      </c>
      <c r="G52" s="86">
        <f t="shared" si="4"/>
        <v>1665.9299999999998</v>
      </c>
      <c r="H52" s="86">
        <f t="shared" si="4"/>
        <v>38.97</v>
      </c>
      <c r="I52" s="86"/>
      <c r="J52" s="86"/>
      <c r="K52" s="86">
        <f>SUM(F52:J52)</f>
        <v>112364.87</v>
      </c>
    </row>
    <row r="53" spans="2:13" s="20" customFormat="1">
      <c r="B53" s="87">
        <v>321</v>
      </c>
      <c r="C53" s="88" t="s">
        <v>106</v>
      </c>
      <c r="D53" s="89">
        <f>SUM(D54:D62)</f>
        <v>26028.32</v>
      </c>
      <c r="E53" s="89">
        <f>SUM(E54:E62)</f>
        <v>84631.65</v>
      </c>
      <c r="F53" s="89">
        <f>SUM(D53:E53)</f>
        <v>110659.97</v>
      </c>
      <c r="G53" s="89">
        <f>SUM(G54:G62)</f>
        <v>1665.9299999999998</v>
      </c>
      <c r="H53" s="89">
        <f>SUM(H54:H62)</f>
        <v>38.97</v>
      </c>
      <c r="I53" s="89"/>
      <c r="J53" s="89"/>
      <c r="K53" s="89">
        <f>SUM(K54:K62)</f>
        <v>112364.86999999998</v>
      </c>
    </row>
    <row r="54" spans="2:13">
      <c r="B54" s="44">
        <v>32102</v>
      </c>
      <c r="C54" s="45" t="s">
        <v>70</v>
      </c>
      <c r="D54" s="113"/>
      <c r="E54" s="113"/>
      <c r="F54" s="113">
        <f>SUM(D54:E54)</f>
        <v>0</v>
      </c>
      <c r="G54" s="113">
        <v>889.56</v>
      </c>
      <c r="H54" s="113"/>
      <c r="I54" s="113"/>
      <c r="J54" s="113"/>
      <c r="K54" s="113">
        <f>SUM(F54:J54)</f>
        <v>889.56</v>
      </c>
    </row>
    <row r="55" spans="2:13">
      <c r="B55" s="47">
        <v>32102</v>
      </c>
      <c r="C55" s="48" t="s">
        <v>71</v>
      </c>
      <c r="D55" s="113"/>
      <c r="E55" s="113">
        <v>4438.8500000000004</v>
      </c>
      <c r="F55" s="113">
        <f>SUM(E55)</f>
        <v>4438.8500000000004</v>
      </c>
      <c r="G55" s="113"/>
      <c r="H55" s="113"/>
      <c r="I55" s="113"/>
      <c r="J55" s="113"/>
      <c r="K55" s="113">
        <f t="shared" ref="K55:K62" si="5">SUM(F55:J55)</f>
        <v>4438.8500000000004</v>
      </c>
    </row>
    <row r="56" spans="2:13">
      <c r="B56" s="47">
        <v>32102</v>
      </c>
      <c r="C56" s="48" t="s">
        <v>107</v>
      </c>
      <c r="D56" s="113"/>
      <c r="E56" s="113">
        <v>2493.21</v>
      </c>
      <c r="F56" s="113">
        <f>SUM(E56)</f>
        <v>2493.21</v>
      </c>
      <c r="G56" s="113"/>
      <c r="H56" s="113" t="s">
        <v>108</v>
      </c>
      <c r="I56" s="113"/>
      <c r="J56" s="113"/>
      <c r="K56" s="113">
        <f t="shared" si="5"/>
        <v>2493.21</v>
      </c>
    </row>
    <row r="57" spans="2:13">
      <c r="B57" s="47">
        <v>32102</v>
      </c>
      <c r="C57" s="48" t="s">
        <v>109</v>
      </c>
      <c r="D57" s="113"/>
      <c r="E57" s="113">
        <v>77699.59</v>
      </c>
      <c r="F57" s="113">
        <f>SUM(E57)</f>
        <v>77699.59</v>
      </c>
      <c r="G57" s="113"/>
      <c r="H57" s="113"/>
      <c r="I57" s="113"/>
      <c r="J57" s="113"/>
      <c r="K57" s="113">
        <f t="shared" si="5"/>
        <v>77699.59</v>
      </c>
    </row>
    <row r="58" spans="2:13">
      <c r="B58" s="47">
        <v>32102</v>
      </c>
      <c r="C58" s="48" t="s">
        <v>74</v>
      </c>
      <c r="D58" s="113">
        <v>128.44999999999999</v>
      </c>
      <c r="E58" s="113"/>
      <c r="F58" s="113">
        <f>SUM(D58)</f>
        <v>128.44999999999999</v>
      </c>
      <c r="G58" s="113"/>
      <c r="H58" s="113"/>
      <c r="I58" s="113"/>
      <c r="J58" s="113"/>
      <c r="K58" s="113">
        <f t="shared" si="5"/>
        <v>128.44999999999999</v>
      </c>
    </row>
    <row r="59" spans="2:13">
      <c r="B59" s="47">
        <v>32102</v>
      </c>
      <c r="C59" s="48" t="s">
        <v>110</v>
      </c>
      <c r="D59" s="113">
        <v>25899.87</v>
      </c>
      <c r="E59" s="115"/>
      <c r="F59" s="113">
        <f>SUM(D59)</f>
        <v>25899.87</v>
      </c>
      <c r="G59" s="113"/>
      <c r="H59" s="113"/>
      <c r="I59" s="113"/>
      <c r="J59" s="113"/>
      <c r="K59" s="113">
        <f t="shared" si="5"/>
        <v>25899.87</v>
      </c>
    </row>
    <row r="60" spans="2:13">
      <c r="B60" s="47">
        <v>32102</v>
      </c>
      <c r="C60" s="116" t="s">
        <v>111</v>
      </c>
      <c r="D60" s="117"/>
      <c r="E60" s="113"/>
      <c r="F60" s="113">
        <f>SUM(E60)</f>
        <v>0</v>
      </c>
      <c r="G60" s="113"/>
      <c r="H60" s="113"/>
      <c r="I60" s="113"/>
      <c r="J60" s="113"/>
      <c r="K60" s="113">
        <f t="shared" si="5"/>
        <v>0</v>
      </c>
    </row>
    <row r="61" spans="2:13">
      <c r="B61" s="47">
        <v>32102</v>
      </c>
      <c r="C61" s="48" t="s">
        <v>76</v>
      </c>
      <c r="D61" s="113"/>
      <c r="E61" s="115"/>
      <c r="F61" s="113"/>
      <c r="G61" s="113">
        <v>776.37</v>
      </c>
      <c r="H61" s="113"/>
      <c r="I61" s="113"/>
      <c r="J61" s="113"/>
      <c r="K61" s="113">
        <f t="shared" si="5"/>
        <v>776.37</v>
      </c>
    </row>
    <row r="62" spans="2:13">
      <c r="B62" s="47">
        <v>32102</v>
      </c>
      <c r="C62" s="49" t="s">
        <v>77</v>
      </c>
      <c r="D62" s="113"/>
      <c r="E62" s="113"/>
      <c r="F62" s="118"/>
      <c r="G62" s="119"/>
      <c r="H62" s="113">
        <v>38.97</v>
      </c>
      <c r="I62" s="118"/>
      <c r="J62" s="119"/>
      <c r="K62" s="113">
        <f t="shared" si="5"/>
        <v>38.97</v>
      </c>
    </row>
    <row r="63" spans="2:13" s="20" customFormat="1">
      <c r="B63" s="120"/>
      <c r="C63" s="121" t="s">
        <v>112</v>
      </c>
      <c r="D63" s="122">
        <f>SUM(D45,D52)</f>
        <v>355847.97000000003</v>
      </c>
      <c r="E63" s="123">
        <f>SUM(E48,E52)</f>
        <v>1405337.99</v>
      </c>
      <c r="F63" s="124">
        <f>SUM(F45,F48,F52)</f>
        <v>1761185.9600000002</v>
      </c>
      <c r="G63" s="123">
        <f>SUM(G8,G15,G31,G35,G52)</f>
        <v>1142633.662</v>
      </c>
      <c r="H63" s="124">
        <f>SUM(H52,G48)</f>
        <v>38.97</v>
      </c>
      <c r="I63" s="124"/>
      <c r="J63" s="124"/>
      <c r="K63" s="124">
        <f>SUM(K8,K15,K31,K35,K45,K48,K52)</f>
        <v>2903858.5920000002</v>
      </c>
      <c r="M63" s="125"/>
    </row>
    <row r="64" spans="2:13" s="20" customFormat="1">
      <c r="B64" s="120"/>
      <c r="C64" s="121" t="s">
        <v>113</v>
      </c>
      <c r="D64" s="122">
        <f>SUM(D46,D53)</f>
        <v>355847.97000000003</v>
      </c>
      <c r="E64" s="123">
        <f>SUM(E49,E53)</f>
        <v>1405337.99</v>
      </c>
      <c r="F64" s="124">
        <f>SUM(F46,F49,F53)</f>
        <v>1761185.9600000002</v>
      </c>
      <c r="G64" s="123">
        <f>SUM(G9,G16,G28,G32,G36,G41,G43,G53)</f>
        <v>1142633.662</v>
      </c>
      <c r="H64" s="124">
        <f>SUM(G49,H53)</f>
        <v>38.97</v>
      </c>
      <c r="I64" s="124"/>
      <c r="J64" s="124"/>
      <c r="K64" s="124">
        <f>SUM(K9,K16,K28,K32,K36,K41,K43,K46,K49,K53)</f>
        <v>2903858.5920000002</v>
      </c>
    </row>
    <row r="65" spans="2:13" s="20" customFormat="1">
      <c r="B65" s="120"/>
      <c r="C65" s="121" t="s">
        <v>114</v>
      </c>
      <c r="D65" s="122">
        <f>SUM(D47,D58,D59)</f>
        <v>355847.97000000003</v>
      </c>
      <c r="E65" s="123">
        <f>SUM(E50,E51,E54:E62)</f>
        <v>1405337.9900000002</v>
      </c>
      <c r="F65" s="124">
        <f>SUM(F47,F50:F51,F54:F62)</f>
        <v>1761185.9600000004</v>
      </c>
      <c r="G65" s="123">
        <f>SUM(G10,G11:G14,G17:G27,G29:G30,G33:G34,G37:G40,G42,G44,G54:G62)+0.01</f>
        <v>1142633.662</v>
      </c>
      <c r="H65" s="124">
        <f>SUM(H62:H62)</f>
        <v>38.97</v>
      </c>
      <c r="I65" s="124"/>
      <c r="J65" s="124"/>
      <c r="K65" s="124">
        <f>SUM(K10,K11:K14,K17:K27,K29:K30,K33:K34,K37:K40,K42,K44,K47,K50:K51,K54:K62)+0.01</f>
        <v>2903858.5920000006</v>
      </c>
      <c r="M65" s="126"/>
    </row>
    <row r="67" spans="2:13" ht="18.75">
      <c r="D67" s="127"/>
      <c r="E67" s="127"/>
      <c r="F67" s="127"/>
      <c r="G67" s="127"/>
      <c r="H67" s="127"/>
      <c r="I67" s="127"/>
      <c r="J67" s="127"/>
      <c r="K67" s="128"/>
    </row>
    <row r="68" spans="2:13">
      <c r="E68" s="129"/>
      <c r="F68" s="129"/>
      <c r="K68" s="129"/>
    </row>
    <row r="70" spans="2:13" ht="15.75">
      <c r="C70" s="130"/>
      <c r="D70" s="131"/>
      <c r="E70" s="131"/>
      <c r="F70" s="131"/>
    </row>
    <row r="71" spans="2:13">
      <c r="K71" s="129"/>
    </row>
    <row r="78" spans="2:13">
      <c r="B78" s="5"/>
      <c r="H78" s="5"/>
      <c r="I78" s="5"/>
    </row>
    <row r="79" spans="2:13">
      <c r="B79" s="5"/>
      <c r="H79" s="5"/>
      <c r="I79" s="5"/>
    </row>
    <row r="80" spans="2:13">
      <c r="B80" s="5"/>
      <c r="H80" s="5"/>
      <c r="I80" s="5"/>
    </row>
    <row r="81" spans="2:9">
      <c r="B81" s="5"/>
      <c r="H81" s="5"/>
      <c r="I81" s="5"/>
    </row>
    <row r="82" spans="2:9">
      <c r="B82" s="5"/>
      <c r="H82" s="5"/>
      <c r="I82" s="5"/>
    </row>
    <row r="83" spans="2:9">
      <c r="B83" s="5"/>
      <c r="H83" s="5"/>
      <c r="I83" s="5"/>
    </row>
    <row r="84" spans="2:9">
      <c r="B84" s="5"/>
      <c r="H84" s="5"/>
      <c r="I84" s="5"/>
    </row>
    <row r="85" spans="2:9">
      <c r="B85" s="5"/>
      <c r="H85" s="5"/>
      <c r="I85" s="5"/>
    </row>
    <row r="86" spans="2:9">
      <c r="B86" s="5"/>
      <c r="H86" s="5"/>
      <c r="I86" s="5"/>
    </row>
    <row r="87" spans="2:9">
      <c r="B87" s="5"/>
      <c r="H87" s="5"/>
      <c r="I87" s="5"/>
    </row>
    <row r="88" spans="2:9">
      <c r="B88" s="5"/>
      <c r="H88" s="5"/>
      <c r="I88" s="5"/>
    </row>
    <row r="89" spans="2:9">
      <c r="B89" s="5"/>
      <c r="H89" s="5"/>
      <c r="I89" s="5"/>
    </row>
    <row r="90" spans="2:9">
      <c r="B90" s="5"/>
      <c r="H90" s="5"/>
      <c r="I90" s="5"/>
    </row>
    <row r="91" spans="2:9">
      <c r="B91" s="5"/>
      <c r="H91" s="5"/>
      <c r="I91" s="5"/>
    </row>
    <row r="92" spans="2:9">
      <c r="B92" s="5"/>
      <c r="H92" s="5"/>
      <c r="I92" s="5"/>
    </row>
    <row r="93" spans="2:9">
      <c r="B93" s="5"/>
      <c r="H93" s="5"/>
      <c r="I93" s="5"/>
    </row>
    <row r="94" spans="2:9">
      <c r="B94" s="5"/>
      <c r="H94" s="5"/>
      <c r="I94" s="5"/>
    </row>
    <row r="95" spans="2:9">
      <c r="B95" s="5"/>
      <c r="H95" s="5"/>
      <c r="I95" s="5"/>
    </row>
    <row r="96" spans="2:9">
      <c r="B96" s="5"/>
      <c r="H96" s="5"/>
      <c r="I96" s="5"/>
    </row>
    <row r="97" spans="2:9">
      <c r="B97" s="5"/>
      <c r="H97" s="5"/>
      <c r="I97" s="5"/>
    </row>
    <row r="98" spans="2:9">
      <c r="B98" s="5"/>
      <c r="H98" s="5"/>
      <c r="I98" s="5"/>
    </row>
    <row r="99" spans="2:9">
      <c r="B99" s="5"/>
      <c r="H99" s="5"/>
      <c r="I99" s="5"/>
    </row>
    <row r="100" spans="2:9">
      <c r="B100" s="5"/>
      <c r="H100" s="5"/>
      <c r="I100" s="5"/>
    </row>
    <row r="101" spans="2:9">
      <c r="B101" s="5"/>
      <c r="H101" s="5"/>
      <c r="I101" s="5"/>
    </row>
    <row r="102" spans="2:9">
      <c r="B102" s="5"/>
      <c r="H102" s="5"/>
      <c r="I102" s="5"/>
    </row>
    <row r="103" spans="2:9">
      <c r="B103" s="5"/>
      <c r="H103" s="5"/>
      <c r="I103" s="5"/>
    </row>
    <row r="104" spans="2:9">
      <c r="B104" s="5"/>
      <c r="H104" s="5"/>
      <c r="I104" s="5"/>
    </row>
    <row r="105" spans="2:9">
      <c r="B105" s="5"/>
      <c r="H105" s="5"/>
      <c r="I105" s="5"/>
    </row>
    <row r="106" spans="2:9">
      <c r="B106" s="5"/>
      <c r="H106" s="5"/>
      <c r="I106" s="5"/>
    </row>
    <row r="107" spans="2:9">
      <c r="B107" s="5"/>
      <c r="H107" s="5"/>
      <c r="I107" s="5"/>
    </row>
    <row r="108" spans="2:9">
      <c r="B108" s="5"/>
      <c r="H108" s="5"/>
      <c r="I108" s="5"/>
    </row>
    <row r="109" spans="2:9">
      <c r="B109" s="5"/>
      <c r="H109" s="5"/>
      <c r="I109" s="5"/>
    </row>
    <row r="110" spans="2:9">
      <c r="B110" s="5"/>
      <c r="H110" s="5"/>
      <c r="I110" s="5"/>
    </row>
    <row r="111" spans="2:9">
      <c r="B111" s="5"/>
      <c r="H111" s="5"/>
      <c r="I111" s="5"/>
    </row>
    <row r="112" spans="2:9">
      <c r="B112" s="5"/>
      <c r="H112" s="5"/>
      <c r="I112" s="5"/>
    </row>
    <row r="113" spans="2:9">
      <c r="B113" s="5"/>
      <c r="H113" s="5"/>
      <c r="I113" s="5"/>
    </row>
    <row r="114" spans="2:9">
      <c r="B114" s="5"/>
      <c r="H114" s="5"/>
      <c r="I114" s="5"/>
    </row>
    <row r="115" spans="2:9">
      <c r="B115" s="5"/>
      <c r="H115" s="5"/>
      <c r="I115" s="5"/>
    </row>
    <row r="116" spans="2:9">
      <c r="B116" s="5"/>
      <c r="H116" s="5"/>
      <c r="I116" s="5"/>
    </row>
    <row r="117" spans="2:9">
      <c r="B117" s="5"/>
      <c r="H117" s="5"/>
      <c r="I117" s="5"/>
    </row>
    <row r="118" spans="2:9">
      <c r="B118" s="5"/>
      <c r="H118" s="5"/>
      <c r="I118" s="5"/>
    </row>
    <row r="119" spans="2:9">
      <c r="B119" s="5"/>
      <c r="H119" s="5"/>
      <c r="I119" s="5"/>
    </row>
    <row r="120" spans="2:9">
      <c r="B120" s="5"/>
      <c r="H120" s="5"/>
      <c r="I120" s="5"/>
    </row>
    <row r="121" spans="2:9">
      <c r="B121" s="5"/>
      <c r="H121" s="5"/>
      <c r="I121" s="5"/>
    </row>
    <row r="122" spans="2:9">
      <c r="B122" s="5"/>
      <c r="H122" s="5"/>
      <c r="I122" s="5"/>
    </row>
    <row r="123" spans="2:9">
      <c r="B123" s="5"/>
      <c r="H123" s="5"/>
      <c r="I123" s="5"/>
    </row>
    <row r="124" spans="2:9">
      <c r="B124" s="5"/>
      <c r="H124" s="5"/>
      <c r="I124" s="5"/>
    </row>
    <row r="125" spans="2:9">
      <c r="B125" s="5"/>
      <c r="H125" s="5"/>
      <c r="I125" s="5"/>
    </row>
    <row r="126" spans="2:9">
      <c r="B126" s="5"/>
      <c r="H126" s="5"/>
      <c r="I126" s="5"/>
    </row>
    <row r="158" spans="2:9">
      <c r="B158" s="5"/>
      <c r="H158" s="132" t="s">
        <v>115</v>
      </c>
      <c r="I158" s="5"/>
    </row>
  </sheetData>
  <mergeCells count="5">
    <mergeCell ref="B2:K2"/>
    <mergeCell ref="B3:K3"/>
    <mergeCell ref="B4:K4"/>
    <mergeCell ref="B6:B7"/>
    <mergeCell ref="D6:E6"/>
  </mergeCells>
  <pageMargins left="0.118055555555556" right="0.118055555555556" top="0.27500000000000002" bottom="0.235416666666667" header="0.235416666666667" footer="0.235416666666667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opLeftCell="B1" workbookViewId="0">
      <pane xSplit="1" topLeftCell="C1" activePane="topRight" state="frozen"/>
      <selection activeCell="B32" sqref="B32"/>
      <selection pane="topRight" activeCell="B32" sqref="B32"/>
    </sheetView>
  </sheetViews>
  <sheetFormatPr baseColWidth="10" defaultColWidth="11" defaultRowHeight="15"/>
  <cols>
    <col min="1" max="1" width="2.85546875" style="5" customWidth="1"/>
    <col min="2" max="2" width="6.7109375" style="56" customWidth="1"/>
    <col min="3" max="3" width="40.42578125" style="5" customWidth="1"/>
    <col min="4" max="4" width="15.140625" style="5" customWidth="1"/>
    <col min="5" max="5" width="14.85546875" style="5" customWidth="1"/>
    <col min="6" max="6" width="13.7109375" style="57" customWidth="1"/>
    <col min="7" max="7" width="14.140625" style="5" customWidth="1"/>
    <col min="8" max="8" width="13.5703125" style="5" customWidth="1"/>
    <col min="9" max="9" width="15.140625" style="5" customWidth="1"/>
    <col min="10" max="10" width="15.42578125" style="5" customWidth="1"/>
    <col min="11" max="11" width="12.5703125" style="5" customWidth="1"/>
    <col min="12" max="16384" width="11" style="5"/>
  </cols>
  <sheetData>
    <row r="1" spans="2:12" ht="15.75" thickBot="1"/>
    <row r="2" spans="2:12" ht="21.75" thickBot="1">
      <c r="B2" s="133" t="s">
        <v>116</v>
      </c>
      <c r="C2" s="134"/>
      <c r="D2" s="134"/>
      <c r="E2" s="134"/>
      <c r="F2" s="134"/>
      <c r="G2" s="134"/>
      <c r="H2" s="134"/>
      <c r="I2" s="134"/>
      <c r="J2" s="135"/>
    </row>
    <row r="3" spans="2:12" ht="16.5" thickBot="1">
      <c r="B3" s="136" t="s">
        <v>0</v>
      </c>
      <c r="C3" s="137"/>
      <c r="D3" s="137"/>
      <c r="E3" s="137"/>
      <c r="F3" s="137"/>
      <c r="G3" s="137"/>
      <c r="H3" s="137"/>
      <c r="I3" s="137"/>
      <c r="J3" s="138"/>
    </row>
    <row r="4" spans="2:12" ht="15.75" thickBot="1">
      <c r="B4" s="139" t="s">
        <v>117</v>
      </c>
      <c r="C4" s="140"/>
      <c r="D4" s="140"/>
      <c r="E4" s="140"/>
      <c r="F4" s="140"/>
      <c r="G4" s="140"/>
      <c r="H4" s="140"/>
      <c r="I4" s="140"/>
      <c r="J4" s="141"/>
    </row>
    <row r="5" spans="2:12" s="20" customFormat="1" ht="35.25" customHeight="1">
      <c r="B5" s="142" t="s">
        <v>17</v>
      </c>
      <c r="C5" s="142" t="s">
        <v>118</v>
      </c>
      <c r="D5" s="142" t="s">
        <v>119</v>
      </c>
      <c r="E5" s="142" t="s">
        <v>120</v>
      </c>
      <c r="F5" s="143" t="s">
        <v>121</v>
      </c>
      <c r="G5" s="142" t="s">
        <v>122</v>
      </c>
      <c r="H5" s="142" t="s">
        <v>123</v>
      </c>
      <c r="I5" s="142" t="s">
        <v>124</v>
      </c>
      <c r="J5" s="142" t="s">
        <v>125</v>
      </c>
      <c r="K5" s="83"/>
    </row>
    <row r="6" spans="2:12" s="20" customFormat="1">
      <c r="B6" s="144">
        <v>11</v>
      </c>
      <c r="C6" s="145" t="s">
        <v>20</v>
      </c>
      <c r="D6" s="146">
        <f>SUM(D7)</f>
        <v>212000</v>
      </c>
      <c r="E6" s="146">
        <f>SUM(E7)</f>
        <v>22336.530000000002</v>
      </c>
      <c r="F6" s="146">
        <f>SUM(F7)</f>
        <v>189663.47</v>
      </c>
      <c r="G6" s="146">
        <f>SUM(F6*40%)</f>
        <v>75865.388000000006</v>
      </c>
      <c r="H6" s="146">
        <f>SUM(H7)</f>
        <v>32000</v>
      </c>
      <c r="I6" s="146">
        <f>SUM(I7)</f>
        <v>130201.91800000001</v>
      </c>
      <c r="J6" s="145"/>
    </row>
    <row r="7" spans="2:12" s="106" customFormat="1">
      <c r="B7" s="144">
        <v>118</v>
      </c>
      <c r="C7" s="145" t="s">
        <v>21</v>
      </c>
      <c r="D7" s="146">
        <f t="shared" ref="D7:I7" si="0">SUM(D8:D12)</f>
        <v>212000</v>
      </c>
      <c r="E7" s="146">
        <f t="shared" si="0"/>
        <v>22336.530000000002</v>
      </c>
      <c r="F7" s="146">
        <f t="shared" si="0"/>
        <v>189663.47</v>
      </c>
      <c r="G7" s="146">
        <f t="shared" si="0"/>
        <v>75865.388000000006</v>
      </c>
      <c r="H7" s="146">
        <f t="shared" si="0"/>
        <v>32000</v>
      </c>
      <c r="I7" s="146">
        <f t="shared" si="0"/>
        <v>130201.91800000001</v>
      </c>
      <c r="J7" s="145"/>
    </row>
    <row r="8" spans="2:12">
      <c r="B8" s="30">
        <v>11801</v>
      </c>
      <c r="C8" s="31" t="s">
        <v>22</v>
      </c>
      <c r="D8" s="32">
        <v>90000</v>
      </c>
      <c r="E8" s="147">
        <v>18078.020000000004</v>
      </c>
      <c r="F8" s="32">
        <f>SUM(D8-E8)</f>
        <v>71921.98</v>
      </c>
      <c r="G8" s="32">
        <f>SUM(F8*40%)</f>
        <v>28768.792000000001</v>
      </c>
      <c r="H8" s="32">
        <v>15000</v>
      </c>
      <c r="I8" s="32">
        <f>SUM(E8,G8,H8)</f>
        <v>61846.812000000005</v>
      </c>
      <c r="J8" s="32" t="s">
        <v>126</v>
      </c>
      <c r="K8" s="129"/>
    </row>
    <row r="9" spans="2:12">
      <c r="B9" s="30">
        <v>11802</v>
      </c>
      <c r="C9" s="31" t="s">
        <v>23</v>
      </c>
      <c r="D9" s="32">
        <v>99000</v>
      </c>
      <c r="E9" s="147">
        <v>996.6</v>
      </c>
      <c r="F9" s="32">
        <f>SUM(D9-E9)</f>
        <v>98003.4</v>
      </c>
      <c r="G9" s="32">
        <f>SUM(F9*40%)</f>
        <v>39201.360000000001</v>
      </c>
      <c r="H9" s="32">
        <v>10000</v>
      </c>
      <c r="I9" s="32">
        <f>SUM(E9+G9+H9)</f>
        <v>50197.96</v>
      </c>
      <c r="J9" s="31" t="s">
        <v>127</v>
      </c>
    </row>
    <row r="10" spans="2:12">
      <c r="B10" s="30">
        <v>11806</v>
      </c>
      <c r="C10" s="31" t="s">
        <v>24</v>
      </c>
      <c r="D10" s="32">
        <v>3000</v>
      </c>
      <c r="E10" s="147">
        <v>8</v>
      </c>
      <c r="F10" s="32">
        <f>SUM(D10-E10)</f>
        <v>2992</v>
      </c>
      <c r="G10" s="32">
        <f>SUM(F10*40%)</f>
        <v>1196.8</v>
      </c>
      <c r="H10" s="32">
        <v>2500</v>
      </c>
      <c r="I10" s="32">
        <f>SUM(E10+G10+H10)</f>
        <v>3704.8</v>
      </c>
      <c r="J10" s="31"/>
    </row>
    <row r="11" spans="2:12" ht="15.75" customHeight="1">
      <c r="B11" s="30">
        <v>11816</v>
      </c>
      <c r="C11" s="31" t="s">
        <v>25</v>
      </c>
      <c r="D11" s="32">
        <v>5000</v>
      </c>
      <c r="E11" s="147"/>
      <c r="F11" s="32">
        <f>SUM(D11-E11)</f>
        <v>5000</v>
      </c>
      <c r="G11" s="32">
        <f>SUM(F11*40%)</f>
        <v>2000</v>
      </c>
      <c r="H11" s="32">
        <v>3000</v>
      </c>
      <c r="I11" s="32">
        <f>SUM(E11+G11+H11)</f>
        <v>5000</v>
      </c>
      <c r="J11" s="31" t="s">
        <v>128</v>
      </c>
      <c r="L11" s="148"/>
    </row>
    <row r="12" spans="2:12">
      <c r="B12" s="30">
        <v>11818</v>
      </c>
      <c r="C12" s="31" t="s">
        <v>129</v>
      </c>
      <c r="D12" s="32">
        <v>15000</v>
      </c>
      <c r="E12" s="147">
        <v>3253.91</v>
      </c>
      <c r="F12" s="32">
        <f>SUM(D12-E12)</f>
        <v>11746.09</v>
      </c>
      <c r="G12" s="32">
        <f>SUM(F12*40%)</f>
        <v>4698.4360000000006</v>
      </c>
      <c r="H12" s="32">
        <v>1500</v>
      </c>
      <c r="I12" s="32">
        <f>SUM(E12+G12+H12)</f>
        <v>9452.3460000000014</v>
      </c>
      <c r="J12" s="31" t="s">
        <v>130</v>
      </c>
    </row>
    <row r="13" spans="2:12">
      <c r="B13" s="149">
        <v>12</v>
      </c>
      <c r="C13" s="150" t="s">
        <v>27</v>
      </c>
      <c r="D13" s="151">
        <f>SUM(D26,D14)</f>
        <v>987300</v>
      </c>
      <c r="E13" s="151">
        <f>SUM(E14,E26)</f>
        <v>487796.45000000007</v>
      </c>
      <c r="F13" s="151">
        <f>SUM(F26,F14)</f>
        <v>499503.55000000005</v>
      </c>
      <c r="G13" s="151">
        <f>SUM(G26,G14)</f>
        <v>199801.42</v>
      </c>
      <c r="H13" s="151">
        <f>SUM(H26,H14)</f>
        <v>161100</v>
      </c>
      <c r="I13" s="151">
        <f>SUM(I26,I14)</f>
        <v>848697.88</v>
      </c>
      <c r="J13" s="152"/>
    </row>
    <row r="14" spans="2:12">
      <c r="B14" s="153">
        <v>121</v>
      </c>
      <c r="C14" s="154" t="s">
        <v>28</v>
      </c>
      <c r="D14" s="155">
        <f t="shared" ref="D14:H14" si="1">SUM(D15:D25)</f>
        <v>866300</v>
      </c>
      <c r="E14" s="155">
        <f t="shared" si="1"/>
        <v>473786.80000000005</v>
      </c>
      <c r="F14" s="155">
        <f t="shared" si="1"/>
        <v>392513.2</v>
      </c>
      <c r="G14" s="155">
        <f t="shared" si="1"/>
        <v>157005.28</v>
      </c>
      <c r="H14" s="155">
        <f t="shared" si="1"/>
        <v>130500</v>
      </c>
      <c r="I14" s="155">
        <f>SUM(I15:I25)+0.01</f>
        <v>761292.09</v>
      </c>
      <c r="J14" s="156"/>
    </row>
    <row r="15" spans="2:12">
      <c r="B15" s="30">
        <v>12105</v>
      </c>
      <c r="C15" s="31" t="s">
        <v>29</v>
      </c>
      <c r="D15" s="32">
        <v>14800</v>
      </c>
      <c r="E15" s="147">
        <v>9531.1500000000015</v>
      </c>
      <c r="F15" s="32">
        <f>SUM(D15-E15)</f>
        <v>5268.8499999999985</v>
      </c>
      <c r="G15" s="32">
        <f t="shared" ref="G15:G25" si="2">SUM(F15*40%)</f>
        <v>2107.5399999999995</v>
      </c>
      <c r="H15" s="32">
        <v>10000</v>
      </c>
      <c r="I15" s="32">
        <f>SUM(E15,G15,H15)</f>
        <v>21638.690000000002</v>
      </c>
      <c r="J15" s="31"/>
    </row>
    <row r="16" spans="2:12">
      <c r="B16" s="30">
        <v>12106</v>
      </c>
      <c r="C16" s="31" t="s">
        <v>30</v>
      </c>
      <c r="D16" s="32">
        <v>1000</v>
      </c>
      <c r="E16" s="147">
        <v>123</v>
      </c>
      <c r="F16" s="32">
        <f>SUM(D16-E16)</f>
        <v>877</v>
      </c>
      <c r="G16" s="32">
        <f t="shared" si="2"/>
        <v>350.8</v>
      </c>
      <c r="H16" s="32">
        <v>10000</v>
      </c>
      <c r="I16" s="32">
        <f>SUM(E16,G16,H16)</f>
        <v>10473.799999999999</v>
      </c>
      <c r="J16" s="31" t="s">
        <v>131</v>
      </c>
    </row>
    <row r="17" spans="2:10">
      <c r="B17" s="30">
        <v>12108</v>
      </c>
      <c r="C17" s="31" t="s">
        <v>31</v>
      </c>
      <c r="D17" s="32">
        <v>140000</v>
      </c>
      <c r="E17" s="147">
        <v>33287.58</v>
      </c>
      <c r="F17" s="32">
        <f t="shared" ref="F17:F24" si="3">SUM(D17-E17)</f>
        <v>106712.42</v>
      </c>
      <c r="G17" s="32">
        <f t="shared" si="2"/>
        <v>42684.968000000001</v>
      </c>
      <c r="H17" s="32">
        <v>20000</v>
      </c>
      <c r="I17" s="32">
        <f>SUM(E17,G17,H17)</f>
        <v>95972.54800000001</v>
      </c>
      <c r="J17" s="31" t="s">
        <v>132</v>
      </c>
    </row>
    <row r="18" spans="2:10">
      <c r="B18" s="30">
        <v>12109</v>
      </c>
      <c r="C18" s="31" t="s">
        <v>32</v>
      </c>
      <c r="D18" s="32">
        <v>150000</v>
      </c>
      <c r="E18" s="32">
        <v>58846.59</v>
      </c>
      <c r="F18" s="32">
        <f t="shared" si="3"/>
        <v>91153.41</v>
      </c>
      <c r="G18" s="32">
        <f t="shared" si="2"/>
        <v>36461.364000000001</v>
      </c>
      <c r="H18" s="32">
        <v>30000</v>
      </c>
      <c r="I18" s="32">
        <f>SUM(E18,G18,H18)</f>
        <v>125307.954</v>
      </c>
      <c r="J18" s="31" t="s">
        <v>133</v>
      </c>
    </row>
    <row r="19" spans="2:10">
      <c r="B19" s="30">
        <v>12111</v>
      </c>
      <c r="C19" s="31" t="s">
        <v>33</v>
      </c>
      <c r="D19" s="32">
        <v>25000</v>
      </c>
      <c r="E19" s="32">
        <v>5777.06</v>
      </c>
      <c r="F19" s="32">
        <f t="shared" si="3"/>
        <v>19222.939999999999</v>
      </c>
      <c r="G19" s="32">
        <f t="shared" si="2"/>
        <v>7689.1759999999995</v>
      </c>
      <c r="H19" s="32">
        <v>2000</v>
      </c>
      <c r="I19" s="32">
        <f>SUM(E19+G19+H19)</f>
        <v>15466.236000000001</v>
      </c>
      <c r="J19" s="31" t="s">
        <v>134</v>
      </c>
    </row>
    <row r="20" spans="2:10">
      <c r="B20" s="30">
        <v>12114</v>
      </c>
      <c r="C20" s="31" t="s">
        <v>92</v>
      </c>
      <c r="D20" s="32">
        <v>40000</v>
      </c>
      <c r="E20" s="32">
        <v>26554.920000000002</v>
      </c>
      <c r="F20" s="32">
        <f t="shared" si="3"/>
        <v>13445.079999999998</v>
      </c>
      <c r="G20" s="32">
        <f t="shared" si="2"/>
        <v>5378.0319999999992</v>
      </c>
      <c r="H20" s="32">
        <v>4000</v>
      </c>
      <c r="I20" s="32">
        <f>SUM(E20,G20,H20)</f>
        <v>35932.952000000005</v>
      </c>
      <c r="J20" s="31" t="s">
        <v>135</v>
      </c>
    </row>
    <row r="21" spans="2:10">
      <c r="B21" s="30">
        <v>12115</v>
      </c>
      <c r="C21" s="31" t="s">
        <v>93</v>
      </c>
      <c r="D21" s="32">
        <v>95000</v>
      </c>
      <c r="E21" s="32">
        <v>44950.319999999992</v>
      </c>
      <c r="F21" s="32">
        <f t="shared" si="3"/>
        <v>50049.680000000008</v>
      </c>
      <c r="G21" s="32">
        <f t="shared" si="2"/>
        <v>20019.872000000003</v>
      </c>
      <c r="H21" s="32">
        <v>10000</v>
      </c>
      <c r="I21" s="32">
        <f>SUM(E21,G21,H21)</f>
        <v>74970.191999999995</v>
      </c>
      <c r="J21" s="31"/>
    </row>
    <row r="22" spans="2:10">
      <c r="B22" s="30">
        <v>12117</v>
      </c>
      <c r="C22" s="31" t="s">
        <v>36</v>
      </c>
      <c r="D22" s="32">
        <v>105000</v>
      </c>
      <c r="E22" s="32">
        <v>62629.360000000008</v>
      </c>
      <c r="F22" s="32">
        <f t="shared" si="3"/>
        <v>42370.639999999992</v>
      </c>
      <c r="G22" s="32">
        <f t="shared" si="2"/>
        <v>16948.255999999998</v>
      </c>
      <c r="H22" s="32">
        <v>25000</v>
      </c>
      <c r="I22" s="32">
        <f>SUM(E22,G22,H22)</f>
        <v>104577.61600000001</v>
      </c>
      <c r="J22" s="31"/>
    </row>
    <row r="23" spans="2:10">
      <c r="B23" s="30">
        <v>12118</v>
      </c>
      <c r="C23" s="157" t="s">
        <v>37</v>
      </c>
      <c r="D23" s="32">
        <v>290000</v>
      </c>
      <c r="E23" s="32">
        <v>230168.31</v>
      </c>
      <c r="F23" s="32">
        <f t="shared" si="3"/>
        <v>59831.69</v>
      </c>
      <c r="G23" s="32">
        <f t="shared" si="2"/>
        <v>23932.676000000003</v>
      </c>
      <c r="H23" s="32">
        <v>15000</v>
      </c>
      <c r="I23" s="32">
        <f>SUM(E23,G23,H23)</f>
        <v>269100.98600000003</v>
      </c>
      <c r="J23" s="157"/>
    </row>
    <row r="24" spans="2:10">
      <c r="B24" s="30">
        <v>12119</v>
      </c>
      <c r="C24" s="157" t="s">
        <v>94</v>
      </c>
      <c r="D24" s="32">
        <v>2000</v>
      </c>
      <c r="E24" s="32">
        <v>273.36</v>
      </c>
      <c r="F24" s="32">
        <f t="shared" si="3"/>
        <v>1726.6399999999999</v>
      </c>
      <c r="G24" s="32">
        <f t="shared" si="2"/>
        <v>690.65599999999995</v>
      </c>
      <c r="H24" s="32">
        <v>1000</v>
      </c>
      <c r="I24" s="32">
        <f>SUM(E24+G24+H24)</f>
        <v>1964.0160000000001</v>
      </c>
      <c r="J24" s="157"/>
    </row>
    <row r="25" spans="2:10">
      <c r="B25" s="30">
        <v>12199</v>
      </c>
      <c r="C25" s="157" t="s">
        <v>39</v>
      </c>
      <c r="D25" s="158">
        <v>3500</v>
      </c>
      <c r="E25" s="32">
        <v>1645.15</v>
      </c>
      <c r="F25" s="32">
        <f>SUM(D25-E25)</f>
        <v>1854.85</v>
      </c>
      <c r="G25" s="32">
        <f t="shared" si="2"/>
        <v>741.94</v>
      </c>
      <c r="H25" s="32">
        <v>3500</v>
      </c>
      <c r="I25" s="32">
        <f>SUM(E25+G25+H25)</f>
        <v>5887.09</v>
      </c>
      <c r="J25" s="157"/>
    </row>
    <row r="26" spans="2:10" s="20" customFormat="1">
      <c r="B26" s="153">
        <v>122</v>
      </c>
      <c r="C26" s="154" t="s">
        <v>40</v>
      </c>
      <c r="D26" s="155">
        <f t="shared" ref="D26:I26" si="4">SUM(D27:D28)</f>
        <v>121000</v>
      </c>
      <c r="E26" s="155">
        <f t="shared" si="4"/>
        <v>14009.65</v>
      </c>
      <c r="F26" s="155">
        <f t="shared" si="4"/>
        <v>106990.35</v>
      </c>
      <c r="G26" s="155">
        <f t="shared" si="4"/>
        <v>42796.140000000007</v>
      </c>
      <c r="H26" s="155">
        <f t="shared" si="4"/>
        <v>30600</v>
      </c>
      <c r="I26" s="155">
        <f t="shared" si="4"/>
        <v>87405.790000000008</v>
      </c>
      <c r="J26" s="154"/>
    </row>
    <row r="27" spans="2:10">
      <c r="B27" s="30">
        <v>12210</v>
      </c>
      <c r="C27" s="31" t="s">
        <v>41</v>
      </c>
      <c r="D27" s="32">
        <v>120000</v>
      </c>
      <c r="E27" s="29">
        <v>13827.4</v>
      </c>
      <c r="F27" s="32">
        <f>SUM(D27-E27)</f>
        <v>106172.6</v>
      </c>
      <c r="G27" s="32">
        <f>SUM(F27*40%)</f>
        <v>42469.040000000008</v>
      </c>
      <c r="H27" s="32">
        <v>30000</v>
      </c>
      <c r="I27" s="159">
        <f>SUM(E27+G27+H27)</f>
        <v>86296.44</v>
      </c>
      <c r="J27" s="31"/>
    </row>
    <row r="28" spans="2:10">
      <c r="B28" s="30">
        <v>12211</v>
      </c>
      <c r="C28" s="31" t="s">
        <v>42</v>
      </c>
      <c r="D28" s="32">
        <v>1000</v>
      </c>
      <c r="E28" s="32">
        <v>182.25</v>
      </c>
      <c r="F28" s="32">
        <f>SUM(D28-E28)</f>
        <v>817.75</v>
      </c>
      <c r="G28" s="32">
        <f>SUM(F28*40%)</f>
        <v>327.10000000000002</v>
      </c>
      <c r="H28" s="32">
        <v>600</v>
      </c>
      <c r="I28" s="160">
        <f>SUM(E28+G28+H28)</f>
        <v>1109.3499999999999</v>
      </c>
      <c r="J28" s="31"/>
    </row>
    <row r="29" spans="2:10" s="20" customFormat="1">
      <c r="B29" s="149">
        <v>14</v>
      </c>
      <c r="C29" s="150" t="s">
        <v>95</v>
      </c>
      <c r="D29" s="151">
        <f>SUM(D30:D31)</f>
        <v>213000</v>
      </c>
      <c r="E29" s="151">
        <f t="shared" ref="E29:I29" si="5">SUM(E30)</f>
        <v>43646.399999999994</v>
      </c>
      <c r="F29" s="161">
        <f>SUM(F30)</f>
        <v>71353.600000000006</v>
      </c>
      <c r="G29" s="161">
        <f>SUM(G30)</f>
        <v>28541.440000000002</v>
      </c>
      <c r="H29" s="151">
        <f t="shared" si="5"/>
        <v>35000</v>
      </c>
      <c r="I29" s="151">
        <f t="shared" si="5"/>
        <v>107187.84</v>
      </c>
      <c r="J29" s="150"/>
    </row>
    <row r="30" spans="2:10">
      <c r="B30" s="153">
        <v>142</v>
      </c>
      <c r="C30" s="154" t="s">
        <v>96</v>
      </c>
      <c r="D30" s="155">
        <f>SUM(D31:D32)</f>
        <v>115000</v>
      </c>
      <c r="E30" s="155">
        <f>SUM(E31:E32)</f>
        <v>43646.399999999994</v>
      </c>
      <c r="F30" s="162">
        <f>SUM(F31:F32)</f>
        <v>71353.600000000006</v>
      </c>
      <c r="G30" s="162">
        <f>SUM(G31:G32)</f>
        <v>28541.440000000002</v>
      </c>
      <c r="H30" s="155">
        <f>SUM(H31:H32)</f>
        <v>35000</v>
      </c>
      <c r="I30" s="155">
        <f>SUM(I31:I32)</f>
        <v>107187.84</v>
      </c>
      <c r="J30" s="156"/>
    </row>
    <row r="31" spans="2:10">
      <c r="B31" s="30">
        <v>14201</v>
      </c>
      <c r="C31" s="31" t="s">
        <v>136</v>
      </c>
      <c r="D31" s="32">
        <v>98000</v>
      </c>
      <c r="E31" s="32">
        <v>41603.769999999997</v>
      </c>
      <c r="F31" s="32">
        <f>SUM(D31-E31)</f>
        <v>56396.23</v>
      </c>
      <c r="G31" s="32">
        <f>SUM(F31*40%)</f>
        <v>22558.492000000002</v>
      </c>
      <c r="H31" s="32">
        <v>30000</v>
      </c>
      <c r="I31" s="29">
        <f>SUM(E31,G31,H31)</f>
        <v>94162.262000000002</v>
      </c>
      <c r="J31" s="31"/>
    </row>
    <row r="32" spans="2:10">
      <c r="B32" s="163" t="s">
        <v>23</v>
      </c>
      <c r="C32" s="31" t="s">
        <v>46</v>
      </c>
      <c r="D32" s="32">
        <v>17000</v>
      </c>
      <c r="E32" s="32">
        <v>2042.63</v>
      </c>
      <c r="F32" s="32">
        <f>SUM(D32-E32)</f>
        <v>14957.369999999999</v>
      </c>
      <c r="G32" s="32">
        <f>SUM(F32*40%)</f>
        <v>5982.9480000000003</v>
      </c>
      <c r="H32" s="32">
        <v>5000</v>
      </c>
      <c r="I32" s="29">
        <f>SUM(E32+G32+H32)</f>
        <v>13025.578000000001</v>
      </c>
      <c r="J32" s="31"/>
    </row>
    <row r="33" spans="2:10" s="20" customFormat="1">
      <c r="B33" s="149">
        <v>15</v>
      </c>
      <c r="C33" s="150" t="s">
        <v>47</v>
      </c>
      <c r="D33" s="151">
        <f>SUM(D41)</f>
        <v>40000</v>
      </c>
      <c r="E33" s="151">
        <f>SUM(E43,E41,E34)</f>
        <v>47266.189999999995</v>
      </c>
      <c r="F33" s="151">
        <f>SUM(F42)</f>
        <v>1534.760000000002</v>
      </c>
      <c r="G33" s="151">
        <f>SUM(G42)</f>
        <v>613.90400000000091</v>
      </c>
      <c r="H33" s="151">
        <f>SUM(H43,H41)</f>
        <v>7000</v>
      </c>
      <c r="I33" s="151">
        <f>SUM(I43,I41,I34)</f>
        <v>54880.093999999997</v>
      </c>
      <c r="J33" s="151"/>
    </row>
    <row r="34" spans="2:10">
      <c r="B34" s="153">
        <v>153</v>
      </c>
      <c r="C34" s="154" t="s">
        <v>97</v>
      </c>
      <c r="D34" s="155"/>
      <c r="E34" s="164">
        <f>SUM(E35:E37)</f>
        <v>8701.7699999999986</v>
      </c>
      <c r="F34" s="162"/>
      <c r="G34" s="162"/>
      <c r="H34" s="155">
        <f>SUM(H35:H36)</f>
        <v>0</v>
      </c>
      <c r="I34" s="155">
        <f>SUM(I35:I38)</f>
        <v>8701.7699999999986</v>
      </c>
      <c r="J34" s="162"/>
    </row>
    <row r="35" spans="2:10">
      <c r="B35" s="30">
        <v>15301</v>
      </c>
      <c r="C35" s="31" t="s">
        <v>98</v>
      </c>
      <c r="D35" s="32"/>
      <c r="E35" s="32">
        <v>3598.9799999999996</v>
      </c>
      <c r="F35" s="32"/>
      <c r="G35" s="32"/>
      <c r="H35" s="32"/>
      <c r="I35" s="32">
        <f>SUM(E35,G35,H35)</f>
        <v>3598.9799999999996</v>
      </c>
      <c r="J35" s="32"/>
    </row>
    <row r="36" spans="2:10">
      <c r="B36" s="30">
        <v>15302</v>
      </c>
      <c r="C36" s="31" t="s">
        <v>99</v>
      </c>
      <c r="D36" s="32"/>
      <c r="E36" s="147">
        <v>4971.2300000000005</v>
      </c>
      <c r="F36" s="32"/>
      <c r="G36" s="32"/>
      <c r="H36" s="32"/>
      <c r="I36" s="32">
        <f>SUM(E36,G36,H36)</f>
        <v>4971.2300000000005</v>
      </c>
      <c r="J36" s="32"/>
    </row>
    <row r="37" spans="2:10">
      <c r="B37" s="30">
        <v>15312</v>
      </c>
      <c r="C37" s="31" t="s">
        <v>51</v>
      </c>
      <c r="D37" s="32"/>
      <c r="E37" s="32">
        <v>131.56000000000003</v>
      </c>
      <c r="F37" s="32"/>
      <c r="G37" s="32"/>
      <c r="H37" s="32"/>
      <c r="I37" s="32">
        <f>SUM(E37)</f>
        <v>131.56000000000003</v>
      </c>
      <c r="J37" s="32"/>
    </row>
    <row r="38" spans="2:10">
      <c r="B38" s="30">
        <v>15314</v>
      </c>
      <c r="C38" s="31" t="s">
        <v>52</v>
      </c>
      <c r="D38" s="32"/>
      <c r="E38" s="32"/>
      <c r="F38" s="32"/>
      <c r="G38" s="32"/>
      <c r="H38" s="32"/>
      <c r="I38" s="32">
        <f>SUM(E38)</f>
        <v>0</v>
      </c>
      <c r="J38" s="32"/>
    </row>
    <row r="39" spans="2:10">
      <c r="B39" s="165"/>
      <c r="C39" s="166"/>
      <c r="D39" s="42"/>
      <c r="E39" s="42"/>
      <c r="F39" s="42"/>
      <c r="G39" s="42"/>
      <c r="H39" s="42"/>
      <c r="I39" s="42"/>
      <c r="J39" s="42"/>
    </row>
    <row r="40" spans="2:10">
      <c r="B40" s="165"/>
      <c r="C40" s="166"/>
      <c r="D40" s="42"/>
      <c r="E40" s="42"/>
      <c r="F40" s="42"/>
      <c r="G40" s="42"/>
      <c r="H40" s="42"/>
      <c r="I40" s="42"/>
      <c r="J40" s="42"/>
    </row>
    <row r="41" spans="2:10">
      <c r="B41" s="153">
        <v>154</v>
      </c>
      <c r="C41" s="154" t="s">
        <v>137</v>
      </c>
      <c r="D41" s="155">
        <f>SUM(D42)</f>
        <v>40000</v>
      </c>
      <c r="E41" s="155">
        <f>SUM(E42)</f>
        <v>38465.24</v>
      </c>
      <c r="F41" s="162"/>
      <c r="G41" s="162"/>
      <c r="H41" s="155">
        <f>SUM(H42)</f>
        <v>4000</v>
      </c>
      <c r="I41" s="155">
        <f>SUM(I42)</f>
        <v>43079.144</v>
      </c>
      <c r="J41" s="162"/>
    </row>
    <row r="42" spans="2:10">
      <c r="B42" s="167">
        <v>15402</v>
      </c>
      <c r="C42" s="168" t="s">
        <v>100</v>
      </c>
      <c r="D42" s="169">
        <v>40000</v>
      </c>
      <c r="E42" s="169">
        <v>38465.24</v>
      </c>
      <c r="F42" s="169">
        <f>SUM(D42-E42)</f>
        <v>1534.760000000002</v>
      </c>
      <c r="G42" s="169">
        <f>SUM(F42*40%)</f>
        <v>613.90400000000091</v>
      </c>
      <c r="H42" s="169">
        <v>4000</v>
      </c>
      <c r="I42" s="169">
        <f>SUM(E42,G42,H42)</f>
        <v>43079.144</v>
      </c>
      <c r="J42" s="169"/>
    </row>
    <row r="43" spans="2:10">
      <c r="B43" s="153">
        <v>157</v>
      </c>
      <c r="C43" s="154" t="s">
        <v>55</v>
      </c>
      <c r="D43" s="155"/>
      <c r="E43" s="155">
        <f>SUM(E44)</f>
        <v>99.18</v>
      </c>
      <c r="F43" s="155"/>
      <c r="G43" s="155"/>
      <c r="H43" s="155">
        <f>SUM(H44)</f>
        <v>3000</v>
      </c>
      <c r="I43" s="155">
        <f>SUM(I44)</f>
        <v>3099.18</v>
      </c>
      <c r="J43" s="162"/>
    </row>
    <row r="44" spans="2:10">
      <c r="B44" s="167">
        <v>15799</v>
      </c>
      <c r="C44" s="168" t="s">
        <v>56</v>
      </c>
      <c r="D44" s="169"/>
      <c r="E44" s="169">
        <v>99.18</v>
      </c>
      <c r="F44" s="169"/>
      <c r="G44" s="169"/>
      <c r="H44" s="169">
        <v>3000</v>
      </c>
      <c r="I44" s="169">
        <f>SUM(E44,G44,H44)</f>
        <v>3099.18</v>
      </c>
      <c r="J44" s="169"/>
    </row>
    <row r="45" spans="2:10" s="20" customFormat="1">
      <c r="B45" s="149">
        <v>16</v>
      </c>
      <c r="C45" s="150" t="s">
        <v>59</v>
      </c>
      <c r="D45" s="151">
        <f>SUM(D47)</f>
        <v>0</v>
      </c>
      <c r="E45" s="161">
        <f>SUM(E46)</f>
        <v>329819.65000000002</v>
      </c>
      <c r="F45" s="151">
        <f>SUM(F46)</f>
        <v>0</v>
      </c>
      <c r="G45" s="151">
        <f>SUM(G46)</f>
        <v>0</v>
      </c>
      <c r="H45" s="151">
        <f>SUM(H46)</f>
        <v>0</v>
      </c>
      <c r="I45" s="161">
        <f t="shared" ref="I45:I50" si="6">SUM(E45)</f>
        <v>329819.65000000002</v>
      </c>
      <c r="J45" s="151"/>
    </row>
    <row r="46" spans="2:10">
      <c r="B46" s="153">
        <v>162</v>
      </c>
      <c r="C46" s="154" t="s">
        <v>101</v>
      </c>
      <c r="D46" s="155">
        <f>SUM(D47)</f>
        <v>0</v>
      </c>
      <c r="E46" s="162">
        <f>SUM(E47)</f>
        <v>329819.65000000002</v>
      </c>
      <c r="F46" s="155">
        <f t="shared" ref="F46:H46" si="7">SUM(F47)</f>
        <v>0</v>
      </c>
      <c r="G46" s="155">
        <f t="shared" si="7"/>
        <v>0</v>
      </c>
      <c r="H46" s="155">
        <f t="shared" si="7"/>
        <v>0</v>
      </c>
      <c r="I46" s="162">
        <f t="shared" si="6"/>
        <v>329819.65000000002</v>
      </c>
      <c r="J46" s="162"/>
    </row>
    <row r="47" spans="2:10">
      <c r="B47" s="30">
        <v>16201</v>
      </c>
      <c r="C47" s="31" t="s">
        <v>102</v>
      </c>
      <c r="D47" s="32"/>
      <c r="E47" s="32">
        <v>329819.65000000002</v>
      </c>
      <c r="F47" s="32"/>
      <c r="G47" s="32"/>
      <c r="H47" s="32"/>
      <c r="I47" s="32">
        <f t="shared" si="6"/>
        <v>329819.65000000002</v>
      </c>
      <c r="J47" s="32"/>
    </row>
    <row r="48" spans="2:10" s="20" customFormat="1">
      <c r="B48" s="149">
        <v>22</v>
      </c>
      <c r="C48" s="150" t="s">
        <v>63</v>
      </c>
      <c r="D48" s="151"/>
      <c r="E48" s="151">
        <f>SUM(E49)</f>
        <v>1320706.3400000001</v>
      </c>
      <c r="F48" s="151">
        <f t="shared" ref="F48:H49" si="8">SUM(F49)</f>
        <v>0</v>
      </c>
      <c r="G48" s="151">
        <f t="shared" si="8"/>
        <v>0</v>
      </c>
      <c r="H48" s="151">
        <f t="shared" si="8"/>
        <v>0</v>
      </c>
      <c r="I48" s="151">
        <f t="shared" si="6"/>
        <v>1320706.3400000001</v>
      </c>
      <c r="J48" s="151"/>
    </row>
    <row r="49" spans="2:10">
      <c r="B49" s="153">
        <v>222</v>
      </c>
      <c r="C49" s="154" t="s">
        <v>103</v>
      </c>
      <c r="D49" s="155"/>
      <c r="E49" s="151">
        <f>SUM(E50:E51)</f>
        <v>1320706.3400000001</v>
      </c>
      <c r="F49" s="155">
        <f t="shared" si="8"/>
        <v>0</v>
      </c>
      <c r="G49" s="155">
        <f t="shared" si="8"/>
        <v>0</v>
      </c>
      <c r="H49" s="155">
        <f t="shared" si="8"/>
        <v>0</v>
      </c>
      <c r="I49" s="151">
        <f t="shared" si="6"/>
        <v>1320706.3400000001</v>
      </c>
      <c r="J49" s="162"/>
    </row>
    <row r="50" spans="2:10">
      <c r="B50" s="30">
        <v>22201</v>
      </c>
      <c r="C50" s="170" t="s">
        <v>138</v>
      </c>
      <c r="D50" s="32"/>
      <c r="E50" s="171">
        <v>989459.05</v>
      </c>
      <c r="F50" s="169"/>
      <c r="G50" s="169"/>
      <c r="H50" s="169"/>
      <c r="I50" s="172">
        <f t="shared" si="6"/>
        <v>989459.05</v>
      </c>
      <c r="J50" s="32"/>
    </row>
    <row r="51" spans="2:10">
      <c r="B51" s="30">
        <v>22201</v>
      </c>
      <c r="C51" s="31" t="s">
        <v>139</v>
      </c>
      <c r="D51" s="32"/>
      <c r="E51" s="171">
        <v>331247.28999999998</v>
      </c>
      <c r="F51" s="169"/>
      <c r="G51" s="169"/>
      <c r="H51" s="169"/>
      <c r="I51" s="172">
        <f>SUM(E51)</f>
        <v>331247.28999999998</v>
      </c>
      <c r="J51" s="32"/>
    </row>
    <row r="52" spans="2:10" s="20" customFormat="1">
      <c r="B52" s="149">
        <v>32</v>
      </c>
      <c r="C52" s="150"/>
      <c r="D52" s="151"/>
      <c r="E52" s="151">
        <f>SUM(E53)</f>
        <v>112364.86999999998</v>
      </c>
      <c r="F52" s="151">
        <f>SUM(F53)</f>
        <v>0</v>
      </c>
      <c r="G52" s="151">
        <f>SUM(G53)</f>
        <v>0</v>
      </c>
      <c r="H52" s="151">
        <f>SUM(H53)</f>
        <v>0</v>
      </c>
      <c r="I52" s="151">
        <f>SUM(I53)</f>
        <v>112364.86999999998</v>
      </c>
      <c r="J52" s="151"/>
    </row>
    <row r="53" spans="2:10">
      <c r="B53" s="153">
        <v>321</v>
      </c>
      <c r="C53" s="154" t="s">
        <v>106</v>
      </c>
      <c r="D53" s="162"/>
      <c r="E53" s="155">
        <f>SUM(E54:E61)</f>
        <v>112364.86999999998</v>
      </c>
      <c r="F53" s="162">
        <f>SUM(F54:F61)</f>
        <v>0</v>
      </c>
      <c r="G53" s="162"/>
      <c r="H53" s="162"/>
      <c r="I53" s="155">
        <f>SUM(I54:I61)</f>
        <v>112364.86999999998</v>
      </c>
      <c r="J53" s="162"/>
    </row>
    <row r="54" spans="2:10">
      <c r="B54" s="44">
        <v>32102</v>
      </c>
      <c r="C54" s="45" t="s">
        <v>70</v>
      </c>
      <c r="D54" s="173"/>
      <c r="E54" s="46">
        <v>889.56</v>
      </c>
      <c r="F54" s="173"/>
      <c r="G54" s="46"/>
      <c r="H54" s="46"/>
      <c r="I54" s="46">
        <f>SUM(E54)</f>
        <v>889.56</v>
      </c>
      <c r="J54" s="32"/>
    </row>
    <row r="55" spans="2:10">
      <c r="B55" s="47">
        <v>32102</v>
      </c>
      <c r="C55" s="48" t="s">
        <v>71</v>
      </c>
      <c r="D55" s="46"/>
      <c r="E55" s="46">
        <v>4438.8500000000004</v>
      </c>
      <c r="F55" s="46"/>
      <c r="G55" s="46"/>
      <c r="H55" s="46"/>
      <c r="I55" s="46">
        <f t="shared" ref="I55:I61" si="9">SUM(E55)</f>
        <v>4438.8500000000004</v>
      </c>
      <c r="J55" s="32"/>
    </row>
    <row r="56" spans="2:10">
      <c r="B56" s="47">
        <v>32102</v>
      </c>
      <c r="C56" s="174" t="s">
        <v>107</v>
      </c>
      <c r="D56" s="46"/>
      <c r="E56" s="46">
        <v>2493.21</v>
      </c>
      <c r="F56" s="46"/>
      <c r="G56" s="46"/>
      <c r="H56" s="46"/>
      <c r="I56" s="46">
        <f t="shared" si="9"/>
        <v>2493.21</v>
      </c>
      <c r="J56" s="32"/>
    </row>
    <row r="57" spans="2:10">
      <c r="B57" s="47">
        <v>32102</v>
      </c>
      <c r="C57" s="48" t="s">
        <v>109</v>
      </c>
      <c r="D57" s="46"/>
      <c r="E57" s="46">
        <v>77699.59</v>
      </c>
      <c r="F57" s="46"/>
      <c r="G57" s="46"/>
      <c r="H57" s="46"/>
      <c r="I57" s="46">
        <f t="shared" si="9"/>
        <v>77699.59</v>
      </c>
      <c r="J57" s="32"/>
    </row>
    <row r="58" spans="2:10">
      <c r="B58" s="47">
        <v>32102</v>
      </c>
      <c r="C58" s="48" t="s">
        <v>74</v>
      </c>
      <c r="D58" s="46"/>
      <c r="E58" s="46">
        <v>128.44999999999999</v>
      </c>
      <c r="F58" s="46"/>
      <c r="G58" s="46"/>
      <c r="H58" s="46"/>
      <c r="I58" s="46">
        <f t="shared" si="9"/>
        <v>128.44999999999999</v>
      </c>
      <c r="J58" s="32"/>
    </row>
    <row r="59" spans="2:10">
      <c r="B59" s="47">
        <v>32102</v>
      </c>
      <c r="C59" s="48" t="s">
        <v>75</v>
      </c>
      <c r="D59" s="46"/>
      <c r="E59" s="46">
        <v>25899.87</v>
      </c>
      <c r="F59" s="46"/>
      <c r="G59" s="46"/>
      <c r="H59" s="46"/>
      <c r="I59" s="46">
        <f t="shared" si="9"/>
        <v>25899.87</v>
      </c>
      <c r="J59" s="32"/>
    </row>
    <row r="60" spans="2:10">
      <c r="B60" s="47">
        <v>32102</v>
      </c>
      <c r="C60" s="48" t="s">
        <v>76</v>
      </c>
      <c r="D60" s="175"/>
      <c r="E60" s="46">
        <v>776.37</v>
      </c>
      <c r="F60" s="46"/>
      <c r="G60" s="46"/>
      <c r="H60" s="46"/>
      <c r="I60" s="46">
        <f t="shared" si="9"/>
        <v>776.37</v>
      </c>
      <c r="J60" s="32"/>
    </row>
    <row r="61" spans="2:10">
      <c r="B61" s="47">
        <v>32102</v>
      </c>
      <c r="C61" s="49" t="s">
        <v>77</v>
      </c>
      <c r="D61" s="175"/>
      <c r="E61" s="46">
        <v>38.97</v>
      </c>
      <c r="F61" s="46"/>
      <c r="G61" s="46"/>
      <c r="H61" s="46"/>
      <c r="I61" s="46">
        <f t="shared" si="9"/>
        <v>38.97</v>
      </c>
      <c r="J61" s="32"/>
    </row>
    <row r="62" spans="2:10" s="20" customFormat="1">
      <c r="B62" s="176"/>
      <c r="C62" s="177" t="s">
        <v>140</v>
      </c>
      <c r="D62" s="178">
        <f>SUM(D6,D13,D26,D33)</f>
        <v>1360300</v>
      </c>
      <c r="E62" s="178">
        <f>SUM(E6,E13,E26,E29,E33,E45,E48,E52)</f>
        <v>2377946.08</v>
      </c>
      <c r="F62" s="178">
        <f>SUM(F6,F13,F26,F42)</f>
        <v>797692.13</v>
      </c>
      <c r="G62" s="178">
        <f>SUM(G6,G13,G26,G42)</f>
        <v>319076.85200000001</v>
      </c>
      <c r="H62" s="178">
        <f>SUM(H6,H13,H26,H29,H33)</f>
        <v>265700</v>
      </c>
      <c r="I62" s="179">
        <f>SUM(I6,I13,I29,I33,I45,I48,I52)</f>
        <v>2903858.5920000002</v>
      </c>
      <c r="J62" s="178"/>
    </row>
    <row r="63" spans="2:10">
      <c r="D63" s="129"/>
    </row>
    <row r="64" spans="2:10">
      <c r="C64" s="180"/>
      <c r="D64" s="129"/>
      <c r="I64" s="181"/>
    </row>
    <row r="65" spans="3:8">
      <c r="D65" s="182"/>
      <c r="E65" s="129"/>
      <c r="F65" s="183"/>
      <c r="G65" s="181"/>
      <c r="H65" s="181"/>
    </row>
    <row r="66" spans="3:8">
      <c r="C66" s="184"/>
      <c r="D66" s="182"/>
      <c r="F66" s="182"/>
    </row>
    <row r="67" spans="3:8">
      <c r="C67" s="185"/>
      <c r="D67" s="186"/>
    </row>
  </sheetData>
  <mergeCells count="3">
    <mergeCell ref="B2:J2"/>
    <mergeCell ref="B3:J3"/>
    <mergeCell ref="B4:J4"/>
  </mergeCells>
  <pageMargins left="0.118055555555556" right="0.23888888888888901" top="0.27500000000000002" bottom="0.235416666666667" header="0.235416666666667" footer="0.235416666666667"/>
  <pageSetup scale="95" fitToWidth="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8"/>
  <sheetViews>
    <sheetView topLeftCell="A25" workbookViewId="0">
      <selection activeCell="B32" sqref="B32"/>
    </sheetView>
  </sheetViews>
  <sheetFormatPr baseColWidth="10" defaultColWidth="11" defaultRowHeight="15"/>
  <cols>
    <col min="1" max="1" width="3" style="5" customWidth="1"/>
    <col min="2" max="2" width="8.140625" style="5" customWidth="1"/>
    <col min="3" max="3" width="55.28515625" style="5" customWidth="1"/>
    <col min="4" max="4" width="31.85546875" style="5" customWidth="1"/>
    <col min="5" max="5" width="16.42578125" style="4" customWidth="1"/>
    <col min="6" max="6" width="17.7109375" style="4" customWidth="1"/>
    <col min="7" max="16384" width="11" style="5"/>
  </cols>
  <sheetData>
    <row r="2" spans="1:8" ht="18.75">
      <c r="A2" s="56"/>
      <c r="B2" s="187" t="s">
        <v>141</v>
      </c>
      <c r="C2" s="188"/>
      <c r="D2" s="189"/>
      <c r="H2" s="57"/>
    </row>
    <row r="3" spans="1:8" ht="18.75">
      <c r="A3" s="56"/>
      <c r="B3" s="190" t="s">
        <v>142</v>
      </c>
      <c r="C3" s="190"/>
      <c r="D3" s="190"/>
      <c r="E3" s="191"/>
      <c r="F3" s="191"/>
      <c r="H3" s="57"/>
    </row>
    <row r="4" spans="1:8">
      <c r="A4" s="56"/>
      <c r="B4" s="192" t="s">
        <v>143</v>
      </c>
      <c r="C4" s="192"/>
      <c r="D4" s="192"/>
      <c r="E4" s="193"/>
      <c r="F4" s="193"/>
      <c r="H4" s="57"/>
    </row>
    <row r="5" spans="1:8" ht="9" customHeight="1">
      <c r="A5" s="56"/>
      <c r="B5" s="192"/>
      <c r="C5" s="192"/>
      <c r="D5" s="192"/>
      <c r="E5" s="193"/>
      <c r="F5" s="193"/>
      <c r="H5" s="57"/>
    </row>
    <row r="6" spans="1:8" ht="15.75">
      <c r="A6" s="56"/>
      <c r="B6" s="55" t="s">
        <v>144</v>
      </c>
      <c r="C6" s="55"/>
      <c r="D6" s="55"/>
      <c r="H6" s="57"/>
    </row>
    <row r="7" spans="1:8" ht="15.75">
      <c r="A7" s="56"/>
      <c r="B7" s="194" t="s">
        <v>145</v>
      </c>
      <c r="C7" s="195"/>
      <c r="D7" s="195"/>
      <c r="E7" s="196"/>
      <c r="F7" s="196"/>
      <c r="H7" s="57"/>
    </row>
    <row r="8" spans="1:8" ht="15.75">
      <c r="A8" s="56"/>
      <c r="B8" s="194" t="s">
        <v>146</v>
      </c>
      <c r="C8" s="195"/>
      <c r="D8" s="195"/>
      <c r="E8" s="196"/>
      <c r="F8" s="196"/>
      <c r="H8" s="57"/>
    </row>
    <row r="9" spans="1:8" ht="9" customHeight="1">
      <c r="A9" s="56"/>
      <c r="B9" s="194"/>
      <c r="C9" s="195"/>
      <c r="D9" s="195"/>
      <c r="E9" s="196"/>
      <c r="F9" s="196"/>
      <c r="H9" s="57"/>
    </row>
    <row r="10" spans="1:8" ht="15.75">
      <c r="A10" s="56"/>
      <c r="B10" s="194" t="s">
        <v>147</v>
      </c>
      <c r="C10" s="195"/>
      <c r="D10" s="195"/>
      <c r="E10" s="196"/>
      <c r="F10" s="196"/>
      <c r="H10" s="57"/>
    </row>
    <row r="11" spans="1:8" ht="9" customHeight="1">
      <c r="A11" s="56"/>
      <c r="B11" s="194"/>
      <c r="C11" s="195"/>
      <c r="D11" s="195"/>
      <c r="E11" s="196"/>
      <c r="F11" s="196"/>
      <c r="H11" s="57"/>
    </row>
    <row r="12" spans="1:8" ht="15.75">
      <c r="A12" s="56"/>
      <c r="B12" s="194" t="s">
        <v>148</v>
      </c>
      <c r="C12" s="55"/>
      <c r="D12" s="55"/>
      <c r="H12" s="57"/>
    </row>
    <row r="13" spans="1:8" ht="15.75">
      <c r="A13" s="56"/>
      <c r="B13" s="194" t="s">
        <v>149</v>
      </c>
      <c r="C13" s="55"/>
      <c r="D13" s="55"/>
      <c r="H13" s="57"/>
    </row>
    <row r="14" spans="1:8" ht="15.75">
      <c r="A14" s="56"/>
      <c r="B14" s="55"/>
      <c r="C14" s="55"/>
      <c r="D14" s="55"/>
      <c r="H14" s="57"/>
    </row>
    <row r="15" spans="1:8" ht="15.75">
      <c r="A15" s="56"/>
      <c r="B15" s="194" t="s">
        <v>150</v>
      </c>
      <c r="C15" s="55"/>
      <c r="D15" s="55"/>
      <c r="H15" s="57"/>
    </row>
    <row r="16" spans="1:8" ht="15.75">
      <c r="A16" s="56"/>
      <c r="B16" s="55" t="s">
        <v>151</v>
      </c>
      <c r="C16" s="55"/>
      <c r="D16" s="55"/>
      <c r="H16" s="57"/>
    </row>
    <row r="17" spans="1:8" ht="15.75">
      <c r="A17" s="56"/>
      <c r="B17" s="55" t="s">
        <v>152</v>
      </c>
      <c r="C17" s="55"/>
      <c r="D17" s="55"/>
      <c r="H17" s="57"/>
    </row>
    <row r="18" spans="1:8" ht="15" customHeight="1">
      <c r="A18" s="56"/>
      <c r="B18" s="56"/>
      <c r="D18" s="56"/>
      <c r="H18" s="57"/>
    </row>
    <row r="19" spans="1:8" ht="15" customHeight="1">
      <c r="A19" s="56"/>
      <c r="B19" s="197" t="s">
        <v>153</v>
      </c>
      <c r="C19" s="197"/>
      <c r="D19" s="197"/>
      <c r="H19" s="57"/>
    </row>
    <row r="20" spans="1:8" ht="16.5" thickBot="1">
      <c r="A20" s="56"/>
      <c r="B20" s="198" t="s">
        <v>154</v>
      </c>
      <c r="C20" s="198"/>
      <c r="D20" s="198"/>
      <c r="E20" s="199"/>
      <c r="F20" s="199"/>
      <c r="H20" s="57"/>
    </row>
    <row r="21" spans="1:8" ht="15.75">
      <c r="A21" s="56"/>
      <c r="B21" s="200" t="s">
        <v>16</v>
      </c>
      <c r="C21" s="201"/>
      <c r="D21" s="202"/>
      <c r="E21" s="199"/>
      <c r="F21" s="199"/>
      <c r="H21" s="57"/>
    </row>
    <row r="22" spans="1:8" s="208" customFormat="1" ht="18.95" customHeight="1">
      <c r="A22" s="203"/>
      <c r="B22" s="204" t="s">
        <v>17</v>
      </c>
      <c r="C22" s="205" t="s">
        <v>18</v>
      </c>
      <c r="D22" s="206" t="s">
        <v>155</v>
      </c>
      <c r="E22" s="207"/>
      <c r="F22" s="207"/>
      <c r="H22" s="209"/>
    </row>
    <row r="23" spans="1:8" ht="18.95" customHeight="1">
      <c r="A23" s="56"/>
      <c r="B23" s="210">
        <v>1</v>
      </c>
      <c r="C23" s="211" t="s">
        <v>19</v>
      </c>
      <c r="D23" s="212">
        <v>1140967.73</v>
      </c>
      <c r="E23" s="213"/>
      <c r="F23" s="213"/>
      <c r="H23" s="57"/>
    </row>
    <row r="24" spans="1:8" ht="18.95" customHeight="1">
      <c r="A24" s="56"/>
      <c r="B24" s="210">
        <v>2</v>
      </c>
      <c r="C24" s="211" t="s">
        <v>156</v>
      </c>
      <c r="D24" s="212">
        <v>1650525.99</v>
      </c>
      <c r="E24" s="213"/>
      <c r="F24" s="213"/>
      <c r="H24" s="57"/>
    </row>
    <row r="25" spans="1:8" ht="18.95" customHeight="1">
      <c r="A25" s="56"/>
      <c r="B25" s="210">
        <v>3</v>
      </c>
      <c r="C25" s="214" t="s">
        <v>68</v>
      </c>
      <c r="D25" s="102">
        <v>112364.87</v>
      </c>
      <c r="E25" s="215"/>
      <c r="F25" s="215"/>
      <c r="H25" s="57"/>
    </row>
    <row r="26" spans="1:8" ht="18.95" customHeight="1" thickBot="1">
      <c r="A26" s="56"/>
      <c r="B26" s="216" t="s">
        <v>140</v>
      </c>
      <c r="C26" s="217"/>
      <c r="D26" s="218">
        <f>SUM(D23:D25)</f>
        <v>2903858.59</v>
      </c>
      <c r="E26" s="219"/>
      <c r="F26" s="219"/>
      <c r="H26" s="57"/>
    </row>
    <row r="27" spans="1:8" ht="16.5" thickBot="1">
      <c r="A27" s="56"/>
      <c r="B27" s="198" t="s">
        <v>157</v>
      </c>
      <c r="C27" s="198"/>
      <c r="D27" s="198"/>
      <c r="E27" s="199"/>
      <c r="F27" s="199"/>
      <c r="H27" s="57"/>
    </row>
    <row r="28" spans="1:8" ht="18.95" customHeight="1">
      <c r="A28" s="56"/>
      <c r="B28" s="200" t="s">
        <v>158</v>
      </c>
      <c r="C28" s="201"/>
      <c r="D28" s="202"/>
      <c r="E28" s="199"/>
      <c r="F28" s="199"/>
      <c r="H28" s="57"/>
    </row>
    <row r="29" spans="1:8" s="208" customFormat="1" ht="18.95" customHeight="1">
      <c r="A29" s="203"/>
      <c r="B29" s="204" t="s">
        <v>17</v>
      </c>
      <c r="C29" s="205" t="s">
        <v>18</v>
      </c>
      <c r="D29" s="206" t="s">
        <v>155</v>
      </c>
      <c r="E29" s="207"/>
      <c r="F29" s="207"/>
      <c r="H29" s="209"/>
    </row>
    <row r="30" spans="1:8" ht="18.95" customHeight="1">
      <c r="A30" s="56"/>
      <c r="B30" s="220" t="s">
        <v>159</v>
      </c>
      <c r="C30" s="211" t="s">
        <v>160</v>
      </c>
      <c r="D30" s="221"/>
      <c r="E30" s="213"/>
      <c r="F30" s="213"/>
      <c r="H30" s="57"/>
    </row>
    <row r="31" spans="1:8" ht="18.95" customHeight="1">
      <c r="A31" s="56"/>
      <c r="B31" s="222" t="s">
        <v>161</v>
      </c>
      <c r="C31" s="223" t="s">
        <v>162</v>
      </c>
      <c r="D31" s="224">
        <v>846504.74</v>
      </c>
      <c r="E31" s="215"/>
      <c r="F31" s="215"/>
      <c r="H31" s="57"/>
    </row>
    <row r="32" spans="1:8" ht="18.95" customHeight="1">
      <c r="A32" s="56"/>
      <c r="B32" s="222" t="s">
        <v>23</v>
      </c>
      <c r="C32" s="225" t="s">
        <v>163</v>
      </c>
      <c r="D32" s="226">
        <v>158049</v>
      </c>
      <c r="E32" s="213"/>
      <c r="F32" s="213"/>
      <c r="H32" s="57"/>
    </row>
    <row r="33" spans="1:8" ht="18.95" customHeight="1">
      <c r="A33" s="56"/>
      <c r="B33" s="220" t="s">
        <v>164</v>
      </c>
      <c r="C33" s="211" t="s">
        <v>165</v>
      </c>
      <c r="D33" s="227"/>
      <c r="E33" s="213"/>
      <c r="F33" s="213"/>
      <c r="H33" s="57"/>
    </row>
    <row r="34" spans="1:8" ht="18.95" customHeight="1">
      <c r="A34" s="56"/>
      <c r="B34" s="228" t="s">
        <v>166</v>
      </c>
      <c r="C34" s="225" t="s">
        <v>167</v>
      </c>
      <c r="D34" s="226">
        <v>493927.89</v>
      </c>
      <c r="E34" s="213"/>
      <c r="F34" s="213"/>
      <c r="H34" s="57"/>
    </row>
    <row r="35" spans="1:8" ht="15.75" customHeight="1">
      <c r="A35" s="56"/>
      <c r="B35" s="229"/>
      <c r="C35" s="230" t="s">
        <v>168</v>
      </c>
      <c r="D35" s="231"/>
      <c r="E35" s="213"/>
      <c r="F35" s="213"/>
      <c r="H35" s="57"/>
    </row>
    <row r="36" spans="1:8" ht="18.95" customHeight="1">
      <c r="A36" s="56"/>
      <c r="B36" s="220" t="s">
        <v>169</v>
      </c>
      <c r="C36" s="211" t="s">
        <v>170</v>
      </c>
      <c r="D36" s="227"/>
      <c r="E36" s="213"/>
      <c r="F36" s="213"/>
      <c r="H36" s="57"/>
    </row>
    <row r="37" spans="1:8" ht="18.95" customHeight="1">
      <c r="A37" s="56"/>
      <c r="B37" s="220" t="s">
        <v>171</v>
      </c>
      <c r="C37" s="225" t="s">
        <v>172</v>
      </c>
      <c r="D37" s="226">
        <v>604435.5</v>
      </c>
      <c r="E37" s="213"/>
      <c r="F37" s="213"/>
      <c r="H37" s="57"/>
    </row>
    <row r="38" spans="1:8" ht="18.95" customHeight="1">
      <c r="A38" s="56"/>
      <c r="B38" s="220" t="s">
        <v>173</v>
      </c>
      <c r="C38" s="225" t="s">
        <v>174</v>
      </c>
      <c r="D38" s="226">
        <v>331247.28999999998</v>
      </c>
      <c r="E38" s="213"/>
      <c r="F38" s="213"/>
      <c r="H38" s="57"/>
    </row>
    <row r="39" spans="1:8" ht="18.95" customHeight="1">
      <c r="A39" s="56"/>
      <c r="B39" s="220"/>
      <c r="C39" s="211" t="s">
        <v>175</v>
      </c>
      <c r="D39" s="226"/>
      <c r="E39" s="213"/>
      <c r="F39" s="213"/>
      <c r="H39" s="57"/>
    </row>
    <row r="40" spans="1:8" ht="18.95" customHeight="1">
      <c r="A40" s="56"/>
      <c r="B40" s="222" t="s">
        <v>176</v>
      </c>
      <c r="C40" s="232" t="s">
        <v>177</v>
      </c>
      <c r="D40" s="226">
        <v>38.97</v>
      </c>
      <c r="E40" s="213"/>
      <c r="F40" s="213"/>
      <c r="H40" s="57"/>
    </row>
    <row r="41" spans="1:8" ht="14.25" customHeight="1">
      <c r="A41" s="56"/>
      <c r="B41" s="220" t="s">
        <v>178</v>
      </c>
      <c r="C41" s="211" t="s">
        <v>179</v>
      </c>
      <c r="D41" s="226"/>
      <c r="E41" s="213"/>
      <c r="F41" s="213"/>
      <c r="H41" s="57"/>
    </row>
    <row r="42" spans="1:8" ht="12.75" customHeight="1">
      <c r="A42" s="56"/>
      <c r="B42" s="233" t="s">
        <v>180</v>
      </c>
      <c r="C42" s="234" t="s">
        <v>181</v>
      </c>
      <c r="D42" s="235">
        <v>469655.2</v>
      </c>
      <c r="E42" s="213"/>
      <c r="F42" s="213"/>
      <c r="H42" s="57"/>
    </row>
    <row r="43" spans="1:8" ht="18.95" customHeight="1" thickBot="1">
      <c r="A43" s="56"/>
      <c r="B43" s="216" t="s">
        <v>140</v>
      </c>
      <c r="C43" s="217"/>
      <c r="D43" s="218">
        <f>SUM(D30:D42)</f>
        <v>2903858.5900000003</v>
      </c>
      <c r="E43" s="219"/>
      <c r="F43" s="219"/>
      <c r="H43" s="57"/>
    </row>
    <row r="44" spans="1:8">
      <c r="A44" s="56"/>
      <c r="H44" s="57"/>
    </row>
    <row r="45" spans="1:8">
      <c r="A45" s="56"/>
      <c r="H45" s="57"/>
    </row>
    <row r="46" spans="1:8">
      <c r="A46" s="56"/>
      <c r="H46" s="57"/>
    </row>
    <row r="47" spans="1:8">
      <c r="A47" s="56"/>
      <c r="H47" s="57"/>
    </row>
    <row r="48" spans="1:8">
      <c r="A48" s="56"/>
      <c r="H48" s="57"/>
    </row>
    <row r="49" spans="1:8">
      <c r="A49" s="56"/>
      <c r="H49" s="57"/>
    </row>
    <row r="50" spans="1:8">
      <c r="A50" s="56"/>
      <c r="H50" s="57"/>
    </row>
    <row r="51" spans="1:8">
      <c r="A51" s="56"/>
      <c r="H51" s="57"/>
    </row>
    <row r="52" spans="1:8">
      <c r="A52" s="56"/>
      <c r="H52" s="57"/>
    </row>
    <row r="53" spans="1:8">
      <c r="A53" s="56"/>
      <c r="H53" s="57"/>
    </row>
    <row r="54" spans="1:8">
      <c r="A54" s="56"/>
      <c r="H54" s="57"/>
    </row>
    <row r="55" spans="1:8">
      <c r="A55" s="56"/>
      <c r="H55" s="57"/>
    </row>
    <row r="56" spans="1:8">
      <c r="A56" s="56"/>
      <c r="H56" s="57"/>
    </row>
    <row r="57" spans="1:8">
      <c r="A57" s="56"/>
      <c r="H57" s="57"/>
    </row>
    <row r="58" spans="1:8">
      <c r="A58" s="56"/>
      <c r="H58" s="57"/>
    </row>
  </sheetData>
  <mergeCells count="11">
    <mergeCell ref="B21:D21"/>
    <mergeCell ref="B26:C26"/>
    <mergeCell ref="B27:D27"/>
    <mergeCell ref="B28:D28"/>
    <mergeCell ref="B43:C43"/>
    <mergeCell ref="B2:D2"/>
    <mergeCell ref="B3:D3"/>
    <mergeCell ref="B4:D4"/>
    <mergeCell ref="B5:D5"/>
    <mergeCell ref="B19:D19"/>
    <mergeCell ref="B20:D20"/>
  </mergeCells>
  <pageMargins left="0.3" right="0.3" top="0.53888888888888897" bottom="0.38888888888888901" header="0.179166666666667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OBJET.ING.</vt:lpstr>
      <vt:lpstr>Presup. ing.</vt:lpstr>
      <vt:lpstr>Esim. ing.</vt:lpstr>
      <vt:lpstr>Sumario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2021-06-15T14:23:24Z</dcterms:created>
  <dcterms:modified xsi:type="dcterms:W3CDTF">2021-06-15T14:26:17Z</dcterms:modified>
</cp:coreProperties>
</file>