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CESO A LA INFORMACION\Presupuesto 2018\"/>
    </mc:Choice>
  </mc:AlternateContent>
  <bookViews>
    <workbookView xWindow="-15" yWindow="-15" windowWidth="21630" windowHeight="9765" tabRatio="953"/>
  </bookViews>
  <sheets>
    <sheet name="OBJET.ING." sheetId="3" r:id="rId1"/>
    <sheet name="Presup. ing." sheetId="2" r:id="rId2"/>
    <sheet name="Esim. ing." sheetId="4" r:id="rId3"/>
    <sheet name="Sumario" sheetId="5" r:id="rId4"/>
  </sheets>
  <calcPr calcId="152511"/>
</workbook>
</file>

<file path=xl/calcChain.xml><?xml version="1.0" encoding="utf-8"?>
<calcChain xmlns="http://schemas.openxmlformats.org/spreadsheetml/2006/main">
  <c r="D66" i="2" l="1"/>
  <c r="D53" i="2"/>
  <c r="I55" i="4" l="1"/>
  <c r="I54" i="4"/>
  <c r="K58" i="2"/>
  <c r="K57" i="2"/>
  <c r="D46" i="5" l="1"/>
  <c r="K41" i="2" l="1"/>
  <c r="K16" i="2"/>
  <c r="K61" i="2"/>
  <c r="K59" i="2"/>
  <c r="F63" i="2" l="1"/>
  <c r="K63" i="2" s="1"/>
  <c r="F62" i="2"/>
  <c r="K62" i="2" s="1"/>
  <c r="F56" i="2"/>
  <c r="K56" i="2" s="1"/>
  <c r="F55" i="2"/>
  <c r="K55" i="2" s="1"/>
  <c r="F51" i="2"/>
  <c r="F46" i="2"/>
  <c r="G66" i="2"/>
  <c r="G53" i="2"/>
  <c r="G52" i="2" s="1"/>
  <c r="H66" i="2" l="1"/>
  <c r="G16" i="2"/>
  <c r="D36" i="3"/>
  <c r="G9" i="2"/>
  <c r="E50" i="4"/>
  <c r="E53" i="2"/>
  <c r="K9" i="2" l="1"/>
  <c r="D54" i="3"/>
  <c r="G32" i="2"/>
  <c r="G31" i="2" s="1"/>
  <c r="D45" i="2" l="1"/>
  <c r="H29" i="4"/>
  <c r="E29" i="4"/>
  <c r="K43" i="2"/>
  <c r="K34" i="2"/>
  <c r="K33" i="2"/>
  <c r="F26" i="4"/>
  <c r="G26" i="4" s="1"/>
  <c r="D44" i="2" l="1"/>
  <c r="F44" i="2" s="1"/>
  <c r="F45" i="2"/>
  <c r="K32" i="2"/>
  <c r="F9" i="4"/>
  <c r="G9" i="4" s="1"/>
  <c r="I9" i="4" s="1"/>
  <c r="F14" i="4"/>
  <c r="G14" i="4" s="1"/>
  <c r="I14" i="4" s="1"/>
  <c r="I30" i="4"/>
  <c r="E7" i="4"/>
  <c r="E13" i="4"/>
  <c r="G24" i="4"/>
  <c r="I24" i="4" s="1"/>
  <c r="D77" i="3" l="1"/>
  <c r="E46" i="4" l="1"/>
  <c r="E47" i="4" s="1"/>
  <c r="E50" i="2"/>
  <c r="E49" i="2" l="1"/>
  <c r="F49" i="2" s="1"/>
  <c r="F50" i="2"/>
  <c r="I48" i="4"/>
  <c r="I47" i="4"/>
  <c r="I46" i="4"/>
  <c r="I45" i="4"/>
  <c r="K51" i="2"/>
  <c r="K50" i="2" s="1"/>
  <c r="K49" i="2" s="1"/>
  <c r="K46" i="2"/>
  <c r="E66" i="2" l="1"/>
  <c r="K42" i="2" l="1"/>
  <c r="G42" i="2"/>
  <c r="D13" i="4"/>
  <c r="H13" i="4"/>
  <c r="E33" i="4"/>
  <c r="F23" i="4" l="1"/>
  <c r="G23" i="4" s="1"/>
  <c r="F15" i="4"/>
  <c r="G15" i="4" s="1"/>
  <c r="I15" i="4" s="1"/>
  <c r="E6" i="4"/>
  <c r="D73" i="3" l="1"/>
  <c r="E44" i="4"/>
  <c r="E43" i="4" l="1"/>
  <c r="I43" i="4" s="1"/>
  <c r="I44" i="4"/>
  <c r="F53" i="2"/>
  <c r="H53" i="2"/>
  <c r="I60" i="4"/>
  <c r="I59" i="4"/>
  <c r="I58" i="4"/>
  <c r="I57" i="4"/>
  <c r="I56" i="4"/>
  <c r="D26" i="5" l="1"/>
  <c r="F38" i="4"/>
  <c r="E25" i="4"/>
  <c r="E12" i="4" s="1"/>
  <c r="D58" i="3"/>
  <c r="G36" i="2"/>
  <c r="K36" i="2" s="1"/>
  <c r="D30" i="3"/>
  <c r="F10" i="4"/>
  <c r="G10" i="4" s="1"/>
  <c r="I10" i="4" s="1"/>
  <c r="I53" i="4"/>
  <c r="I52" i="4"/>
  <c r="I51" i="4"/>
  <c r="I42" i="4"/>
  <c r="G28" i="2"/>
  <c r="K28" i="2" l="1"/>
  <c r="K15" i="2" s="1"/>
  <c r="I50" i="4"/>
  <c r="I49" i="4" s="1"/>
  <c r="G15" i="2"/>
  <c r="G38" i="4"/>
  <c r="F32" i="4"/>
  <c r="E65" i="2"/>
  <c r="I38" i="4" l="1"/>
  <c r="G32" i="4"/>
  <c r="F50" i="4"/>
  <c r="G47" i="4"/>
  <c r="G40" i="2"/>
  <c r="G65" i="2" s="1"/>
  <c r="D64" i="3"/>
  <c r="K31" i="2"/>
  <c r="F21" i="4"/>
  <c r="G21" i="4" s="1"/>
  <c r="H65" i="2" l="1"/>
  <c r="F66" i="2" l="1"/>
  <c r="F54" i="2"/>
  <c r="K54" i="2" s="1"/>
  <c r="K53" i="2" s="1"/>
  <c r="K52" i="2" s="1"/>
  <c r="E52" i="2"/>
  <c r="D52" i="2"/>
  <c r="F52" i="2" s="1"/>
  <c r="J50" i="2"/>
  <c r="J49" i="2" s="1"/>
  <c r="J45" i="2"/>
  <c r="J44" i="2" s="1"/>
  <c r="G35" i="2" s="1"/>
  <c r="K35" i="2" s="1"/>
  <c r="D65" i="2"/>
  <c r="K40" i="2"/>
  <c r="G8" i="2"/>
  <c r="E76" i="3"/>
  <c r="E72" i="3"/>
  <c r="F71" i="3" s="1"/>
  <c r="D69" i="3"/>
  <c r="E68" i="3" s="1"/>
  <c r="F66" i="3" s="1"/>
  <c r="D62" i="3"/>
  <c r="E53" i="3"/>
  <c r="D50" i="3"/>
  <c r="E29" i="3"/>
  <c r="E49" i="4"/>
  <c r="H49" i="4"/>
  <c r="G49" i="4"/>
  <c r="H47" i="4"/>
  <c r="H46" i="4" s="1"/>
  <c r="F47" i="4"/>
  <c r="F46" i="4" s="1"/>
  <c r="G46" i="4"/>
  <c r="H44" i="4"/>
  <c r="H43" i="4" s="1"/>
  <c r="G44" i="4"/>
  <c r="F44" i="4"/>
  <c r="F43" i="4" s="1"/>
  <c r="D44" i="4"/>
  <c r="D43" i="4"/>
  <c r="I39" i="4"/>
  <c r="H39" i="4"/>
  <c r="E39" i="4"/>
  <c r="I37" i="4"/>
  <c r="H37" i="4"/>
  <c r="E37" i="4"/>
  <c r="I35" i="4"/>
  <c r="I34" i="4"/>
  <c r="H33" i="4"/>
  <c r="D32" i="4"/>
  <c r="I31" i="4"/>
  <c r="H28" i="4"/>
  <c r="E28" i="4"/>
  <c r="D28" i="4"/>
  <c r="I27" i="4"/>
  <c r="H25" i="4"/>
  <c r="H12" i="4" s="1"/>
  <c r="D25" i="4"/>
  <c r="D12" i="4" s="1"/>
  <c r="I23" i="4"/>
  <c r="F22" i="4"/>
  <c r="I21" i="4"/>
  <c r="F20" i="4"/>
  <c r="F19" i="4"/>
  <c r="F18" i="4"/>
  <c r="F17" i="4"/>
  <c r="F16" i="4"/>
  <c r="G16" i="4" s="1"/>
  <c r="F11" i="4"/>
  <c r="F8" i="4"/>
  <c r="G8" i="4" s="1"/>
  <c r="I8" i="4" s="1"/>
  <c r="H7" i="4"/>
  <c r="H6" i="4" s="1"/>
  <c r="K8" i="2" l="1"/>
  <c r="G64" i="2"/>
  <c r="I33" i="4"/>
  <c r="I32" i="4" s="1"/>
  <c r="G22" i="4"/>
  <c r="I22" i="4" s="1"/>
  <c r="G11" i="4"/>
  <c r="I11" i="4" s="1"/>
  <c r="G19" i="4"/>
  <c r="I19" i="4" s="1"/>
  <c r="G18" i="4"/>
  <c r="I18" i="4" s="1"/>
  <c r="I29" i="4"/>
  <c r="I28" i="4" s="1"/>
  <c r="G20" i="4"/>
  <c r="I20" i="4" s="1"/>
  <c r="G17" i="4"/>
  <c r="E32" i="4"/>
  <c r="E61" i="4" s="1"/>
  <c r="F13" i="4"/>
  <c r="E35" i="3"/>
  <c r="F7" i="4"/>
  <c r="F6" i="4" s="1"/>
  <c r="G6" i="4" s="1"/>
  <c r="D61" i="4"/>
  <c r="D64" i="2"/>
  <c r="H32" i="4"/>
  <c r="H61" i="4" s="1"/>
  <c r="E57" i="3"/>
  <c r="F25" i="4"/>
  <c r="I26" i="4"/>
  <c r="I25" i="4" s="1"/>
  <c r="G43" i="4"/>
  <c r="E64" i="2"/>
  <c r="F28" i="3" l="1"/>
  <c r="K66" i="2"/>
  <c r="K45" i="2"/>
  <c r="K44" i="2"/>
  <c r="F88" i="3"/>
  <c r="G13" i="4"/>
  <c r="I17" i="4"/>
  <c r="F12" i="4"/>
  <c r="F61" i="4" s="1"/>
  <c r="I6" i="4"/>
  <c r="I16" i="4"/>
  <c r="G7" i="4"/>
  <c r="G25" i="4"/>
  <c r="F65" i="2"/>
  <c r="H52" i="2"/>
  <c r="F49" i="4"/>
  <c r="K64" i="2" l="1"/>
  <c r="I13" i="4"/>
  <c r="I12" i="4" s="1"/>
  <c r="I61" i="4" s="1"/>
  <c r="F64" i="2"/>
  <c r="G12" i="4"/>
  <c r="G61" i="4" s="1"/>
  <c r="K65" i="2"/>
  <c r="H64" i="2"/>
</calcChain>
</file>

<file path=xl/sharedStrings.xml><?xml version="1.0" encoding="utf-8"?>
<sst xmlns="http://schemas.openxmlformats.org/spreadsheetml/2006/main" count="279" uniqueCount="179">
  <si>
    <t>CODIGO</t>
  </si>
  <si>
    <t>DEPARTAMENTO DE LA PAZ</t>
  </si>
  <si>
    <t>INGRESOS CORRIENTES</t>
  </si>
  <si>
    <t>INGRESOS</t>
  </si>
  <si>
    <t>IMPUESTOS</t>
  </si>
  <si>
    <t>IMPUESTOS MUNICIPALES</t>
  </si>
  <si>
    <t>Comercio</t>
  </si>
  <si>
    <t>Vialidades</t>
  </si>
  <si>
    <t>TASAS</t>
  </si>
  <si>
    <t>TASAS Y DERECHOS</t>
  </si>
  <si>
    <t>Expedición de Documentos de Identificación</t>
  </si>
  <si>
    <t>Alumbrado Público</t>
  </si>
  <si>
    <t>Aseo Público</t>
  </si>
  <si>
    <t>Cementerios Municipales</t>
  </si>
  <si>
    <t>Fiestas</t>
  </si>
  <si>
    <t>Mercado</t>
  </si>
  <si>
    <t>Pavimentación</t>
  </si>
  <si>
    <t>Rastro y Tiangue</t>
  </si>
  <si>
    <t>DERECHOS</t>
  </si>
  <si>
    <t>Permisos y Licencias Municipales</t>
  </si>
  <si>
    <t>Cotejo de Fierros</t>
  </si>
  <si>
    <t>VENTAS DE BIENES Y SERVICIOS</t>
  </si>
  <si>
    <t>Servicios Diversos</t>
  </si>
  <si>
    <t>Multas e Intereses por Mora</t>
  </si>
  <si>
    <t>FUENTE ESPECIFICA</t>
  </si>
  <si>
    <t>1-2</t>
  </si>
  <si>
    <t>NUEVOS CONTRIBUYENTES</t>
  </si>
  <si>
    <t>ESTIMADO</t>
  </si>
  <si>
    <t>JUSTIFICACION</t>
  </si>
  <si>
    <t>1 POTENCIALES</t>
  </si>
  <si>
    <t>2             REALES</t>
  </si>
  <si>
    <t>Industria</t>
  </si>
  <si>
    <t>Servicios de Certificación o Visado de Doc.</t>
  </si>
  <si>
    <t>RECUPERACION MORA 40%</t>
  </si>
  <si>
    <t>Ingresos por prestación de servicios públicos</t>
  </si>
  <si>
    <t xml:space="preserve">Multas por Mora de Impuestos </t>
  </si>
  <si>
    <t>Intereses por  Mora de Impuestos</t>
  </si>
  <si>
    <t>ARRENDAMIENTO DE BIENES</t>
  </si>
  <si>
    <t>Arrendamiento de   Bienes inmuebles</t>
  </si>
  <si>
    <t>INGRESOS FINANCIEROS Y OTROS</t>
  </si>
  <si>
    <t>OTROS INGRESOS NO CLASIFICADOS</t>
  </si>
  <si>
    <t>Ingresos Diversos</t>
  </si>
  <si>
    <t>TRANSFERENCIAS CORRIENTES DEL SECT. PUB.</t>
  </si>
  <si>
    <t>Transf. Corrientes del Sector Público</t>
  </si>
  <si>
    <t>TRANSFERENCIAS DE CAPITAL</t>
  </si>
  <si>
    <t>TRANSF. DE CAPITAL DEL SECTOR PUBLICO</t>
  </si>
  <si>
    <t>Transf. De Capital del Sector Público</t>
  </si>
  <si>
    <t>ENDEUDAMIENTO PUBLICO</t>
  </si>
  <si>
    <t>SALDOS DE AÑOS ANTERIORES</t>
  </si>
  <si>
    <t>DESCRIPCION</t>
  </si>
  <si>
    <t xml:space="preserve">Fiestas </t>
  </si>
  <si>
    <t xml:space="preserve">Mercado </t>
  </si>
  <si>
    <t>Rastro y tiangue</t>
  </si>
  <si>
    <t>VENTA DE BIENES Y SERVICIOS</t>
  </si>
  <si>
    <t>ingresos por prestacion de servicios púb.</t>
  </si>
  <si>
    <t>SALDOS INICIALES EN CAJA  Y BANCOS</t>
  </si>
  <si>
    <t>TRANSFERENCIAS CORRIENTES</t>
  </si>
  <si>
    <t>SUMAN</t>
  </si>
  <si>
    <t>Cuenta Objeto Especifico</t>
  </si>
  <si>
    <t>CONCEPTO DE INGRESO</t>
  </si>
  <si>
    <t>TOTAL</t>
  </si>
  <si>
    <t>TOTAL RUBRO DE AGRUPACION</t>
  </si>
  <si>
    <t>TOTAL CUENTA PRESUPUESTARIA</t>
  </si>
  <si>
    <t>TOTAL OBJETO ESPECIFICO</t>
  </si>
  <si>
    <t>(En Dolares de los Estados Unidos de América)</t>
  </si>
  <si>
    <t>ALCALDIA MUNICIPAL DE SAN JUAN NONUALCO, DEPARTAMENTO DE LA PAZ.</t>
  </si>
  <si>
    <t>MULTAS E INTERESES POR MORA</t>
  </si>
  <si>
    <t>Multas por Mora de Impuestos</t>
  </si>
  <si>
    <t>Intereses por mora de Impuestos</t>
  </si>
  <si>
    <t>Arrendamientos de Bienes Inmuebles</t>
  </si>
  <si>
    <t>TRANSFERENCIAS CORRIENTES DEL SECTOR PUB.</t>
  </si>
  <si>
    <t>Transferencias corrientes del sector público</t>
  </si>
  <si>
    <t>TRANSFERENCIAS DE CAPITAL DEL SECTOR PUB.</t>
  </si>
  <si>
    <t>SALDOS INICIALES EN CAJA Y BANCOS</t>
  </si>
  <si>
    <t>ASIGNACION FODES-ISDEM 25%.</t>
  </si>
  <si>
    <t>ASIGNACION FODES-ISDEM 75%.</t>
  </si>
  <si>
    <t>ASIGNACION FODES ANUAL</t>
  </si>
  <si>
    <t>Postes, Torres y Antenas</t>
  </si>
  <si>
    <t>Transferencias de capital del sector público (FODES)</t>
  </si>
  <si>
    <t>Vialidad</t>
  </si>
  <si>
    <t>ARRENDAMIENTO DE BIENES INMUEBLES</t>
  </si>
  <si>
    <t>Transf. De Capital del Sector Público (FODES)</t>
  </si>
  <si>
    <t>EL CONCEJO MUNICIPAL DE LA CIUDAD DE SAN JUAN NONUALCO, DEPARTAMENTO DE LA PAZ.</t>
  </si>
  <si>
    <t xml:space="preserve">En uso de las facultades que le confiere el Artículo 30, numeral 7 del Código Municipal, relacionados </t>
  </si>
  <si>
    <t xml:space="preserve">con los Artículos 72, 73, 74, 75, 76, 77 y 3 numeral 2; del mismo Código: </t>
  </si>
  <si>
    <t>DECRETA:</t>
  </si>
  <si>
    <t xml:space="preserve">LA ORDENANZA DEL PRESUPUESTO MUNICIPAL, para el Ejercicio que Inicia el uno de enero y finaliza </t>
  </si>
  <si>
    <t xml:space="preserve">Art. 1. Apruebase el Presupuesto de Ingresos y Egresos con sus Disposiciones Generales, el cual se </t>
  </si>
  <si>
    <t xml:space="preserve">ha estructurado aplicando el enfoque por Areas de Gestión, para mostrar con mayor claridad y en </t>
  </si>
  <si>
    <t>forma  específica el origen y destino de los recursos tal como se plantea a continación:</t>
  </si>
  <si>
    <t>SUMARIO DE INGRESOS Y EGRESOS</t>
  </si>
  <si>
    <t>PARTE PRIMERA:  INGRESOS</t>
  </si>
  <si>
    <t>MONTO</t>
  </si>
  <si>
    <t>INGRESOS DE CAPITAL</t>
  </si>
  <si>
    <t>PARTE SEGUNDA:  EGRESOS.</t>
  </si>
  <si>
    <t>EGRESOS</t>
  </si>
  <si>
    <t>SERVICIOS MUNICIPALES</t>
  </si>
  <si>
    <t xml:space="preserve"> Fondo Municipal Cta. Cte. 00150138275</t>
  </si>
  <si>
    <t>75% inversiones  FODES Cta. Cte. 00150138259</t>
  </si>
  <si>
    <t>Cuenta de ahorro 75% FODES Cta. 01150516370</t>
  </si>
  <si>
    <t>Fondos Propios Municipales</t>
  </si>
  <si>
    <t>DIRECCION Y ADMINISTRACION SUPERIOR</t>
  </si>
  <si>
    <t>ADMINISTRACION FINANCIERA Y TRIBUTARIA</t>
  </si>
  <si>
    <t>DIRECCION Y ADMINISTRACION MUNICIPAL</t>
  </si>
  <si>
    <t>01</t>
  </si>
  <si>
    <t>02</t>
  </si>
  <si>
    <t>03</t>
  </si>
  <si>
    <t>INVERSION PARA EL DESARROLLO SOCIAL</t>
  </si>
  <si>
    <t>0101</t>
  </si>
  <si>
    <t>0102</t>
  </si>
  <si>
    <t>0201</t>
  </si>
  <si>
    <t>0302</t>
  </si>
  <si>
    <t>FORTALECIMIENTO PARA EL DESARROLLO SOCIAL</t>
  </si>
  <si>
    <t>04</t>
  </si>
  <si>
    <t xml:space="preserve">INVERSION PARA EL DESARROLLO ECONOMICO </t>
  </si>
  <si>
    <t>O401</t>
  </si>
  <si>
    <t>INFRAESTRUCTURA PARA EL DESARROLLO ECONOMICO</t>
  </si>
  <si>
    <t>05</t>
  </si>
  <si>
    <t>DEUDA PUBLICA</t>
  </si>
  <si>
    <t>0501</t>
  </si>
  <si>
    <t>AMORTIZACIÓN DE LA DEUDA PUBLICA</t>
  </si>
  <si>
    <t>FODES 75% INVERSIONES</t>
  </si>
  <si>
    <t>UNIDAD PRESUPUESTARIA: Dirección Superior, Administración y Finanzas, Servicios Municipales é inversión</t>
  </si>
  <si>
    <t xml:space="preserve"> Pública.</t>
  </si>
  <si>
    <t>RESPONSABLE: Dirección Superior, Administración y Finanzas, Servicios Municipales é Inversiones Públicas.</t>
  </si>
  <si>
    <t>OBJETIVOS: Ejercer una eficiente coordinación de las líneas y sublíneas de Trabajo, encargadas de la recaudación</t>
  </si>
  <si>
    <t xml:space="preserve"> de Ingresos a fín de hacerla más efectiva; continuar con el proceso de actualización  del Registro y Control Tribu</t>
  </si>
  <si>
    <t>Transporte</t>
  </si>
  <si>
    <t>Multas por Registro del Estado Familiar</t>
  </si>
  <si>
    <t>5% Fiestas Patronales Cta. Cte. No. 00150144216</t>
  </si>
  <si>
    <t>MUNICIPALIDAD DE SAN JUAN NONUALCO DEPARTAMENTO LA PAZ</t>
  </si>
  <si>
    <t>Mant. de  transp. y recolec. Cta. Cte. 00150139131</t>
  </si>
  <si>
    <t>Calle Cantón Tierra Color. Cta. Cte.  00150144747</t>
  </si>
  <si>
    <t>Dispon. Pav. H. C. San Simón Cta. Cte. 00150146090</t>
  </si>
  <si>
    <t>Tasas Diversas</t>
  </si>
  <si>
    <t>LINEA DE TRABAJO: Dirección Superior, Administración y Finanzas, Recolección y Tratamiento de Desechos, Ser</t>
  </si>
  <si>
    <t>cios de Alumbrado Público, Servicios de Registro del Estado Familiar, Registro y Control Tributario de Contribuyentes, Servi</t>
  </si>
  <si>
    <t>cios de Mercado, Rastro, Cementerio y Parque y Servicios  Municipales Diversos, Preinversión, Proyectos de De-</t>
  </si>
  <si>
    <t>sarrollo Social y Amortización del endeudamiento Público.</t>
  </si>
  <si>
    <t>tario Municipal é Implementar las políticas necesarias para la recuperación de la mora por Impuestos y Tasas Mu</t>
  </si>
  <si>
    <t>nicipales para así optimizar los Ingresos.</t>
  </si>
  <si>
    <t xml:space="preserve">PLAN DE TRABAJO: Para lograr los Objetivos citados anteriormente, se hará una reforma a la ordenanza de Tasas </t>
  </si>
  <si>
    <t>y asignarán los recursos que sean necesarios a la Unidad de Registro y Control Tributario Municipal para su efi -</t>
  </si>
  <si>
    <t>ciente funcionamiento.</t>
  </si>
  <si>
    <t>|</t>
  </si>
  <si>
    <t>Servicios Basicos</t>
  </si>
  <si>
    <t xml:space="preserve">Se aplicara la nor </t>
  </si>
  <si>
    <t>mativa aprobada</t>
  </si>
  <si>
    <t>Ley de Impuestos</t>
  </si>
  <si>
    <t>Municipales</t>
  </si>
  <si>
    <t>Se proyecta refor</t>
  </si>
  <si>
    <t>mar en el ejercicio</t>
  </si>
  <si>
    <t>2018 la Ordenanza</t>
  </si>
  <si>
    <t xml:space="preserve">Reguladora de </t>
  </si>
  <si>
    <t>Tasas Municipales</t>
  </si>
  <si>
    <t>PRESUPUESTO DE INGRESOS PARA EL AÑO 2018</t>
  </si>
  <si>
    <t>Servicios Básicos</t>
  </si>
  <si>
    <t>PRESUPUESTO AÑO 2018.</t>
  </si>
  <si>
    <t>PRESUPUESTO MUNICIPAL 2018</t>
  </si>
  <si>
    <t>Obras y Compra maquinaria C. Cte.00150146545</t>
  </si>
  <si>
    <t>Remanente reest. pasivos C. Cte. 00150147711</t>
  </si>
  <si>
    <t>EMPRESTITO CAJAS DE CREDITO</t>
  </si>
  <si>
    <t>PRESUPUESTO MUNICIPAL AÑO 2018</t>
  </si>
  <si>
    <t>el treinta y uno de  diciembre del año dos mil dieciocho, así:</t>
  </si>
  <si>
    <t xml:space="preserve">DECRETO NUMERO 8. </t>
  </si>
  <si>
    <t>CUADRO GENERAL DE INGRESOS POTENCIALES  Y REALES DEL PERIODO COMPRENDIDO DEL 01 DE OCTUBRE DE 2016 AL 30 DE SEPTIEMBRE DE 2017.</t>
  </si>
  <si>
    <t xml:space="preserve"> FODES 75%</t>
  </si>
  <si>
    <t>FODES 25%</t>
  </si>
  <si>
    <t>FONDO GENERAL</t>
  </si>
  <si>
    <t>SUB TOTAL</t>
  </si>
  <si>
    <t>Prestamos Externos</t>
  </si>
  <si>
    <t>Prestamos Internos</t>
  </si>
  <si>
    <t>DONACIONES</t>
  </si>
  <si>
    <t xml:space="preserve">SERVICIOS INTERNOS </t>
  </si>
  <si>
    <t>0202</t>
  </si>
  <si>
    <t>SERVICIOS EXTERNOS</t>
  </si>
  <si>
    <t>APOYO PARA EL DESARROLLO ECONOMICO</t>
  </si>
  <si>
    <t>0401</t>
  </si>
  <si>
    <t>Saldo inicial 25% FODES  Cta. 00150138267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</si>
</sst>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[$$-409]* #,##0.00_);_([$$-409]* \(#,##0.00\);_([$$-409]* &quot;-&quot;??_);_(@_)"/>
    <numFmt numFmtId="166" formatCode="_-[$$-409]* #,##0.00_ ;_-[$$-409]* \-#,##0.00\ ;_-[$$-409]* &quot;-&quot;??_ ;_-@_ 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 val="singleAccounting"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 applyBorder="1"/>
    <xf numFmtId="0" fontId="3" fillId="0" borderId="1" xfId="0" applyFont="1" applyBorder="1"/>
    <xf numFmtId="165" fontId="3" fillId="0" borderId="1" xfId="0" applyNumberFormat="1" applyFont="1" applyBorder="1"/>
    <xf numFmtId="165" fontId="2" fillId="0" borderId="1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165" fontId="3" fillId="0" borderId="6" xfId="0" applyNumberFormat="1" applyFont="1" applyBorder="1"/>
    <xf numFmtId="165" fontId="0" fillId="0" borderId="0" xfId="0" applyNumberFormat="1"/>
    <xf numFmtId="165" fontId="4" fillId="0" borderId="0" xfId="0" applyNumberFormat="1" applyFont="1"/>
    <xf numFmtId="165" fontId="2" fillId="0" borderId="6" xfId="0" applyNumberFormat="1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6" xfId="0" applyFont="1" applyBorder="1"/>
    <xf numFmtId="0" fontId="0" fillId="0" borderId="0" xfId="0" applyFill="1"/>
    <xf numFmtId="0" fontId="7" fillId="0" borderId="0" xfId="0" applyFont="1" applyFill="1" applyAlignment="1">
      <alignment vertical="center"/>
    </xf>
    <xf numFmtId="0" fontId="1" fillId="0" borderId="0" xfId="0" applyFont="1" applyFill="1"/>
    <xf numFmtId="0" fontId="0" fillId="0" borderId="0" xfId="0" applyFill="1" applyBorder="1"/>
    <xf numFmtId="0" fontId="8" fillId="0" borderId="0" xfId="0" applyFont="1" applyAlignment="1"/>
    <xf numFmtId="0" fontId="3" fillId="0" borderId="1" xfId="0" applyFont="1" applyBorder="1" applyAlignment="1"/>
    <xf numFmtId="165" fontId="3" fillId="0" borderId="0" xfId="0" applyNumberFormat="1" applyFont="1"/>
    <xf numFmtId="165" fontId="1" fillId="0" borderId="0" xfId="0" applyNumberFormat="1" applyFont="1"/>
    <xf numFmtId="0" fontId="0" fillId="0" borderId="0" xfId="0" applyAlignment="1">
      <alignment horizontal="center"/>
    </xf>
    <xf numFmtId="0" fontId="10" fillId="0" borderId="0" xfId="0" applyFont="1" applyFill="1"/>
    <xf numFmtId="0" fontId="10" fillId="0" borderId="0" xfId="0" applyFont="1"/>
    <xf numFmtId="0" fontId="0" fillId="0" borderId="0" xfId="0" applyFont="1" applyFill="1" applyBorder="1"/>
    <xf numFmtId="0" fontId="1" fillId="0" borderId="0" xfId="0" applyFont="1" applyFill="1" applyBorder="1"/>
    <xf numFmtId="165" fontId="5" fillId="0" borderId="0" xfId="0" applyNumberFormat="1" applyFont="1"/>
    <xf numFmtId="0" fontId="3" fillId="0" borderId="1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NumberFormat="1" applyFont="1"/>
    <xf numFmtId="165" fontId="7" fillId="3" borderId="19" xfId="0" applyNumberFormat="1" applyFont="1" applyFill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8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/>
    <xf numFmtId="165" fontId="5" fillId="0" borderId="0" xfId="0" applyNumberFormat="1" applyFont="1" applyFill="1" applyBorder="1" applyAlignment="1">
      <alignment horizontal="center"/>
    </xf>
    <xf numFmtId="165" fontId="7" fillId="0" borderId="0" xfId="0" applyNumberFormat="1" applyFont="1" applyFill="1" applyBorder="1" applyAlignment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65" fontId="0" fillId="0" borderId="1" xfId="0" applyNumberFormat="1" applyFont="1" applyBorder="1"/>
    <xf numFmtId="165" fontId="12" fillId="0" borderId="1" xfId="0" applyNumberFormat="1" applyFont="1" applyBorder="1"/>
    <xf numFmtId="0" fontId="1" fillId="0" borderId="6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0" fillId="0" borderId="8" xfId="0" applyFont="1" applyBorder="1"/>
    <xf numFmtId="165" fontId="0" fillId="0" borderId="8" xfId="0" applyNumberFormat="1" applyFont="1" applyBorder="1"/>
    <xf numFmtId="0" fontId="0" fillId="0" borderId="0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Font="1" applyBorder="1"/>
    <xf numFmtId="165" fontId="0" fillId="0" borderId="0" xfId="0" applyNumberFormat="1" applyFont="1" applyBorder="1"/>
    <xf numFmtId="165" fontId="14" fillId="0" borderId="1" xfId="0" applyNumberFormat="1" applyFont="1" applyBorder="1"/>
    <xf numFmtId="165" fontId="9" fillId="2" borderId="0" xfId="0" applyNumberFormat="1" applyFont="1" applyFill="1" applyBorder="1"/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/>
    <xf numFmtId="165" fontId="15" fillId="0" borderId="1" xfId="0" applyNumberFormat="1" applyFont="1" applyBorder="1"/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vertical="center"/>
    </xf>
    <xf numFmtId="166" fontId="7" fillId="0" borderId="0" xfId="0" applyNumberFormat="1" applyFont="1" applyBorder="1" applyAlignment="1"/>
    <xf numFmtId="0" fontId="16" fillId="2" borderId="0" xfId="0" applyFont="1" applyFill="1" applyBorder="1"/>
    <xf numFmtId="165" fontId="3" fillId="0" borderId="8" xfId="0" applyNumberFormat="1" applyFont="1" applyBorder="1"/>
    <xf numFmtId="0" fontId="0" fillId="0" borderId="1" xfId="0" applyFont="1" applyBorder="1" applyAlignment="1">
      <alignment horizontal="center"/>
    </xf>
    <xf numFmtId="165" fontId="17" fillId="0" borderId="1" xfId="0" applyNumberFormat="1" applyFont="1" applyBorder="1"/>
    <xf numFmtId="165" fontId="1" fillId="3" borderId="1" xfId="0" applyNumberFormat="1" applyFont="1" applyFill="1" applyBorder="1"/>
    <xf numFmtId="0" fontId="1" fillId="2" borderId="0" xfId="0" applyFont="1" applyFill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165" fontId="1" fillId="5" borderId="1" xfId="0" applyNumberFormat="1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165" fontId="1" fillId="6" borderId="1" xfId="0" applyNumberFormat="1" applyFont="1" applyFill="1" applyBorder="1"/>
    <xf numFmtId="165" fontId="0" fillId="6" borderId="1" xfId="0" applyNumberFormat="1" applyFont="1" applyFill="1" applyBorder="1"/>
    <xf numFmtId="0" fontId="3" fillId="2" borderId="1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165" fontId="12" fillId="0" borderId="6" xfId="0" applyNumberFormat="1" applyFont="1" applyBorder="1"/>
    <xf numFmtId="165" fontId="14" fillId="0" borderId="8" xfId="0" applyNumberFormat="1" applyFont="1" applyBorder="1"/>
    <xf numFmtId="165" fontId="14" fillId="0" borderId="6" xfId="0" applyNumberFormat="1" applyFont="1" applyBorder="1"/>
    <xf numFmtId="165" fontId="5" fillId="0" borderId="1" xfId="0" applyNumberFormat="1" applyFont="1" applyBorder="1" applyAlignment="1"/>
    <xf numFmtId="0" fontId="2" fillId="3" borderId="4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65" fontId="7" fillId="3" borderId="3" xfId="0" applyNumberFormat="1" applyFont="1" applyFill="1" applyBorder="1"/>
    <xf numFmtId="165" fontId="1" fillId="3" borderId="7" xfId="0" applyNumberFormat="1" applyFont="1" applyFill="1" applyBorder="1"/>
    <xf numFmtId="165" fontId="1" fillId="0" borderId="1" xfId="0" applyNumberFormat="1" applyFont="1" applyBorder="1"/>
    <xf numFmtId="0" fontId="1" fillId="9" borderId="13" xfId="0" applyFont="1" applyFill="1" applyBorder="1"/>
    <xf numFmtId="0" fontId="1" fillId="9" borderId="6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center"/>
    </xf>
    <xf numFmtId="0" fontId="9" fillId="7" borderId="1" xfId="0" applyFont="1" applyFill="1" applyBorder="1" applyAlignment="1">
      <alignment horizontal="center"/>
    </xf>
    <xf numFmtId="0" fontId="9" fillId="7" borderId="1" xfId="0" applyFont="1" applyFill="1" applyBorder="1"/>
    <xf numFmtId="165" fontId="9" fillId="7" borderId="1" xfId="0" applyNumberFormat="1" applyFont="1" applyFill="1" applyBorder="1"/>
    <xf numFmtId="49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/>
    <xf numFmtId="0" fontId="5" fillId="0" borderId="0" xfId="0" applyFont="1"/>
    <xf numFmtId="0" fontId="1" fillId="0" borderId="0" xfId="0" applyFont="1" applyBorder="1" applyAlignment="1">
      <alignment horizontal="center"/>
    </xf>
    <xf numFmtId="164" fontId="0" fillId="0" borderId="1" xfId="0" applyNumberFormat="1" applyBorder="1"/>
    <xf numFmtId="0" fontId="0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65" fontId="3" fillId="0" borderId="0" xfId="0" applyNumberFormat="1" applyFont="1" applyBorder="1"/>
    <xf numFmtId="0" fontId="0" fillId="2" borderId="0" xfId="0" applyFill="1"/>
    <xf numFmtId="0" fontId="2" fillId="10" borderId="1" xfId="0" applyFont="1" applyFill="1" applyBorder="1" applyAlignment="1">
      <alignment horizontal="center"/>
    </xf>
    <xf numFmtId="0" fontId="2" fillId="10" borderId="1" xfId="0" applyFont="1" applyFill="1" applyBorder="1"/>
    <xf numFmtId="165" fontId="2" fillId="10" borderId="1" xfId="0" applyNumberFormat="1" applyFont="1" applyFill="1" applyBorder="1"/>
    <xf numFmtId="0" fontId="2" fillId="8" borderId="1" xfId="0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165" fontId="2" fillId="4" borderId="1" xfId="0" applyNumberFormat="1" applyFont="1" applyFill="1" applyBorder="1"/>
    <xf numFmtId="0" fontId="3" fillId="4" borderId="1" xfId="0" applyFont="1" applyFill="1" applyBorder="1"/>
    <xf numFmtId="165" fontId="3" fillId="4" borderId="1" xfId="0" applyNumberFormat="1" applyFont="1" applyFill="1" applyBorder="1"/>
    <xf numFmtId="165" fontId="3" fillId="6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5" fontId="2" fillId="6" borderId="1" xfId="0" applyNumberFormat="1" applyFont="1" applyFill="1" applyBorder="1"/>
    <xf numFmtId="0" fontId="3" fillId="6" borderId="1" xfId="0" applyFont="1" applyFill="1" applyBorder="1"/>
    <xf numFmtId="165" fontId="2" fillId="6" borderId="0" xfId="0" applyNumberFormat="1" applyFont="1" applyFill="1"/>
    <xf numFmtId="0" fontId="0" fillId="0" borderId="1" xfId="0" applyFont="1" applyBorder="1" applyAlignment="1">
      <alignment horizontal="center"/>
    </xf>
    <xf numFmtId="165" fontId="2" fillId="2" borderId="1" xfId="0" applyNumberFormat="1" applyFont="1" applyFill="1" applyBorder="1"/>
    <xf numFmtId="165" fontId="0" fillId="2" borderId="1" xfId="0" applyNumberFormat="1" applyFont="1" applyFill="1" applyBorder="1"/>
    <xf numFmtId="0" fontId="0" fillId="0" borderId="0" xfId="0" applyAlignment="1">
      <alignment horizontal="center"/>
    </xf>
    <xf numFmtId="165" fontId="14" fillId="2" borderId="1" xfId="0" applyNumberFormat="1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6" xfId="0" applyFont="1" applyBorder="1"/>
    <xf numFmtId="0" fontId="12" fillId="0" borderId="1" xfId="0" applyFont="1" applyBorder="1"/>
    <xf numFmtId="0" fontId="14" fillId="0" borderId="8" xfId="0" applyFont="1" applyBorder="1"/>
    <xf numFmtId="0" fontId="19" fillId="0" borderId="1" xfId="0" applyFont="1" applyFill="1" applyBorder="1"/>
    <xf numFmtId="165" fontId="14" fillId="0" borderId="1" xfId="0" applyNumberFormat="1" applyFont="1" applyFill="1" applyBorder="1"/>
    <xf numFmtId="0" fontId="5" fillId="12" borderId="1" xfId="0" applyFont="1" applyFill="1" applyBorder="1" applyAlignment="1"/>
    <xf numFmtId="49" fontId="4" fillId="12" borderId="15" xfId="0" applyNumberFormat="1" applyFont="1" applyFill="1" applyBorder="1" applyAlignment="1">
      <alignment horizontal="center"/>
    </xf>
    <xf numFmtId="165" fontId="4" fillId="12" borderId="16" xfId="0" applyNumberFormat="1" applyFont="1" applyFill="1" applyBorder="1" applyAlignment="1"/>
    <xf numFmtId="0" fontId="2" fillId="6" borderId="8" xfId="0" applyFont="1" applyFill="1" applyBorder="1" applyAlignment="1">
      <alignment horizontal="center"/>
    </xf>
    <xf numFmtId="0" fontId="2" fillId="6" borderId="8" xfId="0" applyFont="1" applyFill="1" applyBorder="1"/>
    <xf numFmtId="165" fontId="2" fillId="6" borderId="8" xfId="0" applyNumberFormat="1" applyFont="1" applyFill="1" applyBorder="1"/>
    <xf numFmtId="165" fontId="3" fillId="6" borderId="8" xfId="0" applyNumberFormat="1" applyFont="1" applyFill="1" applyBorder="1"/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/>
    <xf numFmtId="165" fontId="3" fillId="2" borderId="6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165" fontId="2" fillId="2" borderId="0" xfId="0" applyNumberFormat="1" applyFont="1" applyFill="1" applyBorder="1"/>
    <xf numFmtId="165" fontId="3" fillId="2" borderId="0" xfId="0" applyNumberFormat="1" applyFont="1" applyFill="1" applyBorder="1"/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6" xfId="0" applyFont="1" applyFill="1" applyBorder="1"/>
    <xf numFmtId="0" fontId="1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0" fillId="0" borderId="1" xfId="0" applyNumberFormat="1" applyBorder="1"/>
    <xf numFmtId="165" fontId="1" fillId="13" borderId="1" xfId="0" applyNumberFormat="1" applyFont="1" applyFill="1" applyBorder="1"/>
    <xf numFmtId="165" fontId="0" fillId="2" borderId="8" xfId="0" applyNumberFormat="1" applyFont="1" applyFill="1" applyBorder="1"/>
    <xf numFmtId="165" fontId="11" fillId="2" borderId="8" xfId="0" applyNumberFormat="1" applyFont="1" applyFill="1" applyBorder="1"/>
    <xf numFmtId="0" fontId="0" fillId="0" borderId="8" xfId="0" applyNumberFormat="1" applyBorder="1"/>
    <xf numFmtId="165" fontId="0" fillId="2" borderId="0" xfId="0" applyNumberFormat="1" applyFont="1" applyFill="1" applyBorder="1"/>
    <xf numFmtId="165" fontId="11" fillId="2" borderId="0" xfId="0" applyNumberFormat="1" applyFont="1" applyFill="1" applyBorder="1"/>
    <xf numFmtId="0" fontId="0" fillId="0" borderId="0" xfId="0" applyNumberFormat="1" applyBorder="1"/>
    <xf numFmtId="0" fontId="1" fillId="13" borderId="1" xfId="0" applyFont="1" applyFill="1" applyBorder="1" applyAlignment="1">
      <alignment horizontal="center"/>
    </xf>
    <xf numFmtId="0" fontId="1" fillId="13" borderId="1" xfId="0" applyFont="1" applyFill="1" applyBorder="1"/>
    <xf numFmtId="0" fontId="0" fillId="0" borderId="0" xfId="0" applyAlignment="1">
      <alignment horizontal="center"/>
    </xf>
    <xf numFmtId="165" fontId="5" fillId="0" borderId="1" xfId="0" applyNumberFormat="1" applyFont="1" applyBorder="1"/>
    <xf numFmtId="165" fontId="4" fillId="0" borderId="1" xfId="0" applyNumberFormat="1" applyFont="1" applyBorder="1"/>
    <xf numFmtId="0" fontId="5" fillId="0" borderId="1" xfId="0" applyFont="1" applyBorder="1" applyAlignment="1">
      <alignment horizontal="center"/>
    </xf>
    <xf numFmtId="165" fontId="1" fillId="0" borderId="1" xfId="0" applyNumberFormat="1" applyFont="1" applyBorder="1" applyAlignment="1"/>
    <xf numFmtId="49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/>
    <xf numFmtId="165" fontId="4" fillId="0" borderId="8" xfId="0" applyNumberFormat="1" applyFont="1" applyBorder="1" applyAlignment="1"/>
    <xf numFmtId="49" fontId="4" fillId="12" borderId="6" xfId="0" applyNumberFormat="1" applyFont="1" applyFill="1" applyBorder="1" applyAlignment="1">
      <alignment horizontal="center"/>
    </xf>
    <xf numFmtId="0" fontId="5" fillId="12" borderId="6" xfId="0" applyFont="1" applyFill="1" applyBorder="1" applyAlignment="1"/>
    <xf numFmtId="165" fontId="4" fillId="12" borderId="6" xfId="0" applyNumberFormat="1" applyFont="1" applyFill="1" applyBorder="1" applyAlignment="1"/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1" fillId="7" borderId="20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5" fillId="0" borderId="20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7" fillId="7" borderId="24" xfId="0" applyFont="1" applyFill="1" applyBorder="1" applyAlignment="1">
      <alignment horizontal="center"/>
    </xf>
    <xf numFmtId="0" fontId="7" fillId="7" borderId="25" xfId="0" applyFont="1" applyFill="1" applyBorder="1" applyAlignment="1">
      <alignment horizontal="center"/>
    </xf>
    <xf numFmtId="0" fontId="7" fillId="7" borderId="26" xfId="0" applyFont="1" applyFill="1" applyBorder="1" applyAlignment="1">
      <alignment horizontal="center"/>
    </xf>
    <xf numFmtId="0" fontId="1" fillId="11" borderId="24" xfId="0" applyFont="1" applyFill="1" applyBorder="1" applyAlignment="1">
      <alignment horizontal="center"/>
    </xf>
    <xf numFmtId="0" fontId="1" fillId="11" borderId="25" xfId="0" applyFont="1" applyFill="1" applyBorder="1" applyAlignment="1">
      <alignment horizontal="center"/>
    </xf>
    <xf numFmtId="0" fontId="1" fillId="11" borderId="26" xfId="0" applyFont="1" applyFill="1" applyBorder="1" applyAlignment="1">
      <alignment horizontal="center"/>
    </xf>
    <xf numFmtId="0" fontId="18" fillId="7" borderId="24" xfId="0" applyFont="1" applyFill="1" applyBorder="1" applyAlignment="1">
      <alignment horizontal="center"/>
    </xf>
    <xf numFmtId="0" fontId="18" fillId="7" borderId="25" xfId="0" applyFont="1" applyFill="1" applyBorder="1" applyAlignment="1">
      <alignment horizontal="center"/>
    </xf>
    <xf numFmtId="0" fontId="18" fillId="7" borderId="26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99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8"/>
  <sheetViews>
    <sheetView tabSelected="1" workbookViewId="0">
      <selection activeCell="A82" sqref="A82:B82"/>
    </sheetView>
  </sheetViews>
  <sheetFormatPr baseColWidth="10" defaultRowHeight="15" x14ac:dyDescent="0.25"/>
  <cols>
    <col min="1" max="1" width="6.7109375" customWidth="1"/>
    <col min="2" max="2" width="43.42578125" customWidth="1"/>
    <col min="3" max="4" width="11.42578125" customWidth="1"/>
    <col min="5" max="5" width="11.140625" customWidth="1"/>
    <col min="6" max="6" width="14.28515625" customWidth="1"/>
    <col min="7" max="7" width="11.42578125" style="21"/>
  </cols>
  <sheetData>
    <row r="2" spans="1:7" ht="18" customHeight="1" x14ac:dyDescent="0.25">
      <c r="A2" s="202" t="s">
        <v>65</v>
      </c>
      <c r="B2" s="203"/>
      <c r="C2" s="203"/>
      <c r="D2" s="203"/>
      <c r="E2" s="203"/>
      <c r="F2" s="204"/>
    </row>
    <row r="3" spans="1:7" ht="18" customHeight="1" x14ac:dyDescent="0.25">
      <c r="A3" s="205" t="s">
        <v>157</v>
      </c>
      <c r="B3" s="206"/>
      <c r="C3" s="206"/>
      <c r="D3" s="206"/>
      <c r="E3" s="206"/>
      <c r="F3" s="207"/>
      <c r="G3" s="22"/>
    </row>
    <row r="5" spans="1:7" ht="18.75" x14ac:dyDescent="0.3">
      <c r="A5" s="201" t="s">
        <v>122</v>
      </c>
      <c r="B5" s="201"/>
      <c r="C5" s="201"/>
      <c r="D5" s="201"/>
      <c r="E5" s="201"/>
      <c r="F5" s="201"/>
      <c r="G5" s="25"/>
    </row>
    <row r="6" spans="1:7" x14ac:dyDescent="0.25">
      <c r="A6" s="201" t="s">
        <v>123</v>
      </c>
      <c r="B6" s="201"/>
      <c r="C6" s="201"/>
      <c r="D6" s="201"/>
      <c r="E6" s="201"/>
      <c r="F6" s="201"/>
    </row>
    <row r="7" spans="1:7" x14ac:dyDescent="0.25">
      <c r="A7" s="19"/>
      <c r="B7" s="19"/>
      <c r="C7" s="19"/>
      <c r="D7" s="19"/>
      <c r="E7" s="19"/>
      <c r="F7" s="19"/>
    </row>
    <row r="8" spans="1:7" x14ac:dyDescent="0.25">
      <c r="A8" s="71" t="s">
        <v>135</v>
      </c>
      <c r="B8" s="19"/>
      <c r="C8" s="19"/>
      <c r="D8" s="19"/>
      <c r="E8" s="19"/>
      <c r="F8" s="19"/>
    </row>
    <row r="9" spans="1:7" x14ac:dyDescent="0.25">
      <c r="A9" s="72" t="s">
        <v>136</v>
      </c>
      <c r="B9" s="19"/>
      <c r="C9" s="19"/>
      <c r="D9" s="19"/>
      <c r="E9" s="19"/>
      <c r="F9" s="19"/>
    </row>
    <row r="10" spans="1:7" x14ac:dyDescent="0.25">
      <c r="A10" s="71" t="s">
        <v>137</v>
      </c>
      <c r="B10" s="19"/>
      <c r="C10" s="19"/>
      <c r="D10" s="19"/>
      <c r="E10" s="19"/>
      <c r="F10" s="19"/>
    </row>
    <row r="11" spans="1:7" x14ac:dyDescent="0.25">
      <c r="A11" s="71" t="s">
        <v>138</v>
      </c>
      <c r="B11" s="19"/>
      <c r="C11" s="19"/>
      <c r="D11" s="19"/>
      <c r="E11" s="19"/>
      <c r="F11" s="19"/>
    </row>
    <row r="12" spans="1:7" x14ac:dyDescent="0.25">
      <c r="A12" s="71"/>
      <c r="B12" s="19"/>
      <c r="C12" s="19"/>
      <c r="D12" s="19"/>
      <c r="E12" s="19"/>
      <c r="F12" s="19"/>
    </row>
    <row r="13" spans="1:7" x14ac:dyDescent="0.25">
      <c r="A13" s="19"/>
      <c r="B13" s="19"/>
      <c r="C13" s="19"/>
      <c r="D13" s="19"/>
      <c r="E13" s="19"/>
      <c r="F13" s="19"/>
    </row>
    <row r="14" spans="1:7" x14ac:dyDescent="0.25">
      <c r="A14" s="19" t="s">
        <v>124</v>
      </c>
      <c r="B14" s="19"/>
      <c r="C14" s="19"/>
      <c r="D14" s="19"/>
      <c r="E14" s="19"/>
      <c r="F14" s="19"/>
    </row>
    <row r="15" spans="1:7" x14ac:dyDescent="0.25">
      <c r="A15" s="19"/>
      <c r="B15" s="19"/>
      <c r="C15" s="19"/>
      <c r="D15" s="19"/>
      <c r="E15" s="19"/>
      <c r="F15" s="19"/>
    </row>
    <row r="16" spans="1:7" x14ac:dyDescent="0.25">
      <c r="A16" s="19"/>
      <c r="B16" s="19"/>
      <c r="C16" s="19"/>
      <c r="D16" s="19"/>
      <c r="E16" s="19"/>
      <c r="F16" s="19"/>
    </row>
    <row r="17" spans="1:7" x14ac:dyDescent="0.25">
      <c r="A17" s="19" t="s">
        <v>125</v>
      </c>
      <c r="B17" s="19"/>
      <c r="C17" s="19"/>
      <c r="D17" s="19"/>
      <c r="E17" s="19"/>
      <c r="F17" s="19"/>
    </row>
    <row r="18" spans="1:7" x14ac:dyDescent="0.25">
      <c r="A18" s="19" t="s">
        <v>126</v>
      </c>
      <c r="B18" s="19"/>
      <c r="C18" s="19"/>
      <c r="D18" s="19"/>
      <c r="E18" s="19"/>
      <c r="F18" s="19"/>
    </row>
    <row r="19" spans="1:7" x14ac:dyDescent="0.25">
      <c r="A19" s="19" t="s">
        <v>139</v>
      </c>
      <c r="B19" s="19"/>
      <c r="C19" s="19"/>
      <c r="D19" s="19"/>
      <c r="E19" s="19"/>
      <c r="F19" s="19"/>
    </row>
    <row r="20" spans="1:7" x14ac:dyDescent="0.25">
      <c r="A20" s="19" t="s">
        <v>140</v>
      </c>
      <c r="B20" s="19"/>
      <c r="C20" s="19"/>
      <c r="D20" s="19"/>
      <c r="E20" s="19"/>
      <c r="F20" s="19"/>
    </row>
    <row r="21" spans="1:7" ht="15" customHeight="1" x14ac:dyDescent="0.25">
      <c r="A21" s="19"/>
      <c r="B21" s="19"/>
      <c r="C21" s="19"/>
      <c r="D21" s="19"/>
      <c r="E21" s="19"/>
      <c r="F21" s="19"/>
    </row>
    <row r="22" spans="1:7" ht="15" customHeight="1" x14ac:dyDescent="0.25">
      <c r="A22" s="19" t="s">
        <v>141</v>
      </c>
      <c r="B22" s="19"/>
      <c r="C22" s="19"/>
      <c r="D22" s="19"/>
      <c r="E22" s="19"/>
      <c r="F22" s="19"/>
    </row>
    <row r="23" spans="1:7" x14ac:dyDescent="0.25">
      <c r="A23" s="19" t="s">
        <v>142</v>
      </c>
      <c r="B23" s="19"/>
      <c r="C23" s="19"/>
      <c r="D23" s="19"/>
      <c r="E23" s="19"/>
      <c r="F23" s="19"/>
    </row>
    <row r="24" spans="1:7" x14ac:dyDescent="0.25">
      <c r="A24" s="19" t="s">
        <v>143</v>
      </c>
      <c r="B24" s="19"/>
      <c r="C24" s="19"/>
      <c r="D24" s="19"/>
      <c r="E24" s="19"/>
      <c r="F24" s="19"/>
    </row>
    <row r="26" spans="1:7" s="4" customFormat="1" ht="20.25" customHeight="1" x14ac:dyDescent="0.25">
      <c r="A26" s="198" t="s">
        <v>3</v>
      </c>
      <c r="B26" s="199"/>
      <c r="C26" s="199"/>
      <c r="D26" s="199"/>
      <c r="E26" s="199"/>
      <c r="F26" s="200"/>
      <c r="G26" s="23"/>
    </row>
    <row r="27" spans="1:7" s="4" customFormat="1" ht="27.75" customHeight="1" x14ac:dyDescent="0.25">
      <c r="A27" s="98" t="s">
        <v>0</v>
      </c>
      <c r="B27" s="99" t="s">
        <v>49</v>
      </c>
      <c r="C27" s="100"/>
      <c r="D27" s="99"/>
      <c r="E27" s="100"/>
      <c r="F27" s="99"/>
      <c r="G27" s="23"/>
    </row>
    <row r="28" spans="1:7" s="4" customFormat="1" x14ac:dyDescent="0.25">
      <c r="A28" s="18">
        <v>1</v>
      </c>
      <c r="B28" s="20" t="s">
        <v>2</v>
      </c>
      <c r="C28" s="14"/>
      <c r="D28" s="14"/>
      <c r="E28" s="14"/>
      <c r="F28" s="14">
        <f>SUM(E29:E57)</f>
        <v>1002915.1099999999</v>
      </c>
      <c r="G28" s="23"/>
    </row>
    <row r="29" spans="1:7" s="4" customFormat="1" x14ac:dyDescent="0.25">
      <c r="A29" s="16">
        <v>11</v>
      </c>
      <c r="B29" s="17" t="s">
        <v>4</v>
      </c>
      <c r="C29" s="8"/>
      <c r="D29" s="8"/>
      <c r="E29" s="8">
        <f>SUM(D30)</f>
        <v>126652.44</v>
      </c>
      <c r="F29" s="8"/>
      <c r="G29" s="23"/>
    </row>
    <row r="30" spans="1:7" s="4" customFormat="1" x14ac:dyDescent="0.25">
      <c r="A30" s="16">
        <v>118</v>
      </c>
      <c r="B30" s="17" t="s">
        <v>5</v>
      </c>
      <c r="C30" s="8"/>
      <c r="D30" s="8">
        <f>SUM(C31:C34)</f>
        <v>126652.44</v>
      </c>
      <c r="E30" s="8"/>
      <c r="F30" s="8"/>
      <c r="G30" s="23"/>
    </row>
    <row r="31" spans="1:7" x14ac:dyDescent="0.25">
      <c r="A31" s="35">
        <v>11801</v>
      </c>
      <c r="B31" s="6" t="s">
        <v>6</v>
      </c>
      <c r="C31" s="7">
        <v>57643.83</v>
      </c>
      <c r="D31" s="7"/>
      <c r="E31" s="7"/>
      <c r="F31" s="7"/>
    </row>
    <row r="32" spans="1:7" x14ac:dyDescent="0.25">
      <c r="A32" s="35">
        <v>11802</v>
      </c>
      <c r="B32" s="6" t="s">
        <v>31</v>
      </c>
      <c r="C32" s="7">
        <v>57837.84</v>
      </c>
      <c r="D32" s="7"/>
      <c r="E32" s="7"/>
      <c r="F32" s="7"/>
    </row>
    <row r="33" spans="1:7" x14ac:dyDescent="0.25">
      <c r="A33" s="35">
        <v>11816</v>
      </c>
      <c r="B33" s="6" t="s">
        <v>127</v>
      </c>
      <c r="C33" s="7">
        <v>5006.58</v>
      </c>
      <c r="D33" s="7"/>
      <c r="E33" s="7"/>
      <c r="F33" s="7"/>
    </row>
    <row r="34" spans="1:7" x14ac:dyDescent="0.25">
      <c r="A34" s="35">
        <v>11818</v>
      </c>
      <c r="B34" s="6" t="s">
        <v>7</v>
      </c>
      <c r="C34" s="7">
        <v>6164.19</v>
      </c>
      <c r="D34" s="7"/>
      <c r="E34" s="7"/>
      <c r="F34" s="7"/>
    </row>
    <row r="35" spans="1:7" s="4" customFormat="1" x14ac:dyDescent="0.25">
      <c r="A35" s="16">
        <v>12</v>
      </c>
      <c r="B35" s="17" t="s">
        <v>9</v>
      </c>
      <c r="C35" s="8"/>
      <c r="D35" s="8"/>
      <c r="E35" s="8">
        <f>SUM(D36:D50)</f>
        <v>788979.71</v>
      </c>
      <c r="F35" s="8"/>
      <c r="G35" s="23"/>
    </row>
    <row r="36" spans="1:7" s="4" customFormat="1" x14ac:dyDescent="0.25">
      <c r="A36" s="16">
        <v>121</v>
      </c>
      <c r="B36" s="17" t="s">
        <v>8</v>
      </c>
      <c r="C36" s="8"/>
      <c r="D36" s="8">
        <f>SUM(C37:C49)</f>
        <v>705788.96</v>
      </c>
      <c r="E36" s="8"/>
      <c r="F36" s="8"/>
      <c r="G36" s="23"/>
    </row>
    <row r="37" spans="1:7" x14ac:dyDescent="0.25">
      <c r="A37" s="35">
        <v>12105</v>
      </c>
      <c r="B37" s="6" t="s">
        <v>32</v>
      </c>
      <c r="C37" s="7">
        <v>21761.49</v>
      </c>
      <c r="D37" s="7"/>
      <c r="E37" s="7"/>
      <c r="F37" s="7"/>
    </row>
    <row r="38" spans="1:7" x14ac:dyDescent="0.25">
      <c r="A38" s="35">
        <v>12106</v>
      </c>
      <c r="B38" s="6" t="s">
        <v>10</v>
      </c>
      <c r="C38" s="7">
        <v>15488.56</v>
      </c>
      <c r="D38" s="7"/>
      <c r="E38" s="7"/>
      <c r="F38" s="7"/>
    </row>
    <row r="39" spans="1:7" ht="15" customHeight="1" x14ac:dyDescent="0.25">
      <c r="A39" s="35">
        <v>12108</v>
      </c>
      <c r="B39" s="6" t="s">
        <v>11</v>
      </c>
      <c r="C39" s="7">
        <v>94330.31</v>
      </c>
      <c r="D39" s="7"/>
      <c r="E39" s="7"/>
      <c r="F39" s="7"/>
    </row>
    <row r="40" spans="1:7" x14ac:dyDescent="0.25">
      <c r="A40" s="35">
        <v>12109</v>
      </c>
      <c r="B40" s="6" t="s">
        <v>12</v>
      </c>
      <c r="C40" s="7">
        <v>124448</v>
      </c>
      <c r="D40" s="7"/>
      <c r="E40" s="7"/>
      <c r="F40" s="7"/>
    </row>
    <row r="41" spans="1:7" x14ac:dyDescent="0.25">
      <c r="A41" s="35">
        <v>12111</v>
      </c>
      <c r="B41" s="6" t="s">
        <v>13</v>
      </c>
      <c r="C41" s="7">
        <v>12313.37</v>
      </c>
      <c r="D41" s="7"/>
      <c r="E41" s="7"/>
      <c r="F41" s="7"/>
    </row>
    <row r="42" spans="1:7" x14ac:dyDescent="0.25">
      <c r="A42" s="9">
        <v>12114</v>
      </c>
      <c r="B42" s="10" t="s">
        <v>50</v>
      </c>
      <c r="C42" s="11">
        <v>34743.019999999997</v>
      </c>
      <c r="D42" s="11"/>
      <c r="E42" s="11"/>
      <c r="F42" s="11"/>
    </row>
    <row r="43" spans="1:7" x14ac:dyDescent="0.25">
      <c r="A43" s="35">
        <v>12115</v>
      </c>
      <c r="B43" s="6" t="s">
        <v>51</v>
      </c>
      <c r="C43" s="7">
        <v>69943</v>
      </c>
      <c r="D43" s="7"/>
      <c r="E43" s="7"/>
      <c r="F43" s="7"/>
    </row>
    <row r="44" spans="1:7" x14ac:dyDescent="0.25">
      <c r="A44" s="35">
        <v>12117</v>
      </c>
      <c r="B44" s="6" t="s">
        <v>16</v>
      </c>
      <c r="C44" s="7">
        <v>86113.29</v>
      </c>
      <c r="D44" s="7"/>
      <c r="E44" s="7"/>
      <c r="F44" s="7"/>
    </row>
    <row r="45" spans="1:7" x14ac:dyDescent="0.25">
      <c r="A45" s="92">
        <v>12118</v>
      </c>
      <c r="B45" s="93" t="s">
        <v>77</v>
      </c>
      <c r="C45" s="77">
        <v>244855.24</v>
      </c>
      <c r="D45" s="77"/>
      <c r="E45" s="77"/>
      <c r="F45" s="77"/>
    </row>
    <row r="46" spans="1:7" s="5" customFormat="1" x14ac:dyDescent="0.25">
      <c r="A46" s="118"/>
      <c r="B46" s="119"/>
      <c r="C46" s="120"/>
      <c r="D46" s="120"/>
      <c r="E46" s="120"/>
      <c r="F46" s="120"/>
      <c r="G46" s="24"/>
    </row>
    <row r="47" spans="1:7" s="5" customFormat="1" x14ac:dyDescent="0.25">
      <c r="A47" s="118"/>
      <c r="B47" s="119"/>
      <c r="C47" s="120"/>
      <c r="D47" s="120"/>
      <c r="E47" s="120"/>
      <c r="F47" s="120"/>
      <c r="G47" s="24"/>
    </row>
    <row r="48" spans="1:7" x14ac:dyDescent="0.25">
      <c r="A48" s="9">
        <v>12119</v>
      </c>
      <c r="B48" s="10" t="s">
        <v>52</v>
      </c>
      <c r="C48" s="11">
        <v>1788.32</v>
      </c>
      <c r="D48" s="11"/>
      <c r="E48" s="11"/>
      <c r="F48" s="11"/>
    </row>
    <row r="49" spans="1:7" ht="16.5" x14ac:dyDescent="0.35">
      <c r="A49" s="50">
        <v>12199</v>
      </c>
      <c r="B49" s="6" t="s">
        <v>134</v>
      </c>
      <c r="C49" s="70">
        <v>4.3600000000000003</v>
      </c>
      <c r="D49" s="7"/>
      <c r="E49" s="7"/>
      <c r="F49" s="7"/>
    </row>
    <row r="50" spans="1:7" s="4" customFormat="1" ht="16.5" x14ac:dyDescent="0.35">
      <c r="A50" s="16">
        <v>122</v>
      </c>
      <c r="B50" s="17" t="s">
        <v>18</v>
      </c>
      <c r="C50" s="8"/>
      <c r="D50" s="79">
        <f>SUM(C51:C52)</f>
        <v>83190.75</v>
      </c>
      <c r="E50" s="8"/>
      <c r="F50" s="8"/>
      <c r="G50" s="23"/>
    </row>
    <row r="51" spans="1:7" x14ac:dyDescent="0.25">
      <c r="A51" s="35">
        <v>12210</v>
      </c>
      <c r="B51" s="6" t="s">
        <v>19</v>
      </c>
      <c r="C51" s="7">
        <v>82860.5</v>
      </c>
      <c r="D51" s="6"/>
      <c r="E51" s="6"/>
      <c r="F51" s="7"/>
    </row>
    <row r="52" spans="1:7" ht="16.5" x14ac:dyDescent="0.35">
      <c r="A52" s="35">
        <v>12211</v>
      </c>
      <c r="B52" s="6" t="s">
        <v>20</v>
      </c>
      <c r="C52" s="70">
        <v>330.25</v>
      </c>
      <c r="D52" s="7"/>
      <c r="E52" s="7"/>
      <c r="F52" s="7"/>
    </row>
    <row r="53" spans="1:7" s="4" customFormat="1" x14ac:dyDescent="0.25">
      <c r="A53" s="16">
        <v>14</v>
      </c>
      <c r="B53" s="17" t="s">
        <v>53</v>
      </c>
      <c r="C53" s="8"/>
      <c r="E53" s="8">
        <f>SUM(D54)</f>
        <v>46944.98</v>
      </c>
      <c r="F53" s="8"/>
      <c r="G53" s="23"/>
    </row>
    <row r="54" spans="1:7" s="4" customFormat="1" ht="14.25" customHeight="1" x14ac:dyDescent="0.35">
      <c r="A54" s="16">
        <v>142</v>
      </c>
      <c r="B54" s="17" t="s">
        <v>54</v>
      </c>
      <c r="C54" s="8"/>
      <c r="D54" s="79">
        <f>SUM(C55:C56)</f>
        <v>46944.98</v>
      </c>
      <c r="E54" s="8"/>
      <c r="F54" s="8"/>
      <c r="G54" s="23"/>
    </row>
    <row r="55" spans="1:7" ht="14.25" customHeight="1" x14ac:dyDescent="0.25">
      <c r="A55" s="50">
        <v>14201</v>
      </c>
      <c r="B55" s="6" t="s">
        <v>156</v>
      </c>
      <c r="C55" s="7">
        <v>36841.480000000003</v>
      </c>
      <c r="D55" s="7"/>
      <c r="E55" s="7"/>
      <c r="F55" s="7"/>
    </row>
    <row r="56" spans="1:7" ht="14.25" customHeight="1" x14ac:dyDescent="0.35">
      <c r="A56" s="35">
        <v>14299</v>
      </c>
      <c r="B56" s="6" t="s">
        <v>22</v>
      </c>
      <c r="C56" s="70">
        <v>10103.5</v>
      </c>
      <c r="D56" s="7"/>
      <c r="E56" s="7"/>
      <c r="F56" s="7"/>
    </row>
    <row r="57" spans="1:7" s="4" customFormat="1" ht="16.5" x14ac:dyDescent="0.35">
      <c r="A57" s="16">
        <v>15</v>
      </c>
      <c r="B57" s="17" t="s">
        <v>39</v>
      </c>
      <c r="C57" s="8"/>
      <c r="E57" s="79">
        <f>SUM(D58:D64)</f>
        <v>40337.980000000003</v>
      </c>
      <c r="F57" s="8"/>
      <c r="G57" s="23"/>
    </row>
    <row r="58" spans="1:7" s="4" customFormat="1" ht="14.25" customHeight="1" x14ac:dyDescent="0.25">
      <c r="A58" s="16">
        <v>153</v>
      </c>
      <c r="B58" s="17" t="s">
        <v>66</v>
      </c>
      <c r="C58" s="8"/>
      <c r="D58" s="7">
        <f>SUM(C59:C61)</f>
        <v>14387.910000000002</v>
      </c>
      <c r="E58" s="8"/>
      <c r="F58" s="8"/>
      <c r="G58" s="23"/>
    </row>
    <row r="59" spans="1:7" ht="14.25" customHeight="1" x14ac:dyDescent="0.25">
      <c r="A59" s="35">
        <v>15301</v>
      </c>
      <c r="B59" s="6" t="s">
        <v>67</v>
      </c>
      <c r="C59" s="7">
        <v>4555.59</v>
      </c>
      <c r="D59" s="7"/>
      <c r="E59" s="7"/>
      <c r="F59" s="7"/>
    </row>
    <row r="60" spans="1:7" x14ac:dyDescent="0.25">
      <c r="A60" s="35">
        <v>15302</v>
      </c>
      <c r="B60" s="6" t="s">
        <v>68</v>
      </c>
      <c r="C60" s="7">
        <v>9763.2000000000007</v>
      </c>
      <c r="D60" s="7"/>
      <c r="E60" s="7"/>
      <c r="F60" s="7"/>
    </row>
    <row r="61" spans="1:7" ht="16.5" x14ac:dyDescent="0.35">
      <c r="A61" s="50">
        <v>15312</v>
      </c>
      <c r="B61" s="6" t="s">
        <v>128</v>
      </c>
      <c r="C61" s="70">
        <v>69.12</v>
      </c>
      <c r="D61" s="7"/>
      <c r="E61" s="7"/>
      <c r="F61" s="7"/>
    </row>
    <row r="62" spans="1:7" s="4" customFormat="1" ht="14.25" customHeight="1" x14ac:dyDescent="0.25">
      <c r="A62" s="16">
        <v>154</v>
      </c>
      <c r="B62" s="17" t="s">
        <v>37</v>
      </c>
      <c r="C62" s="8"/>
      <c r="D62" s="7">
        <f>SUM(C63)</f>
        <v>22804.43</v>
      </c>
      <c r="E62" s="8"/>
      <c r="F62" s="8"/>
      <c r="G62" s="23"/>
    </row>
    <row r="63" spans="1:7" ht="14.25" customHeight="1" x14ac:dyDescent="0.35">
      <c r="A63" s="35">
        <v>15402</v>
      </c>
      <c r="B63" s="6" t="s">
        <v>69</v>
      </c>
      <c r="C63" s="70">
        <v>22804.43</v>
      </c>
      <c r="D63" s="7"/>
      <c r="E63" s="7"/>
      <c r="F63" s="7"/>
    </row>
    <row r="64" spans="1:7" s="4" customFormat="1" ht="14.25" customHeight="1" x14ac:dyDescent="0.35">
      <c r="A64" s="16">
        <v>157</v>
      </c>
      <c r="B64" s="17" t="s">
        <v>40</v>
      </c>
      <c r="C64" s="8"/>
      <c r="D64" s="70">
        <f>SUM(C65)</f>
        <v>3145.64</v>
      </c>
      <c r="E64" s="8"/>
      <c r="F64" s="8"/>
      <c r="G64" s="23"/>
    </row>
    <row r="65" spans="1:7" ht="14.25" customHeight="1" x14ac:dyDescent="0.35">
      <c r="A65" s="35">
        <v>15799</v>
      </c>
      <c r="B65" s="6" t="s">
        <v>41</v>
      </c>
      <c r="C65" s="70">
        <v>3145.64</v>
      </c>
      <c r="D65" s="7"/>
      <c r="E65" s="7"/>
      <c r="F65" s="7"/>
    </row>
    <row r="66" spans="1:7" s="4" customFormat="1" ht="14.25" customHeight="1" x14ac:dyDescent="0.25">
      <c r="A66" s="16"/>
      <c r="B66" s="17" t="s">
        <v>76</v>
      </c>
      <c r="C66" s="8"/>
      <c r="D66" s="8"/>
      <c r="E66" s="8"/>
      <c r="F66" s="7">
        <f>SUM(E68)</f>
        <v>288274.68</v>
      </c>
      <c r="G66" s="23"/>
    </row>
    <row r="67" spans="1:7" s="4" customFormat="1" ht="14.25" customHeight="1" x14ac:dyDescent="0.25">
      <c r="A67" s="16"/>
      <c r="B67" s="17" t="s">
        <v>74</v>
      </c>
      <c r="C67" s="8"/>
      <c r="D67" s="8"/>
      <c r="E67" s="8"/>
      <c r="F67" s="8"/>
      <c r="G67" s="23"/>
    </row>
    <row r="68" spans="1:7" s="4" customFormat="1" ht="14.25" customHeight="1" x14ac:dyDescent="0.35">
      <c r="A68" s="16">
        <v>16</v>
      </c>
      <c r="B68" s="17" t="s">
        <v>56</v>
      </c>
      <c r="C68" s="8"/>
      <c r="D68" s="8"/>
      <c r="E68" s="70">
        <f>SUM(D69)</f>
        <v>288274.68</v>
      </c>
      <c r="F68" s="8"/>
      <c r="G68" s="23"/>
    </row>
    <row r="69" spans="1:7" s="4" customFormat="1" ht="14.25" customHeight="1" x14ac:dyDescent="0.35">
      <c r="A69" s="16">
        <v>162</v>
      </c>
      <c r="B69" s="17" t="s">
        <v>70</v>
      </c>
      <c r="C69" s="8"/>
      <c r="D69" s="70">
        <f>SUM(C70)</f>
        <v>288274.68</v>
      </c>
      <c r="E69" s="8"/>
      <c r="F69" s="8"/>
      <c r="G69" s="23"/>
    </row>
    <row r="70" spans="1:7" ht="14.25" customHeight="1" x14ac:dyDescent="0.35">
      <c r="A70" s="35">
        <v>16201</v>
      </c>
      <c r="B70" s="6" t="s">
        <v>71</v>
      </c>
      <c r="C70" s="70">
        <v>288274.68</v>
      </c>
      <c r="D70" s="7"/>
      <c r="E70" s="7"/>
      <c r="F70" s="7"/>
    </row>
    <row r="71" spans="1:7" s="4" customFormat="1" ht="14.25" customHeight="1" x14ac:dyDescent="0.25">
      <c r="A71" s="16"/>
      <c r="B71" s="17" t="s">
        <v>75</v>
      </c>
      <c r="C71" s="8"/>
      <c r="D71" s="8"/>
      <c r="E71" s="8"/>
      <c r="F71" s="7">
        <f>SUM(E72)</f>
        <v>864823.44</v>
      </c>
      <c r="G71" s="23"/>
    </row>
    <row r="72" spans="1:7" s="4" customFormat="1" ht="14.25" customHeight="1" x14ac:dyDescent="0.35">
      <c r="A72" s="16">
        <v>22</v>
      </c>
      <c r="B72" s="17" t="s">
        <v>44</v>
      </c>
      <c r="C72" s="8"/>
      <c r="D72" s="8"/>
      <c r="E72" s="70">
        <f>SUM(D73)</f>
        <v>864823.44</v>
      </c>
      <c r="F72" s="15"/>
      <c r="G72" s="23"/>
    </row>
    <row r="73" spans="1:7" s="4" customFormat="1" ht="14.25" customHeight="1" x14ac:dyDescent="0.35">
      <c r="A73" s="16">
        <v>222</v>
      </c>
      <c r="B73" s="17" t="s">
        <v>72</v>
      </c>
      <c r="C73" s="8"/>
      <c r="D73" s="70">
        <f>SUM(C74)</f>
        <v>864823.44</v>
      </c>
      <c r="E73" s="8"/>
      <c r="F73" s="8"/>
      <c r="G73" s="23"/>
    </row>
    <row r="74" spans="1:7" ht="14.25" customHeight="1" x14ac:dyDescent="0.35">
      <c r="A74" s="35">
        <v>22201</v>
      </c>
      <c r="B74" s="6" t="s">
        <v>78</v>
      </c>
      <c r="C74" s="70">
        <v>864823.44</v>
      </c>
      <c r="D74" s="7"/>
      <c r="E74" s="7"/>
      <c r="F74" s="7"/>
    </row>
    <row r="75" spans="1:7" x14ac:dyDescent="0.25">
      <c r="A75" s="16">
        <v>3</v>
      </c>
      <c r="B75" s="17" t="s">
        <v>47</v>
      </c>
      <c r="C75" s="7"/>
      <c r="D75" s="7"/>
      <c r="E75" s="7"/>
      <c r="F75" s="7">
        <v>100509.81</v>
      </c>
    </row>
    <row r="76" spans="1:7" s="4" customFormat="1" ht="16.5" x14ac:dyDescent="0.35">
      <c r="A76" s="16">
        <v>32</v>
      </c>
      <c r="B76" s="17" t="s">
        <v>48</v>
      </c>
      <c r="C76" s="8"/>
      <c r="D76" s="14"/>
      <c r="E76" s="70">
        <f>SUM(D77)</f>
        <v>100509.81000000001</v>
      </c>
      <c r="F76" s="15"/>
      <c r="G76" s="23"/>
    </row>
    <row r="77" spans="1:7" s="4" customFormat="1" ht="16.5" x14ac:dyDescent="0.35">
      <c r="A77" s="16">
        <v>321</v>
      </c>
      <c r="B77" s="17" t="s">
        <v>73</v>
      </c>
      <c r="C77" s="8"/>
      <c r="D77" s="70">
        <f>SUM(C78:C87)</f>
        <v>100509.81000000001</v>
      </c>
      <c r="E77" s="8"/>
      <c r="F77" s="8"/>
      <c r="G77" s="23"/>
    </row>
    <row r="78" spans="1:7" x14ac:dyDescent="0.25">
      <c r="A78" s="143">
        <v>32102</v>
      </c>
      <c r="B78" s="144" t="s">
        <v>97</v>
      </c>
      <c r="C78" s="142">
        <v>1179.71</v>
      </c>
      <c r="D78" s="7"/>
      <c r="E78" s="7"/>
      <c r="F78" s="7"/>
    </row>
    <row r="79" spans="1:7" x14ac:dyDescent="0.25">
      <c r="A79" s="145">
        <v>32102</v>
      </c>
      <c r="B79" s="146" t="s">
        <v>131</v>
      </c>
      <c r="C79" s="65">
        <v>517.98</v>
      </c>
      <c r="D79" s="7"/>
      <c r="E79" s="7"/>
      <c r="F79" s="7"/>
    </row>
    <row r="80" spans="1:7" ht="14.25" customHeight="1" x14ac:dyDescent="0.25">
      <c r="A80" s="145">
        <v>32102</v>
      </c>
      <c r="B80" s="146" t="s">
        <v>98</v>
      </c>
      <c r="C80" s="65">
        <v>8.0500000000000007</v>
      </c>
      <c r="D80" s="7"/>
      <c r="E80" s="7"/>
      <c r="F80" s="7"/>
    </row>
    <row r="81" spans="1:7" ht="14.25" customHeight="1" x14ac:dyDescent="0.25">
      <c r="A81" s="145">
        <v>32102</v>
      </c>
      <c r="B81" s="146" t="s">
        <v>178</v>
      </c>
      <c r="C81" s="65">
        <v>23858.720000000001</v>
      </c>
      <c r="D81" s="7"/>
      <c r="E81" s="7"/>
      <c r="F81" s="7"/>
    </row>
    <row r="82" spans="1:7" ht="14.25" customHeight="1" x14ac:dyDescent="0.25">
      <c r="A82" s="145">
        <v>32102</v>
      </c>
      <c r="B82" s="146" t="s">
        <v>99</v>
      </c>
      <c r="C82" s="65">
        <v>71574.820000000007</v>
      </c>
      <c r="D82" s="7"/>
      <c r="E82" s="7"/>
      <c r="F82" s="7"/>
    </row>
    <row r="83" spans="1:7" x14ac:dyDescent="0.25">
      <c r="A83" s="145">
        <v>32102</v>
      </c>
      <c r="B83" s="146" t="s">
        <v>129</v>
      </c>
      <c r="C83" s="65">
        <v>376.56</v>
      </c>
      <c r="D83" s="11"/>
      <c r="E83" s="11"/>
      <c r="F83" s="11"/>
    </row>
    <row r="84" spans="1:7" x14ac:dyDescent="0.25">
      <c r="A84" s="145">
        <v>32102</v>
      </c>
      <c r="B84" s="149" t="s">
        <v>160</v>
      </c>
      <c r="C84" s="95">
        <v>2453.04</v>
      </c>
      <c r="D84" s="7"/>
      <c r="E84" s="7"/>
      <c r="F84" s="7"/>
    </row>
    <row r="85" spans="1:7" x14ac:dyDescent="0.25">
      <c r="A85" s="145">
        <v>32102</v>
      </c>
      <c r="B85" s="146" t="s">
        <v>159</v>
      </c>
      <c r="C85" s="65">
        <v>333.07</v>
      </c>
      <c r="D85" s="7"/>
      <c r="E85" s="7"/>
      <c r="F85" s="7"/>
    </row>
    <row r="86" spans="1:7" x14ac:dyDescent="0.25">
      <c r="A86" s="145">
        <v>32102</v>
      </c>
      <c r="B86" s="150" t="s">
        <v>132</v>
      </c>
      <c r="C86" s="151">
        <v>94.24</v>
      </c>
      <c r="D86" s="11"/>
      <c r="E86" s="11"/>
      <c r="F86" s="11"/>
    </row>
    <row r="87" spans="1:7" x14ac:dyDescent="0.25">
      <c r="A87" s="145">
        <v>32102</v>
      </c>
      <c r="B87" s="147" t="s">
        <v>133</v>
      </c>
      <c r="C87" s="96">
        <v>113.62</v>
      </c>
      <c r="D87" s="7"/>
      <c r="E87" s="7"/>
      <c r="F87" s="7"/>
    </row>
    <row r="88" spans="1:7" s="31" customFormat="1" ht="15.75" x14ac:dyDescent="0.25">
      <c r="A88" s="196"/>
      <c r="B88" s="197"/>
      <c r="C88" s="101"/>
      <c r="D88" s="101"/>
      <c r="E88" s="101"/>
      <c r="F88" s="102">
        <f>SUM(F28:F87)</f>
        <v>2256523.0399999996</v>
      </c>
      <c r="G88" s="30"/>
    </row>
  </sheetData>
  <mergeCells count="6">
    <mergeCell ref="A88:B88"/>
    <mergeCell ref="A26:F26"/>
    <mergeCell ref="A5:F5"/>
    <mergeCell ref="A6:F6"/>
    <mergeCell ref="A2:F2"/>
    <mergeCell ref="A3:F3"/>
  </mergeCells>
  <pageMargins left="0.41" right="0.15748031496062992" top="0.71" bottom="0.66" header="0.31496062992125984" footer="0.19685039370078741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3"/>
  <sheetViews>
    <sheetView topLeftCell="B58" workbookViewId="0">
      <selection activeCell="F64" sqref="F64"/>
    </sheetView>
  </sheetViews>
  <sheetFormatPr baseColWidth="10" defaultRowHeight="15" x14ac:dyDescent="0.25"/>
  <cols>
    <col min="1" max="1" width="3.42578125" customWidth="1"/>
    <col min="2" max="2" width="7.140625" style="29" customWidth="1"/>
    <col min="3" max="3" width="48.5703125" customWidth="1"/>
    <col min="4" max="4" width="12.85546875" customWidth="1"/>
    <col min="5" max="5" width="13.42578125" customWidth="1"/>
    <col min="6" max="6" width="15.28515625" customWidth="1"/>
    <col min="7" max="7" width="13.85546875" customWidth="1"/>
    <col min="8" max="9" width="13.85546875" style="2" customWidth="1"/>
    <col min="10" max="10" width="14" customWidth="1"/>
    <col min="11" max="11" width="14.5703125" customWidth="1"/>
    <col min="13" max="13" width="13.5703125" bestFit="1" customWidth="1"/>
  </cols>
  <sheetData>
    <row r="1" spans="2:12" ht="9" customHeight="1" x14ac:dyDescent="0.25"/>
    <row r="2" spans="2:12" ht="18.75" x14ac:dyDescent="0.3">
      <c r="B2" s="208" t="s">
        <v>1</v>
      </c>
      <c r="C2" s="209"/>
      <c r="D2" s="209"/>
      <c r="E2" s="209"/>
      <c r="F2" s="209"/>
      <c r="G2" s="209"/>
      <c r="H2" s="209"/>
      <c r="I2" s="209"/>
      <c r="J2" s="209"/>
      <c r="K2" s="210"/>
    </row>
    <row r="3" spans="2:12" ht="18.75" x14ac:dyDescent="0.3">
      <c r="B3" s="208" t="s">
        <v>155</v>
      </c>
      <c r="C3" s="209"/>
      <c r="D3" s="209"/>
      <c r="E3" s="209"/>
      <c r="F3" s="209"/>
      <c r="G3" s="209"/>
      <c r="H3" s="209"/>
      <c r="I3" s="209"/>
      <c r="J3" s="209"/>
      <c r="K3" s="210"/>
    </row>
    <row r="4" spans="2:12" x14ac:dyDescent="0.25">
      <c r="B4" s="211" t="s">
        <v>64</v>
      </c>
      <c r="C4" s="212"/>
      <c r="D4" s="212"/>
      <c r="E4" s="212"/>
      <c r="F4" s="212"/>
      <c r="G4" s="212"/>
      <c r="H4" s="212"/>
      <c r="I4" s="212"/>
      <c r="J4" s="212"/>
      <c r="K4" s="213"/>
    </row>
    <row r="5" spans="2:12" x14ac:dyDescent="0.25">
      <c r="B5" s="170"/>
      <c r="C5" s="115"/>
      <c r="D5" s="115"/>
      <c r="E5" s="115"/>
      <c r="F5" s="115"/>
      <c r="G5" s="167"/>
      <c r="H5" s="167"/>
      <c r="I5" s="167"/>
      <c r="J5" s="167"/>
      <c r="K5" s="168"/>
    </row>
    <row r="6" spans="2:12" x14ac:dyDescent="0.25">
      <c r="B6" s="215" t="s">
        <v>58</v>
      </c>
      <c r="C6" s="173"/>
      <c r="D6" s="211" t="s">
        <v>168</v>
      </c>
      <c r="E6" s="212"/>
      <c r="F6" s="166"/>
      <c r="G6" s="167"/>
      <c r="H6" s="167"/>
      <c r="I6" s="167"/>
      <c r="J6" s="167"/>
      <c r="K6" s="168"/>
    </row>
    <row r="7" spans="2:12" s="4" customFormat="1" ht="45" x14ac:dyDescent="0.25">
      <c r="B7" s="216"/>
      <c r="C7" s="174" t="s">
        <v>59</v>
      </c>
      <c r="D7" s="169" t="s">
        <v>167</v>
      </c>
      <c r="E7" s="56" t="s">
        <v>166</v>
      </c>
      <c r="F7" s="56" t="s">
        <v>169</v>
      </c>
      <c r="G7" s="56" t="s">
        <v>100</v>
      </c>
      <c r="H7" s="57" t="s">
        <v>170</v>
      </c>
      <c r="I7" s="56" t="s">
        <v>171</v>
      </c>
      <c r="J7" s="56" t="s">
        <v>172</v>
      </c>
      <c r="K7" s="62" t="s">
        <v>60</v>
      </c>
      <c r="L7" s="3"/>
    </row>
    <row r="8" spans="2:12" s="4" customFormat="1" x14ac:dyDescent="0.25">
      <c r="B8" s="171">
        <v>11</v>
      </c>
      <c r="C8" s="172" t="s">
        <v>4</v>
      </c>
      <c r="D8" s="84"/>
      <c r="E8" s="84"/>
      <c r="F8" s="84"/>
      <c r="G8" s="84">
        <f>SUM(G9)</f>
        <v>126652.44</v>
      </c>
      <c r="H8" s="84"/>
      <c r="I8" s="84"/>
      <c r="J8" s="84"/>
      <c r="K8" s="84">
        <f>SUM(G8)</f>
        <v>126652.44</v>
      </c>
    </row>
    <row r="9" spans="2:12" s="4" customFormat="1" x14ac:dyDescent="0.25">
      <c r="B9" s="85">
        <v>118</v>
      </c>
      <c r="C9" s="86" t="s">
        <v>5</v>
      </c>
      <c r="D9" s="87"/>
      <c r="E9" s="87"/>
      <c r="F9" s="87"/>
      <c r="G9" s="87">
        <f>SUM(G10:G13)</f>
        <v>126652.44</v>
      </c>
      <c r="H9" s="87"/>
      <c r="I9" s="87"/>
      <c r="J9" s="87"/>
      <c r="K9" s="87">
        <f>SUM(G9)</f>
        <v>126652.44</v>
      </c>
    </row>
    <row r="10" spans="2:12" x14ac:dyDescent="0.25">
      <c r="B10" s="52">
        <v>11801</v>
      </c>
      <c r="C10" s="53" t="s">
        <v>6</v>
      </c>
      <c r="D10" s="54"/>
      <c r="E10" s="54"/>
      <c r="F10" s="54"/>
      <c r="G10" s="54">
        <v>57643.83</v>
      </c>
      <c r="H10" s="54"/>
      <c r="I10" s="54"/>
      <c r="J10" s="51"/>
      <c r="K10" s="54">
        <v>57643.83</v>
      </c>
    </row>
    <row r="11" spans="2:12" x14ac:dyDescent="0.25">
      <c r="B11" s="52">
        <v>11802</v>
      </c>
      <c r="C11" s="53" t="s">
        <v>31</v>
      </c>
      <c r="D11" s="54"/>
      <c r="E11" s="54"/>
      <c r="F11" s="54"/>
      <c r="G11" s="54">
        <v>57837.84</v>
      </c>
      <c r="H11" s="54"/>
      <c r="I11" s="54"/>
      <c r="J11" s="51"/>
      <c r="K11" s="54">
        <v>57837.84</v>
      </c>
    </row>
    <row r="12" spans="2:12" x14ac:dyDescent="0.25">
      <c r="B12" s="52">
        <v>11816</v>
      </c>
      <c r="C12" s="51" t="s">
        <v>127</v>
      </c>
      <c r="D12" s="54"/>
      <c r="E12" s="54"/>
      <c r="F12" s="54"/>
      <c r="G12" s="54">
        <v>5006.58</v>
      </c>
      <c r="H12" s="54"/>
      <c r="I12" s="54"/>
      <c r="J12" s="51"/>
      <c r="K12" s="54">
        <v>5006.58</v>
      </c>
    </row>
    <row r="13" spans="2:12" x14ac:dyDescent="0.25">
      <c r="B13" s="52">
        <v>11818</v>
      </c>
      <c r="C13" s="53" t="s">
        <v>7</v>
      </c>
      <c r="D13" s="54"/>
      <c r="E13" s="54"/>
      <c r="F13" s="54"/>
      <c r="G13" s="54">
        <v>6164.19</v>
      </c>
      <c r="H13" s="54"/>
      <c r="I13" s="54"/>
      <c r="J13" s="51"/>
      <c r="K13" s="54">
        <v>6164.19</v>
      </c>
    </row>
    <row r="14" spans="2:12" x14ac:dyDescent="0.25">
      <c r="B14" s="214"/>
      <c r="C14" s="214"/>
      <c r="D14" s="214"/>
      <c r="E14" s="214"/>
      <c r="F14" s="214"/>
      <c r="G14" s="214"/>
      <c r="H14" s="214"/>
      <c r="I14" s="214"/>
      <c r="J14" s="214"/>
      <c r="K14" s="214"/>
    </row>
    <row r="15" spans="2:12" s="4" customFormat="1" x14ac:dyDescent="0.25">
      <c r="B15" s="82">
        <v>12</v>
      </c>
      <c r="C15" s="83" t="s">
        <v>9</v>
      </c>
      <c r="D15" s="84"/>
      <c r="E15" s="84"/>
      <c r="F15" s="84"/>
      <c r="G15" s="84">
        <f>SUM(G16,G28)</f>
        <v>788979.71</v>
      </c>
      <c r="H15" s="84"/>
      <c r="I15" s="84"/>
      <c r="J15" s="84"/>
      <c r="K15" s="84">
        <f>SUM(K16,K28)</f>
        <v>788979.71</v>
      </c>
    </row>
    <row r="16" spans="2:12" s="4" customFormat="1" x14ac:dyDescent="0.25">
      <c r="B16" s="85">
        <v>121</v>
      </c>
      <c r="C16" s="86" t="s">
        <v>8</v>
      </c>
      <c r="D16" s="87"/>
      <c r="E16" s="87"/>
      <c r="F16" s="87"/>
      <c r="G16" s="87">
        <f>SUM(G17:G27)</f>
        <v>705788.96</v>
      </c>
      <c r="H16" s="87"/>
      <c r="I16" s="87"/>
      <c r="J16" s="87"/>
      <c r="K16" s="87">
        <f>SUM(K17:K27)</f>
        <v>705788.96</v>
      </c>
    </row>
    <row r="17" spans="2:11" x14ac:dyDescent="0.25">
      <c r="B17" s="52">
        <v>12105</v>
      </c>
      <c r="C17" s="53" t="s">
        <v>32</v>
      </c>
      <c r="D17" s="54"/>
      <c r="E17" s="54"/>
      <c r="F17" s="54"/>
      <c r="G17" s="54">
        <v>21761.49</v>
      </c>
      <c r="H17" s="54"/>
      <c r="I17" s="54"/>
      <c r="J17" s="51"/>
      <c r="K17" s="54">
        <v>21761.49</v>
      </c>
    </row>
    <row r="18" spans="2:11" x14ac:dyDescent="0.25">
      <c r="B18" s="52">
        <v>12106</v>
      </c>
      <c r="C18" s="53" t="s">
        <v>10</v>
      </c>
      <c r="D18" s="54"/>
      <c r="E18" s="54"/>
      <c r="F18" s="54"/>
      <c r="G18" s="54">
        <v>15488.56</v>
      </c>
      <c r="H18" s="54"/>
      <c r="I18" s="54"/>
      <c r="J18" s="51"/>
      <c r="K18" s="54">
        <v>15488.56</v>
      </c>
    </row>
    <row r="19" spans="2:11" x14ac:dyDescent="0.25">
      <c r="B19" s="52">
        <v>12108</v>
      </c>
      <c r="C19" s="53" t="s">
        <v>11</v>
      </c>
      <c r="D19" s="54"/>
      <c r="E19" s="54"/>
      <c r="F19" s="54"/>
      <c r="G19" s="54">
        <v>94330.31</v>
      </c>
      <c r="H19" s="54"/>
      <c r="I19" s="54"/>
      <c r="J19" s="51"/>
      <c r="K19" s="54">
        <v>94330.31</v>
      </c>
    </row>
    <row r="20" spans="2:11" x14ac:dyDescent="0.25">
      <c r="B20" s="52">
        <v>12109</v>
      </c>
      <c r="C20" s="53" t="s">
        <v>12</v>
      </c>
      <c r="D20" s="54"/>
      <c r="E20" s="54"/>
      <c r="F20" s="54"/>
      <c r="G20" s="74">
        <v>124448</v>
      </c>
      <c r="H20" s="54"/>
      <c r="I20" s="54"/>
      <c r="J20" s="51"/>
      <c r="K20" s="74">
        <v>124448</v>
      </c>
    </row>
    <row r="21" spans="2:11" x14ac:dyDescent="0.25">
      <c r="B21" s="52">
        <v>12111</v>
      </c>
      <c r="C21" s="53" t="s">
        <v>13</v>
      </c>
      <c r="D21" s="54"/>
      <c r="E21" s="54"/>
      <c r="F21" s="54"/>
      <c r="G21" s="54">
        <v>12313.37</v>
      </c>
      <c r="H21" s="54"/>
      <c r="I21" s="54"/>
      <c r="J21" s="51"/>
      <c r="K21" s="54">
        <v>12313.37</v>
      </c>
    </row>
    <row r="22" spans="2:11" x14ac:dyDescent="0.25">
      <c r="B22" s="52">
        <v>12114</v>
      </c>
      <c r="C22" s="51" t="s">
        <v>14</v>
      </c>
      <c r="D22" s="54"/>
      <c r="E22" s="54"/>
      <c r="F22" s="54"/>
      <c r="G22" s="54">
        <v>34743.019999999997</v>
      </c>
      <c r="H22" s="54"/>
      <c r="I22" s="54"/>
      <c r="J22" s="51"/>
      <c r="K22" s="54">
        <v>34743.019999999997</v>
      </c>
    </row>
    <row r="23" spans="2:11" x14ac:dyDescent="0.25">
      <c r="B23" s="52">
        <v>12115</v>
      </c>
      <c r="C23" s="53" t="s">
        <v>15</v>
      </c>
      <c r="D23" s="54"/>
      <c r="E23" s="54"/>
      <c r="F23" s="54"/>
      <c r="G23" s="54">
        <v>69943</v>
      </c>
      <c r="H23" s="54"/>
      <c r="I23" s="54"/>
      <c r="J23" s="51"/>
      <c r="K23" s="54">
        <v>69943</v>
      </c>
    </row>
    <row r="24" spans="2:11" x14ac:dyDescent="0.25">
      <c r="B24" s="52">
        <v>12117</v>
      </c>
      <c r="C24" s="53" t="s">
        <v>16</v>
      </c>
      <c r="D24" s="54"/>
      <c r="E24" s="54"/>
      <c r="F24" s="54"/>
      <c r="G24" s="54">
        <v>86113.29</v>
      </c>
      <c r="H24" s="54"/>
      <c r="I24" s="54"/>
      <c r="J24" s="51"/>
      <c r="K24" s="54">
        <v>86113.29</v>
      </c>
    </row>
    <row r="25" spans="2:11" x14ac:dyDescent="0.25">
      <c r="B25" s="52">
        <v>12118</v>
      </c>
      <c r="C25" s="53" t="s">
        <v>77</v>
      </c>
      <c r="D25" s="54"/>
      <c r="E25" s="54"/>
      <c r="F25" s="54"/>
      <c r="G25" s="54">
        <v>244855.24</v>
      </c>
      <c r="H25" s="54"/>
      <c r="I25" s="54"/>
      <c r="J25" s="51"/>
      <c r="K25" s="54">
        <v>244855.24</v>
      </c>
    </row>
    <row r="26" spans="2:11" x14ac:dyDescent="0.25">
      <c r="B26" s="52">
        <v>12119</v>
      </c>
      <c r="C26" s="53" t="s">
        <v>17</v>
      </c>
      <c r="D26" s="54"/>
      <c r="E26" s="54"/>
      <c r="F26" s="54"/>
      <c r="G26" s="54">
        <v>1788.32</v>
      </c>
      <c r="H26" s="54"/>
      <c r="I26" s="54"/>
      <c r="J26" s="51"/>
      <c r="K26" s="54">
        <v>1788.32</v>
      </c>
    </row>
    <row r="27" spans="2:11" x14ac:dyDescent="0.25">
      <c r="B27" s="138">
        <v>12199</v>
      </c>
      <c r="C27" s="53" t="s">
        <v>134</v>
      </c>
      <c r="D27" s="54"/>
      <c r="E27" s="54"/>
      <c r="F27" s="54"/>
      <c r="G27" s="54">
        <v>4.3600000000000003</v>
      </c>
      <c r="H27" s="54"/>
      <c r="I27" s="54"/>
      <c r="J27" s="51"/>
      <c r="K27" s="54">
        <v>4.3600000000000003</v>
      </c>
    </row>
    <row r="28" spans="2:11" s="4" customFormat="1" x14ac:dyDescent="0.25">
      <c r="B28" s="85">
        <v>122</v>
      </c>
      <c r="C28" s="86" t="s">
        <v>18</v>
      </c>
      <c r="D28" s="87"/>
      <c r="E28" s="87"/>
      <c r="F28" s="87"/>
      <c r="G28" s="87">
        <f>SUM(G29:G30)</f>
        <v>83190.75</v>
      </c>
      <c r="H28" s="87"/>
      <c r="I28" s="87"/>
      <c r="J28" s="87"/>
      <c r="K28" s="87">
        <f>SUM(G28)</f>
        <v>83190.75</v>
      </c>
    </row>
    <row r="29" spans="2:11" x14ac:dyDescent="0.25">
      <c r="B29" s="52">
        <v>12210</v>
      </c>
      <c r="C29" s="53" t="s">
        <v>19</v>
      </c>
      <c r="D29" s="54"/>
      <c r="E29" s="54"/>
      <c r="F29" s="54"/>
      <c r="G29" s="54">
        <v>82860.5</v>
      </c>
      <c r="H29" s="54"/>
      <c r="I29" s="64"/>
      <c r="K29" s="54">
        <v>82860.5</v>
      </c>
    </row>
    <row r="30" spans="2:11" x14ac:dyDescent="0.25">
      <c r="B30" s="52">
        <v>12211</v>
      </c>
      <c r="C30" s="53" t="s">
        <v>20</v>
      </c>
      <c r="D30" s="54"/>
      <c r="E30" s="54"/>
      <c r="F30" s="54"/>
      <c r="G30" s="54">
        <v>330.25</v>
      </c>
      <c r="H30" s="54"/>
      <c r="I30" s="64"/>
      <c r="K30" s="54">
        <v>330.25</v>
      </c>
    </row>
    <row r="31" spans="2:11" s="4" customFormat="1" x14ac:dyDescent="0.25">
      <c r="B31" s="82">
        <v>14</v>
      </c>
      <c r="C31" s="83" t="s">
        <v>21</v>
      </c>
      <c r="D31" s="84"/>
      <c r="E31" s="84"/>
      <c r="F31" s="84"/>
      <c r="G31" s="84">
        <f>SUM(G32)</f>
        <v>46944.98</v>
      </c>
      <c r="H31" s="84"/>
      <c r="I31" s="84"/>
      <c r="J31" s="84"/>
      <c r="K31" s="84">
        <f>SUM(K32)</f>
        <v>46944.98</v>
      </c>
    </row>
    <row r="32" spans="2:11" s="4" customFormat="1" x14ac:dyDescent="0.25">
      <c r="B32" s="85">
        <v>142</v>
      </c>
      <c r="C32" s="86" t="s">
        <v>34</v>
      </c>
      <c r="D32" s="87"/>
      <c r="E32" s="87"/>
      <c r="F32" s="87"/>
      <c r="G32" s="87">
        <f>SUM(G33:G34)</f>
        <v>46944.98</v>
      </c>
      <c r="H32" s="87"/>
      <c r="I32" s="87"/>
      <c r="J32" s="87"/>
      <c r="K32" s="88">
        <f>SUM(K33:K34)</f>
        <v>46944.98</v>
      </c>
    </row>
    <row r="33" spans="2:11" x14ac:dyDescent="0.25">
      <c r="B33" s="52">
        <v>14201</v>
      </c>
      <c r="C33" s="53" t="s">
        <v>156</v>
      </c>
      <c r="D33" s="54"/>
      <c r="E33" s="54"/>
      <c r="F33" s="54"/>
      <c r="G33" s="140">
        <v>36841.480000000003</v>
      </c>
      <c r="H33" s="54"/>
      <c r="I33" s="54"/>
      <c r="J33" s="51"/>
      <c r="K33" s="54">
        <f>SUM(G33)</f>
        <v>36841.480000000003</v>
      </c>
    </row>
    <row r="34" spans="2:11" x14ac:dyDescent="0.25">
      <c r="B34" s="138">
        <v>14299</v>
      </c>
      <c r="C34" s="53" t="s">
        <v>22</v>
      </c>
      <c r="D34" s="54"/>
      <c r="E34" s="54"/>
      <c r="F34" s="54"/>
      <c r="G34" s="140">
        <v>10103.5</v>
      </c>
      <c r="H34" s="54"/>
      <c r="I34" s="54"/>
      <c r="J34" s="51"/>
      <c r="K34" s="54">
        <f>SUM(G34)</f>
        <v>10103.5</v>
      </c>
    </row>
    <row r="35" spans="2:11" s="4" customFormat="1" x14ac:dyDescent="0.25">
      <c r="B35" s="82">
        <v>15</v>
      </c>
      <c r="C35" s="83" t="s">
        <v>39</v>
      </c>
      <c r="D35" s="84"/>
      <c r="E35" s="84"/>
      <c r="F35" s="84"/>
      <c r="G35" s="84">
        <f>SUM(G36,G40,G42)</f>
        <v>40337.980000000003</v>
      </c>
      <c r="H35" s="84"/>
      <c r="I35" s="84"/>
      <c r="J35" s="84"/>
      <c r="K35" s="84">
        <f>SUM(G35)</f>
        <v>40337.980000000003</v>
      </c>
    </row>
    <row r="36" spans="2:11" s="4" customFormat="1" x14ac:dyDescent="0.25">
      <c r="B36" s="85">
        <v>153</v>
      </c>
      <c r="C36" s="86" t="s">
        <v>23</v>
      </c>
      <c r="D36" s="87"/>
      <c r="E36" s="87"/>
      <c r="F36" s="87"/>
      <c r="G36" s="87">
        <f>SUM(G37:G39)</f>
        <v>14387.910000000002</v>
      </c>
      <c r="H36" s="87"/>
      <c r="I36" s="87"/>
      <c r="J36" s="87"/>
      <c r="K36" s="87">
        <f>SUM(G36)</f>
        <v>14387.910000000002</v>
      </c>
    </row>
    <row r="37" spans="2:11" x14ac:dyDescent="0.25">
      <c r="B37" s="52">
        <v>15301</v>
      </c>
      <c r="C37" s="53" t="s">
        <v>35</v>
      </c>
      <c r="D37" s="54"/>
      <c r="E37" s="54"/>
      <c r="F37" s="54"/>
      <c r="G37" s="54">
        <v>4555.59</v>
      </c>
      <c r="H37" s="54"/>
      <c r="I37" s="54"/>
      <c r="J37" s="51"/>
      <c r="K37" s="54">
        <v>4555.59</v>
      </c>
    </row>
    <row r="38" spans="2:11" x14ac:dyDescent="0.25">
      <c r="B38" s="58">
        <v>15302</v>
      </c>
      <c r="C38" s="59" t="s">
        <v>36</v>
      </c>
      <c r="D38" s="60"/>
      <c r="E38" s="60"/>
      <c r="F38" s="60"/>
      <c r="G38" s="60">
        <v>9763.2000000000007</v>
      </c>
      <c r="H38" s="60"/>
      <c r="I38" s="60"/>
      <c r="J38" s="51"/>
      <c r="K38" s="60">
        <v>9763.2000000000007</v>
      </c>
    </row>
    <row r="39" spans="2:11" x14ac:dyDescent="0.25">
      <c r="B39" s="78">
        <v>15312</v>
      </c>
      <c r="C39" s="51" t="s">
        <v>128</v>
      </c>
      <c r="D39" s="54"/>
      <c r="E39" s="54"/>
      <c r="F39" s="54"/>
      <c r="G39" s="54">
        <v>69.12</v>
      </c>
      <c r="H39" s="54"/>
      <c r="I39" s="54"/>
      <c r="J39" s="51"/>
      <c r="K39" s="54">
        <v>69.12</v>
      </c>
    </row>
    <row r="40" spans="2:11" s="81" customFormat="1" x14ac:dyDescent="0.25">
      <c r="B40" s="85">
        <v>154</v>
      </c>
      <c r="C40" s="86" t="s">
        <v>37</v>
      </c>
      <c r="D40" s="87"/>
      <c r="E40" s="87"/>
      <c r="F40" s="87"/>
      <c r="G40" s="87">
        <f>SUM(G41)</f>
        <v>22804.43</v>
      </c>
      <c r="H40" s="87"/>
      <c r="I40" s="87"/>
      <c r="J40" s="87"/>
      <c r="K40" s="87">
        <f>SUM(K41)</f>
        <v>22804.43</v>
      </c>
    </row>
    <row r="41" spans="2:11" x14ac:dyDescent="0.25">
      <c r="B41" s="58">
        <v>15402</v>
      </c>
      <c r="C41" s="59" t="s">
        <v>38</v>
      </c>
      <c r="D41" s="60"/>
      <c r="E41" s="60"/>
      <c r="F41" s="60"/>
      <c r="G41" s="60">
        <v>22804.43</v>
      </c>
      <c r="H41" s="60"/>
      <c r="I41" s="64"/>
      <c r="K41" s="60">
        <f>SUM(G41)</f>
        <v>22804.43</v>
      </c>
    </row>
    <row r="42" spans="2:11" s="4" customFormat="1" x14ac:dyDescent="0.25">
      <c r="B42" s="85">
        <v>157</v>
      </c>
      <c r="C42" s="86" t="s">
        <v>40</v>
      </c>
      <c r="D42" s="87"/>
      <c r="E42" s="87"/>
      <c r="F42" s="87"/>
      <c r="G42" s="87">
        <f>SUM(G43)</f>
        <v>3145.64</v>
      </c>
      <c r="H42" s="87"/>
      <c r="I42" s="87"/>
      <c r="J42" s="86"/>
      <c r="K42" s="87">
        <f>SUM(K43)</f>
        <v>3145.64</v>
      </c>
    </row>
    <row r="43" spans="2:11" x14ac:dyDescent="0.25">
      <c r="B43" s="117">
        <v>15799</v>
      </c>
      <c r="C43" s="53" t="s">
        <v>41</v>
      </c>
      <c r="D43" s="54"/>
      <c r="E43" s="54"/>
      <c r="F43" s="54"/>
      <c r="G43" s="54">
        <v>3145.64</v>
      </c>
      <c r="H43" s="54"/>
      <c r="I43" s="64"/>
      <c r="K43" s="54">
        <f>SUM(G43)</f>
        <v>3145.64</v>
      </c>
    </row>
    <row r="44" spans="2:11" s="4" customFormat="1" x14ac:dyDescent="0.25">
      <c r="B44" s="82">
        <v>16</v>
      </c>
      <c r="C44" s="83" t="s">
        <v>56</v>
      </c>
      <c r="D44" s="84">
        <f>SUM(D45)</f>
        <v>288274.68</v>
      </c>
      <c r="E44" s="84"/>
      <c r="F44" s="84">
        <f>SUM(D44,E44)</f>
        <v>288274.68</v>
      </c>
      <c r="G44" s="84"/>
      <c r="H44" s="15"/>
      <c r="I44" s="15"/>
      <c r="J44" s="84">
        <f>SUM(J45)</f>
        <v>0</v>
      </c>
      <c r="K44" s="84">
        <f>SUM(F44)</f>
        <v>288274.68</v>
      </c>
    </row>
    <row r="45" spans="2:11" s="4" customFormat="1" x14ac:dyDescent="0.25">
      <c r="B45" s="85">
        <v>162</v>
      </c>
      <c r="C45" s="86" t="s">
        <v>42</v>
      </c>
      <c r="D45" s="87">
        <f>SUM(D46)</f>
        <v>288274.68</v>
      </c>
      <c r="E45" s="87"/>
      <c r="F45" s="87">
        <f>SUM(D45,E45)</f>
        <v>288274.68</v>
      </c>
      <c r="G45" s="87"/>
      <c r="H45" s="15"/>
      <c r="I45" s="15"/>
      <c r="J45" s="87">
        <f>SUM(J46)</f>
        <v>0</v>
      </c>
      <c r="K45" s="84">
        <f>SUM(F45)</f>
        <v>288274.68</v>
      </c>
    </row>
    <row r="46" spans="2:11" x14ac:dyDescent="0.25">
      <c r="B46" s="58">
        <v>16201</v>
      </c>
      <c r="C46" s="59" t="s">
        <v>43</v>
      </c>
      <c r="D46" s="177">
        <v>288274.68</v>
      </c>
      <c r="E46" s="178"/>
      <c r="F46" s="177">
        <f>SUM(D46,E46)</f>
        <v>288274.68</v>
      </c>
      <c r="G46" s="178"/>
      <c r="H46" s="179"/>
      <c r="I46" s="179"/>
      <c r="J46" s="177"/>
      <c r="K46" s="177">
        <f>SUM(F46)</f>
        <v>288274.68</v>
      </c>
    </row>
    <row r="47" spans="2:11" s="5" customFormat="1" x14ac:dyDescent="0.25">
      <c r="B47" s="61"/>
      <c r="C47" s="63"/>
      <c r="D47" s="180"/>
      <c r="E47" s="181"/>
      <c r="F47" s="180"/>
      <c r="G47" s="181"/>
      <c r="H47" s="182"/>
      <c r="I47" s="182"/>
      <c r="J47" s="180"/>
      <c r="K47" s="180"/>
    </row>
    <row r="48" spans="2:11" s="5" customFormat="1" x14ac:dyDescent="0.25">
      <c r="B48" s="61"/>
      <c r="C48" s="63"/>
      <c r="D48" s="180"/>
      <c r="E48" s="181"/>
      <c r="F48" s="180"/>
      <c r="G48" s="181"/>
      <c r="H48" s="182"/>
      <c r="I48" s="182"/>
      <c r="J48" s="180"/>
      <c r="K48" s="180"/>
    </row>
    <row r="49" spans="2:13" s="4" customFormat="1" x14ac:dyDescent="0.25">
      <c r="B49" s="82">
        <v>22</v>
      </c>
      <c r="C49" s="83" t="s">
        <v>44</v>
      </c>
      <c r="D49" s="84"/>
      <c r="E49" s="84">
        <f>SUM(E50)</f>
        <v>864823.44</v>
      </c>
      <c r="F49" s="84">
        <f>SUM(E49)</f>
        <v>864823.44</v>
      </c>
      <c r="G49" s="84"/>
      <c r="H49" s="15"/>
      <c r="I49" s="15"/>
      <c r="J49" s="84">
        <f>SUM(J50)</f>
        <v>0</v>
      </c>
      <c r="K49" s="84">
        <f>SUM(K50)</f>
        <v>864823.44</v>
      </c>
    </row>
    <row r="50" spans="2:13" s="4" customFormat="1" x14ac:dyDescent="0.25">
      <c r="B50" s="85">
        <v>222</v>
      </c>
      <c r="C50" s="86" t="s">
        <v>45</v>
      </c>
      <c r="D50" s="87"/>
      <c r="E50" s="87">
        <f>SUM(E51)</f>
        <v>864823.44</v>
      </c>
      <c r="F50" s="87">
        <f>SUM(E50)</f>
        <v>864823.44</v>
      </c>
      <c r="G50" s="87"/>
      <c r="H50" s="15"/>
      <c r="I50" s="15"/>
      <c r="J50" s="87">
        <f>SUM(J51:J51)</f>
        <v>0</v>
      </c>
      <c r="K50" s="87">
        <f>SUM(K51)</f>
        <v>864823.44</v>
      </c>
    </row>
    <row r="51" spans="2:13" x14ac:dyDescent="0.25">
      <c r="B51" s="52">
        <v>22201</v>
      </c>
      <c r="C51" s="53" t="s">
        <v>81</v>
      </c>
      <c r="D51" s="54"/>
      <c r="E51" s="54">
        <v>864823.44</v>
      </c>
      <c r="F51" s="54">
        <f>SUM(E51)</f>
        <v>864823.44</v>
      </c>
      <c r="G51" s="54"/>
      <c r="H51" s="175"/>
      <c r="I51" s="175"/>
      <c r="J51" s="54"/>
      <c r="K51" s="54">
        <f>SUM(F51)</f>
        <v>864823.44</v>
      </c>
    </row>
    <row r="52" spans="2:13" s="4" customFormat="1" x14ac:dyDescent="0.25">
      <c r="B52" s="82">
        <v>32</v>
      </c>
      <c r="C52" s="83" t="s">
        <v>48</v>
      </c>
      <c r="D52" s="84">
        <f t="shared" ref="D52:G52" si="0">SUM(D53)</f>
        <v>23858.720000000001</v>
      </c>
      <c r="E52" s="84">
        <f t="shared" si="0"/>
        <v>72308.710000000006</v>
      </c>
      <c r="F52" s="84">
        <f>SUM(D52:E52)</f>
        <v>96167.430000000008</v>
      </c>
      <c r="G52" s="84">
        <f t="shared" si="0"/>
        <v>1556.27</v>
      </c>
      <c r="H52" s="84">
        <f>SUM(H53)</f>
        <v>2786.11</v>
      </c>
      <c r="I52" s="84"/>
      <c r="J52" s="84"/>
      <c r="K52" s="84">
        <f>SUM(K53)</f>
        <v>100509.81000000001</v>
      </c>
    </row>
    <row r="53" spans="2:13" s="4" customFormat="1" x14ac:dyDescent="0.25">
      <c r="B53" s="85">
        <v>321</v>
      </c>
      <c r="C53" s="86" t="s">
        <v>55</v>
      </c>
      <c r="D53" s="87">
        <f>SUM(D57)</f>
        <v>23858.720000000001</v>
      </c>
      <c r="E53" s="87">
        <f>SUM(E54:E63)</f>
        <v>72308.710000000006</v>
      </c>
      <c r="F53" s="87">
        <f>SUM(D53:E53)</f>
        <v>96167.430000000008</v>
      </c>
      <c r="G53" s="87">
        <f>SUM(G54:G63)</f>
        <v>1556.27</v>
      </c>
      <c r="H53" s="87">
        <f>SUM(H54:H62)</f>
        <v>2786.11</v>
      </c>
      <c r="I53" s="87"/>
      <c r="J53" s="87"/>
      <c r="K53" s="87">
        <f>SUM(K54:K63)</f>
        <v>100509.81000000001</v>
      </c>
    </row>
    <row r="54" spans="2:13" x14ac:dyDescent="0.25">
      <c r="B54" s="143">
        <v>32102</v>
      </c>
      <c r="C54" s="144" t="s">
        <v>97</v>
      </c>
      <c r="D54" s="54"/>
      <c r="E54" s="54"/>
      <c r="F54" s="54">
        <f>SUM(D54:E54)</f>
        <v>0</v>
      </c>
      <c r="G54" s="65">
        <v>1179.71</v>
      </c>
      <c r="H54" s="54"/>
      <c r="I54" s="54"/>
      <c r="J54" s="65"/>
      <c r="K54" s="55">
        <f>SUM(F54:J54)</f>
        <v>1179.71</v>
      </c>
    </row>
    <row r="55" spans="2:13" x14ac:dyDescent="0.25">
      <c r="B55" s="145">
        <v>32102</v>
      </c>
      <c r="C55" s="146" t="s">
        <v>131</v>
      </c>
      <c r="D55" s="54"/>
      <c r="E55" s="65">
        <v>517.98</v>
      </c>
      <c r="F55" s="55">
        <f>SUM(E55)</f>
        <v>517.98</v>
      </c>
      <c r="G55" s="55"/>
      <c r="H55" s="54"/>
      <c r="I55" s="54"/>
      <c r="J55" s="55"/>
      <c r="K55" s="55">
        <f>SUM(F55)</f>
        <v>517.98</v>
      </c>
    </row>
    <row r="56" spans="2:13" x14ac:dyDescent="0.25">
      <c r="B56" s="145">
        <v>32102</v>
      </c>
      <c r="C56" s="146" t="s">
        <v>98</v>
      </c>
      <c r="D56" s="54"/>
      <c r="E56" s="65">
        <v>8.0500000000000007</v>
      </c>
      <c r="F56" s="55">
        <f>SUM(E56)</f>
        <v>8.0500000000000007</v>
      </c>
      <c r="G56" s="54"/>
      <c r="H56" s="54"/>
      <c r="I56" s="54"/>
      <c r="J56" s="54"/>
      <c r="K56" s="54">
        <f>SUM(F56)</f>
        <v>8.0500000000000007</v>
      </c>
    </row>
    <row r="57" spans="2:13" x14ac:dyDescent="0.25">
      <c r="B57" s="145">
        <v>32102</v>
      </c>
      <c r="C57" s="146" t="s">
        <v>178</v>
      </c>
      <c r="D57" s="54">
        <v>23858.720000000001</v>
      </c>
      <c r="E57" s="65"/>
      <c r="F57" s="55"/>
      <c r="G57" s="54"/>
      <c r="H57" s="54"/>
      <c r="I57" s="54"/>
      <c r="J57" s="54"/>
      <c r="K57" s="54">
        <f>SUM(D57)</f>
        <v>23858.720000000001</v>
      </c>
    </row>
    <row r="58" spans="2:13" x14ac:dyDescent="0.25">
      <c r="B58" s="145">
        <v>32102</v>
      </c>
      <c r="C58" s="146" t="s">
        <v>99</v>
      </c>
      <c r="D58" s="54"/>
      <c r="E58" s="65">
        <v>71574.820000000007</v>
      </c>
      <c r="F58" s="55"/>
      <c r="G58" s="54"/>
      <c r="H58" s="54"/>
      <c r="I58" s="54"/>
      <c r="J58" s="54"/>
      <c r="K58" s="54">
        <f>SUM(E58)</f>
        <v>71574.820000000007</v>
      </c>
    </row>
    <row r="59" spans="2:13" x14ac:dyDescent="0.25">
      <c r="B59" s="145">
        <v>32102</v>
      </c>
      <c r="C59" s="146" t="s">
        <v>129</v>
      </c>
      <c r="D59" s="54"/>
      <c r="E59" s="94"/>
      <c r="F59" s="55"/>
      <c r="G59" s="65">
        <v>376.56</v>
      </c>
      <c r="H59" s="54"/>
      <c r="I59" s="54"/>
      <c r="J59" s="65"/>
      <c r="K59" s="54">
        <f>SUM(G59)</f>
        <v>376.56</v>
      </c>
    </row>
    <row r="60" spans="2:13" x14ac:dyDescent="0.25">
      <c r="B60" s="145">
        <v>32102</v>
      </c>
      <c r="C60" s="149" t="s">
        <v>160</v>
      </c>
      <c r="D60" s="54"/>
      <c r="E60" s="55"/>
      <c r="F60" s="95"/>
      <c r="G60" s="116"/>
      <c r="H60" s="95">
        <v>2453.04</v>
      </c>
      <c r="I60" s="95"/>
      <c r="J60" s="116"/>
      <c r="K60" s="54">
        <v>2453.04</v>
      </c>
    </row>
    <row r="61" spans="2:13" x14ac:dyDescent="0.25">
      <c r="B61" s="145">
        <v>32102</v>
      </c>
      <c r="C61" s="146" t="s">
        <v>159</v>
      </c>
      <c r="D61" s="54"/>
      <c r="E61" s="54"/>
      <c r="F61" s="65"/>
      <c r="G61" s="51"/>
      <c r="H61" s="65">
        <v>333.07</v>
      </c>
      <c r="I61" s="65"/>
      <c r="J61" s="51"/>
      <c r="K61" s="54">
        <f>SUM(H61)</f>
        <v>333.07</v>
      </c>
    </row>
    <row r="62" spans="2:13" x14ac:dyDescent="0.25">
      <c r="B62" s="145">
        <v>32102</v>
      </c>
      <c r="C62" s="150" t="s">
        <v>132</v>
      </c>
      <c r="D62" s="54"/>
      <c r="E62" s="151">
        <v>94.24</v>
      </c>
      <c r="F62" s="151">
        <f>SUM(E62)</f>
        <v>94.24</v>
      </c>
      <c r="G62" s="54"/>
      <c r="H62" s="151"/>
      <c r="I62" s="151"/>
      <c r="J62" s="54"/>
      <c r="K62" s="54">
        <f>SUM(F62)</f>
        <v>94.24</v>
      </c>
    </row>
    <row r="63" spans="2:13" x14ac:dyDescent="0.25">
      <c r="B63" s="145">
        <v>32102</v>
      </c>
      <c r="C63" s="147" t="s">
        <v>133</v>
      </c>
      <c r="D63" s="54"/>
      <c r="E63" s="96">
        <v>113.62</v>
      </c>
      <c r="F63" s="96">
        <f>SUM(E63)</f>
        <v>113.62</v>
      </c>
      <c r="G63" s="54"/>
      <c r="H63" s="55"/>
      <c r="I63" s="55"/>
      <c r="J63" s="54"/>
      <c r="K63" s="55">
        <f>SUM(F63)</f>
        <v>113.62</v>
      </c>
    </row>
    <row r="64" spans="2:13" s="4" customFormat="1" x14ac:dyDescent="0.25">
      <c r="B64" s="183"/>
      <c r="C64" s="184" t="s">
        <v>61</v>
      </c>
      <c r="D64" s="176">
        <f>SUM(D44,D52)</f>
        <v>312133.40000000002</v>
      </c>
      <c r="E64" s="176">
        <f>SUM(E49,E52)</f>
        <v>937132.14999999991</v>
      </c>
      <c r="F64" s="176">
        <f>SUM(F44,F49,F52)</f>
        <v>1249265.5499999998</v>
      </c>
      <c r="G64" s="176">
        <f>SUM(G8,G15,G31,G35,G52)</f>
        <v>1004471.3799999999</v>
      </c>
      <c r="H64" s="176">
        <f>SUM(H52,G49)</f>
        <v>2786.11</v>
      </c>
      <c r="I64" s="176"/>
      <c r="J64" s="176"/>
      <c r="K64" s="176">
        <f>SUM(K8,K15,K31,K35,K44,K49,K52)</f>
        <v>2256523.0399999996</v>
      </c>
      <c r="M64" s="114"/>
    </row>
    <row r="65" spans="2:13" s="4" customFormat="1" x14ac:dyDescent="0.25">
      <c r="B65" s="183"/>
      <c r="C65" s="184" t="s">
        <v>62</v>
      </c>
      <c r="D65" s="176">
        <f>SUM(D45,D53)</f>
        <v>312133.40000000002</v>
      </c>
      <c r="E65" s="176">
        <f>SUM(E50,E53)</f>
        <v>937132.14999999991</v>
      </c>
      <c r="F65" s="176">
        <f>SUM(F45,F50,F53)</f>
        <v>1249265.5499999998</v>
      </c>
      <c r="G65" s="176">
        <f>SUM(G9,G16,G28,G32,G36,G40,G42,G53)</f>
        <v>1004471.38</v>
      </c>
      <c r="H65" s="176">
        <f>SUM(G50,H53)</f>
        <v>2786.11</v>
      </c>
      <c r="I65" s="176"/>
      <c r="J65" s="176"/>
      <c r="K65" s="176">
        <f>SUM(K9,K16,K28,K32,K36,K40,K42,K45,K50,K53)</f>
        <v>2256523.04</v>
      </c>
    </row>
    <row r="66" spans="2:13" s="4" customFormat="1" x14ac:dyDescent="0.25">
      <c r="B66" s="183"/>
      <c r="C66" s="184" t="s">
        <v>63</v>
      </c>
      <c r="D66" s="176">
        <f>SUM(D46,D57)</f>
        <v>312133.40000000002</v>
      </c>
      <c r="E66" s="176">
        <f>SUM(E51,E55:E63)</f>
        <v>937132.15</v>
      </c>
      <c r="F66" s="176">
        <f>SUM(F46,F51,F55:F63)</f>
        <v>1153832.01</v>
      </c>
      <c r="G66" s="176">
        <f>SUM(G10:G13,G17:G27,G29:G30,G33:G34,G37:G39,G41,G43,G54:G59)</f>
        <v>1004471.3799999999</v>
      </c>
      <c r="H66" s="176">
        <f>SUM(H60:H63)</f>
        <v>2786.11</v>
      </c>
      <c r="I66" s="176"/>
      <c r="J66" s="176"/>
      <c r="K66" s="176">
        <f>SUM(K10:K13,K17:K27,K29:K30,K33:K34,K37:K39,K41,K43,K46,K51,K54:K63)</f>
        <v>2256523.0399999996</v>
      </c>
      <c r="M66" s="28"/>
    </row>
    <row r="69" spans="2:13" x14ac:dyDescent="0.25">
      <c r="E69" s="12"/>
      <c r="F69" s="12"/>
    </row>
    <row r="71" spans="2:13" ht="15.75" x14ac:dyDescent="0.25">
      <c r="C71" s="76"/>
      <c r="D71" s="75"/>
      <c r="E71" s="75"/>
      <c r="F71" s="75"/>
    </row>
    <row r="72" spans="2:13" x14ac:dyDescent="0.25">
      <c r="C72" t="s">
        <v>144</v>
      </c>
    </row>
    <row r="73" spans="2:13" x14ac:dyDescent="0.25">
      <c r="K73" s="12"/>
    </row>
  </sheetData>
  <mergeCells count="6">
    <mergeCell ref="B2:K2"/>
    <mergeCell ref="B3:K3"/>
    <mergeCell ref="B4:K4"/>
    <mergeCell ref="B14:K14"/>
    <mergeCell ref="B6:B7"/>
    <mergeCell ref="D6:E6"/>
  </mergeCells>
  <pageMargins left="0.11811023622047245" right="0.11811023622047245" top="0.27559055118110237" bottom="0.23622047244094491" header="0.23622047244094491" footer="0.23622047244094491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opLeftCell="B49" workbookViewId="0">
      <selection activeCell="B40" sqref="A40:XFD40"/>
    </sheetView>
  </sheetViews>
  <sheetFormatPr baseColWidth="10" defaultRowHeight="15" x14ac:dyDescent="0.25"/>
  <cols>
    <col min="1" max="1" width="3.42578125" customWidth="1"/>
    <col min="2" max="2" width="6.7109375" style="29" customWidth="1"/>
    <col min="3" max="3" width="39.28515625" customWidth="1"/>
    <col min="4" max="4" width="13.5703125" customWidth="1"/>
    <col min="5" max="5" width="13.42578125" customWidth="1"/>
    <col min="6" max="6" width="12.7109375" style="2" customWidth="1"/>
    <col min="7" max="7" width="13" customWidth="1"/>
    <col min="8" max="8" width="12.42578125" customWidth="1"/>
    <col min="9" max="9" width="14.5703125" customWidth="1"/>
    <col min="10" max="10" width="15.42578125" customWidth="1"/>
    <col min="11" max="11" width="12.5703125" bestFit="1" customWidth="1"/>
  </cols>
  <sheetData>
    <row r="1" spans="2:12" ht="15.75" thickBot="1" x14ac:dyDescent="0.3"/>
    <row r="2" spans="2:12" ht="21.75" thickBot="1" x14ac:dyDescent="0.4">
      <c r="B2" s="223" t="s">
        <v>158</v>
      </c>
      <c r="C2" s="224"/>
      <c r="D2" s="224"/>
      <c r="E2" s="224"/>
      <c r="F2" s="224"/>
      <c r="G2" s="224"/>
      <c r="H2" s="224"/>
      <c r="I2" s="224"/>
      <c r="J2" s="225"/>
    </row>
    <row r="3" spans="2:12" ht="16.5" thickBot="1" x14ac:dyDescent="0.3">
      <c r="B3" s="217" t="s">
        <v>65</v>
      </c>
      <c r="C3" s="218"/>
      <c r="D3" s="218"/>
      <c r="E3" s="218"/>
      <c r="F3" s="218"/>
      <c r="G3" s="218"/>
      <c r="H3" s="218"/>
      <c r="I3" s="218"/>
      <c r="J3" s="219"/>
    </row>
    <row r="4" spans="2:12" ht="15.75" thickBot="1" x14ac:dyDescent="0.3">
      <c r="B4" s="220" t="s">
        <v>165</v>
      </c>
      <c r="C4" s="221"/>
      <c r="D4" s="221"/>
      <c r="E4" s="221"/>
      <c r="F4" s="221"/>
      <c r="G4" s="221"/>
      <c r="H4" s="221"/>
      <c r="I4" s="221"/>
      <c r="J4" s="222"/>
    </row>
    <row r="5" spans="2:12" s="4" customFormat="1" ht="35.25" customHeight="1" x14ac:dyDescent="0.25">
      <c r="B5" s="125" t="s">
        <v>0</v>
      </c>
      <c r="C5" s="125" t="s">
        <v>24</v>
      </c>
      <c r="D5" s="125" t="s">
        <v>29</v>
      </c>
      <c r="E5" s="125" t="s">
        <v>30</v>
      </c>
      <c r="F5" s="126" t="s">
        <v>25</v>
      </c>
      <c r="G5" s="125" t="s">
        <v>33</v>
      </c>
      <c r="H5" s="125" t="s">
        <v>26</v>
      </c>
      <c r="I5" s="125" t="s">
        <v>27</v>
      </c>
      <c r="J5" s="125" t="s">
        <v>28</v>
      </c>
      <c r="K5" s="3"/>
    </row>
    <row r="6" spans="2:12" s="4" customFormat="1" x14ac:dyDescent="0.25">
      <c r="B6" s="122">
        <v>11</v>
      </c>
      <c r="C6" s="123" t="s">
        <v>4</v>
      </c>
      <c r="D6" s="124">
        <v>155000</v>
      </c>
      <c r="E6" s="124">
        <f>SUM(E7)</f>
        <v>35754.080000000002</v>
      </c>
      <c r="F6" s="124">
        <f>SUM(F7)</f>
        <v>157245.91999999998</v>
      </c>
      <c r="G6" s="124">
        <f>SUM(F6*40%)</f>
        <v>62898.367999999995</v>
      </c>
      <c r="H6" s="124">
        <f>SUM(H7)</f>
        <v>28000</v>
      </c>
      <c r="I6" s="124">
        <f>SUM(I7)</f>
        <v>126652.44</v>
      </c>
      <c r="J6" s="123"/>
    </row>
    <row r="7" spans="2:12" s="81" customFormat="1" x14ac:dyDescent="0.25">
      <c r="B7" s="122">
        <v>118</v>
      </c>
      <c r="C7" s="123" t="s">
        <v>5</v>
      </c>
      <c r="D7" s="124">
        <v>155000</v>
      </c>
      <c r="E7" s="124">
        <f>SUM(E8:E11)</f>
        <v>35754.080000000002</v>
      </c>
      <c r="F7" s="124">
        <f>SUM(F8:F11)</f>
        <v>157245.91999999998</v>
      </c>
      <c r="G7" s="124">
        <f>SUM(G8:G11)</f>
        <v>62898.368000000002</v>
      </c>
      <c r="H7" s="124">
        <f>SUM(H8:H11)</f>
        <v>28000</v>
      </c>
      <c r="I7" s="124">
        <v>126652.44</v>
      </c>
      <c r="J7" s="123"/>
    </row>
    <row r="8" spans="2:12" x14ac:dyDescent="0.25">
      <c r="B8" s="35">
        <v>11801</v>
      </c>
      <c r="C8" s="6" t="s">
        <v>6</v>
      </c>
      <c r="D8" s="7">
        <v>84000</v>
      </c>
      <c r="E8" s="7">
        <v>15073.05</v>
      </c>
      <c r="F8" s="7">
        <f>SUM(D8-E8)</f>
        <v>68926.95</v>
      </c>
      <c r="G8" s="7">
        <f>SUM(F8*40%)</f>
        <v>27570.78</v>
      </c>
      <c r="H8" s="7">
        <v>15000</v>
      </c>
      <c r="I8" s="7">
        <f>SUM(E8,G8,H8)</f>
        <v>57643.83</v>
      </c>
      <c r="J8" s="7" t="s">
        <v>146</v>
      </c>
      <c r="K8" s="12"/>
    </row>
    <row r="9" spans="2:12" x14ac:dyDescent="0.25">
      <c r="B9" s="35">
        <v>11802</v>
      </c>
      <c r="C9" s="6" t="s">
        <v>31</v>
      </c>
      <c r="D9" s="7">
        <v>93000</v>
      </c>
      <c r="E9" s="7">
        <v>17729.740000000002</v>
      </c>
      <c r="F9" s="7">
        <f>SUM(D9-E9)</f>
        <v>75270.259999999995</v>
      </c>
      <c r="G9" s="7">
        <f>SUM(F9*40%)</f>
        <v>30108.103999999999</v>
      </c>
      <c r="H9" s="7">
        <v>10000</v>
      </c>
      <c r="I9" s="7">
        <f>SUM(E9,G9,H9)</f>
        <v>57837.843999999997</v>
      </c>
      <c r="J9" s="6" t="s">
        <v>147</v>
      </c>
    </row>
    <row r="10" spans="2:12" ht="15.75" customHeight="1" x14ac:dyDescent="0.25">
      <c r="B10" s="50">
        <v>11816</v>
      </c>
      <c r="C10" s="6" t="s">
        <v>127</v>
      </c>
      <c r="D10" s="7">
        <v>5000</v>
      </c>
      <c r="E10" s="7">
        <v>10.97</v>
      </c>
      <c r="F10" s="7">
        <f>SUM(D10-E10)</f>
        <v>4989.03</v>
      </c>
      <c r="G10" s="7">
        <f>SUM(F10*40%)</f>
        <v>1995.6120000000001</v>
      </c>
      <c r="H10" s="7">
        <v>3000</v>
      </c>
      <c r="I10" s="7">
        <f>SUM(E10,G10,H10)</f>
        <v>5006.5820000000003</v>
      </c>
      <c r="J10" s="6" t="s">
        <v>148</v>
      </c>
      <c r="L10" s="121"/>
    </row>
    <row r="11" spans="2:12" x14ac:dyDescent="0.25">
      <c r="B11" s="35">
        <v>11818</v>
      </c>
      <c r="C11" s="6" t="s">
        <v>79</v>
      </c>
      <c r="D11" s="7">
        <v>11000</v>
      </c>
      <c r="E11" s="7">
        <v>2940.32</v>
      </c>
      <c r="F11" s="7">
        <f>SUM(D11-E11)</f>
        <v>8059.68</v>
      </c>
      <c r="G11" s="7">
        <f>SUM(F11*40%)</f>
        <v>3223.8720000000003</v>
      </c>
      <c r="H11" s="7"/>
      <c r="I11" s="7">
        <f>SUM(E11,G11,H11)</f>
        <v>6164.1920000000009</v>
      </c>
      <c r="J11" s="6" t="s">
        <v>149</v>
      </c>
    </row>
    <row r="12" spans="2:12" x14ac:dyDescent="0.25">
      <c r="B12" s="127">
        <v>12</v>
      </c>
      <c r="C12" s="128" t="s">
        <v>9</v>
      </c>
      <c r="D12" s="129">
        <f t="shared" ref="D12:I12" si="0">SUM(D13,D25)</f>
        <v>959500</v>
      </c>
      <c r="E12" s="129">
        <f t="shared" si="0"/>
        <v>408409.77999999997</v>
      </c>
      <c r="F12" s="129">
        <f t="shared" si="0"/>
        <v>551424.83000000007</v>
      </c>
      <c r="G12" s="129">
        <f t="shared" si="0"/>
        <v>220569.93200000003</v>
      </c>
      <c r="H12" s="129">
        <f t="shared" si="0"/>
        <v>160000</v>
      </c>
      <c r="I12" s="129">
        <f t="shared" si="0"/>
        <v>788979.71200000006</v>
      </c>
      <c r="J12" s="130"/>
    </row>
    <row r="13" spans="2:12" x14ac:dyDescent="0.25">
      <c r="B13" s="133">
        <v>121</v>
      </c>
      <c r="C13" s="134" t="s">
        <v>8</v>
      </c>
      <c r="D13" s="135">
        <f t="shared" ref="D13:H13" si="1">SUM(D14:D23)</f>
        <v>839500</v>
      </c>
      <c r="E13" s="135">
        <f>SUM(E14:E24)</f>
        <v>399978.69999999995</v>
      </c>
      <c r="F13" s="135">
        <f t="shared" si="1"/>
        <v>439525.66000000003</v>
      </c>
      <c r="G13" s="135">
        <f t="shared" si="1"/>
        <v>175810.26400000002</v>
      </c>
      <c r="H13" s="135">
        <f t="shared" si="1"/>
        <v>130000</v>
      </c>
      <c r="I13" s="135">
        <f>SUM(I14:I24)</f>
        <v>705788.96400000004</v>
      </c>
      <c r="J13" s="136"/>
    </row>
    <row r="14" spans="2:12" x14ac:dyDescent="0.25">
      <c r="B14" s="35">
        <v>12105</v>
      </c>
      <c r="C14" s="6" t="s">
        <v>32</v>
      </c>
      <c r="D14" s="7">
        <v>15000</v>
      </c>
      <c r="E14" s="7">
        <v>9602.49</v>
      </c>
      <c r="F14" s="7">
        <f>SUM(D14-E14)</f>
        <v>5397.51</v>
      </c>
      <c r="G14" s="7">
        <f t="shared" ref="G14:G23" si="2">SUM(F14*40%)</f>
        <v>2159.0040000000004</v>
      </c>
      <c r="H14" s="7">
        <v>10000</v>
      </c>
      <c r="I14" s="7">
        <f>SUM(E14,G14,H14)</f>
        <v>21761.493999999999</v>
      </c>
      <c r="J14" s="6"/>
    </row>
    <row r="15" spans="2:12" x14ac:dyDescent="0.25">
      <c r="B15" s="35">
        <v>12106</v>
      </c>
      <c r="C15" s="6" t="s">
        <v>10</v>
      </c>
      <c r="D15" s="7">
        <v>1000</v>
      </c>
      <c r="E15" s="7">
        <v>147.6</v>
      </c>
      <c r="F15" s="7">
        <f>SUM(D15-E15)</f>
        <v>852.4</v>
      </c>
      <c r="G15" s="7">
        <f t="shared" si="2"/>
        <v>340.96000000000004</v>
      </c>
      <c r="H15" s="7">
        <v>15000</v>
      </c>
      <c r="I15" s="7">
        <f>SUM(E15,G15,H15)</f>
        <v>15488.56</v>
      </c>
      <c r="J15" s="6" t="s">
        <v>150</v>
      </c>
    </row>
    <row r="16" spans="2:12" x14ac:dyDescent="0.25">
      <c r="B16" s="35">
        <v>12108</v>
      </c>
      <c r="C16" s="6" t="s">
        <v>11</v>
      </c>
      <c r="D16" s="7">
        <v>140000</v>
      </c>
      <c r="E16" s="7">
        <v>30550.52</v>
      </c>
      <c r="F16" s="7">
        <f t="shared" ref="F16:F23" si="3">SUM(D16-E16)</f>
        <v>109449.48</v>
      </c>
      <c r="G16" s="7">
        <f t="shared" si="2"/>
        <v>43779.792000000001</v>
      </c>
      <c r="H16" s="7">
        <v>20000</v>
      </c>
      <c r="I16" s="7">
        <f t="shared" ref="I16:I23" si="4">SUM(E16,G16,H16)</f>
        <v>94330.312000000005</v>
      </c>
      <c r="J16" s="6" t="s">
        <v>151</v>
      </c>
    </row>
    <row r="17" spans="2:10" x14ac:dyDescent="0.25">
      <c r="B17" s="35">
        <v>12109</v>
      </c>
      <c r="C17" s="6" t="s">
        <v>12</v>
      </c>
      <c r="D17" s="7">
        <v>150000</v>
      </c>
      <c r="E17" s="7">
        <v>57413.34</v>
      </c>
      <c r="F17" s="7">
        <f>SUM(D17-E17)</f>
        <v>92586.66</v>
      </c>
      <c r="G17" s="7">
        <f t="shared" si="2"/>
        <v>37034.664000000004</v>
      </c>
      <c r="H17" s="7">
        <v>30000</v>
      </c>
      <c r="I17" s="7">
        <f t="shared" si="4"/>
        <v>124448.004</v>
      </c>
      <c r="J17" s="6" t="s">
        <v>152</v>
      </c>
    </row>
    <row r="18" spans="2:10" x14ac:dyDescent="0.25">
      <c r="B18" s="35">
        <v>12111</v>
      </c>
      <c r="C18" s="6" t="s">
        <v>13</v>
      </c>
      <c r="D18" s="7">
        <v>25000</v>
      </c>
      <c r="E18" s="7">
        <v>3855.61</v>
      </c>
      <c r="F18" s="7">
        <f t="shared" si="3"/>
        <v>21144.39</v>
      </c>
      <c r="G18" s="7">
        <f t="shared" si="2"/>
        <v>8457.7559999999994</v>
      </c>
      <c r="H18" s="7"/>
      <c r="I18" s="7">
        <f t="shared" si="4"/>
        <v>12313.366</v>
      </c>
      <c r="J18" s="6" t="s">
        <v>153</v>
      </c>
    </row>
    <row r="19" spans="2:10" x14ac:dyDescent="0.25">
      <c r="B19" s="35">
        <v>12114</v>
      </c>
      <c r="C19" s="6" t="s">
        <v>14</v>
      </c>
      <c r="D19" s="7">
        <v>40000</v>
      </c>
      <c r="E19" s="7">
        <v>24571.7</v>
      </c>
      <c r="F19" s="7">
        <f>SUM(D19-E19)</f>
        <v>15428.3</v>
      </c>
      <c r="G19" s="7">
        <f t="shared" si="2"/>
        <v>6171.32</v>
      </c>
      <c r="H19" s="7">
        <v>4000</v>
      </c>
      <c r="I19" s="7">
        <f>SUM(E19,G19,H19)</f>
        <v>34743.020000000004</v>
      </c>
      <c r="J19" s="6" t="s">
        <v>154</v>
      </c>
    </row>
    <row r="20" spans="2:10" x14ac:dyDescent="0.25">
      <c r="B20" s="35">
        <v>12115</v>
      </c>
      <c r="C20" s="6" t="s">
        <v>15</v>
      </c>
      <c r="D20" s="7">
        <v>92000</v>
      </c>
      <c r="E20" s="7">
        <v>38571.67</v>
      </c>
      <c r="F20" s="7">
        <f>SUM(D20-E20)</f>
        <v>53428.33</v>
      </c>
      <c r="G20" s="7">
        <f t="shared" si="2"/>
        <v>21371.332000000002</v>
      </c>
      <c r="H20" s="7">
        <v>10000</v>
      </c>
      <c r="I20" s="7">
        <f>SUM(E20,G20,H20)</f>
        <v>69943.002000000008</v>
      </c>
      <c r="J20" s="6"/>
    </row>
    <row r="21" spans="2:10" x14ac:dyDescent="0.25">
      <c r="B21" s="35">
        <v>12117</v>
      </c>
      <c r="C21" s="6" t="s">
        <v>16</v>
      </c>
      <c r="D21" s="7">
        <v>100000</v>
      </c>
      <c r="E21" s="7">
        <v>35188.82</v>
      </c>
      <c r="F21" s="7">
        <f>SUM(D21-E21)</f>
        <v>64811.18</v>
      </c>
      <c r="G21" s="7">
        <f t="shared" si="2"/>
        <v>25924.472000000002</v>
      </c>
      <c r="H21" s="7">
        <v>25000</v>
      </c>
      <c r="I21" s="7">
        <f t="shared" si="4"/>
        <v>86113.292000000001</v>
      </c>
      <c r="J21" s="6"/>
    </row>
    <row r="22" spans="2:10" x14ac:dyDescent="0.25">
      <c r="B22" s="35">
        <v>12118</v>
      </c>
      <c r="C22" s="26" t="s">
        <v>77</v>
      </c>
      <c r="D22" s="7">
        <v>275000</v>
      </c>
      <c r="E22" s="7">
        <v>199758.73</v>
      </c>
      <c r="F22" s="7">
        <f t="shared" si="3"/>
        <v>75241.26999999999</v>
      </c>
      <c r="G22" s="7">
        <f t="shared" si="2"/>
        <v>30096.507999999998</v>
      </c>
      <c r="H22" s="7">
        <v>15000</v>
      </c>
      <c r="I22" s="7">
        <f t="shared" si="4"/>
        <v>244855.23800000001</v>
      </c>
      <c r="J22" s="26"/>
    </row>
    <row r="23" spans="2:10" x14ac:dyDescent="0.25">
      <c r="B23" s="35">
        <v>12119</v>
      </c>
      <c r="C23" s="26" t="s">
        <v>17</v>
      </c>
      <c r="D23" s="7">
        <v>1500</v>
      </c>
      <c r="E23" s="7">
        <v>313.86</v>
      </c>
      <c r="F23" s="7">
        <f t="shared" si="3"/>
        <v>1186.1399999999999</v>
      </c>
      <c r="G23" s="7">
        <f t="shared" si="2"/>
        <v>474.45599999999996</v>
      </c>
      <c r="H23" s="7">
        <v>1000</v>
      </c>
      <c r="I23" s="7">
        <f t="shared" si="4"/>
        <v>1788.316</v>
      </c>
      <c r="J23" s="26"/>
    </row>
    <row r="24" spans="2:10" x14ac:dyDescent="0.25">
      <c r="B24" s="50">
        <v>12199</v>
      </c>
      <c r="C24" s="26" t="s">
        <v>134</v>
      </c>
      <c r="D24" s="7"/>
      <c r="E24" s="7">
        <v>4.3600000000000003</v>
      </c>
      <c r="F24" s="7"/>
      <c r="G24" s="7">
        <f t="shared" ref="G24" si="5">SUM(F24*40%)</f>
        <v>0</v>
      </c>
      <c r="H24" s="7"/>
      <c r="I24" s="7">
        <f t="shared" ref="I24" si="6">SUM(E24,G24,H24)</f>
        <v>4.3600000000000003</v>
      </c>
      <c r="J24" s="26"/>
    </row>
    <row r="25" spans="2:10" s="4" customFormat="1" x14ac:dyDescent="0.25">
      <c r="B25" s="133">
        <v>122</v>
      </c>
      <c r="C25" s="134" t="s">
        <v>18</v>
      </c>
      <c r="D25" s="135">
        <f>SUM(D26:D27)</f>
        <v>120000</v>
      </c>
      <c r="E25" s="135">
        <f>SUM(E26:E27)</f>
        <v>8431.08</v>
      </c>
      <c r="F25" s="135">
        <f>SUM(F26:F27)</f>
        <v>111899.17</v>
      </c>
      <c r="G25" s="135">
        <f t="shared" ref="G25" si="7">SUM(F25*40%)</f>
        <v>44759.668000000005</v>
      </c>
      <c r="H25" s="135">
        <f>SUM(H26:H27)</f>
        <v>30000</v>
      </c>
      <c r="I25" s="135">
        <f>SUM(I26:I27)</f>
        <v>83190.748000000007</v>
      </c>
      <c r="J25" s="134"/>
    </row>
    <row r="26" spans="2:10" x14ac:dyDescent="0.25">
      <c r="B26" s="35">
        <v>12210</v>
      </c>
      <c r="C26" s="6" t="s">
        <v>19</v>
      </c>
      <c r="D26" s="7">
        <v>120000</v>
      </c>
      <c r="E26" s="7">
        <v>8100.83</v>
      </c>
      <c r="F26" s="7">
        <f>SUM(D26-E26)</f>
        <v>111899.17</v>
      </c>
      <c r="G26" s="7">
        <f>SUM(F26*40%)</f>
        <v>44759.668000000005</v>
      </c>
      <c r="H26" s="7">
        <v>30000</v>
      </c>
      <c r="I26" s="8">
        <f>SUM(E26,G26,H26)</f>
        <v>82860.498000000007</v>
      </c>
      <c r="J26" s="6"/>
    </row>
    <row r="27" spans="2:10" x14ac:dyDescent="0.25">
      <c r="B27" s="35">
        <v>12211</v>
      </c>
      <c r="C27" s="6" t="s">
        <v>20</v>
      </c>
      <c r="D27" s="7"/>
      <c r="E27" s="7">
        <v>330.25</v>
      </c>
      <c r="F27" s="7"/>
      <c r="G27" s="7"/>
      <c r="H27" s="7"/>
      <c r="I27" s="7">
        <f>SUM(E27,G27,H27)</f>
        <v>330.25</v>
      </c>
      <c r="J27" s="6"/>
    </row>
    <row r="28" spans="2:10" s="4" customFormat="1" x14ac:dyDescent="0.25">
      <c r="B28" s="127">
        <v>14</v>
      </c>
      <c r="C28" s="128" t="s">
        <v>21</v>
      </c>
      <c r="D28" s="129">
        <f>SUM(D29:D31)</f>
        <v>0</v>
      </c>
      <c r="E28" s="129">
        <f t="shared" ref="E28:H28" si="8">SUM(E29)</f>
        <v>27944.98</v>
      </c>
      <c r="F28" s="131"/>
      <c r="G28" s="131"/>
      <c r="H28" s="129">
        <f t="shared" si="8"/>
        <v>19000</v>
      </c>
      <c r="I28" s="129">
        <f>SUM(I29)</f>
        <v>46944.979999999996</v>
      </c>
      <c r="J28" s="128"/>
    </row>
    <row r="29" spans="2:10" x14ac:dyDescent="0.25">
      <c r="B29" s="133">
        <v>142</v>
      </c>
      <c r="C29" s="134" t="s">
        <v>34</v>
      </c>
      <c r="D29" s="135"/>
      <c r="E29" s="135">
        <f>SUM(E30:E31)</f>
        <v>27944.98</v>
      </c>
      <c r="F29" s="132"/>
      <c r="G29" s="132"/>
      <c r="H29" s="135">
        <f>SUM(H30:H31)</f>
        <v>19000</v>
      </c>
      <c r="I29" s="135">
        <f>SUM(I30:I31)</f>
        <v>46944.979999999996</v>
      </c>
      <c r="J29" s="136"/>
    </row>
    <row r="30" spans="2:10" x14ac:dyDescent="0.25">
      <c r="B30" s="50">
        <v>14201</v>
      </c>
      <c r="C30" s="6" t="s">
        <v>145</v>
      </c>
      <c r="D30" s="7"/>
      <c r="E30" s="7">
        <v>24841.48</v>
      </c>
      <c r="F30" s="7"/>
      <c r="G30" s="7"/>
      <c r="H30" s="7">
        <v>12000</v>
      </c>
      <c r="I30" s="7">
        <f>SUM(E30,G30,H30)</f>
        <v>36841.479999999996</v>
      </c>
      <c r="J30" s="6"/>
    </row>
    <row r="31" spans="2:10" x14ac:dyDescent="0.25">
      <c r="B31" s="35">
        <v>14299</v>
      </c>
      <c r="C31" s="6" t="s">
        <v>22</v>
      </c>
      <c r="D31" s="7"/>
      <c r="E31" s="7">
        <v>3103.5</v>
      </c>
      <c r="F31" s="7"/>
      <c r="G31" s="7"/>
      <c r="H31" s="7">
        <v>7000</v>
      </c>
      <c r="I31" s="7">
        <f>SUM(E31,G31,H31)</f>
        <v>10103.5</v>
      </c>
      <c r="J31" s="6"/>
    </row>
    <row r="32" spans="2:10" s="4" customFormat="1" x14ac:dyDescent="0.25">
      <c r="B32" s="127">
        <v>15</v>
      </c>
      <c r="C32" s="128" t="s">
        <v>39</v>
      </c>
      <c r="D32" s="129">
        <f>SUM(D33:D42)</f>
        <v>20000</v>
      </c>
      <c r="E32" s="129">
        <f>SUM(E37,E39,E33)</f>
        <v>32540.940000000002</v>
      </c>
      <c r="F32" s="131">
        <f>SUM(F38)</f>
        <v>1992.6100000000006</v>
      </c>
      <c r="G32" s="131">
        <f>SUM(G38)</f>
        <v>797.04400000000032</v>
      </c>
      <c r="H32" s="129">
        <f>SUM(H33+H37+H39)</f>
        <v>7000</v>
      </c>
      <c r="I32" s="129">
        <f>SUM(I33,I37,I39)</f>
        <v>40336.984000000004</v>
      </c>
      <c r="J32" s="129"/>
    </row>
    <row r="33" spans="2:10" x14ac:dyDescent="0.25">
      <c r="B33" s="133">
        <v>153</v>
      </c>
      <c r="C33" s="134" t="s">
        <v>23</v>
      </c>
      <c r="D33" s="135"/>
      <c r="E33" s="137">
        <f>SUM(E34:E36)</f>
        <v>14387.910000000002</v>
      </c>
      <c r="F33" s="132"/>
      <c r="G33" s="132"/>
      <c r="H33" s="135">
        <f>SUM(H34:H35)</f>
        <v>0</v>
      </c>
      <c r="I33" s="135">
        <f>SUM(I34:I36)</f>
        <v>14386.910000000002</v>
      </c>
      <c r="J33" s="132"/>
    </row>
    <row r="34" spans="2:10" x14ac:dyDescent="0.25">
      <c r="B34" s="35">
        <v>15301</v>
      </c>
      <c r="C34" s="6" t="s">
        <v>35</v>
      </c>
      <c r="D34" s="7"/>
      <c r="E34" s="7">
        <v>4555.59</v>
      </c>
      <c r="F34" s="7"/>
      <c r="G34" s="7"/>
      <c r="H34" s="7"/>
      <c r="I34" s="7">
        <f>SUM(E34,G34,H34)</f>
        <v>4555.59</v>
      </c>
      <c r="J34" s="7"/>
    </row>
    <row r="35" spans="2:10" x14ac:dyDescent="0.25">
      <c r="B35" s="35">
        <v>15302</v>
      </c>
      <c r="C35" s="6" t="s">
        <v>36</v>
      </c>
      <c r="D35" s="7"/>
      <c r="E35" s="7">
        <v>9763.2000000000007</v>
      </c>
      <c r="F35" s="7"/>
      <c r="G35" s="7"/>
      <c r="H35" s="7"/>
      <c r="I35" s="7">
        <f>SUM(E35,G35,H35)</f>
        <v>9763.2000000000007</v>
      </c>
      <c r="J35" s="7"/>
    </row>
    <row r="36" spans="2:10" x14ac:dyDescent="0.25">
      <c r="B36" s="50">
        <v>15312</v>
      </c>
      <c r="C36" s="6" t="s">
        <v>128</v>
      </c>
      <c r="D36" s="7"/>
      <c r="E36" s="7">
        <v>69.12</v>
      </c>
      <c r="F36" s="7"/>
      <c r="G36" s="7"/>
      <c r="H36" s="7"/>
      <c r="I36" s="7">
        <v>68.12</v>
      </c>
      <c r="J36" s="7"/>
    </row>
    <row r="37" spans="2:10" x14ac:dyDescent="0.25">
      <c r="B37" s="133">
        <v>154</v>
      </c>
      <c r="C37" s="134" t="s">
        <v>80</v>
      </c>
      <c r="D37" s="135"/>
      <c r="E37" s="135">
        <f>SUM(E38)</f>
        <v>18007.39</v>
      </c>
      <c r="F37" s="132"/>
      <c r="G37" s="132"/>
      <c r="H37" s="135">
        <f>SUM(H38)</f>
        <v>4000</v>
      </c>
      <c r="I37" s="135">
        <f>SUM(I38)</f>
        <v>22804.434000000001</v>
      </c>
      <c r="J37" s="132"/>
    </row>
    <row r="38" spans="2:10" x14ac:dyDescent="0.25">
      <c r="B38" s="91">
        <v>15402</v>
      </c>
      <c r="C38" s="89" t="s">
        <v>38</v>
      </c>
      <c r="D38" s="90">
        <v>20000</v>
      </c>
      <c r="E38" s="90">
        <v>18007.39</v>
      </c>
      <c r="F38" s="90">
        <f>SUM(D38-E38)</f>
        <v>1992.6100000000006</v>
      </c>
      <c r="G38" s="90">
        <f>SUM(F38*40%)</f>
        <v>797.04400000000032</v>
      </c>
      <c r="H38" s="90">
        <v>4000</v>
      </c>
      <c r="I38" s="90">
        <f>SUM(E38,G38,H38)</f>
        <v>22804.434000000001</v>
      </c>
      <c r="J38" s="90"/>
    </row>
    <row r="39" spans="2:10" x14ac:dyDescent="0.25">
      <c r="B39" s="155">
        <v>157</v>
      </c>
      <c r="C39" s="156" t="s">
        <v>40</v>
      </c>
      <c r="D39" s="157"/>
      <c r="E39" s="157">
        <f>SUM(E42)</f>
        <v>145.63999999999999</v>
      </c>
      <c r="F39" s="157"/>
      <c r="G39" s="157"/>
      <c r="H39" s="157">
        <f>SUM(H42)</f>
        <v>3000</v>
      </c>
      <c r="I39" s="157">
        <f>SUM(I42)</f>
        <v>3145.64</v>
      </c>
      <c r="J39" s="158"/>
    </row>
    <row r="40" spans="2:10" s="5" customFormat="1" x14ac:dyDescent="0.25">
      <c r="B40" s="162"/>
      <c r="C40" s="163"/>
      <c r="D40" s="164"/>
      <c r="E40" s="164"/>
      <c r="F40" s="164"/>
      <c r="G40" s="164"/>
      <c r="H40" s="164"/>
      <c r="I40" s="164"/>
      <c r="J40" s="165"/>
    </row>
    <row r="41" spans="2:10" s="5" customFormat="1" x14ac:dyDescent="0.25">
      <c r="B41" s="162"/>
      <c r="C41" s="163"/>
      <c r="D41" s="164"/>
      <c r="E41" s="164"/>
      <c r="F41" s="164"/>
      <c r="G41" s="164"/>
      <c r="H41" s="164"/>
      <c r="I41" s="164"/>
      <c r="J41" s="165"/>
    </row>
    <row r="42" spans="2:10" x14ac:dyDescent="0.25">
      <c r="B42" s="159">
        <v>15799</v>
      </c>
      <c r="C42" s="160" t="s">
        <v>41</v>
      </c>
      <c r="D42" s="161"/>
      <c r="E42" s="161">
        <v>145.63999999999999</v>
      </c>
      <c r="F42" s="161"/>
      <c r="G42" s="161"/>
      <c r="H42" s="161">
        <v>3000</v>
      </c>
      <c r="I42" s="161">
        <f>SUM(E42,G42,H42)</f>
        <v>3145.64</v>
      </c>
      <c r="J42" s="161"/>
    </row>
    <row r="43" spans="2:10" s="4" customFormat="1" x14ac:dyDescent="0.25">
      <c r="B43" s="127">
        <v>16</v>
      </c>
      <c r="C43" s="128" t="s">
        <v>56</v>
      </c>
      <c r="D43" s="129">
        <f>SUM(D45)</f>
        <v>0</v>
      </c>
      <c r="E43" s="131">
        <f>SUM(E44)</f>
        <v>288274.68</v>
      </c>
      <c r="F43" s="129">
        <f>SUM(F44)</f>
        <v>0</v>
      </c>
      <c r="G43" s="129">
        <f>SUM(G44)</f>
        <v>0</v>
      </c>
      <c r="H43" s="129">
        <f>SUM(H44)</f>
        <v>0</v>
      </c>
      <c r="I43" s="131">
        <f t="shared" ref="I43:I48" si="9">SUM(E43)</f>
        <v>288274.68</v>
      </c>
      <c r="J43" s="129"/>
    </row>
    <row r="44" spans="2:10" x14ac:dyDescent="0.25">
      <c r="B44" s="133">
        <v>162</v>
      </c>
      <c r="C44" s="134" t="s">
        <v>42</v>
      </c>
      <c r="D44" s="135">
        <f>SUM(D45)</f>
        <v>0</v>
      </c>
      <c r="E44" s="132">
        <f>SUM(E45)</f>
        <v>288274.68</v>
      </c>
      <c r="F44" s="135">
        <f t="shared" ref="F44:H44" si="10">SUM(F45)</f>
        <v>0</v>
      </c>
      <c r="G44" s="135">
        <f t="shared" si="10"/>
        <v>0</v>
      </c>
      <c r="H44" s="135">
        <f t="shared" si="10"/>
        <v>0</v>
      </c>
      <c r="I44" s="132">
        <f t="shared" si="9"/>
        <v>288274.68</v>
      </c>
      <c r="J44" s="132"/>
    </row>
    <row r="45" spans="2:10" x14ac:dyDescent="0.25">
      <c r="B45" s="35">
        <v>16201</v>
      </c>
      <c r="C45" s="6" t="s">
        <v>43</v>
      </c>
      <c r="D45" s="7"/>
      <c r="E45" s="7">
        <v>288274.68</v>
      </c>
      <c r="F45" s="7"/>
      <c r="G45" s="7"/>
      <c r="H45" s="7"/>
      <c r="I45" s="7">
        <f t="shared" si="9"/>
        <v>288274.68</v>
      </c>
      <c r="J45" s="7"/>
    </row>
    <row r="46" spans="2:10" s="4" customFormat="1" x14ac:dyDescent="0.25">
      <c r="B46" s="127">
        <v>22</v>
      </c>
      <c r="C46" s="128" t="s">
        <v>44</v>
      </c>
      <c r="D46" s="129"/>
      <c r="E46" s="129">
        <f>SUM(E48)</f>
        <v>864823.44</v>
      </c>
      <c r="F46" s="129">
        <f t="shared" ref="F46:H47" si="11">SUM(F47)</f>
        <v>0</v>
      </c>
      <c r="G46" s="129">
        <f t="shared" si="11"/>
        <v>0</v>
      </c>
      <c r="H46" s="129">
        <f t="shared" si="11"/>
        <v>0</v>
      </c>
      <c r="I46" s="129">
        <f t="shared" si="9"/>
        <v>864823.44</v>
      </c>
      <c r="J46" s="129"/>
    </row>
    <row r="47" spans="2:10" x14ac:dyDescent="0.25">
      <c r="B47" s="133">
        <v>222</v>
      </c>
      <c r="C47" s="134" t="s">
        <v>45</v>
      </c>
      <c r="D47" s="135"/>
      <c r="E47" s="129">
        <f>SUM(E46)</f>
        <v>864823.44</v>
      </c>
      <c r="F47" s="135">
        <f t="shared" si="11"/>
        <v>0</v>
      </c>
      <c r="G47" s="135">
        <f t="shared" si="11"/>
        <v>0</v>
      </c>
      <c r="H47" s="135">
        <f t="shared" si="11"/>
        <v>0</v>
      </c>
      <c r="I47" s="129">
        <f t="shared" si="9"/>
        <v>864823.44</v>
      </c>
      <c r="J47" s="132"/>
    </row>
    <row r="48" spans="2:10" x14ac:dyDescent="0.25">
      <c r="B48" s="35">
        <v>22201</v>
      </c>
      <c r="C48" s="6" t="s">
        <v>46</v>
      </c>
      <c r="D48" s="7"/>
      <c r="E48" s="139">
        <v>864823.44</v>
      </c>
      <c r="F48" s="90"/>
      <c r="G48" s="90"/>
      <c r="H48" s="90"/>
      <c r="I48" s="139">
        <f t="shared" si="9"/>
        <v>864823.44</v>
      </c>
      <c r="J48" s="7"/>
    </row>
    <row r="49" spans="2:10" s="4" customFormat="1" x14ac:dyDescent="0.25">
      <c r="B49" s="127">
        <v>32</v>
      </c>
      <c r="C49" s="128"/>
      <c r="D49" s="129"/>
      <c r="E49" s="129">
        <f>SUM(E50)</f>
        <v>100509.81000000001</v>
      </c>
      <c r="F49" s="129">
        <f>SUM(F50)</f>
        <v>0</v>
      </c>
      <c r="G49" s="129">
        <f>SUM(G50)</f>
        <v>0</v>
      </c>
      <c r="H49" s="129">
        <f>SUM(H50)</f>
        <v>0</v>
      </c>
      <c r="I49" s="129">
        <f>SUM(I50)</f>
        <v>100509.81000000001</v>
      </c>
      <c r="J49" s="129"/>
    </row>
    <row r="50" spans="2:10" x14ac:dyDescent="0.25">
      <c r="B50" s="133">
        <v>321</v>
      </c>
      <c r="C50" s="134" t="s">
        <v>55</v>
      </c>
      <c r="D50" s="132"/>
      <c r="E50" s="135">
        <f>SUM(E51:E60)</f>
        <v>100509.81000000001</v>
      </c>
      <c r="F50" s="132">
        <f>SUM(F51:F59)</f>
        <v>0</v>
      </c>
      <c r="G50" s="132"/>
      <c r="H50" s="132"/>
      <c r="I50" s="135">
        <f>SUM(I51:I60)</f>
        <v>100509.81000000001</v>
      </c>
      <c r="J50" s="132"/>
    </row>
    <row r="51" spans="2:10" x14ac:dyDescent="0.25">
      <c r="B51" s="143">
        <v>32102</v>
      </c>
      <c r="C51" s="144" t="s">
        <v>97</v>
      </c>
      <c r="D51" s="142"/>
      <c r="E51" s="142">
        <v>1179.71</v>
      </c>
      <c r="F51" s="90"/>
      <c r="G51" s="7"/>
      <c r="H51" s="7"/>
      <c r="I51" s="7">
        <f t="shared" ref="I51:I53" si="12">SUM(E51)</f>
        <v>1179.71</v>
      </c>
      <c r="J51" s="7"/>
    </row>
    <row r="52" spans="2:10" x14ac:dyDescent="0.25">
      <c r="B52" s="145">
        <v>32102</v>
      </c>
      <c r="C52" s="146" t="s">
        <v>131</v>
      </c>
      <c r="D52" s="65"/>
      <c r="E52" s="65">
        <v>517.98</v>
      </c>
      <c r="F52" s="7"/>
      <c r="G52" s="7"/>
      <c r="H52" s="7"/>
      <c r="I52" s="7">
        <f t="shared" si="12"/>
        <v>517.98</v>
      </c>
      <c r="J52" s="7"/>
    </row>
    <row r="53" spans="2:10" x14ac:dyDescent="0.25">
      <c r="B53" s="145">
        <v>32102</v>
      </c>
      <c r="C53" s="146" t="s">
        <v>98</v>
      </c>
      <c r="D53" s="65"/>
      <c r="E53" s="65">
        <v>8.0500000000000007</v>
      </c>
      <c r="F53" s="7"/>
      <c r="G53" s="7"/>
      <c r="H53" s="7"/>
      <c r="I53" s="7">
        <f t="shared" si="12"/>
        <v>8.0500000000000007</v>
      </c>
      <c r="J53" s="7"/>
    </row>
    <row r="54" spans="2:10" x14ac:dyDescent="0.25">
      <c r="B54" s="145">
        <v>32102</v>
      </c>
      <c r="C54" s="146" t="s">
        <v>178</v>
      </c>
      <c r="D54" s="65"/>
      <c r="E54" s="96">
        <v>23858.720000000001</v>
      </c>
      <c r="F54" s="7"/>
      <c r="G54" s="7"/>
      <c r="H54" s="7"/>
      <c r="I54" s="7">
        <f>SUM(E54)</f>
        <v>23858.720000000001</v>
      </c>
      <c r="J54" s="7"/>
    </row>
    <row r="55" spans="2:10" x14ac:dyDescent="0.25">
      <c r="B55" s="145">
        <v>32102</v>
      </c>
      <c r="C55" s="146" t="s">
        <v>99</v>
      </c>
      <c r="D55" s="65"/>
      <c r="E55" s="96">
        <v>71574.820000000007</v>
      </c>
      <c r="F55" s="7"/>
      <c r="G55" s="7"/>
      <c r="H55" s="7"/>
      <c r="I55" s="7">
        <f>SUM(E55)</f>
        <v>71574.820000000007</v>
      </c>
      <c r="J55" s="7"/>
    </row>
    <row r="56" spans="2:10" x14ac:dyDescent="0.25">
      <c r="B56" s="145">
        <v>32102</v>
      </c>
      <c r="C56" s="146" t="s">
        <v>129</v>
      </c>
      <c r="D56" s="148"/>
      <c r="E56" s="65">
        <v>376.56</v>
      </c>
      <c r="F56" s="7"/>
      <c r="G56" s="7"/>
      <c r="H56" s="7"/>
      <c r="I56" s="7">
        <f t="shared" ref="I56:I60" si="13">SUM(E56)</f>
        <v>376.56</v>
      </c>
      <c r="J56" s="7"/>
    </row>
    <row r="57" spans="2:10" x14ac:dyDescent="0.25">
      <c r="B57" s="145">
        <v>32102</v>
      </c>
      <c r="C57" s="149" t="s">
        <v>160</v>
      </c>
      <c r="D57" s="148"/>
      <c r="E57" s="95">
        <v>2453.04</v>
      </c>
      <c r="F57" s="7"/>
      <c r="G57" s="7"/>
      <c r="H57" s="7"/>
      <c r="I57" s="7">
        <f t="shared" si="13"/>
        <v>2453.04</v>
      </c>
      <c r="J57" s="7"/>
    </row>
    <row r="58" spans="2:10" x14ac:dyDescent="0.25">
      <c r="B58" s="145">
        <v>32102</v>
      </c>
      <c r="C58" s="146" t="s">
        <v>159</v>
      </c>
      <c r="D58" s="148"/>
      <c r="E58" s="65">
        <v>333.07</v>
      </c>
      <c r="F58" s="77"/>
      <c r="G58" s="77"/>
      <c r="H58" s="77"/>
      <c r="I58" s="77">
        <f t="shared" si="13"/>
        <v>333.07</v>
      </c>
      <c r="J58" s="77"/>
    </row>
    <row r="59" spans="2:10" x14ac:dyDescent="0.25">
      <c r="B59" s="145">
        <v>32102</v>
      </c>
      <c r="C59" s="150" t="s">
        <v>132</v>
      </c>
      <c r="D59" s="148"/>
      <c r="E59" s="151">
        <v>94.24</v>
      </c>
      <c r="F59" s="7"/>
      <c r="G59" s="7"/>
      <c r="H59" s="7"/>
      <c r="I59" s="65">
        <f t="shared" si="13"/>
        <v>94.24</v>
      </c>
      <c r="J59" s="7"/>
    </row>
    <row r="60" spans="2:10" x14ac:dyDescent="0.25">
      <c r="B60" s="145">
        <v>32102</v>
      </c>
      <c r="C60" s="147" t="s">
        <v>133</v>
      </c>
      <c r="D60" s="148"/>
      <c r="E60" s="96">
        <v>113.62</v>
      </c>
      <c r="F60" s="7"/>
      <c r="G60" s="7"/>
      <c r="H60" s="7"/>
      <c r="I60" s="65">
        <f t="shared" si="13"/>
        <v>113.62</v>
      </c>
      <c r="J60" s="51"/>
    </row>
    <row r="61" spans="2:10" s="4" customFormat="1" x14ac:dyDescent="0.25">
      <c r="B61" s="109"/>
      <c r="C61" s="110" t="s">
        <v>57</v>
      </c>
      <c r="D61" s="111">
        <f>SUM(D6,D12,D25,D32)</f>
        <v>1254500</v>
      </c>
      <c r="E61" s="111">
        <f>SUM(E6,E12,E25,E28,E32,E43,E46,E49)</f>
        <v>1766688.79</v>
      </c>
      <c r="F61" s="111">
        <f>SUM(F6,F12,F25,F38)</f>
        <v>822562.53</v>
      </c>
      <c r="G61" s="111">
        <f>SUM(G6,G12,G25,G38)</f>
        <v>329025.01200000005</v>
      </c>
      <c r="H61" s="111">
        <f>SUM(H6,H12,H25,H28,H32)</f>
        <v>244000</v>
      </c>
      <c r="I61" s="80">
        <f>SUM(I6,I12,I28,I32,I43,I46,I49)</f>
        <v>2256522.0460000001</v>
      </c>
      <c r="J61" s="111"/>
    </row>
    <row r="62" spans="2:10" x14ac:dyDescent="0.25">
      <c r="D62" s="12"/>
    </row>
    <row r="63" spans="2:10" x14ac:dyDescent="0.25">
      <c r="C63" s="32"/>
      <c r="D63" s="12"/>
      <c r="I63" s="13"/>
    </row>
    <row r="64" spans="2:10" x14ac:dyDescent="0.25">
      <c r="D64" s="66"/>
      <c r="E64" s="12"/>
      <c r="F64" s="27"/>
      <c r="G64" s="13"/>
      <c r="H64" s="13"/>
    </row>
    <row r="65" spans="3:6" x14ac:dyDescent="0.25">
      <c r="C65" s="24"/>
      <c r="D65" s="66"/>
      <c r="F65" s="66"/>
    </row>
    <row r="66" spans="3:6" x14ac:dyDescent="0.25">
      <c r="C66" s="33"/>
      <c r="D66" s="34"/>
    </row>
  </sheetData>
  <mergeCells count="3">
    <mergeCell ref="B3:J3"/>
    <mergeCell ref="B4:J4"/>
    <mergeCell ref="B2:J2"/>
  </mergeCells>
  <pageMargins left="0.11811023622047245" right="0.24" top="0.27559055118110237" bottom="0.23622047244094491" header="0.23622047244094491" footer="0.23622047244094491"/>
  <pageSetup scale="95" fitToWidth="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1"/>
  <sheetViews>
    <sheetView workbookViewId="0">
      <selection activeCell="G26" sqref="G26"/>
    </sheetView>
  </sheetViews>
  <sheetFormatPr baseColWidth="10" defaultRowHeight="15" x14ac:dyDescent="0.25"/>
  <cols>
    <col min="1" max="1" width="5.42578125" customWidth="1"/>
    <col min="2" max="2" width="7" customWidth="1"/>
    <col min="3" max="3" width="55.28515625" customWidth="1"/>
    <col min="4" max="4" width="31.85546875" customWidth="1"/>
    <col min="5" max="5" width="16.42578125" style="21" customWidth="1"/>
    <col min="6" max="6" width="17.7109375" style="21" customWidth="1"/>
  </cols>
  <sheetData>
    <row r="2" spans="1:8" ht="18.75" x14ac:dyDescent="0.3">
      <c r="A2" s="1"/>
      <c r="B2" s="226" t="s">
        <v>162</v>
      </c>
      <c r="C2" s="227"/>
      <c r="D2" s="228"/>
      <c r="H2" s="2"/>
    </row>
    <row r="3" spans="1:8" ht="18.75" x14ac:dyDescent="0.3">
      <c r="A3" s="1"/>
      <c r="B3" s="231" t="s">
        <v>130</v>
      </c>
      <c r="C3" s="231"/>
      <c r="D3" s="231"/>
      <c r="E3" s="42"/>
      <c r="F3" s="42"/>
      <c r="H3" s="2"/>
    </row>
    <row r="4" spans="1:8" x14ac:dyDescent="0.25">
      <c r="A4" s="1"/>
      <c r="B4" s="232" t="s">
        <v>164</v>
      </c>
      <c r="C4" s="232"/>
      <c r="D4" s="232"/>
      <c r="E4" s="43"/>
      <c r="F4" s="43"/>
      <c r="H4" s="2"/>
    </row>
    <row r="5" spans="1:8" ht="9" customHeight="1" x14ac:dyDescent="0.25">
      <c r="A5" s="1"/>
      <c r="B5" s="232"/>
      <c r="C5" s="232"/>
      <c r="D5" s="232"/>
      <c r="E5" s="43"/>
      <c r="F5" s="43"/>
      <c r="H5" s="2"/>
    </row>
    <row r="6" spans="1:8" ht="15.75" x14ac:dyDescent="0.25">
      <c r="A6" s="1"/>
      <c r="B6" s="31" t="s">
        <v>82</v>
      </c>
      <c r="C6" s="31"/>
      <c r="D6" s="31"/>
      <c r="H6" s="2"/>
    </row>
    <row r="7" spans="1:8" ht="15.75" x14ac:dyDescent="0.25">
      <c r="A7" s="1"/>
      <c r="B7" s="107" t="s">
        <v>83</v>
      </c>
      <c r="C7" s="108"/>
      <c r="D7" s="108"/>
      <c r="E7" s="44"/>
      <c r="F7" s="44"/>
      <c r="H7" s="2"/>
    </row>
    <row r="8" spans="1:8" ht="15.75" x14ac:dyDescent="0.25">
      <c r="A8" s="1"/>
      <c r="B8" s="107" t="s">
        <v>84</v>
      </c>
      <c r="C8" s="108"/>
      <c r="D8" s="108"/>
      <c r="E8" s="44"/>
      <c r="F8" s="44"/>
      <c r="H8" s="2"/>
    </row>
    <row r="9" spans="1:8" ht="9" customHeight="1" x14ac:dyDescent="0.25">
      <c r="A9" s="1"/>
      <c r="B9" s="107"/>
      <c r="C9" s="108"/>
      <c r="D9" s="108"/>
      <c r="E9" s="44"/>
      <c r="F9" s="44"/>
      <c r="H9" s="2"/>
    </row>
    <row r="10" spans="1:8" ht="15.75" x14ac:dyDescent="0.25">
      <c r="A10" s="1"/>
      <c r="B10" s="107" t="s">
        <v>85</v>
      </c>
      <c r="C10" s="108"/>
      <c r="D10" s="108"/>
      <c r="E10" s="44"/>
      <c r="F10" s="44"/>
      <c r="H10" s="2"/>
    </row>
    <row r="11" spans="1:8" ht="9" customHeight="1" x14ac:dyDescent="0.25">
      <c r="A11" s="1"/>
      <c r="B11" s="107"/>
      <c r="C11" s="108"/>
      <c r="D11" s="108"/>
      <c r="E11" s="44"/>
      <c r="F11" s="44"/>
      <c r="H11" s="2"/>
    </row>
    <row r="12" spans="1:8" ht="15.75" x14ac:dyDescent="0.25">
      <c r="A12" s="1"/>
      <c r="B12" s="107" t="s">
        <v>86</v>
      </c>
      <c r="C12" s="31"/>
      <c r="D12" s="31"/>
      <c r="H12" s="2"/>
    </row>
    <row r="13" spans="1:8" ht="15.75" x14ac:dyDescent="0.25">
      <c r="A13" s="1"/>
      <c r="B13" s="107" t="s">
        <v>163</v>
      </c>
      <c r="C13" s="31"/>
      <c r="D13" s="31"/>
      <c r="H13" s="2"/>
    </row>
    <row r="14" spans="1:8" ht="15.75" x14ac:dyDescent="0.25">
      <c r="A14" s="1"/>
      <c r="B14" s="31"/>
      <c r="C14" s="31"/>
      <c r="D14" s="31"/>
      <c r="H14" s="2"/>
    </row>
    <row r="15" spans="1:8" ht="15.75" x14ac:dyDescent="0.25">
      <c r="A15" s="1"/>
      <c r="B15" s="107" t="s">
        <v>87</v>
      </c>
      <c r="C15" s="31"/>
      <c r="D15" s="31"/>
      <c r="H15" s="2"/>
    </row>
    <row r="16" spans="1:8" ht="15.75" x14ac:dyDescent="0.25">
      <c r="A16" s="1"/>
      <c r="B16" s="31" t="s">
        <v>88</v>
      </c>
      <c r="C16" s="31"/>
      <c r="D16" s="31"/>
      <c r="H16" s="2"/>
    </row>
    <row r="17" spans="1:8" ht="15.75" x14ac:dyDescent="0.25">
      <c r="A17" s="1"/>
      <c r="B17" s="31" t="s">
        <v>89</v>
      </c>
      <c r="C17" s="31"/>
      <c r="D17" s="31"/>
      <c r="H17" s="2"/>
    </row>
    <row r="18" spans="1:8" ht="15" customHeight="1" x14ac:dyDescent="0.25">
      <c r="A18" s="1"/>
      <c r="B18" s="29"/>
      <c r="D18" s="29"/>
      <c r="H18" s="2"/>
    </row>
    <row r="19" spans="1:8" ht="15" customHeight="1" x14ac:dyDescent="0.25">
      <c r="A19" s="1"/>
      <c r="B19" s="237" t="s">
        <v>90</v>
      </c>
      <c r="C19" s="237"/>
      <c r="D19" s="237"/>
      <c r="H19" s="2"/>
    </row>
    <row r="20" spans="1:8" ht="16.5" thickBot="1" x14ac:dyDescent="0.3">
      <c r="A20" s="1"/>
      <c r="B20" s="236" t="s">
        <v>91</v>
      </c>
      <c r="C20" s="236"/>
      <c r="D20" s="236"/>
      <c r="E20" s="45"/>
      <c r="F20" s="45"/>
      <c r="H20" s="2"/>
    </row>
    <row r="21" spans="1:8" ht="15.75" x14ac:dyDescent="0.25">
      <c r="A21" s="1"/>
      <c r="B21" s="233" t="s">
        <v>3</v>
      </c>
      <c r="C21" s="234"/>
      <c r="D21" s="235"/>
      <c r="E21" s="45"/>
      <c r="F21" s="45"/>
      <c r="H21" s="2"/>
    </row>
    <row r="22" spans="1:8" s="36" customFormat="1" ht="18.95" customHeight="1" x14ac:dyDescent="0.25">
      <c r="A22" s="37"/>
      <c r="B22" s="104" t="s">
        <v>0</v>
      </c>
      <c r="C22" s="105" t="s">
        <v>49</v>
      </c>
      <c r="D22" s="106" t="s">
        <v>92</v>
      </c>
      <c r="E22" s="46"/>
      <c r="F22" s="46"/>
      <c r="H22" s="38"/>
    </row>
    <row r="23" spans="1:8" ht="18.95" customHeight="1" x14ac:dyDescent="0.25">
      <c r="A23" s="1"/>
      <c r="B23" s="188">
        <v>1</v>
      </c>
      <c r="C23" s="41" t="s">
        <v>2</v>
      </c>
      <c r="D23" s="189">
        <v>1002915.11</v>
      </c>
      <c r="E23" s="47"/>
      <c r="F23" s="47"/>
      <c r="H23" s="2"/>
    </row>
    <row r="24" spans="1:8" ht="18.95" customHeight="1" x14ac:dyDescent="0.25">
      <c r="A24" s="1"/>
      <c r="B24" s="188">
        <v>2</v>
      </c>
      <c r="C24" s="41" t="s">
        <v>93</v>
      </c>
      <c r="D24" s="189">
        <v>1153098.1200000001</v>
      </c>
      <c r="E24" s="47"/>
      <c r="F24" s="47"/>
      <c r="H24" s="2"/>
    </row>
    <row r="25" spans="1:8" ht="18.95" customHeight="1" x14ac:dyDescent="0.25">
      <c r="A25" s="1"/>
      <c r="B25" s="188">
        <v>3</v>
      </c>
      <c r="C25" s="40" t="s">
        <v>48</v>
      </c>
      <c r="D25" s="103">
        <v>100509.81</v>
      </c>
      <c r="E25" s="48"/>
      <c r="F25" s="48"/>
      <c r="H25" s="2"/>
    </row>
    <row r="26" spans="1:8" ht="18.95" customHeight="1" thickBot="1" x14ac:dyDescent="0.3">
      <c r="A26" s="1"/>
      <c r="B26" s="229" t="s">
        <v>57</v>
      </c>
      <c r="C26" s="230"/>
      <c r="D26" s="39">
        <f>SUM(D23:D25)</f>
        <v>2256523.04</v>
      </c>
      <c r="E26" s="49"/>
      <c r="F26" s="49"/>
      <c r="H26" s="2"/>
    </row>
    <row r="27" spans="1:8" ht="16.5" thickBot="1" x14ac:dyDescent="0.3">
      <c r="A27" s="1"/>
      <c r="B27" s="236" t="s">
        <v>94</v>
      </c>
      <c r="C27" s="236"/>
      <c r="D27" s="236"/>
      <c r="E27" s="45"/>
      <c r="F27" s="45"/>
      <c r="H27" s="2"/>
    </row>
    <row r="28" spans="1:8" ht="18.95" customHeight="1" x14ac:dyDescent="0.25">
      <c r="A28" s="1"/>
      <c r="B28" s="233" t="s">
        <v>95</v>
      </c>
      <c r="C28" s="234"/>
      <c r="D28" s="235"/>
      <c r="E28" s="45"/>
      <c r="F28" s="45"/>
      <c r="H28" s="2"/>
    </row>
    <row r="29" spans="1:8" s="36" customFormat="1" ht="18.95" customHeight="1" x14ac:dyDescent="0.25">
      <c r="A29" s="37"/>
      <c r="B29" s="104" t="s">
        <v>0</v>
      </c>
      <c r="C29" s="105" t="s">
        <v>49</v>
      </c>
      <c r="D29" s="106" t="s">
        <v>92</v>
      </c>
      <c r="E29" s="46"/>
      <c r="F29" s="46"/>
      <c r="H29" s="38"/>
    </row>
    <row r="30" spans="1:8" ht="18.95" customHeight="1" x14ac:dyDescent="0.25">
      <c r="A30" s="1"/>
      <c r="B30" s="73" t="s">
        <v>104</v>
      </c>
      <c r="C30" s="41" t="s">
        <v>103</v>
      </c>
      <c r="D30" s="186"/>
      <c r="E30" s="47"/>
      <c r="F30" s="47"/>
      <c r="H30" s="2"/>
    </row>
    <row r="31" spans="1:8" ht="18.95" customHeight="1" x14ac:dyDescent="0.25">
      <c r="A31" s="1"/>
      <c r="B31" s="112" t="s">
        <v>108</v>
      </c>
      <c r="C31" s="68" t="s">
        <v>101</v>
      </c>
      <c r="D31" s="187">
        <v>802113.79</v>
      </c>
      <c r="E31" s="48"/>
      <c r="F31" s="48"/>
      <c r="H31" s="2"/>
    </row>
    <row r="32" spans="1:8" ht="18.95" customHeight="1" x14ac:dyDescent="0.25">
      <c r="A32" s="1"/>
      <c r="B32" s="112" t="s">
        <v>109</v>
      </c>
      <c r="C32" s="67" t="s">
        <v>102</v>
      </c>
      <c r="D32" s="113">
        <v>140423</v>
      </c>
      <c r="E32" s="47"/>
      <c r="F32" s="47"/>
      <c r="H32" s="2"/>
    </row>
    <row r="33" spans="1:8" ht="18.95" customHeight="1" x14ac:dyDescent="0.25">
      <c r="A33" s="1"/>
      <c r="B33" s="73" t="s">
        <v>105</v>
      </c>
      <c r="C33" s="41" t="s">
        <v>96</v>
      </c>
      <c r="D33" s="97"/>
      <c r="E33" s="47"/>
      <c r="F33" s="47"/>
      <c r="H33" s="2"/>
    </row>
    <row r="34" spans="1:8" ht="18.95" customHeight="1" x14ac:dyDescent="0.25">
      <c r="A34" s="1"/>
      <c r="B34" s="112" t="s">
        <v>110</v>
      </c>
      <c r="C34" s="67" t="s">
        <v>173</v>
      </c>
      <c r="D34" s="113">
        <v>76509.22</v>
      </c>
      <c r="E34" s="47"/>
      <c r="F34" s="47"/>
      <c r="H34" s="2"/>
    </row>
    <row r="35" spans="1:8" ht="18.95" customHeight="1" x14ac:dyDescent="0.25">
      <c r="A35" s="185"/>
      <c r="B35" s="112" t="s">
        <v>174</v>
      </c>
      <c r="C35" s="67" t="s">
        <v>175</v>
      </c>
      <c r="D35" s="113">
        <v>297558.77</v>
      </c>
      <c r="E35" s="47"/>
      <c r="F35" s="47"/>
      <c r="H35" s="2"/>
    </row>
    <row r="36" spans="1:8" ht="15.75" customHeight="1" x14ac:dyDescent="0.25">
      <c r="A36" s="29"/>
      <c r="B36" s="153"/>
      <c r="C36" s="152" t="s">
        <v>121</v>
      </c>
      <c r="D36" s="154"/>
      <c r="E36" s="47"/>
      <c r="F36" s="47"/>
      <c r="H36" s="2"/>
    </row>
    <row r="37" spans="1:8" ht="18.95" customHeight="1" x14ac:dyDescent="0.25">
      <c r="A37" s="29"/>
      <c r="B37" s="73" t="s">
        <v>106</v>
      </c>
      <c r="C37" s="41" t="s">
        <v>107</v>
      </c>
      <c r="D37" s="97"/>
      <c r="E37" s="47"/>
      <c r="F37" s="47"/>
      <c r="H37" s="2"/>
    </row>
    <row r="38" spans="1:8" ht="18.95" customHeight="1" x14ac:dyDescent="0.25">
      <c r="A38" s="29"/>
      <c r="B38" s="73" t="s">
        <v>111</v>
      </c>
      <c r="C38" s="67" t="s">
        <v>112</v>
      </c>
      <c r="D38" s="113">
        <v>425305.54</v>
      </c>
      <c r="E38" s="47"/>
      <c r="F38" s="47"/>
      <c r="H38" s="2"/>
    </row>
    <row r="39" spans="1:8" ht="18.95" customHeight="1" x14ac:dyDescent="0.25">
      <c r="A39" s="185"/>
      <c r="B39" s="73"/>
      <c r="C39" s="41" t="s">
        <v>176</v>
      </c>
      <c r="D39" s="113"/>
      <c r="E39" s="47"/>
      <c r="F39" s="47"/>
      <c r="H39" s="2"/>
    </row>
    <row r="40" spans="1:8" ht="18.95" customHeight="1" x14ac:dyDescent="0.25">
      <c r="A40" s="29"/>
      <c r="B40" s="112" t="s">
        <v>177</v>
      </c>
      <c r="C40" s="69" t="s">
        <v>116</v>
      </c>
      <c r="D40" s="113">
        <v>42171.41</v>
      </c>
      <c r="E40" s="47"/>
      <c r="F40" s="47"/>
      <c r="H40" s="2"/>
    </row>
    <row r="41" spans="1:8" ht="14.25" customHeight="1" x14ac:dyDescent="0.25">
      <c r="A41" s="29"/>
      <c r="B41" s="73" t="s">
        <v>117</v>
      </c>
      <c r="C41" s="41" t="s">
        <v>118</v>
      </c>
      <c r="D41" s="113"/>
      <c r="E41" s="47"/>
      <c r="F41" s="47"/>
      <c r="H41" s="2"/>
    </row>
    <row r="42" spans="1:8" ht="12.75" customHeight="1" x14ac:dyDescent="0.25">
      <c r="A42" s="29"/>
      <c r="B42" s="190" t="s">
        <v>119</v>
      </c>
      <c r="C42" s="191" t="s">
        <v>120</v>
      </c>
      <c r="D42" s="192">
        <v>469655.2</v>
      </c>
      <c r="E42" s="47"/>
      <c r="F42" s="47"/>
      <c r="H42" s="2"/>
    </row>
    <row r="43" spans="1:8" ht="15.75" customHeight="1" x14ac:dyDescent="0.25">
      <c r="A43" s="141"/>
      <c r="B43" s="193"/>
      <c r="C43" s="194" t="s">
        <v>161</v>
      </c>
      <c r="D43" s="195"/>
      <c r="E43" s="47"/>
      <c r="F43" s="47"/>
      <c r="H43" s="2"/>
    </row>
    <row r="44" spans="1:8" ht="15" customHeight="1" x14ac:dyDescent="0.25">
      <c r="A44" s="29"/>
      <c r="B44" s="73" t="s">
        <v>113</v>
      </c>
      <c r="C44" s="41" t="s">
        <v>114</v>
      </c>
      <c r="D44" s="97"/>
      <c r="E44" s="47"/>
      <c r="F44" s="47"/>
      <c r="H44" s="2"/>
    </row>
    <row r="45" spans="1:8" ht="18.95" customHeight="1" x14ac:dyDescent="0.25">
      <c r="A45" s="29"/>
      <c r="B45" s="112" t="s">
        <v>115</v>
      </c>
      <c r="C45" s="67" t="s">
        <v>116</v>
      </c>
      <c r="D45" s="113">
        <v>2786.11</v>
      </c>
      <c r="E45" s="47"/>
      <c r="F45" s="47"/>
      <c r="H45" s="2"/>
    </row>
    <row r="46" spans="1:8" ht="18.95" customHeight="1" thickBot="1" x14ac:dyDescent="0.3">
      <c r="A46" s="1"/>
      <c r="B46" s="229" t="s">
        <v>57</v>
      </c>
      <c r="C46" s="230"/>
      <c r="D46" s="39">
        <f>SUM(D30:D45)</f>
        <v>2256523.04</v>
      </c>
      <c r="E46" s="49"/>
      <c r="F46" s="49"/>
      <c r="H46" s="2"/>
    </row>
    <row r="47" spans="1:8" x14ac:dyDescent="0.25">
      <c r="A47" s="1"/>
      <c r="H47" s="2"/>
    </row>
    <row r="48" spans="1:8" x14ac:dyDescent="0.25">
      <c r="A48" s="1"/>
      <c r="H48" s="2"/>
    </row>
    <row r="49" spans="1:8" x14ac:dyDescent="0.25">
      <c r="A49" s="1"/>
      <c r="H49" s="2"/>
    </row>
    <row r="50" spans="1:8" x14ac:dyDescent="0.25">
      <c r="A50" s="1"/>
      <c r="H50" s="2"/>
    </row>
    <row r="51" spans="1:8" x14ac:dyDescent="0.25">
      <c r="A51" s="1"/>
      <c r="H51" s="2"/>
    </row>
    <row r="52" spans="1:8" x14ac:dyDescent="0.25">
      <c r="A52" s="1"/>
      <c r="H52" s="2"/>
    </row>
    <row r="53" spans="1:8" x14ac:dyDescent="0.25">
      <c r="A53" s="1"/>
      <c r="H53" s="2"/>
    </row>
    <row r="54" spans="1:8" x14ac:dyDescent="0.25">
      <c r="A54" s="1"/>
      <c r="H54" s="2"/>
    </row>
    <row r="55" spans="1:8" x14ac:dyDescent="0.25">
      <c r="A55" s="1"/>
      <c r="H55" s="2"/>
    </row>
    <row r="56" spans="1:8" x14ac:dyDescent="0.25">
      <c r="A56" s="1"/>
      <c r="H56" s="2"/>
    </row>
    <row r="57" spans="1:8" x14ac:dyDescent="0.25">
      <c r="A57" s="1"/>
      <c r="H57" s="2"/>
    </row>
    <row r="58" spans="1:8" x14ac:dyDescent="0.25">
      <c r="A58" s="1"/>
      <c r="H58" s="2"/>
    </row>
    <row r="59" spans="1:8" x14ac:dyDescent="0.25">
      <c r="A59" s="1"/>
      <c r="H59" s="2"/>
    </row>
    <row r="60" spans="1:8" x14ac:dyDescent="0.25">
      <c r="A60" s="1"/>
      <c r="H60" s="2"/>
    </row>
    <row r="61" spans="1:8" x14ac:dyDescent="0.25">
      <c r="A61" s="1"/>
      <c r="H61" s="2"/>
    </row>
  </sheetData>
  <mergeCells count="11">
    <mergeCell ref="B2:D2"/>
    <mergeCell ref="B46:C46"/>
    <mergeCell ref="B26:C26"/>
    <mergeCell ref="B3:D3"/>
    <mergeCell ref="B4:D4"/>
    <mergeCell ref="B5:D5"/>
    <mergeCell ref="B28:D28"/>
    <mergeCell ref="B20:D20"/>
    <mergeCell ref="B21:D21"/>
    <mergeCell ref="B27:D27"/>
    <mergeCell ref="B19:D19"/>
  </mergeCells>
  <pageMargins left="0.3" right="0.3" top="0.54" bottom="0.39" header="0.18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OBJET.ING.</vt:lpstr>
      <vt:lpstr>Presup. ing.</vt:lpstr>
      <vt:lpstr>Esim. ing.</vt:lpstr>
      <vt:lpstr>Sumario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Cuentas Corrientes</cp:lastModifiedBy>
  <cp:lastPrinted>2019-08-23T20:47:52Z</cp:lastPrinted>
  <dcterms:created xsi:type="dcterms:W3CDTF">2009-10-27T17:20:40Z</dcterms:created>
  <dcterms:modified xsi:type="dcterms:W3CDTF">2019-11-19T17:08:58Z</dcterms:modified>
</cp:coreProperties>
</file>