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ESUPUESTO 2022\"/>
    </mc:Choice>
  </mc:AlternateContent>
  <xr:revisionPtr revIDLastSave="0" documentId="13_ncr:1_{B929915B-5C85-4DA9-AB6B-E968F7DCD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G7" i="2" s="1"/>
  <c r="F27" i="2"/>
  <c r="F24" i="2"/>
  <c r="F21" i="2"/>
  <c r="F15" i="2"/>
  <c r="F12" i="2"/>
  <c r="F30" i="2"/>
  <c r="F29" i="2"/>
  <c r="F23" i="2"/>
  <c r="F18" i="2"/>
  <c r="F17" i="2"/>
  <c r="F13" i="2"/>
  <c r="F11" i="2"/>
  <c r="F9" i="2"/>
  <c r="D8" i="1"/>
  <c r="E8" i="1" s="1"/>
  <c r="D9" i="1"/>
  <c r="E9" i="1" s="1"/>
  <c r="D14" i="1"/>
  <c r="E14" i="1" s="1"/>
  <c r="D15" i="1"/>
  <c r="E15" i="1" s="1"/>
  <c r="D20" i="1"/>
  <c r="E20" i="1" s="1"/>
  <c r="D21" i="1"/>
  <c r="E21" i="1" s="1"/>
  <c r="D26" i="1"/>
  <c r="E26" i="1" s="1"/>
  <c r="D27" i="1"/>
  <c r="E27" i="1" s="1"/>
  <c r="D30" i="1"/>
  <c r="E30" i="1" s="1"/>
  <c r="C31" i="1"/>
  <c r="D31" i="1" s="1"/>
  <c r="C30" i="1"/>
  <c r="C29" i="1"/>
  <c r="D29" i="1" s="1"/>
  <c r="E29" i="1" s="1"/>
  <c r="C27" i="1"/>
  <c r="C28" i="1"/>
  <c r="D28" i="1" s="1"/>
  <c r="E28" i="1" s="1"/>
  <c r="C25" i="1"/>
  <c r="C24" i="1"/>
  <c r="C23" i="1"/>
  <c r="D23" i="1" s="1"/>
  <c r="E23" i="1" s="1"/>
  <c r="C22" i="1"/>
  <c r="D22" i="1" s="1"/>
  <c r="E22" i="1" s="1"/>
  <c r="C21" i="1"/>
  <c r="C19" i="1"/>
  <c r="D19" i="1" s="1"/>
  <c r="E19" i="1" s="1"/>
  <c r="C18" i="1"/>
  <c r="C17" i="1"/>
  <c r="D17" i="1" s="1"/>
  <c r="E17" i="1" s="1"/>
  <c r="C16" i="1"/>
  <c r="D16" i="1" s="1"/>
  <c r="E16" i="1" s="1"/>
  <c r="C15" i="1"/>
  <c r="C14" i="1"/>
  <c r="C13" i="1"/>
  <c r="D13" i="1" s="1"/>
  <c r="E13" i="1" s="1"/>
  <c r="C12" i="1"/>
  <c r="C11" i="1"/>
  <c r="C10" i="1"/>
  <c r="D10" i="1" s="1"/>
  <c r="E10" i="1" s="1"/>
  <c r="C9" i="1"/>
  <c r="C8" i="1"/>
  <c r="C7" i="1"/>
  <c r="D7" i="1" s="1"/>
  <c r="E7" i="1" s="1"/>
  <c r="C6" i="1"/>
  <c r="D33" i="2"/>
  <c r="C33" i="2"/>
  <c r="F8" i="2"/>
  <c r="F10" i="2"/>
  <c r="F14" i="2"/>
  <c r="F16" i="2"/>
  <c r="F19" i="2"/>
  <c r="F20" i="2"/>
  <c r="F22" i="2"/>
  <c r="F25" i="2"/>
  <c r="F26" i="2"/>
  <c r="F28" i="2"/>
  <c r="F31" i="2"/>
  <c r="F32" i="2"/>
  <c r="D6" i="1" l="1"/>
  <c r="E6" i="1" s="1"/>
  <c r="D25" i="1"/>
  <c r="E25" i="1" s="1"/>
  <c r="D18" i="1"/>
  <c r="E18" i="1" s="1"/>
  <c r="D11" i="1"/>
  <c r="E11" i="1" s="1"/>
  <c r="D24" i="1"/>
  <c r="E24" i="1" s="1"/>
  <c r="D12" i="1"/>
  <c r="E33" i="2"/>
  <c r="E12" i="1"/>
  <c r="E31" i="1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33" i="2" s="1"/>
  <c r="C32" i="1" l="1"/>
  <c r="F33" i="2"/>
  <c r="F27" i="1" l="1"/>
  <c r="G27" i="1" s="1"/>
  <c r="F23" i="1"/>
  <c r="G23" i="1" s="1"/>
  <c r="F18" i="1"/>
  <c r="G18" i="1" s="1"/>
  <c r="F31" i="1"/>
  <c r="G31" i="1" s="1"/>
  <c r="F29" i="1"/>
  <c r="G29" i="1" s="1"/>
  <c r="F28" i="1"/>
  <c r="G28" i="1" s="1"/>
  <c r="F26" i="1"/>
  <c r="G26" i="1" s="1"/>
  <c r="F25" i="1"/>
  <c r="G25" i="1" s="1"/>
  <c r="F24" i="1"/>
  <c r="G24" i="1" s="1"/>
  <c r="F22" i="1"/>
  <c r="G22" i="1" s="1"/>
  <c r="F21" i="1"/>
  <c r="G21" i="1" s="1"/>
  <c r="F20" i="1"/>
  <c r="G20" i="1" s="1"/>
  <c r="F19" i="1"/>
  <c r="G19" i="1" s="1"/>
  <c r="F12" i="1"/>
  <c r="G12" i="1" s="1"/>
  <c r="F13" i="1"/>
  <c r="G13" i="1" s="1"/>
  <c r="F11" i="1"/>
  <c r="G11" i="1" s="1"/>
  <c r="D32" i="1" l="1"/>
  <c r="F30" i="1"/>
  <c r="G30" i="1" s="1"/>
  <c r="F14" i="1"/>
  <c r="G14" i="1" s="1"/>
  <c r="F17" i="1"/>
  <c r="G17" i="1" s="1"/>
  <c r="F16" i="1"/>
  <c r="G16" i="1" s="1"/>
  <c r="F7" i="1"/>
  <c r="G7" i="1" s="1"/>
  <c r="F8" i="1"/>
  <c r="G8" i="1" s="1"/>
  <c r="F9" i="1"/>
  <c r="G9" i="1" s="1"/>
  <c r="F10" i="1"/>
  <c r="G10" i="1" s="1"/>
  <c r="F15" i="1" l="1"/>
  <c r="G15" i="1" s="1"/>
  <c r="E32" i="1" l="1"/>
  <c r="F6" i="1"/>
  <c r="G6" i="1" s="1"/>
  <c r="F32" i="1" l="1"/>
  <c r="G32" i="1"/>
</calcChain>
</file>

<file path=xl/sharedStrings.xml><?xml version="1.0" encoding="utf-8"?>
<sst xmlns="http://schemas.openxmlformats.org/spreadsheetml/2006/main" count="89" uniqueCount="79">
  <si>
    <t xml:space="preserve"> </t>
  </si>
  <si>
    <t xml:space="preserve">CODIGO </t>
  </si>
  <si>
    <t xml:space="preserve">DESCRIPCION </t>
  </si>
  <si>
    <t>NOVIEM.</t>
  </si>
  <si>
    <t>DICIEMBRE</t>
  </si>
  <si>
    <t xml:space="preserve">DE COMERCIO </t>
  </si>
  <si>
    <t xml:space="preserve"> PROMEDIO  MENSUAL </t>
  </si>
  <si>
    <t>DE INDUSTRIA</t>
  </si>
  <si>
    <t xml:space="preserve">DE SERVICIOS </t>
  </si>
  <si>
    <t>BARES Y RESTAURANTES</t>
  </si>
  <si>
    <t>MEDICOS Y HOSPITALARIOS</t>
  </si>
  <si>
    <t xml:space="preserve">SERVICIOS PROFESIONALES </t>
  </si>
  <si>
    <t>VIALIDAD</t>
  </si>
  <si>
    <t>POR SERV. DE VISADO Y CERT</t>
  </si>
  <si>
    <t>POR EXPE, DE DOCUMENTO DE IDEN</t>
  </si>
  <si>
    <t>ALUMBRADO PUBLICO</t>
  </si>
  <si>
    <t xml:space="preserve">ASEO PUBLICO </t>
  </si>
  <si>
    <t>CEMENTERIOS MUNICIPALES</t>
  </si>
  <si>
    <t>FIESTAS</t>
  </si>
  <si>
    <t>PAVIMENTACION</t>
  </si>
  <si>
    <t xml:space="preserve">POSTES TORRES Y ANTENAS </t>
  </si>
  <si>
    <t>RASTRO Y TIANGUE</t>
  </si>
  <si>
    <t>SOMBRAS Y PARADAS DE BUSES</t>
  </si>
  <si>
    <t>TASAS DIVERSAS</t>
  </si>
  <si>
    <t>PERMISOS Y LICIENCIAS MUNICIPALES</t>
  </si>
  <si>
    <t>COTEJO DE FIERROS</t>
  </si>
  <si>
    <t>SERVICIOS DIVERSOS</t>
  </si>
  <si>
    <t>MULTAS POR MORA DE IMPUESTO</t>
  </si>
  <si>
    <t>INTERESES POR MORA DE IMPUESTOS</t>
  </si>
  <si>
    <t>MULTAS POR REGISTRO CIVIL</t>
  </si>
  <si>
    <t xml:space="preserve">ARRENDAMIENTO DE BIENES INMUEBLES </t>
  </si>
  <si>
    <t>INGRESOS DIVERSOS</t>
  </si>
  <si>
    <t xml:space="preserve">ALCALDIA MUNICIPAL DE SAN JORGE </t>
  </si>
  <si>
    <t xml:space="preserve">DEPARTAMENTO DE SAN MIGUEL </t>
  </si>
  <si>
    <t>CODIGO</t>
  </si>
  <si>
    <t>CLASIFICACION DE INGRESOS</t>
  </si>
  <si>
    <t>11801</t>
  </si>
  <si>
    <t>Comercio</t>
  </si>
  <si>
    <t>Industria</t>
  </si>
  <si>
    <t>Servicios</t>
  </si>
  <si>
    <t>11806</t>
  </si>
  <si>
    <t>Bares y Restaurantes</t>
  </si>
  <si>
    <t>Medicos Hospitalarios</t>
  </si>
  <si>
    <t>11814</t>
  </si>
  <si>
    <t>Servicios Profesionales</t>
  </si>
  <si>
    <t>11818</t>
  </si>
  <si>
    <t>Vialidades</t>
  </si>
  <si>
    <t>Servicios de Certif. y Autenticidad de Registros</t>
  </si>
  <si>
    <t>Expedicion de Documentos de Identidad</t>
  </si>
  <si>
    <t>Alumbrado Público</t>
  </si>
  <si>
    <t>Aseo Público</t>
  </si>
  <si>
    <t>Cementerios Municipales</t>
  </si>
  <si>
    <t xml:space="preserve">Fiestas </t>
  </si>
  <si>
    <t>Pavimentacion y Adoquinado</t>
  </si>
  <si>
    <t>Postes, Torres y Antenas</t>
  </si>
  <si>
    <t>Rastro y Tiangues</t>
  </si>
  <si>
    <t>Sombra parada de Buses</t>
  </si>
  <si>
    <t>Tasas Diversas</t>
  </si>
  <si>
    <t>Permisos y Licencias Municipales</t>
  </si>
  <si>
    <t>Cotejo de Fierros</t>
  </si>
  <si>
    <t>Multas por Mora de Impuestos</t>
  </si>
  <si>
    <t>Intereses por Mora de Impuestos</t>
  </si>
  <si>
    <t>Multas por Registro Civil</t>
  </si>
  <si>
    <t>15799</t>
  </si>
  <si>
    <t>Ingresos Diversos</t>
  </si>
  <si>
    <t>TOTALES</t>
  </si>
  <si>
    <t xml:space="preserve">Servicios Diversos,  </t>
  </si>
  <si>
    <t xml:space="preserve">Arrendamiento de Bienes Inmuebles </t>
  </si>
  <si>
    <t xml:space="preserve">  INGRESOS   AÑO 2019</t>
  </si>
  <si>
    <t xml:space="preserve">  INGRESOS   AÑO  2020</t>
  </si>
  <si>
    <t xml:space="preserve"> INGRESOS   AÑO 2021</t>
  </si>
  <si>
    <t xml:space="preserve"> TOTAL DE INGRESOS 2019-2021</t>
  </si>
  <si>
    <t>TOTAL INGRESO 2021</t>
  </si>
  <si>
    <t>ESTIMACION PRESUPUESTARIA PARA EL 2022</t>
  </si>
  <si>
    <t>PROYECCION DE INGRESOS FONDOS PROPIOS PARA EL  AÑO 2022</t>
  </si>
  <si>
    <t>ENERO -OCTUBRE  2021</t>
  </si>
  <si>
    <t>ANEXO 01</t>
  </si>
  <si>
    <t>ANEXO NUMERO  2</t>
  </si>
  <si>
    <t>CUADRO DE INGRESOS MENSUALES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</si>
</sst>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([$$-440A]* #,##0.00_);_([$$-440A]* \(#,##0.00\);_([$$-440A]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2" borderId="1" xfId="0" applyFill="1" applyBorder="1"/>
    <xf numFmtId="44" fontId="0" fillId="0" borderId="1" xfId="1" applyFont="1" applyBorder="1"/>
    <xf numFmtId="44" fontId="0" fillId="2" borderId="1" xfId="1" applyFont="1" applyFill="1" applyBorder="1"/>
    <xf numFmtId="44" fontId="0" fillId="0" borderId="1" xfId="0" applyNumberForma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165" fontId="3" fillId="0" borderId="0" xfId="0" applyNumberFormat="1" applyFont="1"/>
    <xf numFmtId="0" fontId="8" fillId="0" borderId="1" xfId="3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vertical="center" wrapText="1"/>
    </xf>
    <xf numFmtId="165" fontId="9" fillId="0" borderId="1" xfId="0" applyNumberFormat="1" applyFont="1" applyBorder="1"/>
    <xf numFmtId="44" fontId="9" fillId="0" borderId="1" xfId="1" applyFont="1" applyBorder="1"/>
    <xf numFmtId="0" fontId="8" fillId="0" borderId="1" xfId="1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wrapText="1"/>
    </xf>
    <xf numFmtId="0" fontId="8" fillId="0" borderId="1" xfId="2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vertical="center" wrapText="1"/>
    </xf>
    <xf numFmtId="1" fontId="8" fillId="0" borderId="1" xfId="2" applyNumberFormat="1" applyFont="1" applyFill="1" applyBorder="1" applyAlignment="1">
      <alignment horizontal="right" wrapText="1"/>
    </xf>
    <xf numFmtId="49" fontId="8" fillId="0" borderId="1" xfId="2" applyNumberFormat="1" applyFont="1" applyFill="1" applyBorder="1" applyAlignment="1">
      <alignment horizontal="right" wrapText="1"/>
    </xf>
    <xf numFmtId="0" fontId="9" fillId="0" borderId="1" xfId="0" applyFont="1" applyBorder="1"/>
    <xf numFmtId="44" fontId="9" fillId="2" borderId="1" xfId="1" applyFont="1" applyFill="1" applyBorder="1"/>
    <xf numFmtId="44" fontId="0" fillId="5" borderId="1" xfId="1" applyFont="1" applyFill="1" applyBorder="1"/>
    <xf numFmtId="44" fontId="11" fillId="0" borderId="1" xfId="1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165" fontId="7" fillId="4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</cellXfs>
  <cellStyles count="4">
    <cellStyle name="Euro" xfId="3" xr:uid="{00000000-0005-0000-0000-000000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1</xdr:col>
      <xdr:colOff>476250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9EE221E-D16C-4A7F-BCE5-C35730E7F1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5725"/>
          <a:ext cx="819150" cy="790575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85724</xdr:rowOff>
    </xdr:from>
    <xdr:to>
      <xdr:col>6</xdr:col>
      <xdr:colOff>1257300</xdr:colOff>
      <xdr:row>3</xdr:row>
      <xdr:rowOff>177164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467C1C6E-7B01-4D25-BE63-1F7BA64D5C7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85724"/>
          <a:ext cx="704850" cy="767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28574</xdr:rowOff>
    </xdr:from>
    <xdr:to>
      <xdr:col>0</xdr:col>
      <xdr:colOff>885825</xdr:colOff>
      <xdr:row>3</xdr:row>
      <xdr:rowOff>173354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3E9FBA5C-6248-4B97-8FE1-AF20CD345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4"/>
          <a:ext cx="628650" cy="782955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0</xdr:row>
      <xdr:rowOff>38100</xdr:rowOff>
    </xdr:from>
    <xdr:to>
      <xdr:col>6</xdr:col>
      <xdr:colOff>1157605</xdr:colOff>
      <xdr:row>3</xdr:row>
      <xdr:rowOff>110490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57582EA5-2984-4CA9-B408-1D0C742D05B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38100"/>
          <a:ext cx="748030" cy="710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view="pageLayout" workbookViewId="0">
      <selection activeCell="B2" sqref="B2:G4"/>
    </sheetView>
  </sheetViews>
  <sheetFormatPr baseColWidth="10" defaultRowHeight="15" x14ac:dyDescent="0.25"/>
  <cols>
    <col min="1" max="1" width="7.5703125" customWidth="1"/>
    <col min="2" max="2" width="32.28515625" customWidth="1"/>
    <col min="3" max="3" width="21.85546875" customWidth="1"/>
    <col min="4" max="4" width="19.28515625" customWidth="1"/>
    <col min="5" max="5" width="10.7109375" customWidth="1"/>
    <col min="6" max="6" width="15" customWidth="1"/>
    <col min="7" max="7" width="25" customWidth="1"/>
  </cols>
  <sheetData>
    <row r="1" spans="1:7" ht="23.25" x14ac:dyDescent="0.35">
      <c r="B1" s="30" t="s">
        <v>77</v>
      </c>
      <c r="C1" s="30"/>
      <c r="D1" s="30"/>
      <c r="E1" s="30"/>
      <c r="F1" s="30"/>
      <c r="G1" s="30"/>
    </row>
    <row r="2" spans="1:7" x14ac:dyDescent="0.25">
      <c r="B2" s="28" t="s">
        <v>78</v>
      </c>
      <c r="C2" s="28"/>
      <c r="D2" s="28"/>
      <c r="E2" s="28"/>
      <c r="F2" s="28"/>
      <c r="G2" s="28"/>
    </row>
    <row r="3" spans="1:7" x14ac:dyDescent="0.25">
      <c r="B3" s="28"/>
      <c r="C3" s="28"/>
      <c r="D3" s="28"/>
      <c r="E3" s="28"/>
      <c r="F3" s="28"/>
      <c r="G3" s="28"/>
    </row>
    <row r="4" spans="1:7" x14ac:dyDescent="0.25">
      <c r="B4" s="29"/>
      <c r="C4" s="29"/>
      <c r="D4" s="29"/>
      <c r="E4" s="29"/>
      <c r="F4" s="29"/>
      <c r="G4" s="29"/>
    </row>
    <row r="5" spans="1:7" x14ac:dyDescent="0.25">
      <c r="A5" s="2" t="s">
        <v>1</v>
      </c>
      <c r="B5" s="2" t="s">
        <v>2</v>
      </c>
      <c r="C5" s="2" t="s">
        <v>75</v>
      </c>
      <c r="D5" s="3" t="s">
        <v>6</v>
      </c>
      <c r="E5" s="2" t="s">
        <v>3</v>
      </c>
      <c r="F5" s="2" t="s">
        <v>4</v>
      </c>
      <c r="G5" s="2" t="s">
        <v>72</v>
      </c>
    </row>
    <row r="6" spans="1:7" x14ac:dyDescent="0.25">
      <c r="A6" s="2">
        <v>11801</v>
      </c>
      <c r="B6" s="2" t="s">
        <v>5</v>
      </c>
      <c r="C6" s="4">
        <f>194.35+681.72+605.41+133.8+1687+646.09+462.97+992.3+3136.86+380.71</f>
        <v>8921.2099999999991</v>
      </c>
      <c r="D6" s="5">
        <f>C6/10</f>
        <v>892.12099999999987</v>
      </c>
      <c r="E6" s="26">
        <f>+D6</f>
        <v>892.12099999999987</v>
      </c>
      <c r="F6" s="26">
        <f t="shared" ref="F6" si="0">+E6</f>
        <v>892.12099999999987</v>
      </c>
      <c r="G6" s="4">
        <f>+C6+E6+F6</f>
        <v>10705.451999999997</v>
      </c>
    </row>
    <row r="7" spans="1:7" x14ac:dyDescent="0.25">
      <c r="A7" s="2">
        <v>11802</v>
      </c>
      <c r="B7" s="2" t="s">
        <v>7</v>
      </c>
      <c r="C7" s="4">
        <f>3+1005.27+3+1059.15+3+3+1032.21+3+3</f>
        <v>3114.63</v>
      </c>
      <c r="D7" s="5">
        <f t="shared" ref="D7:D31" si="1">C7/10</f>
        <v>311.46300000000002</v>
      </c>
      <c r="E7" s="26">
        <f t="shared" ref="E7:E30" si="2">+D7</f>
        <v>311.46300000000002</v>
      </c>
      <c r="F7" s="26">
        <f t="shared" ref="F7:F31" si="3">+E7</f>
        <v>311.46300000000002</v>
      </c>
      <c r="G7" s="4">
        <f t="shared" ref="G7:G31" si="4">+C7+E7+F7</f>
        <v>3737.5560000000005</v>
      </c>
    </row>
    <row r="8" spans="1:7" x14ac:dyDescent="0.25">
      <c r="A8" s="2">
        <v>11804</v>
      </c>
      <c r="B8" s="2" t="s">
        <v>8</v>
      </c>
      <c r="C8" s="4">
        <f>80.43+21.03+15.03+6.03+4.53+6.03+6.03+2484.03+3+27.9</f>
        <v>2654.0400000000004</v>
      </c>
      <c r="D8" s="5">
        <f t="shared" si="1"/>
        <v>265.40400000000005</v>
      </c>
      <c r="E8" s="26">
        <f t="shared" si="2"/>
        <v>265.40400000000005</v>
      </c>
      <c r="F8" s="26">
        <f t="shared" si="3"/>
        <v>265.40400000000005</v>
      </c>
      <c r="G8" s="4">
        <f t="shared" si="4"/>
        <v>3184.8480000000004</v>
      </c>
    </row>
    <row r="9" spans="1:7" x14ac:dyDescent="0.25">
      <c r="A9" s="2">
        <v>11806</v>
      </c>
      <c r="B9" s="2" t="s">
        <v>9</v>
      </c>
      <c r="C9" s="4">
        <f>18+7.5+40.5+10.5+16.5+7.72+3+24.11+9.11</f>
        <v>136.94</v>
      </c>
      <c r="D9" s="5">
        <f t="shared" si="1"/>
        <v>13.693999999999999</v>
      </c>
      <c r="E9" s="26">
        <f t="shared" si="2"/>
        <v>13.693999999999999</v>
      </c>
      <c r="F9" s="26">
        <f t="shared" si="3"/>
        <v>13.693999999999999</v>
      </c>
      <c r="G9" s="4">
        <f t="shared" si="4"/>
        <v>164.32799999999997</v>
      </c>
    </row>
    <row r="10" spans="1:7" x14ac:dyDescent="0.25">
      <c r="A10" s="2">
        <v>11813</v>
      </c>
      <c r="B10" s="2" t="s">
        <v>10</v>
      </c>
      <c r="C10" s="4">
        <f>+ 12.07+20.02+10.48+10.48+10.48+10.48+10.48+12.07+16.84+92.8</f>
        <v>206.20000000000005</v>
      </c>
      <c r="D10" s="5">
        <f t="shared" si="1"/>
        <v>20.620000000000005</v>
      </c>
      <c r="E10" s="26">
        <f t="shared" si="2"/>
        <v>20.620000000000005</v>
      </c>
      <c r="F10" s="26">
        <f t="shared" si="3"/>
        <v>20.620000000000005</v>
      </c>
      <c r="G10" s="4">
        <f t="shared" si="4"/>
        <v>247.44000000000005</v>
      </c>
    </row>
    <row r="11" spans="1:7" x14ac:dyDescent="0.25">
      <c r="A11" s="2">
        <v>11814</v>
      </c>
      <c r="B11" s="2" t="s">
        <v>11</v>
      </c>
      <c r="C11" s="4">
        <f>1.5+12.6+1.5+30.6+7.05+7.05+7.05+7.05+5.55+7.05</f>
        <v>86.999999999999986</v>
      </c>
      <c r="D11" s="5">
        <f t="shared" si="1"/>
        <v>8.6999999999999993</v>
      </c>
      <c r="E11" s="26">
        <f t="shared" si="2"/>
        <v>8.6999999999999993</v>
      </c>
      <c r="F11" s="26">
        <f t="shared" si="3"/>
        <v>8.6999999999999993</v>
      </c>
      <c r="G11" s="4">
        <f t="shared" si="4"/>
        <v>104.39999999999999</v>
      </c>
    </row>
    <row r="12" spans="1:7" x14ac:dyDescent="0.25">
      <c r="A12" s="2">
        <v>11818</v>
      </c>
      <c r="B12" s="2" t="s">
        <v>12</v>
      </c>
      <c r="C12" s="4">
        <f>+ 3.43+20.58+17.15+3.43+92.61+250.39+20.58+34.4+6.86</f>
        <v>449.42999999999995</v>
      </c>
      <c r="D12" s="5">
        <f t="shared" si="1"/>
        <v>44.942999999999998</v>
      </c>
      <c r="E12" s="26">
        <f t="shared" si="2"/>
        <v>44.942999999999998</v>
      </c>
      <c r="F12" s="26">
        <f t="shared" si="3"/>
        <v>44.942999999999998</v>
      </c>
      <c r="G12" s="4">
        <f t="shared" si="4"/>
        <v>539.31599999999992</v>
      </c>
    </row>
    <row r="13" spans="1:7" x14ac:dyDescent="0.25">
      <c r="A13" s="2">
        <v>12105</v>
      </c>
      <c r="B13" s="2" t="s">
        <v>13</v>
      </c>
      <c r="C13" s="4">
        <f>1241+1069+984+886+1033+980+1264+1099+1139+1144</f>
        <v>10839</v>
      </c>
      <c r="D13" s="5">
        <f t="shared" si="1"/>
        <v>1083.9000000000001</v>
      </c>
      <c r="E13" s="26">
        <f t="shared" si="2"/>
        <v>1083.9000000000001</v>
      </c>
      <c r="F13" s="26">
        <f t="shared" si="3"/>
        <v>1083.9000000000001</v>
      </c>
      <c r="G13" s="4">
        <f t="shared" si="4"/>
        <v>13006.8</v>
      </c>
    </row>
    <row r="14" spans="1:7" x14ac:dyDescent="0.25">
      <c r="A14" s="2">
        <v>12106</v>
      </c>
      <c r="B14" s="2" t="s">
        <v>14</v>
      </c>
      <c r="C14" s="27">
        <f>21.25+2.5+11.25+7.5+11.25+30+45+27.5+20+6.25</f>
        <v>182.5</v>
      </c>
      <c r="D14" s="5">
        <f t="shared" si="1"/>
        <v>18.25</v>
      </c>
      <c r="E14" s="26">
        <f t="shared" si="2"/>
        <v>18.25</v>
      </c>
      <c r="F14" s="26">
        <f t="shared" si="3"/>
        <v>18.25</v>
      </c>
      <c r="G14" s="4">
        <f t="shared" si="4"/>
        <v>219</v>
      </c>
    </row>
    <row r="15" spans="1:7" x14ac:dyDescent="0.25">
      <c r="A15" s="2">
        <v>12108</v>
      </c>
      <c r="B15" s="2" t="s">
        <v>15</v>
      </c>
      <c r="C15" s="4">
        <f>1702.78+1188.04+992.63+632.82+567.31+529.48+823.92+782.75+713.05+629.41</f>
        <v>8562.19</v>
      </c>
      <c r="D15" s="5">
        <f t="shared" si="1"/>
        <v>856.21900000000005</v>
      </c>
      <c r="E15" s="26">
        <f t="shared" si="2"/>
        <v>856.21900000000005</v>
      </c>
      <c r="F15" s="26">
        <f t="shared" si="3"/>
        <v>856.21900000000005</v>
      </c>
      <c r="G15" s="4">
        <f t="shared" si="4"/>
        <v>10274.628000000001</v>
      </c>
    </row>
    <row r="16" spans="1:7" x14ac:dyDescent="0.25">
      <c r="A16" s="2">
        <v>12109</v>
      </c>
      <c r="B16" s="2" t="s">
        <v>16</v>
      </c>
      <c r="C16" s="4">
        <f>4954.61+360.32</f>
        <v>5314.9299999999994</v>
      </c>
      <c r="D16" s="5">
        <f t="shared" si="1"/>
        <v>531.49299999999994</v>
      </c>
      <c r="E16" s="26">
        <f t="shared" si="2"/>
        <v>531.49299999999994</v>
      </c>
      <c r="F16" s="26">
        <f t="shared" si="3"/>
        <v>531.49299999999994</v>
      </c>
      <c r="G16" s="4">
        <f t="shared" si="4"/>
        <v>6377.9159999999993</v>
      </c>
    </row>
    <row r="17" spans="1:7" x14ac:dyDescent="0.25">
      <c r="A17" s="2">
        <v>12111</v>
      </c>
      <c r="B17" s="2" t="s">
        <v>17</v>
      </c>
      <c r="C17" s="4">
        <f>3011+630</f>
        <v>3641</v>
      </c>
      <c r="D17" s="5">
        <f t="shared" si="1"/>
        <v>364.1</v>
      </c>
      <c r="E17" s="26">
        <f t="shared" si="2"/>
        <v>364.1</v>
      </c>
      <c r="F17" s="26">
        <f t="shared" si="3"/>
        <v>364.1</v>
      </c>
      <c r="G17" s="4">
        <f t="shared" si="4"/>
        <v>4369.2</v>
      </c>
    </row>
    <row r="18" spans="1:7" x14ac:dyDescent="0.25">
      <c r="A18" s="2">
        <v>12114</v>
      </c>
      <c r="B18" s="2" t="s">
        <v>18</v>
      </c>
      <c r="C18" s="4">
        <f>4400.97+241.22</f>
        <v>4642.1900000000005</v>
      </c>
      <c r="D18" s="5">
        <f t="shared" si="1"/>
        <v>464.21900000000005</v>
      </c>
      <c r="E18" s="26">
        <f t="shared" si="2"/>
        <v>464.21900000000005</v>
      </c>
      <c r="F18" s="26">
        <f t="shared" si="3"/>
        <v>464.21900000000005</v>
      </c>
      <c r="G18" s="4">
        <f t="shared" si="4"/>
        <v>5570.6280000000006</v>
      </c>
    </row>
    <row r="19" spans="1:7" x14ac:dyDescent="0.25">
      <c r="A19" s="2">
        <v>12117</v>
      </c>
      <c r="B19" s="2" t="s">
        <v>19</v>
      </c>
      <c r="C19" s="4">
        <f>7484.3+574.21</f>
        <v>8058.51</v>
      </c>
      <c r="D19" s="5">
        <f t="shared" si="1"/>
        <v>805.851</v>
      </c>
      <c r="E19" s="26">
        <f t="shared" si="2"/>
        <v>805.851</v>
      </c>
      <c r="F19" s="26">
        <f t="shared" si="3"/>
        <v>805.851</v>
      </c>
      <c r="G19" s="4">
        <f t="shared" si="4"/>
        <v>9670.2120000000014</v>
      </c>
    </row>
    <row r="20" spans="1:7" x14ac:dyDescent="0.25">
      <c r="A20" s="2">
        <v>12118</v>
      </c>
      <c r="B20" s="2" t="s">
        <v>20</v>
      </c>
      <c r="C20" s="4">
        <v>9585</v>
      </c>
      <c r="D20" s="5">
        <f t="shared" si="1"/>
        <v>958.5</v>
      </c>
      <c r="E20" s="26">
        <f t="shared" si="2"/>
        <v>958.5</v>
      </c>
      <c r="F20" s="26">
        <f t="shared" si="3"/>
        <v>958.5</v>
      </c>
      <c r="G20" s="4">
        <f t="shared" si="4"/>
        <v>11502</v>
      </c>
    </row>
    <row r="21" spans="1:7" x14ac:dyDescent="0.25">
      <c r="A21" s="2">
        <v>12119</v>
      </c>
      <c r="B21" s="2" t="s">
        <v>21</v>
      </c>
      <c r="C21" s="4">
        <f>1030+4</f>
        <v>1034</v>
      </c>
      <c r="D21" s="5">
        <f t="shared" si="1"/>
        <v>103.4</v>
      </c>
      <c r="E21" s="26">
        <f t="shared" si="2"/>
        <v>103.4</v>
      </c>
      <c r="F21" s="26">
        <f t="shared" si="3"/>
        <v>103.4</v>
      </c>
      <c r="G21" s="4">
        <f t="shared" si="4"/>
        <v>1240.8000000000002</v>
      </c>
    </row>
    <row r="22" spans="1:7" x14ac:dyDescent="0.25">
      <c r="A22" s="2">
        <v>12121</v>
      </c>
      <c r="B22" s="2" t="s">
        <v>22</v>
      </c>
      <c r="C22" s="4">
        <f>450+187.5</f>
        <v>637.5</v>
      </c>
      <c r="D22" s="5">
        <f t="shared" si="1"/>
        <v>63.75</v>
      </c>
      <c r="E22" s="26">
        <f t="shared" si="2"/>
        <v>63.75</v>
      </c>
      <c r="F22" s="26">
        <f t="shared" si="3"/>
        <v>63.75</v>
      </c>
      <c r="G22" s="4">
        <f t="shared" si="4"/>
        <v>765</v>
      </c>
    </row>
    <row r="23" spans="1:7" x14ac:dyDescent="0.25">
      <c r="A23" s="2">
        <v>12199</v>
      </c>
      <c r="B23" s="2" t="s">
        <v>23</v>
      </c>
      <c r="C23" s="4">
        <f>2268+346.75</f>
        <v>2614.75</v>
      </c>
      <c r="D23" s="5">
        <f t="shared" si="1"/>
        <v>261.47500000000002</v>
      </c>
      <c r="E23" s="26">
        <f t="shared" si="2"/>
        <v>261.47500000000002</v>
      </c>
      <c r="F23" s="26">
        <f t="shared" si="3"/>
        <v>261.47500000000002</v>
      </c>
      <c r="G23" s="4">
        <f t="shared" si="4"/>
        <v>3137.7</v>
      </c>
    </row>
    <row r="24" spans="1:7" x14ac:dyDescent="0.25">
      <c r="A24" s="2">
        <v>12210</v>
      </c>
      <c r="B24" s="2" t="s">
        <v>24</v>
      </c>
      <c r="C24" s="4">
        <f>2614.45+212</f>
        <v>2826.45</v>
      </c>
      <c r="D24" s="5">
        <f t="shared" si="1"/>
        <v>282.64499999999998</v>
      </c>
      <c r="E24" s="26">
        <f t="shared" si="2"/>
        <v>282.64499999999998</v>
      </c>
      <c r="F24" s="26">
        <f t="shared" si="3"/>
        <v>282.64499999999998</v>
      </c>
      <c r="G24" s="4">
        <f t="shared" si="4"/>
        <v>3391.74</v>
      </c>
    </row>
    <row r="25" spans="1:7" x14ac:dyDescent="0.25">
      <c r="A25" s="2">
        <v>12211</v>
      </c>
      <c r="B25" s="2" t="s">
        <v>25</v>
      </c>
      <c r="C25" s="4">
        <f>254+8.25</f>
        <v>262.25</v>
      </c>
      <c r="D25" s="5">
        <f t="shared" si="1"/>
        <v>26.225000000000001</v>
      </c>
      <c r="E25" s="26">
        <f t="shared" si="2"/>
        <v>26.225000000000001</v>
      </c>
      <c r="F25" s="26">
        <f t="shared" si="3"/>
        <v>26.225000000000001</v>
      </c>
      <c r="G25" s="4">
        <f t="shared" si="4"/>
        <v>314.70000000000005</v>
      </c>
    </row>
    <row r="26" spans="1:7" x14ac:dyDescent="0.25">
      <c r="A26" s="2">
        <v>14299</v>
      </c>
      <c r="B26" s="2" t="s">
        <v>26</v>
      </c>
      <c r="C26" s="4">
        <v>220</v>
      </c>
      <c r="D26" s="5">
        <f t="shared" si="1"/>
        <v>22</v>
      </c>
      <c r="E26" s="26">
        <f t="shared" si="2"/>
        <v>22</v>
      </c>
      <c r="F26" s="26">
        <f t="shared" si="3"/>
        <v>22</v>
      </c>
      <c r="G26" s="4">
        <f t="shared" si="4"/>
        <v>264</v>
      </c>
    </row>
    <row r="27" spans="1:7" x14ac:dyDescent="0.25">
      <c r="A27" s="2">
        <v>15301</v>
      </c>
      <c r="B27" s="2" t="s">
        <v>27</v>
      </c>
      <c r="C27" s="4">
        <f>2450.57+83.37</f>
        <v>2533.94</v>
      </c>
      <c r="D27" s="5">
        <f t="shared" si="1"/>
        <v>253.39400000000001</v>
      </c>
      <c r="E27" s="26">
        <f t="shared" si="2"/>
        <v>253.39400000000001</v>
      </c>
      <c r="F27" s="26">
        <f t="shared" si="3"/>
        <v>253.39400000000001</v>
      </c>
      <c r="G27" s="4">
        <f t="shared" si="4"/>
        <v>3040.7280000000001</v>
      </c>
    </row>
    <row r="28" spans="1:7" x14ac:dyDescent="0.25">
      <c r="A28" s="2">
        <v>15302</v>
      </c>
      <c r="B28" s="2" t="s">
        <v>28</v>
      </c>
      <c r="C28" s="4">
        <f>1579.02+29.72</f>
        <v>1608.74</v>
      </c>
      <c r="D28" s="5">
        <f t="shared" si="1"/>
        <v>160.874</v>
      </c>
      <c r="E28" s="26">
        <f t="shared" si="2"/>
        <v>160.874</v>
      </c>
      <c r="F28" s="26">
        <f t="shared" si="3"/>
        <v>160.874</v>
      </c>
      <c r="G28" s="4">
        <f t="shared" si="4"/>
        <v>1930.4880000000001</v>
      </c>
    </row>
    <row r="29" spans="1:7" x14ac:dyDescent="0.25">
      <c r="A29" s="2">
        <v>15312</v>
      </c>
      <c r="B29" s="2" t="s">
        <v>29</v>
      </c>
      <c r="C29" s="4">
        <f>34.2+5.7</f>
        <v>39.900000000000006</v>
      </c>
      <c r="D29" s="5">
        <f t="shared" si="1"/>
        <v>3.9900000000000007</v>
      </c>
      <c r="E29" s="26">
        <f t="shared" si="2"/>
        <v>3.9900000000000007</v>
      </c>
      <c r="F29" s="26">
        <f t="shared" si="3"/>
        <v>3.9900000000000007</v>
      </c>
      <c r="G29" s="4">
        <f t="shared" si="4"/>
        <v>47.88000000000001</v>
      </c>
    </row>
    <row r="30" spans="1:7" x14ac:dyDescent="0.25">
      <c r="A30" s="2">
        <v>15402</v>
      </c>
      <c r="B30" s="2" t="s">
        <v>30</v>
      </c>
      <c r="C30" s="4">
        <f>1530+120</f>
        <v>1650</v>
      </c>
      <c r="D30" s="5">
        <f t="shared" si="1"/>
        <v>165</v>
      </c>
      <c r="E30" s="26">
        <f t="shared" si="2"/>
        <v>165</v>
      </c>
      <c r="F30" s="26">
        <f t="shared" si="3"/>
        <v>165</v>
      </c>
      <c r="G30" s="4">
        <f t="shared" si="4"/>
        <v>1980</v>
      </c>
    </row>
    <row r="31" spans="1:7" x14ac:dyDescent="0.25">
      <c r="A31" s="2">
        <v>15799</v>
      </c>
      <c r="B31" s="2" t="s">
        <v>31</v>
      </c>
      <c r="C31" s="4">
        <f>535+178.57</f>
        <v>713.56999999999994</v>
      </c>
      <c r="D31" s="5">
        <f t="shared" si="1"/>
        <v>71.356999999999999</v>
      </c>
      <c r="E31" s="26">
        <f>+D31</f>
        <v>71.356999999999999</v>
      </c>
      <c r="F31" s="26">
        <f t="shared" si="3"/>
        <v>71.356999999999999</v>
      </c>
      <c r="G31" s="4">
        <f t="shared" si="4"/>
        <v>856.28399999999988</v>
      </c>
    </row>
    <row r="32" spans="1:7" x14ac:dyDescent="0.25">
      <c r="A32" s="2"/>
      <c r="B32" s="2"/>
      <c r="C32" s="6">
        <f>SUM(C6:C31)</f>
        <v>80535.870000000024</v>
      </c>
      <c r="D32" s="6">
        <f>SUM(D6:D31)</f>
        <v>8053.5869999999995</v>
      </c>
      <c r="E32" s="6">
        <f t="shared" ref="E32:F32" si="5">SUM(E6:E31)</f>
        <v>8053.5869999999995</v>
      </c>
      <c r="F32" s="6">
        <f t="shared" si="5"/>
        <v>8053.5869999999995</v>
      </c>
      <c r="G32" s="6">
        <f>SUM(G6:G31)</f>
        <v>96643.043999999994</v>
      </c>
    </row>
    <row r="33" spans="1:7" x14ac:dyDescent="0.25">
      <c r="D33" s="1" t="s">
        <v>0</v>
      </c>
      <c r="G33" s="1" t="s">
        <v>0</v>
      </c>
    </row>
    <row r="34" spans="1:7" x14ac:dyDescent="0.25">
      <c r="D34" s="1" t="s">
        <v>0</v>
      </c>
      <c r="G34" s="1" t="s">
        <v>0</v>
      </c>
    </row>
    <row r="35" spans="1:7" x14ac:dyDescent="0.25">
      <c r="A35" t="s">
        <v>0</v>
      </c>
      <c r="B35" t="s">
        <v>0</v>
      </c>
      <c r="C35" t="s">
        <v>0</v>
      </c>
      <c r="D35" t="s">
        <v>0</v>
      </c>
      <c r="G35" s="1" t="s">
        <v>0</v>
      </c>
    </row>
    <row r="36" spans="1:7" x14ac:dyDescent="0.25">
      <c r="D36" s="1" t="s">
        <v>0</v>
      </c>
      <c r="G36" s="1" t="s">
        <v>0</v>
      </c>
    </row>
  </sheetData>
  <mergeCells count="2">
    <mergeCell ref="B2:G4"/>
    <mergeCell ref="B1:G1"/>
  </mergeCells>
  <pageMargins left="0.315" right="0.39166666666666666" top="0.55118110236220474" bottom="0.74803149606299213" header="0.31496062992125984" footer="0.31496062992125984"/>
  <pageSetup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sqref="A1:G1"/>
    </sheetView>
  </sheetViews>
  <sheetFormatPr baseColWidth="10" defaultRowHeight="15" x14ac:dyDescent="0.25"/>
  <cols>
    <col min="1" max="1" width="14.42578125" style="8" customWidth="1"/>
    <col min="2" max="2" width="35.7109375" style="8" customWidth="1"/>
    <col min="3" max="3" width="13.85546875" style="8" customWidth="1"/>
    <col min="4" max="5" width="15.28515625" style="8" customWidth="1"/>
    <col min="6" max="6" width="14.42578125" style="10" customWidth="1"/>
    <col min="7" max="7" width="19.140625" style="8" customWidth="1"/>
    <col min="8" max="16384" width="11.42578125" style="8"/>
  </cols>
  <sheetData>
    <row r="1" spans="1:7" ht="19.5" customHeight="1" x14ac:dyDescent="0.25">
      <c r="A1" s="32" t="s">
        <v>76</v>
      </c>
      <c r="B1" s="32"/>
      <c r="C1" s="32"/>
      <c r="D1" s="32"/>
      <c r="E1" s="32"/>
      <c r="F1" s="32"/>
      <c r="G1" s="32"/>
    </row>
    <row r="2" spans="1:7" ht="15" customHeight="1" x14ac:dyDescent="0.25">
      <c r="A2" s="31" t="s">
        <v>32</v>
      </c>
      <c r="B2" s="31"/>
      <c r="C2" s="31"/>
      <c r="D2" s="31"/>
      <c r="E2" s="31"/>
      <c r="F2" s="31"/>
      <c r="G2" s="31"/>
    </row>
    <row r="3" spans="1:7" ht="15.75" customHeight="1" x14ac:dyDescent="0.25">
      <c r="A3" s="31" t="s">
        <v>33</v>
      </c>
      <c r="B3" s="31"/>
      <c r="C3" s="31"/>
      <c r="D3" s="31"/>
      <c r="E3" s="31"/>
      <c r="F3" s="31"/>
      <c r="G3" s="31"/>
    </row>
    <row r="4" spans="1:7" ht="15.75" customHeight="1" x14ac:dyDescent="0.25">
      <c r="A4" s="31" t="s">
        <v>74</v>
      </c>
      <c r="B4" s="31"/>
      <c r="C4" s="31"/>
      <c r="D4" s="31"/>
      <c r="E4" s="31"/>
      <c r="F4" s="31"/>
      <c r="G4" s="31"/>
    </row>
    <row r="5" spans="1:7" ht="15" customHeight="1" x14ac:dyDescent="0.25">
      <c r="A5" s="35" t="s">
        <v>34</v>
      </c>
      <c r="B5" s="36" t="s">
        <v>35</v>
      </c>
      <c r="C5" s="37" t="s">
        <v>68</v>
      </c>
      <c r="D5" s="37" t="s">
        <v>69</v>
      </c>
      <c r="E5" s="38" t="s">
        <v>70</v>
      </c>
      <c r="F5" s="34" t="s">
        <v>71</v>
      </c>
      <c r="G5" s="33" t="s">
        <v>73</v>
      </c>
    </row>
    <row r="6" spans="1:7" ht="23.25" customHeight="1" x14ac:dyDescent="0.25">
      <c r="A6" s="35"/>
      <c r="B6" s="36"/>
      <c r="C6" s="37"/>
      <c r="D6" s="37"/>
      <c r="E6" s="39"/>
      <c r="F6" s="34"/>
      <c r="G6" s="33"/>
    </row>
    <row r="7" spans="1:7" x14ac:dyDescent="0.25">
      <c r="A7" s="11" t="s">
        <v>36</v>
      </c>
      <c r="B7" s="12" t="s">
        <v>37</v>
      </c>
      <c r="C7" s="13">
        <v>5048.74</v>
      </c>
      <c r="D7" s="13">
        <v>5987.2</v>
      </c>
      <c r="E7" s="4">
        <v>10705.451999999997</v>
      </c>
      <c r="F7" s="13">
        <f>+C7+D7+E7</f>
        <v>21741.391999999996</v>
      </c>
      <c r="G7" s="14">
        <f>F7/3</f>
        <v>7247.1306666666651</v>
      </c>
    </row>
    <row r="8" spans="1:7" x14ac:dyDescent="0.25">
      <c r="A8" s="15">
        <v>11802</v>
      </c>
      <c r="B8" s="16" t="s">
        <v>38</v>
      </c>
      <c r="C8" s="13">
        <v>4169.76</v>
      </c>
      <c r="D8" s="13">
        <v>4045.08</v>
      </c>
      <c r="E8" s="4">
        <v>3737.5560000000005</v>
      </c>
      <c r="F8" s="13">
        <f t="shared" ref="F8:F32" si="0">+C8+D8+E8</f>
        <v>11952.396000000001</v>
      </c>
      <c r="G8" s="14">
        <f t="shared" ref="G8:G32" si="1">F8/3</f>
        <v>3984.1320000000001</v>
      </c>
    </row>
    <row r="9" spans="1:7" x14ac:dyDescent="0.25">
      <c r="A9" s="15">
        <v>11804</v>
      </c>
      <c r="B9" s="16" t="s">
        <v>39</v>
      </c>
      <c r="C9" s="13">
        <v>1602.81</v>
      </c>
      <c r="D9" s="13">
        <v>3888.18</v>
      </c>
      <c r="E9" s="4">
        <v>3184.8480000000004</v>
      </c>
      <c r="F9" s="13">
        <f t="shared" si="0"/>
        <v>8675.8379999999997</v>
      </c>
      <c r="G9" s="14">
        <f t="shared" si="1"/>
        <v>2891.9459999999999</v>
      </c>
    </row>
    <row r="10" spans="1:7" x14ac:dyDescent="0.25">
      <c r="A10" s="17" t="s">
        <v>40</v>
      </c>
      <c r="B10" s="16" t="s">
        <v>41</v>
      </c>
      <c r="C10" s="13">
        <v>204</v>
      </c>
      <c r="D10" s="13">
        <v>249</v>
      </c>
      <c r="E10" s="4">
        <v>164.32799999999997</v>
      </c>
      <c r="F10" s="13">
        <f t="shared" si="0"/>
        <v>617.32799999999997</v>
      </c>
      <c r="G10" s="14">
        <f t="shared" si="1"/>
        <v>205.77599999999998</v>
      </c>
    </row>
    <row r="11" spans="1:7" x14ac:dyDescent="0.25">
      <c r="A11" s="17">
        <v>11813</v>
      </c>
      <c r="B11" s="16" t="s">
        <v>42</v>
      </c>
      <c r="C11" s="13">
        <v>219.21</v>
      </c>
      <c r="D11" s="13">
        <v>227.16</v>
      </c>
      <c r="E11" s="4">
        <v>247.44000000000005</v>
      </c>
      <c r="F11" s="13">
        <f t="shared" si="0"/>
        <v>693.81000000000006</v>
      </c>
      <c r="G11" s="14">
        <f t="shared" si="1"/>
        <v>231.27</v>
      </c>
    </row>
    <row r="12" spans="1:7" x14ac:dyDescent="0.25">
      <c r="A12" s="17" t="s">
        <v>43</v>
      </c>
      <c r="B12" s="16" t="s">
        <v>44</v>
      </c>
      <c r="C12" s="13">
        <v>34.5</v>
      </c>
      <c r="D12" s="13">
        <v>84.6</v>
      </c>
      <c r="E12" s="4">
        <v>104.39999999999999</v>
      </c>
      <c r="F12" s="13">
        <f t="shared" si="0"/>
        <v>223.5</v>
      </c>
      <c r="G12" s="14">
        <f t="shared" si="1"/>
        <v>74.5</v>
      </c>
    </row>
    <row r="13" spans="1:7" x14ac:dyDescent="0.25">
      <c r="A13" s="17" t="s">
        <v>45</v>
      </c>
      <c r="B13" s="16" t="s">
        <v>46</v>
      </c>
      <c r="C13" s="13">
        <v>466.48</v>
      </c>
      <c r="D13" s="13">
        <v>459.62</v>
      </c>
      <c r="E13" s="4">
        <v>539.31599999999992</v>
      </c>
      <c r="F13" s="13">
        <f t="shared" si="0"/>
        <v>1465.4159999999999</v>
      </c>
      <c r="G13" s="14">
        <f t="shared" si="1"/>
        <v>488.47199999999998</v>
      </c>
    </row>
    <row r="14" spans="1:7" x14ac:dyDescent="0.25">
      <c r="A14" s="18">
        <v>12105</v>
      </c>
      <c r="B14" s="16" t="s">
        <v>47</v>
      </c>
      <c r="C14" s="13">
        <v>10873</v>
      </c>
      <c r="D14" s="13">
        <v>7231</v>
      </c>
      <c r="E14" s="4">
        <v>13006.8</v>
      </c>
      <c r="F14" s="13">
        <f t="shared" si="0"/>
        <v>31110.799999999999</v>
      </c>
      <c r="G14" s="14">
        <f t="shared" si="1"/>
        <v>10370.266666666666</v>
      </c>
    </row>
    <row r="15" spans="1:7" x14ac:dyDescent="0.25">
      <c r="A15" s="18">
        <v>12106</v>
      </c>
      <c r="B15" s="16" t="s">
        <v>48</v>
      </c>
      <c r="C15" s="13">
        <v>308.75</v>
      </c>
      <c r="D15" s="13">
        <v>98.75</v>
      </c>
      <c r="E15" s="4">
        <v>219</v>
      </c>
      <c r="F15" s="13">
        <f t="shared" si="0"/>
        <v>626.5</v>
      </c>
      <c r="G15" s="14">
        <f t="shared" si="1"/>
        <v>208.83333333333334</v>
      </c>
    </row>
    <row r="16" spans="1:7" x14ac:dyDescent="0.25">
      <c r="A16" s="18">
        <v>12108</v>
      </c>
      <c r="B16" s="16" t="s">
        <v>49</v>
      </c>
      <c r="C16" s="13">
        <v>11154.4</v>
      </c>
      <c r="D16" s="13">
        <v>10645.79</v>
      </c>
      <c r="E16" s="4">
        <v>10274.628000000001</v>
      </c>
      <c r="F16" s="13">
        <f t="shared" si="0"/>
        <v>32074.818000000003</v>
      </c>
      <c r="G16" s="14">
        <f t="shared" si="1"/>
        <v>10691.606000000002</v>
      </c>
    </row>
    <row r="17" spans="1:7" x14ac:dyDescent="0.25">
      <c r="A17" s="18">
        <v>12109</v>
      </c>
      <c r="B17" s="16" t="s">
        <v>50</v>
      </c>
      <c r="C17" s="13">
        <v>7572.72</v>
      </c>
      <c r="D17" s="13">
        <v>6638.3</v>
      </c>
      <c r="E17" s="4">
        <v>6377.9159999999993</v>
      </c>
      <c r="F17" s="13">
        <f t="shared" si="0"/>
        <v>20588.936000000002</v>
      </c>
      <c r="G17" s="14">
        <f t="shared" si="1"/>
        <v>6862.9786666666669</v>
      </c>
    </row>
    <row r="18" spans="1:7" x14ac:dyDescent="0.25">
      <c r="A18" s="18">
        <v>12111</v>
      </c>
      <c r="B18" s="16" t="s">
        <v>51</v>
      </c>
      <c r="C18" s="13">
        <v>2232</v>
      </c>
      <c r="D18" s="13">
        <v>1889</v>
      </c>
      <c r="E18" s="4">
        <v>4369.2</v>
      </c>
      <c r="F18" s="13">
        <f t="shared" si="0"/>
        <v>8490.2000000000007</v>
      </c>
      <c r="G18" s="14">
        <f t="shared" si="1"/>
        <v>2830.0666666666671</v>
      </c>
    </row>
    <row r="19" spans="1:7" x14ac:dyDescent="0.25">
      <c r="A19" s="18">
        <v>12114</v>
      </c>
      <c r="B19" s="16" t="s">
        <v>52</v>
      </c>
      <c r="C19" s="13">
        <v>5129.38</v>
      </c>
      <c r="D19" s="13">
        <v>4726.49</v>
      </c>
      <c r="E19" s="4">
        <v>5570.6280000000006</v>
      </c>
      <c r="F19" s="13">
        <f t="shared" si="0"/>
        <v>15426.498</v>
      </c>
      <c r="G19" s="14">
        <f t="shared" si="1"/>
        <v>5142.1660000000002</v>
      </c>
    </row>
    <row r="20" spans="1:7" x14ac:dyDescent="0.25">
      <c r="A20" s="18">
        <v>12117</v>
      </c>
      <c r="B20" s="16" t="s">
        <v>53</v>
      </c>
      <c r="C20" s="13">
        <v>10356.44</v>
      </c>
      <c r="D20" s="13">
        <v>9616.76</v>
      </c>
      <c r="E20" s="4">
        <v>9670.2120000000014</v>
      </c>
      <c r="F20" s="13">
        <f t="shared" si="0"/>
        <v>29643.412000000004</v>
      </c>
      <c r="G20" s="14">
        <f t="shared" si="1"/>
        <v>9881.137333333334</v>
      </c>
    </row>
    <row r="21" spans="1:7" x14ac:dyDescent="0.25">
      <c r="A21" s="18">
        <v>12118</v>
      </c>
      <c r="B21" s="16" t="s">
        <v>54</v>
      </c>
      <c r="C21" s="13">
        <v>18684</v>
      </c>
      <c r="D21" s="13">
        <v>12829.62</v>
      </c>
      <c r="E21" s="4">
        <v>11502</v>
      </c>
      <c r="F21" s="13">
        <f t="shared" si="0"/>
        <v>43015.62</v>
      </c>
      <c r="G21" s="14">
        <f t="shared" si="1"/>
        <v>14338.54</v>
      </c>
    </row>
    <row r="22" spans="1:7" x14ac:dyDescent="0.25">
      <c r="A22" s="18">
        <v>12119</v>
      </c>
      <c r="B22" s="16" t="s">
        <v>55</v>
      </c>
      <c r="C22" s="13">
        <v>610</v>
      </c>
      <c r="D22" s="13">
        <v>920</v>
      </c>
      <c r="E22" s="4">
        <v>1240.8000000000002</v>
      </c>
      <c r="F22" s="13">
        <f t="shared" si="0"/>
        <v>2770.8</v>
      </c>
      <c r="G22" s="14">
        <f t="shared" si="1"/>
        <v>923.6</v>
      </c>
    </row>
    <row r="23" spans="1:7" x14ac:dyDescent="0.25">
      <c r="A23" s="18">
        <v>12121</v>
      </c>
      <c r="B23" s="16" t="s">
        <v>56</v>
      </c>
      <c r="C23" s="13">
        <v>847.5</v>
      </c>
      <c r="D23" s="13">
        <v>1237.5</v>
      </c>
      <c r="E23" s="4">
        <v>765</v>
      </c>
      <c r="F23" s="13">
        <f t="shared" si="0"/>
        <v>2850</v>
      </c>
      <c r="G23" s="14">
        <f t="shared" si="1"/>
        <v>950</v>
      </c>
    </row>
    <row r="24" spans="1:7" x14ac:dyDescent="0.25">
      <c r="A24" s="18">
        <v>12199</v>
      </c>
      <c r="B24" s="16" t="s">
        <v>57</v>
      </c>
      <c r="C24" s="13">
        <v>4029.45</v>
      </c>
      <c r="D24" s="13">
        <v>1808.25</v>
      </c>
      <c r="E24" s="4">
        <v>3137.7</v>
      </c>
      <c r="F24" s="13">
        <f t="shared" si="0"/>
        <v>8975.4</v>
      </c>
      <c r="G24" s="14">
        <f t="shared" si="1"/>
        <v>2991.7999999999997</v>
      </c>
    </row>
    <row r="25" spans="1:7" x14ac:dyDescent="0.25">
      <c r="A25" s="18">
        <v>12210</v>
      </c>
      <c r="B25" s="16" t="s">
        <v>58</v>
      </c>
      <c r="C25" s="13">
        <v>2856.36</v>
      </c>
      <c r="D25" s="13">
        <v>2214.16</v>
      </c>
      <c r="E25" s="4">
        <v>3391.74</v>
      </c>
      <c r="F25" s="13">
        <f t="shared" si="0"/>
        <v>8462.26</v>
      </c>
      <c r="G25" s="14">
        <f t="shared" si="1"/>
        <v>2820.7533333333336</v>
      </c>
    </row>
    <row r="26" spans="1:7" x14ac:dyDescent="0.25">
      <c r="A26" s="18">
        <v>12211</v>
      </c>
      <c r="B26" s="16" t="s">
        <v>59</v>
      </c>
      <c r="C26" s="13">
        <v>214.5</v>
      </c>
      <c r="D26" s="13">
        <v>230</v>
      </c>
      <c r="E26" s="4">
        <v>314.70000000000005</v>
      </c>
      <c r="F26" s="13">
        <f t="shared" si="0"/>
        <v>759.2</v>
      </c>
      <c r="G26" s="14">
        <f t="shared" si="1"/>
        <v>253.06666666666669</v>
      </c>
    </row>
    <row r="27" spans="1:7" x14ac:dyDescent="0.25">
      <c r="A27" s="19">
        <v>14299</v>
      </c>
      <c r="B27" s="20" t="s">
        <v>66</v>
      </c>
      <c r="C27" s="13">
        <v>385</v>
      </c>
      <c r="D27" s="21">
        <v>110</v>
      </c>
      <c r="E27" s="4">
        <v>264</v>
      </c>
      <c r="F27" s="13">
        <f t="shared" si="0"/>
        <v>759</v>
      </c>
      <c r="G27" s="14">
        <f t="shared" si="1"/>
        <v>253</v>
      </c>
    </row>
    <row r="28" spans="1:7" x14ac:dyDescent="0.25">
      <c r="A28" s="22">
        <v>15301</v>
      </c>
      <c r="B28" s="16" t="s">
        <v>60</v>
      </c>
      <c r="C28" s="13">
        <v>1589.24</v>
      </c>
      <c r="D28" s="13">
        <v>582.16</v>
      </c>
      <c r="E28" s="4">
        <v>3040.7280000000001</v>
      </c>
      <c r="F28" s="13">
        <f t="shared" si="0"/>
        <v>5212.1280000000006</v>
      </c>
      <c r="G28" s="14">
        <f t="shared" si="1"/>
        <v>1737.3760000000002</v>
      </c>
    </row>
    <row r="29" spans="1:7" x14ac:dyDescent="0.25">
      <c r="A29" s="22">
        <v>15302</v>
      </c>
      <c r="B29" s="16" t="s">
        <v>61</v>
      </c>
      <c r="C29" s="13">
        <v>1587.24</v>
      </c>
      <c r="D29" s="13">
        <v>324.64999999999998</v>
      </c>
      <c r="E29" s="4">
        <v>1930.4880000000001</v>
      </c>
      <c r="F29" s="13">
        <f t="shared" si="0"/>
        <v>3842.3779999999997</v>
      </c>
      <c r="G29" s="14">
        <f t="shared" si="1"/>
        <v>1280.7926666666665</v>
      </c>
    </row>
    <row r="30" spans="1:7" x14ac:dyDescent="0.25">
      <c r="A30" s="22">
        <v>15312</v>
      </c>
      <c r="B30" s="16" t="s">
        <v>62</v>
      </c>
      <c r="C30" s="13">
        <v>51.3</v>
      </c>
      <c r="D30" s="13">
        <v>34.200000000000003</v>
      </c>
      <c r="E30" s="4">
        <v>47.88000000000001</v>
      </c>
      <c r="F30" s="13">
        <f t="shared" si="0"/>
        <v>133.38</v>
      </c>
      <c r="G30" s="14">
        <f t="shared" si="1"/>
        <v>44.46</v>
      </c>
    </row>
    <row r="31" spans="1:7" x14ac:dyDescent="0.25">
      <c r="A31" s="22">
        <v>15402</v>
      </c>
      <c r="B31" s="16" t="s">
        <v>67</v>
      </c>
      <c r="C31" s="13">
        <v>1570</v>
      </c>
      <c r="D31" s="13">
        <v>1680</v>
      </c>
      <c r="E31" s="4">
        <v>1980</v>
      </c>
      <c r="F31" s="13">
        <f t="shared" si="0"/>
        <v>5230</v>
      </c>
      <c r="G31" s="14">
        <f t="shared" si="1"/>
        <v>1743.3333333333333</v>
      </c>
    </row>
    <row r="32" spans="1:7" x14ac:dyDescent="0.25">
      <c r="A32" s="23" t="s">
        <v>63</v>
      </c>
      <c r="B32" s="16" t="s">
        <v>64</v>
      </c>
      <c r="C32" s="13">
        <v>305</v>
      </c>
      <c r="D32" s="13">
        <v>989.73</v>
      </c>
      <c r="E32" s="4">
        <v>856.28399999999988</v>
      </c>
      <c r="F32" s="13">
        <f t="shared" si="0"/>
        <v>2151.0140000000001</v>
      </c>
      <c r="G32" s="14">
        <f t="shared" si="1"/>
        <v>717.00466666666671</v>
      </c>
    </row>
    <row r="33" spans="1:8" s="7" customFormat="1" x14ac:dyDescent="0.25">
      <c r="A33" s="22" t="s">
        <v>65</v>
      </c>
      <c r="B33" s="24"/>
      <c r="C33" s="13">
        <f>SUM(C7:C32)</f>
        <v>92101.780000000013</v>
      </c>
      <c r="D33" s="13">
        <f>SUM(D7:D32)</f>
        <v>78747.199999999997</v>
      </c>
      <c r="E33" s="13">
        <f>SUM(E7:E32)</f>
        <v>96643.043999999994</v>
      </c>
      <c r="F33" s="13">
        <f>SUM(F7:F32)</f>
        <v>267492.02400000003</v>
      </c>
      <c r="G33" s="25">
        <f>SUM(G7:G32)</f>
        <v>89164.007999999987</v>
      </c>
      <c r="H33" s="9"/>
    </row>
  </sheetData>
  <mergeCells count="11">
    <mergeCell ref="A2:G2"/>
    <mergeCell ref="A3:G3"/>
    <mergeCell ref="A4:G4"/>
    <mergeCell ref="A1:G1"/>
    <mergeCell ref="G5:G6"/>
    <mergeCell ref="F5:F6"/>
    <mergeCell ref="A5:A6"/>
    <mergeCell ref="B5:B6"/>
    <mergeCell ref="C5:C6"/>
    <mergeCell ref="D5:D6"/>
    <mergeCell ref="E5:E6"/>
  </mergeCells>
  <pageMargins left="0.70866141732283472" right="0.70866141732283472" top="0.74803149606299213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alc-san jorge</dc:creator>
  <cp:lastModifiedBy>PC</cp:lastModifiedBy>
  <cp:lastPrinted>2021-12-16T16:52:37Z</cp:lastPrinted>
  <dcterms:created xsi:type="dcterms:W3CDTF">2017-09-06T16:42:33Z</dcterms:created>
  <dcterms:modified xsi:type="dcterms:W3CDTF">2021-12-16T16:53:38Z</dcterms:modified>
</cp:coreProperties>
</file>