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\Documents\2 PRESUPUESTO\2.2 PRESUPUESTO MUNICIPAL POR A.G\2.2.17 PRESUPUESTO 2021\PRESUP 2021\"/>
    </mc:Choice>
  </mc:AlternateContent>
  <bookViews>
    <workbookView xWindow="15" yWindow="-45" windowWidth="11535" windowHeight="8265" tabRatio="725" activeTab="8"/>
  </bookViews>
  <sheets>
    <sheet name="Ingresos" sheetId="16" r:id="rId1"/>
    <sheet name="Egresos" sheetId="19" r:id="rId2"/>
    <sheet name="Presup.Fun RP" sheetId="12" r:id="rId3"/>
    <sheet name="Presup.Fun FODES 25%" sheetId="20" r:id="rId4"/>
    <sheet name="Presup. Inv. FODES 75%" sheetId="23" r:id="rId5"/>
    <sheet name="Presup. Inv. GOES 109" sheetId="27" r:id="rId6"/>
    <sheet name="Presup. Inv. prestamo" sheetId="24" r:id="rId7"/>
    <sheet name="Presup.SD" sheetId="15" r:id="rId8"/>
    <sheet name="Presup.Inv1" sheetId="22" r:id="rId9"/>
    <sheet name="Presup.Inv.2" sheetId="14" r:id="rId10"/>
    <sheet name="PIPR" sheetId="10" r:id="rId11"/>
    <sheet name="Hoja1" sheetId="25" r:id="rId12"/>
  </sheets>
  <externalReferences>
    <externalReference r:id="rId13"/>
  </externalReferences>
  <definedNames>
    <definedName name="_xlnm._FilterDatabase" localSheetId="2" hidden="1">'Presup.Fun RP'!$A$12:$H$34</definedName>
    <definedName name="_GoBack" localSheetId="1">Egresos!$U$98</definedName>
    <definedName name="_xlnm.Print_Titles" localSheetId="1">Egresos!$1:$11</definedName>
    <definedName name="_xlnm.Print_Titles" localSheetId="3">'Presup.Fun FODES 25%'!$1:$11</definedName>
    <definedName name="_xlnm.Print_Titles" localSheetId="2">'Presup.Fun RP'!$1:$12</definedName>
  </definedNames>
  <calcPr calcId="152511"/>
  <fileRecoveryPr repairLoad="1"/>
</workbook>
</file>

<file path=xl/calcChain.xml><?xml version="1.0" encoding="utf-8"?>
<calcChain xmlns="http://schemas.openxmlformats.org/spreadsheetml/2006/main">
  <c r="H22" i="23" l="1"/>
  <c r="C50" i="16"/>
  <c r="M13" i="27" l="1"/>
  <c r="I241" i="22"/>
  <c r="K243" i="22"/>
  <c r="I238" i="22" l="1"/>
  <c r="I240" i="22"/>
  <c r="I227" i="22"/>
  <c r="F18" i="23" l="1"/>
  <c r="G18" i="23"/>
  <c r="H18" i="23"/>
  <c r="F19" i="23"/>
  <c r="G19" i="23"/>
  <c r="H19" i="23"/>
  <c r="F20" i="23"/>
  <c r="G20" i="23"/>
  <c r="H20" i="23"/>
  <c r="F21" i="23"/>
  <c r="G21" i="23"/>
  <c r="H21" i="23"/>
  <c r="F22" i="23"/>
  <c r="G22" i="23"/>
  <c r="F14" i="23"/>
  <c r="G14" i="23"/>
  <c r="H14" i="23"/>
  <c r="F15" i="23"/>
  <c r="G15" i="23"/>
  <c r="H15" i="23"/>
  <c r="F16" i="23"/>
  <c r="G16" i="23"/>
  <c r="H16" i="23"/>
  <c r="F17" i="23"/>
  <c r="G17" i="23"/>
  <c r="H17" i="23"/>
  <c r="I185" i="22" l="1"/>
  <c r="F43" i="16" l="1"/>
  <c r="E45" i="16" l="1"/>
  <c r="G13" i="27" l="1"/>
  <c r="F13" i="27"/>
  <c r="M102" i="19" l="1"/>
  <c r="E108" i="19" l="1"/>
  <c r="I144" i="22" l="1"/>
  <c r="I100" i="22"/>
  <c r="I57" i="22" l="1"/>
  <c r="H13" i="27" l="1"/>
  <c r="H14" i="27" s="1"/>
  <c r="H15" i="27" s="1"/>
  <c r="K17" i="27" s="1"/>
  <c r="K18" i="27" s="1"/>
  <c r="I64" i="20"/>
  <c r="H17" i="20"/>
  <c r="F65" i="20" l="1"/>
  <c r="G65" i="20"/>
  <c r="H65" i="20"/>
  <c r="F66" i="20"/>
  <c r="G66" i="20"/>
  <c r="H66" i="20"/>
  <c r="F67" i="20"/>
  <c r="G67" i="20"/>
  <c r="F68" i="20"/>
  <c r="G68" i="20"/>
  <c r="F69" i="20"/>
  <c r="G69" i="20"/>
  <c r="H69" i="20"/>
  <c r="F70" i="20"/>
  <c r="G70" i="20"/>
  <c r="H70" i="20"/>
  <c r="F71" i="20"/>
  <c r="G71" i="20"/>
  <c r="H71" i="20"/>
  <c r="F72" i="20"/>
  <c r="G72" i="20"/>
  <c r="H72" i="20"/>
  <c r="F73" i="20"/>
  <c r="G73" i="20"/>
  <c r="H73" i="20"/>
  <c r="F74" i="20"/>
  <c r="G74" i="20"/>
  <c r="H74" i="20"/>
  <c r="F75" i="20"/>
  <c r="G75" i="20"/>
  <c r="H75" i="20"/>
  <c r="F76" i="20"/>
  <c r="G76" i="20"/>
  <c r="H76" i="20"/>
  <c r="F77" i="20"/>
  <c r="G77" i="20"/>
  <c r="H77" i="20"/>
  <c r="F78" i="20"/>
  <c r="G78" i="20"/>
  <c r="H78" i="20"/>
  <c r="F79" i="20"/>
  <c r="G79" i="20"/>
  <c r="H79" i="20"/>
  <c r="F80" i="20"/>
  <c r="G80" i="20"/>
  <c r="H80" i="20"/>
  <c r="F81" i="20"/>
  <c r="G81" i="20"/>
  <c r="H81" i="20"/>
  <c r="F53" i="20"/>
  <c r="G53" i="20"/>
  <c r="H53" i="20"/>
  <c r="F54" i="20"/>
  <c r="G54" i="20"/>
  <c r="H54" i="20"/>
  <c r="F55" i="20"/>
  <c r="G55" i="20"/>
  <c r="F56" i="20"/>
  <c r="G56" i="20"/>
  <c r="F57" i="20"/>
  <c r="G57" i="20"/>
  <c r="H57" i="20"/>
  <c r="F58" i="20"/>
  <c r="G58" i="20"/>
  <c r="H58" i="20"/>
  <c r="F59" i="20"/>
  <c r="G59" i="20"/>
  <c r="H59" i="20"/>
  <c r="F60" i="20"/>
  <c r="G60" i="20"/>
  <c r="H60" i="20"/>
  <c r="F61" i="20"/>
  <c r="G61" i="20"/>
  <c r="H61" i="20"/>
  <c r="F62" i="20"/>
  <c r="G62" i="20"/>
  <c r="H62" i="20"/>
  <c r="F35" i="20"/>
  <c r="G35" i="20"/>
  <c r="H35" i="20"/>
  <c r="F36" i="20"/>
  <c r="G36" i="20"/>
  <c r="H36" i="20"/>
  <c r="F37" i="20"/>
  <c r="G37" i="20"/>
  <c r="F38" i="20"/>
  <c r="G38" i="20"/>
  <c r="F39" i="20"/>
  <c r="G39" i="20"/>
  <c r="H39" i="20"/>
  <c r="F40" i="20"/>
  <c r="G40" i="20"/>
  <c r="H40" i="20"/>
  <c r="F41" i="20"/>
  <c r="G41" i="20"/>
  <c r="H41" i="20"/>
  <c r="F42" i="20"/>
  <c r="G42" i="20"/>
  <c r="H42" i="20"/>
  <c r="F43" i="20"/>
  <c r="G43" i="20"/>
  <c r="H43" i="20"/>
  <c r="F44" i="20"/>
  <c r="G44" i="20"/>
  <c r="H44" i="20"/>
  <c r="F45" i="20"/>
  <c r="G45" i="20"/>
  <c r="H45" i="20"/>
  <c r="F46" i="20"/>
  <c r="G46" i="20"/>
  <c r="H46" i="20"/>
  <c r="F47" i="20"/>
  <c r="G47" i="20"/>
  <c r="H47" i="20"/>
  <c r="F48" i="20"/>
  <c r="G48" i="20"/>
  <c r="H48" i="20"/>
  <c r="F49" i="20"/>
  <c r="G49" i="20"/>
  <c r="H49" i="20"/>
  <c r="F50" i="20"/>
  <c r="G50" i="20"/>
  <c r="H50" i="20"/>
  <c r="F34" i="20"/>
  <c r="H27" i="20"/>
  <c r="N15" i="20"/>
  <c r="F13" i="20"/>
  <c r="G13" i="20"/>
  <c r="H13" i="20"/>
  <c r="F14" i="20"/>
  <c r="G14" i="20"/>
  <c r="H14" i="20"/>
  <c r="F15" i="20"/>
  <c r="G15" i="20"/>
  <c r="F16" i="20"/>
  <c r="G16" i="20"/>
  <c r="F17" i="20"/>
  <c r="G17" i="20"/>
  <c r="F18" i="20"/>
  <c r="G18" i="20"/>
  <c r="H18" i="20"/>
  <c r="F19" i="20"/>
  <c r="G19" i="20"/>
  <c r="H19" i="20"/>
  <c r="F20" i="20"/>
  <c r="G20" i="20"/>
  <c r="H20" i="20"/>
  <c r="F21" i="20"/>
  <c r="G21" i="20"/>
  <c r="H21" i="20"/>
  <c r="F22" i="20"/>
  <c r="G22" i="20"/>
  <c r="H22" i="20"/>
  <c r="F23" i="20"/>
  <c r="G23" i="20"/>
  <c r="H23" i="20"/>
  <c r="F24" i="20"/>
  <c r="G24" i="20"/>
  <c r="H24" i="20"/>
  <c r="F25" i="20"/>
  <c r="G25" i="20"/>
  <c r="H25" i="20"/>
  <c r="F26" i="20"/>
  <c r="G26" i="20"/>
  <c r="H26" i="20"/>
  <c r="F27" i="20"/>
  <c r="G27" i="20"/>
  <c r="F28" i="20"/>
  <c r="G28" i="20"/>
  <c r="H28" i="20"/>
  <c r="F29" i="20"/>
  <c r="G29" i="20"/>
  <c r="H29" i="20"/>
  <c r="F30" i="20"/>
  <c r="G30" i="20"/>
  <c r="H30" i="20"/>
  <c r="F31" i="20"/>
  <c r="G31" i="20"/>
  <c r="H31" i="20"/>
  <c r="F32" i="20"/>
  <c r="G32" i="20"/>
  <c r="H32" i="20"/>
  <c r="G12" i="20"/>
  <c r="F25" i="12"/>
  <c r="G25" i="12"/>
  <c r="H25" i="12"/>
  <c r="F26" i="12"/>
  <c r="G26" i="12"/>
  <c r="H26" i="12"/>
  <c r="F27" i="12"/>
  <c r="G27" i="12"/>
  <c r="H27" i="12"/>
  <c r="F28" i="12"/>
  <c r="G28" i="12"/>
  <c r="H28" i="12"/>
  <c r="F29" i="12"/>
  <c r="G29" i="12"/>
  <c r="H29" i="12"/>
  <c r="F30" i="12"/>
  <c r="G30" i="12"/>
  <c r="H30" i="12"/>
  <c r="F31" i="12"/>
  <c r="G31" i="12"/>
  <c r="H31" i="12"/>
  <c r="F32" i="12"/>
  <c r="G32" i="12"/>
  <c r="H32" i="12"/>
  <c r="F33" i="12"/>
  <c r="G33" i="12"/>
  <c r="H33" i="12"/>
  <c r="F34" i="12"/>
  <c r="G34" i="12"/>
  <c r="H34" i="12"/>
  <c r="F24" i="12"/>
  <c r="F14" i="12"/>
  <c r="G14" i="12"/>
  <c r="H14" i="12"/>
  <c r="F15" i="12"/>
  <c r="G15" i="12"/>
  <c r="H15" i="12"/>
  <c r="F16" i="12"/>
  <c r="G16" i="12"/>
  <c r="H16" i="12"/>
  <c r="F17" i="12"/>
  <c r="G17" i="12"/>
  <c r="H17" i="12"/>
  <c r="F18" i="12"/>
  <c r="G18" i="12"/>
  <c r="H18" i="12"/>
  <c r="F19" i="12"/>
  <c r="G19" i="12"/>
  <c r="H19" i="12"/>
  <c r="F20" i="12"/>
  <c r="G20" i="12"/>
  <c r="H20" i="12"/>
  <c r="F21" i="12"/>
  <c r="G21" i="12"/>
  <c r="H21" i="12"/>
  <c r="F22" i="12"/>
  <c r="G22" i="12"/>
  <c r="H22" i="12"/>
  <c r="O71" i="19" l="1"/>
  <c r="P32" i="19" l="1"/>
  <c r="C77" i="19"/>
  <c r="C49" i="19"/>
  <c r="F37" i="16" l="1"/>
  <c r="I19" i="19" l="1"/>
  <c r="H67" i="20" s="1"/>
  <c r="G12" i="19"/>
  <c r="E12" i="19"/>
  <c r="H34" i="20" s="1"/>
  <c r="E20" i="19"/>
  <c r="H38" i="20" s="1"/>
  <c r="E19" i="19"/>
  <c r="H37" i="20" s="1"/>
  <c r="C19" i="19"/>
  <c r="H15" i="20" s="1"/>
  <c r="I20" i="19"/>
  <c r="H68" i="20" s="1"/>
  <c r="C20" i="19"/>
  <c r="H16" i="20" s="1"/>
  <c r="C12" i="19"/>
  <c r="G20" i="19"/>
  <c r="H56" i="20" s="1"/>
  <c r="G19" i="19"/>
  <c r="H55" i="20" s="1"/>
  <c r="I12" i="19"/>
  <c r="H64" i="20" s="1"/>
  <c r="J64" i="20" l="1"/>
  <c r="J34" i="20"/>
  <c r="B122" i="19"/>
  <c r="G64" i="20" l="1"/>
  <c r="F64" i="20"/>
  <c r="H52" i="20"/>
  <c r="J52" i="20" s="1"/>
  <c r="G52" i="20"/>
  <c r="F52" i="20"/>
  <c r="G34" i="20"/>
  <c r="H12" i="20"/>
  <c r="J13" i="20" s="1"/>
  <c r="J88" i="20" s="1"/>
  <c r="F12" i="20"/>
  <c r="H24" i="12" l="1"/>
  <c r="G24" i="12"/>
  <c r="F13" i="12"/>
  <c r="H13" i="12"/>
  <c r="G13" i="12"/>
  <c r="H23" i="12" l="1"/>
  <c r="H35" i="12"/>
  <c r="E13" i="19" l="1"/>
  <c r="C13" i="19"/>
  <c r="K40" i="16" l="1"/>
  <c r="C120" i="19" l="1"/>
  <c r="K12" i="16" l="1"/>
  <c r="K39" i="16"/>
  <c r="P13" i="19" l="1"/>
  <c r="P14" i="19"/>
  <c r="P15" i="19"/>
  <c r="P16" i="19"/>
  <c r="P17" i="19"/>
  <c r="P18" i="19"/>
  <c r="P21" i="19"/>
  <c r="P22" i="19"/>
  <c r="P23" i="19"/>
  <c r="P25" i="19"/>
  <c r="P26" i="19"/>
  <c r="P27" i="19"/>
  <c r="P28" i="19"/>
  <c r="P29" i="19"/>
  <c r="P30" i="19"/>
  <c r="P31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7" i="19"/>
  <c r="P48" i="19"/>
  <c r="P49" i="19"/>
  <c r="P50" i="19"/>
  <c r="P51" i="19"/>
  <c r="P52" i="19"/>
  <c r="P53" i="19"/>
  <c r="P54" i="19"/>
  <c r="P55" i="19"/>
  <c r="P56" i="19"/>
  <c r="P57" i="19"/>
  <c r="P58" i="19"/>
  <c r="P59" i="19"/>
  <c r="P60" i="19"/>
  <c r="P61" i="19"/>
  <c r="P62" i="19"/>
  <c r="P63" i="19"/>
  <c r="P64" i="19"/>
  <c r="P65" i="19"/>
  <c r="P66" i="19"/>
  <c r="P67" i="19"/>
  <c r="P68" i="19"/>
  <c r="P69" i="19"/>
  <c r="P70" i="19"/>
  <c r="P72" i="19"/>
  <c r="P73" i="19"/>
  <c r="P74" i="19"/>
  <c r="P75" i="19"/>
  <c r="P76" i="19"/>
  <c r="P78" i="19"/>
  <c r="P79" i="19"/>
  <c r="P80" i="19"/>
  <c r="P81" i="19"/>
  <c r="P82" i="19"/>
  <c r="P83" i="19"/>
  <c r="P84" i="19"/>
  <c r="P85" i="19"/>
  <c r="P86" i="19"/>
  <c r="P87" i="19"/>
  <c r="P88" i="19"/>
  <c r="P89" i="19"/>
  <c r="P90" i="19"/>
  <c r="P91" i="19"/>
  <c r="P92" i="19"/>
  <c r="P93" i="19"/>
  <c r="P94" i="19"/>
  <c r="P95" i="19"/>
  <c r="P96" i="19"/>
  <c r="P97" i="19"/>
  <c r="P100" i="19"/>
  <c r="P101" i="19"/>
  <c r="H13" i="23" l="1"/>
  <c r="G13" i="23"/>
  <c r="F13" i="23"/>
  <c r="P71" i="19" l="1"/>
  <c r="O99" i="19"/>
  <c r="P99" i="19" s="1"/>
  <c r="P77" i="19" l="1"/>
  <c r="C17" i="25" l="1"/>
  <c r="C31" i="25"/>
  <c r="P46" i="19" l="1"/>
  <c r="C12" i="25"/>
  <c r="C11" i="25"/>
  <c r="U23" i="19" l="1"/>
  <c r="U29" i="19" s="1"/>
  <c r="U30" i="19" s="1"/>
  <c r="D5" i="25" l="1"/>
  <c r="C24" i="19" l="1"/>
  <c r="P24" i="19" l="1"/>
  <c r="C26" i="25"/>
  <c r="C27" i="25"/>
  <c r="C28" i="25"/>
  <c r="C29" i="25"/>
  <c r="C30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23" i="25"/>
  <c r="C4" i="25"/>
  <c r="C5" i="25"/>
  <c r="C6" i="25"/>
  <c r="C7" i="25"/>
  <c r="C8" i="25"/>
  <c r="C9" i="25"/>
  <c r="C10" i="25"/>
  <c r="C13" i="25"/>
  <c r="C14" i="25"/>
  <c r="C15" i="25"/>
  <c r="C16" i="25"/>
  <c r="C18" i="25"/>
  <c r="C19" i="25"/>
  <c r="C3" i="25"/>
  <c r="C20" i="25" l="1"/>
  <c r="C44" i="25"/>
  <c r="P20" i="19" l="1"/>
  <c r="P19" i="19"/>
  <c r="H17" i="24" l="1"/>
  <c r="H18" i="24"/>
  <c r="H19" i="24"/>
  <c r="H16" i="24"/>
  <c r="H14" i="24"/>
  <c r="H13" i="24"/>
  <c r="F42" i="16" l="1"/>
  <c r="K42" i="16" s="1"/>
  <c r="H15" i="24"/>
  <c r="N102" i="19" l="1"/>
  <c r="H13" i="15" l="1"/>
  <c r="G13" i="15"/>
  <c r="F13" i="15"/>
  <c r="F12" i="15"/>
  <c r="G12" i="15"/>
  <c r="H12" i="15"/>
  <c r="F11" i="15"/>
  <c r="H11" i="15"/>
  <c r="G11" i="15"/>
  <c r="H30" i="23"/>
  <c r="G30" i="23"/>
  <c r="F30" i="23"/>
  <c r="F29" i="23"/>
  <c r="G29" i="23"/>
  <c r="H29" i="23"/>
  <c r="H28" i="23"/>
  <c r="G28" i="23"/>
  <c r="F28" i="23"/>
  <c r="H25" i="23"/>
  <c r="G25" i="23"/>
  <c r="F25" i="23"/>
  <c r="H51" i="20" l="1"/>
  <c r="H33" i="20" l="1"/>
  <c r="F11" i="16" l="1"/>
  <c r="K11" i="16" s="1"/>
  <c r="F13" i="16"/>
  <c r="K13" i="16" s="1"/>
  <c r="F14" i="16"/>
  <c r="K14" i="16" s="1"/>
  <c r="F15" i="16"/>
  <c r="K15" i="16" s="1"/>
  <c r="F16" i="16"/>
  <c r="K16" i="16" s="1"/>
  <c r="F17" i="16"/>
  <c r="K17" i="16" s="1"/>
  <c r="F18" i="16"/>
  <c r="K18" i="16" s="1"/>
  <c r="F19" i="16"/>
  <c r="K19" i="16" s="1"/>
  <c r="F20" i="16"/>
  <c r="K20" i="16" s="1"/>
  <c r="F21" i="16"/>
  <c r="K21" i="16" s="1"/>
  <c r="F22" i="16"/>
  <c r="K22" i="16" s="1"/>
  <c r="F23" i="16"/>
  <c r="K23" i="16" s="1"/>
  <c r="F24" i="16"/>
  <c r="K24" i="16" s="1"/>
  <c r="F25" i="16"/>
  <c r="K25" i="16" s="1"/>
  <c r="F26" i="16"/>
  <c r="K26" i="16" s="1"/>
  <c r="F27" i="16"/>
  <c r="K27" i="16" s="1"/>
  <c r="F28" i="16"/>
  <c r="K28" i="16" s="1"/>
  <c r="F29" i="16"/>
  <c r="K29" i="16" s="1"/>
  <c r="F30" i="16"/>
  <c r="K30" i="16" s="1"/>
  <c r="F31" i="16"/>
  <c r="K31" i="16" s="1"/>
  <c r="F32" i="16"/>
  <c r="K32" i="16" s="1"/>
  <c r="F33" i="16"/>
  <c r="K33" i="16" s="1"/>
  <c r="F34" i="16"/>
  <c r="K34" i="16" s="1"/>
  <c r="F35" i="16"/>
  <c r="K35" i="16" s="1"/>
  <c r="F36" i="16"/>
  <c r="K36" i="16" s="1"/>
  <c r="K37" i="16"/>
  <c r="F38" i="16"/>
  <c r="K38" i="16" s="1"/>
  <c r="F41" i="16"/>
  <c r="K41" i="16" s="1"/>
  <c r="K43" i="16"/>
  <c r="F44" i="16"/>
  <c r="K44" i="16" s="1"/>
  <c r="H63" i="20" l="1"/>
  <c r="H82" i="20"/>
  <c r="J102" i="19" l="1"/>
  <c r="H36" i="12" l="1"/>
  <c r="H83" i="20"/>
  <c r="M88" i="20" s="1"/>
  <c r="M90" i="20" s="1"/>
  <c r="I88" i="20" l="1"/>
  <c r="L90" i="20"/>
  <c r="I102" i="19"/>
  <c r="H26" i="23" l="1"/>
  <c r="C102" i="19" l="1"/>
  <c r="H16" i="15" l="1"/>
  <c r="O33" i="10" l="1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3" i="10"/>
  <c r="R12" i="10"/>
  <c r="R11" i="10"/>
  <c r="R10" i="10"/>
  <c r="I17" i="22"/>
  <c r="R33" i="10" l="1"/>
  <c r="I16" i="14" l="1"/>
  <c r="H20" i="24"/>
  <c r="H21" i="24" s="1"/>
  <c r="H31" i="23"/>
  <c r="F102" i="19" l="1"/>
  <c r="O102" i="19"/>
  <c r="L102" i="19"/>
  <c r="H102" i="19" l="1"/>
  <c r="P12" i="19" l="1"/>
  <c r="G45" i="16"/>
  <c r="D105" i="19" s="1"/>
  <c r="H45" i="16"/>
  <c r="I45" i="16"/>
  <c r="J45" i="16"/>
  <c r="D108" i="19"/>
  <c r="F108" i="19" s="1"/>
  <c r="D45" i="16"/>
  <c r="C45" i="16"/>
  <c r="D106" i="19" s="1"/>
  <c r="F10" i="16"/>
  <c r="K10" i="16" s="1"/>
  <c r="K45" i="16" s="1"/>
  <c r="D107" i="19" l="1"/>
  <c r="D109" i="19" s="1"/>
  <c r="K34" i="23"/>
  <c r="B123" i="19"/>
  <c r="B124" i="19" s="1"/>
  <c r="F45" i="16"/>
  <c r="D102" i="19"/>
  <c r="E105" i="19" s="1"/>
  <c r="F105" i="19" s="1"/>
  <c r="E102" i="19"/>
  <c r="G102" i="19"/>
  <c r="E106" i="19" l="1"/>
  <c r="F106" i="19" s="1"/>
  <c r="H23" i="23" l="1"/>
  <c r="H32" i="23" s="1"/>
  <c r="K35" i="23" s="1"/>
  <c r="K36" i="23" s="1"/>
  <c r="P98" i="19"/>
  <c r="P102" i="19" s="1"/>
  <c r="K102" i="19"/>
  <c r="E107" i="19" l="1"/>
  <c r="F107" i="19" s="1"/>
</calcChain>
</file>

<file path=xl/comments1.xml><?xml version="1.0" encoding="utf-8"?>
<comments xmlns="http://schemas.openxmlformats.org/spreadsheetml/2006/main">
  <authors>
    <author>San Dionisio</author>
  </authors>
  <commentList>
    <comment ref="C49" authorId="0" shapeId="0">
      <text>
        <r>
          <rPr>
            <b/>
            <sz val="9"/>
            <color indexed="81"/>
            <rFont val="Tahoma"/>
            <family val="2"/>
          </rPr>
          <t>San Dionisio:</t>
        </r>
        <r>
          <rPr>
            <sz val="9"/>
            <color indexed="81"/>
            <rFont val="Tahoma"/>
            <family val="2"/>
          </rPr>
          <t xml:space="preserve">
melvin $280 c/m</t>
        </r>
      </text>
    </comment>
  </commentList>
</comments>
</file>

<file path=xl/sharedStrings.xml><?xml version="1.0" encoding="utf-8"?>
<sst xmlns="http://schemas.openxmlformats.org/spreadsheetml/2006/main" count="1326" uniqueCount="515">
  <si>
    <t>51</t>
  </si>
  <si>
    <t>54</t>
  </si>
  <si>
    <t>55</t>
  </si>
  <si>
    <t>56</t>
  </si>
  <si>
    <t>61</t>
  </si>
  <si>
    <t>62</t>
  </si>
  <si>
    <t>ESTRUCTURA PRESUPUESTARIA</t>
  </si>
  <si>
    <t>PRESUPUESTO MUNICIPAL DE INVERSIÓN POR RESULTADOS (PIPR)</t>
  </si>
  <si>
    <t>1. ESTRUCTURA PRESUPUESTARIA APROBADA</t>
  </si>
  <si>
    <t>2. PLAN DE INVERSIONES</t>
  </si>
  <si>
    <t>(En Dolares de los Estados Unidos de America)</t>
  </si>
  <si>
    <t>FORMULACIÓN DEL PRESUPUESTO MUNICIPAL DE INGRESOS</t>
  </si>
  <si>
    <t>FORMULACION DEL PRESUPUESTO MUNICIPAL DE EGRESOS</t>
  </si>
  <si>
    <t>(En Dolares de los Estados Unidos de América)</t>
  </si>
  <si>
    <t>FORMULACIÓN DEL PRESUPUESTO MUNICIPAL DE EGRESOS</t>
  </si>
  <si>
    <t>(1) Objeto Específico</t>
  </si>
  <si>
    <t>(2) DENOMINACION</t>
  </si>
  <si>
    <t>(3) Fondo General</t>
  </si>
  <si>
    <t>(4) FODES</t>
  </si>
  <si>
    <t>(5) Funcionamiento</t>
  </si>
  <si>
    <t>(6) Inversión</t>
  </si>
  <si>
    <t>(7) OTROS</t>
  </si>
  <si>
    <t>(8) SUBTOTAL</t>
  </si>
  <si>
    <t>(9) Fondos Propios</t>
  </si>
  <si>
    <t>(10) Préstamos Externos</t>
  </si>
  <si>
    <t>(11) Préstamos Internos</t>
  </si>
  <si>
    <t>(12) Donaciones</t>
  </si>
  <si>
    <t xml:space="preserve">(13) T O T A L  </t>
  </si>
  <si>
    <t>(14) TOTAL INGRESOS</t>
  </si>
  <si>
    <t>(3) ESTRUCTURA PRESUPUESTARIA</t>
  </si>
  <si>
    <t>(4) TOTAL</t>
  </si>
  <si>
    <t>(5)TOTAL EGRESOS</t>
  </si>
  <si>
    <t>(1) Area de Gestión</t>
  </si>
  <si>
    <t>(2) Unidd Presupuestaria</t>
  </si>
  <si>
    <t>(3) Linea de Trabajo</t>
  </si>
  <si>
    <t>(5) Subfuente de Financiamiento</t>
  </si>
  <si>
    <t>(6) Objeto Específico</t>
  </si>
  <si>
    <t>(7) DENOMINACIÓN</t>
  </si>
  <si>
    <t>(9) TOTAL GASTOS</t>
  </si>
  <si>
    <t>(4) Fuente de Financiamiento</t>
  </si>
  <si>
    <r>
      <t>(2)</t>
    </r>
    <r>
      <rPr>
        <sz val="10"/>
        <rFont val="Trebuchet MS"/>
        <family val="2"/>
      </rPr>
      <t>: Registrará el código de la Unidad presupuestaria a la cual han sido asignados los montos presupuestarios</t>
    </r>
  </si>
  <si>
    <r>
      <t>(5)</t>
    </r>
    <r>
      <rPr>
        <sz val="10"/>
        <rFont val="Trebuchet MS"/>
        <family val="2"/>
      </rPr>
      <t xml:space="preserve">: Se debe identificar el destino de los fondos transferidos por entes del Estado, si es Recurso Propio se completa con ceros. </t>
    </r>
  </si>
  <si>
    <r>
      <t>(6)</t>
    </r>
    <r>
      <rPr>
        <sz val="10"/>
        <rFont val="Trebuchet MS"/>
        <family val="2"/>
      </rPr>
      <t>: Se detallará el objeto específico al que se asigne el egreso estimado</t>
    </r>
  </si>
  <si>
    <r>
      <t>(8)</t>
    </r>
    <r>
      <rPr>
        <sz val="10"/>
        <rFont val="Trebuchet MS"/>
        <family val="2"/>
      </rPr>
      <t xml:space="preserve">: Incluye el monto asignado por especifico presupuestario de gastos de todos los elementos de la Estructura Presupuestaria </t>
    </r>
  </si>
  <si>
    <t>(9) T O T A L   GASTOS</t>
  </si>
  <si>
    <t>Indicaciones para llenado de ANEXO 4.2</t>
  </si>
  <si>
    <r>
      <t>(1)</t>
    </r>
    <r>
      <rPr>
        <sz val="10"/>
        <rFont val="Trebuchet MS"/>
        <family val="2"/>
      </rPr>
      <t>: Se detallará el Área de Gestión donde se clasifica el proyecto de inversion a ejecutar</t>
    </r>
  </si>
  <si>
    <r>
      <t>(3)</t>
    </r>
    <r>
      <rPr>
        <sz val="10"/>
        <rFont val="Trebuchet MS"/>
        <family val="2"/>
      </rPr>
      <t>: Se detalla la Linea de Trabajo a la que se ha asignado el proyecto</t>
    </r>
  </si>
  <si>
    <r>
      <t>(4)</t>
    </r>
    <r>
      <rPr>
        <sz val="10"/>
        <rFont val="Trebuchet MS"/>
        <family val="2"/>
      </rPr>
      <t>: Se detalla la Fuente de Financiamiento con la que se pagarán los egresos del proyecto</t>
    </r>
  </si>
  <si>
    <r>
      <t>(9)</t>
    </r>
    <r>
      <rPr>
        <sz val="10"/>
        <rFont val="Trebuchet MS"/>
        <family val="2"/>
      </rPr>
      <t xml:space="preserve">: Incluye la sumatoria de todos los especificos presupuestarios de gastos que integran lo asignado a un proyecto </t>
    </r>
  </si>
  <si>
    <r>
      <t>(7)</t>
    </r>
    <r>
      <rPr>
        <sz val="10"/>
        <rFont val="Trebuchet MS"/>
        <family val="2"/>
      </rPr>
      <t>: Se escribe el nombre del objeto especifico  a utilizar</t>
    </r>
  </si>
  <si>
    <t>Indicaciones para llenado de ANEXO 5</t>
  </si>
  <si>
    <t>(1) SECTOR</t>
  </si>
  <si>
    <t>(2) Programa</t>
  </si>
  <si>
    <t xml:space="preserve">(4) DENOMINACIÓN                                                                                                              </t>
  </si>
  <si>
    <t xml:space="preserve">(5)      Meta                                                                                                             </t>
  </si>
  <si>
    <t xml:space="preserve">(6) Indicador                                                                                                              </t>
  </si>
  <si>
    <t xml:space="preserve">(7)     Unidad de Medida                                                                                                                  </t>
  </si>
  <si>
    <t xml:space="preserve">(8) Cantidad </t>
  </si>
  <si>
    <t xml:space="preserve">(9) Responsable                                                                                                                            </t>
  </si>
  <si>
    <t>(10) ASIGNACIONES</t>
  </si>
  <si>
    <t>(11) Remuneraciones</t>
  </si>
  <si>
    <t>(12) Adquicisiones de Bs. y Servicios</t>
  </si>
  <si>
    <t>(13) Gastos Financ. y Otros</t>
  </si>
  <si>
    <t>(14) Transferencias Corrientes</t>
  </si>
  <si>
    <t>(15) Inversiones en Activos Fijos</t>
  </si>
  <si>
    <t>(16) Transferencias de Capital</t>
  </si>
  <si>
    <t>(17) Saldos Años Anteriores</t>
  </si>
  <si>
    <t>(18) TOTAL</t>
  </si>
  <si>
    <t>( 3) PROYECTO</t>
  </si>
  <si>
    <r>
      <t>(9)</t>
    </r>
    <r>
      <rPr>
        <sz val="10"/>
        <rFont val="Trebuchet MS"/>
        <family val="2"/>
      </rPr>
      <t>: Se agrega el nombre de la persona encargada de la administración del proyecto.</t>
    </r>
  </si>
  <si>
    <r>
      <t>(11)</t>
    </r>
    <r>
      <rPr>
        <sz val="10"/>
        <rFont val="Trebuchet MS"/>
        <family val="2"/>
      </rPr>
      <t>: Corresponde al monto presupuestado para las Remuneraciones de un proyecto</t>
    </r>
  </si>
  <si>
    <r>
      <t>(12)</t>
    </r>
    <r>
      <rPr>
        <sz val="10"/>
        <rFont val="Trebuchet MS"/>
        <family val="2"/>
      </rPr>
      <t>: Se detalla el presupuesto asignado para la adquisición de bienes y servicios para el proyecto</t>
    </r>
  </si>
  <si>
    <r>
      <t>(13)</t>
    </r>
    <r>
      <rPr>
        <sz val="10"/>
        <rFont val="Trebuchet MS"/>
        <family val="2"/>
      </rPr>
      <t>: Se presenta el presupuesto que ha asignado la municipalidad para gastos financieros del proyecto</t>
    </r>
  </si>
  <si>
    <r>
      <t>(14)</t>
    </r>
    <r>
      <rPr>
        <sz val="10"/>
        <rFont val="Trebuchet MS"/>
        <family val="2"/>
      </rPr>
      <t>: Detalla el monto presupuestado para transferencias a otorgar con fondos del proyecto</t>
    </r>
  </si>
  <si>
    <r>
      <t>(10)</t>
    </r>
    <r>
      <rPr>
        <sz val="10"/>
        <rFont val="Trebuchet MS"/>
        <family val="2"/>
      </rPr>
      <t>: Comprende la distribución del presupuesto por cada proyecto en los rubros de agrupación presupuestaria de gastos.</t>
    </r>
  </si>
  <si>
    <r>
      <t>(15)</t>
    </r>
    <r>
      <rPr>
        <sz val="10"/>
        <rFont val="Trebuchet MS"/>
        <family val="2"/>
      </rPr>
      <t xml:space="preserve">: Presenta la asignación presupuestaria para la compra de activos fijos para la ejecución del proyecto </t>
    </r>
  </si>
  <si>
    <r>
      <t>(16)</t>
    </r>
    <r>
      <rPr>
        <sz val="10"/>
        <rFont val="Trebuchet MS"/>
        <family val="2"/>
      </rPr>
      <t xml:space="preserve">: Registra el presupuesto asignado al proyecto para transferencias de capital  </t>
    </r>
  </si>
  <si>
    <r>
      <t>(17)</t>
    </r>
    <r>
      <rPr>
        <sz val="10"/>
        <rFont val="Trebuchet MS"/>
        <family val="2"/>
      </rPr>
      <t xml:space="preserve">: Registra el presupuesto para los egresos que se efectuarán con fondos percibidos en ejercicios anteriores y que se encuentran en cuentas bancarias. </t>
    </r>
  </si>
  <si>
    <r>
      <t>(18)</t>
    </r>
    <r>
      <rPr>
        <sz val="10"/>
        <rFont val="Trebuchet MS"/>
        <family val="2"/>
      </rPr>
      <t>: Incluye la sumatoria de todos los Rubros presupuestarios de gastos en los cuales se ha distribuido el presupuesto asignado al proyecto.</t>
    </r>
  </si>
  <si>
    <t xml:space="preserve">         01 – AGUA Y ALCANTARILLADOS</t>
  </si>
  <si>
    <t xml:space="preserve">         02 – FORTALECIMIENTO DEL SECTOR AGRICOLA</t>
  </si>
  <si>
    <t xml:space="preserve">         04 – EDUCACIÓN</t>
  </si>
  <si>
    <r>
      <t>(4):</t>
    </r>
    <r>
      <rPr>
        <sz val="10"/>
        <rFont val="Arial"/>
        <family val="2"/>
      </rPr>
      <t xml:space="preserve"> Corresponde al nombre asignado al proyecto en función al acuerdo municipal</t>
    </r>
  </si>
  <si>
    <r>
      <t>(3)</t>
    </r>
    <r>
      <rPr>
        <sz val="10"/>
        <rFont val="Arial"/>
        <family val="2"/>
      </rPr>
      <t xml:space="preserve"> Se detalla el número de proyecto, el cual estará formado por un Código CORRELATIVO O SECUENCIAL Y ÚNICO que debe asignar el municipio para identificar los proyectos.</t>
    </r>
  </si>
  <si>
    <r>
      <t>(5)</t>
    </r>
    <r>
      <rPr>
        <sz val="10"/>
        <rFont val="Trebuchet MS"/>
        <family val="2"/>
      </rPr>
      <t>: Se detalla el producto, servicio u objetivo final que se pretende obtener con la ejecución del proyecto.</t>
    </r>
  </si>
  <si>
    <r>
      <t>(6)</t>
    </r>
    <r>
      <rPr>
        <sz val="10"/>
        <rFont val="Trebuchet MS"/>
        <family val="2"/>
      </rPr>
      <t>: Se deben describir los resultados esperados de las actividades que se van a crear, fortalecer o incrementar con la ejecucion del proyecto, presentando en porcentajes, tasas o unidades la creación,</t>
    </r>
  </si>
  <si>
    <t xml:space="preserve">          fortalecimiento o incremento esperados a fin de poder comparar los resultados. </t>
  </si>
  <si>
    <r>
      <t>(7)</t>
    </r>
    <r>
      <rPr>
        <sz val="10"/>
        <rFont val="Trebuchet MS"/>
        <family val="2"/>
      </rPr>
      <t>: Se detalla el producto o resultado final individual esperado en factores de medición estandar. Ej: Libras, Personas atendidas, Cursos impartidos, Unidades, Paquetes u otros.</t>
    </r>
  </si>
  <si>
    <r>
      <t>(8)</t>
    </r>
    <r>
      <rPr>
        <sz val="10"/>
        <rFont val="Trebuchet MS"/>
        <family val="2"/>
      </rPr>
      <t>: Es el número de unidades de medida que se esperan alcanzar.</t>
    </r>
  </si>
  <si>
    <t>(19) TOTAL PROYECTOS</t>
  </si>
  <si>
    <r>
      <t xml:space="preserve">(19): </t>
    </r>
    <r>
      <rPr>
        <sz val="10"/>
        <rFont val="Trebuchet MS"/>
        <family val="2"/>
      </rPr>
      <t>Representa la sumatoria de las asigaciones presupuestarias por rubro de gastos de todos los proyectos incluidos en el presupuesto municpal de inversión.</t>
    </r>
  </si>
  <si>
    <t>ANEXO 4.1</t>
  </si>
  <si>
    <t>INSUMOS BASICOS:</t>
  </si>
  <si>
    <t>ANEXO 4.2</t>
  </si>
  <si>
    <t>ANEXO 4.3</t>
  </si>
  <si>
    <t>PRESUPUESTO MUNICIPAL DE FUNCIONAMIENTO POR ESTRUCTURA PRESUPUESTARIA</t>
  </si>
  <si>
    <t>DETALLE CONSOLIDADO DE INGRESOS POR ESPECIFICO Y FUENTE DE FINANCIAMIENTO</t>
  </si>
  <si>
    <t>PRESUPUESTO MUNICIPAL DE INVERSION POR ESTRUCTURA PRESUPUESTARIA</t>
  </si>
  <si>
    <t>PRESUPUESTO MUNICIPAL DEL SERVICIO DE LA DEUDA POR ESTRUCTURA PRESUPUESTARIA</t>
  </si>
  <si>
    <t>(8) MONTO</t>
  </si>
  <si>
    <t>1. PRESUPUESTO DE INVERSION POR PROYECTO</t>
  </si>
  <si>
    <t>03 – Tanques de Abastecimiento</t>
  </si>
  <si>
    <t>02 – Perforación de pozos</t>
  </si>
  <si>
    <t>01 – Acueductos y alcantarillados</t>
  </si>
  <si>
    <t>02 – Sistemas de riego y drenaje</t>
  </si>
  <si>
    <t>03 – Fortalecimiento agrícola</t>
  </si>
  <si>
    <t>01 – Acueductos rurales</t>
  </si>
  <si>
    <r>
      <t>(1) y (2)</t>
    </r>
    <r>
      <rPr>
        <sz val="10"/>
        <rFont val="Trebuchet MS"/>
        <family val="2"/>
      </rPr>
      <t>: Se detallará el sector y el programa de inversión. Los sectores se subdividirán en programas de la siguiente manera:</t>
    </r>
  </si>
  <si>
    <t>01 – Equipamiento</t>
  </si>
  <si>
    <t>02 – Fortalecimiento deportes y recreación</t>
  </si>
  <si>
    <t>03 – Infraestructura deportes y recreación</t>
  </si>
  <si>
    <t>01 – Cultura</t>
  </si>
  <si>
    <t>02 – Fortalecimiento cultura y educación</t>
  </si>
  <si>
    <t>03 – Infraestructura educación</t>
  </si>
  <si>
    <t>04 – Becas</t>
  </si>
  <si>
    <t>04 – Otros</t>
  </si>
  <si>
    <t>05 – Proyectos de educación diversos</t>
  </si>
  <si>
    <t>02 – Fortalecimiento a la salud</t>
  </si>
  <si>
    <t>03 – Infraestructura de salud</t>
  </si>
  <si>
    <t>04 – Programas comunitarios</t>
  </si>
  <si>
    <t>06 – SANEAMIENTO AMBIENTAL Y TRATAMIENTO DE DESECHOS SÓLIDOS</t>
  </si>
  <si>
    <t>08 – TURISMO</t>
  </si>
  <si>
    <t>07 – ELECTRIFICACION RURAL Y URBANA</t>
  </si>
  <si>
    <t>01 – Aseo Urbano</t>
  </si>
  <si>
    <t>02 – Construcción de Plantas para Tratamiento de Aguas Residuales</t>
  </si>
  <si>
    <t>03 – Rellenos Sanitarios</t>
  </si>
  <si>
    <t>04 – Recuperación y Saneamiento Ambiental</t>
  </si>
  <si>
    <t>05 – Cementerios</t>
  </si>
  <si>
    <t>06 – Fosas Sépticas, Letrinas, Baños Públicos y Lavaderos</t>
  </si>
  <si>
    <t>01 – Electrificación Urbana</t>
  </si>
  <si>
    <t>02 – Electrificación Rural</t>
  </si>
  <si>
    <t>01 – Construcción de Centros Turísticos</t>
  </si>
  <si>
    <t>02 – Fortalecimiento al Turismo</t>
  </si>
  <si>
    <t>03 – Otros Proyectos Turísticos</t>
  </si>
  <si>
    <t>01 – Construcción y Equipamiento de Casas Comunales</t>
  </si>
  <si>
    <t>02 – Obras de Mitigación</t>
  </si>
  <si>
    <t>03 – Proyectos Habitacionales</t>
  </si>
  <si>
    <t>01 – Infraestructura Vial Urbana</t>
  </si>
  <si>
    <t>02 – Infraestructura Vial Rural</t>
  </si>
  <si>
    <t>03 – Construcción, Reconstrucción y Mantenimiento de Puentes</t>
  </si>
  <si>
    <t>01 – Construcción de Taludes y Muros</t>
  </si>
  <si>
    <t>02 – Construcción de Bordas</t>
  </si>
  <si>
    <t>03 – Construcción de Barreras de Protección</t>
  </si>
  <si>
    <t>01 – Capacitación</t>
  </si>
  <si>
    <t>02 – Equipamiento y Mantenimiento de Equipo</t>
  </si>
  <si>
    <t>03 – Infraestructura</t>
  </si>
  <si>
    <t>01 – Construcción y Ampliación de Mercados</t>
  </si>
  <si>
    <t>02 – Construcción de Parqueos Públicos</t>
  </si>
  <si>
    <t xml:space="preserve">03 – Otros </t>
  </si>
  <si>
    <t>01 – Transporte de Desechos Sólidos</t>
  </si>
  <si>
    <t>02 – maquinaria y Equipo de Construcción</t>
  </si>
  <si>
    <t>03 – Equipos Agrícolas</t>
  </si>
  <si>
    <t>04 – Mobiliario y Equipo de Oficina no Institucional</t>
  </si>
  <si>
    <t>05 – Vehículos</t>
  </si>
  <si>
    <t>01 – Proyectos de Reforestación</t>
  </si>
  <si>
    <t>02 – Mantenimiento de Manantiales</t>
  </si>
  <si>
    <t>03 – Mantenimiento de Cuencas</t>
  </si>
  <si>
    <t>99 – OTROS NO ESPECIFICADOS</t>
  </si>
  <si>
    <t>01 – Otros no Especificados</t>
  </si>
  <si>
    <t>DEPORTES Y RECREACION</t>
  </si>
  <si>
    <t xml:space="preserve">         03 – INFRAESTRUCTURA Y EQUIPAMIENTO PARA </t>
  </si>
  <si>
    <t>10 – VIVIENDA</t>
  </si>
  <si>
    <t>11 – INFRAESTRUCTURA VIAL</t>
  </si>
  <si>
    <t>12 – OBRAS DE MITIGACIÓN</t>
  </si>
  <si>
    <t>13 – FORTALECIMIENTO INSTITUCIONAL</t>
  </si>
  <si>
    <t>14 – APOYO AL DESARROLLO ECONOMICO</t>
  </si>
  <si>
    <t>15 – COMPRA DE MAQUINARIA Y EQUIPO</t>
  </si>
  <si>
    <t>16 – PRESERVACION DEL MEDIO AMBIENTE</t>
  </si>
  <si>
    <t>Sueldos</t>
  </si>
  <si>
    <t>Aguinaldos</t>
  </si>
  <si>
    <t>Productos Alimenticios para Personas</t>
  </si>
  <si>
    <t>Combustibles y Lubricantes</t>
  </si>
  <si>
    <t>01</t>
  </si>
  <si>
    <t>2</t>
  </si>
  <si>
    <t>02</t>
  </si>
  <si>
    <t>1</t>
  </si>
  <si>
    <t>110</t>
  </si>
  <si>
    <t>111</t>
  </si>
  <si>
    <t>FUENTE O SUBFUENTE DE FINANCIAMIENTO: Recursos Propios</t>
  </si>
  <si>
    <t>FUENTE O SUBFUENTE DE FINANCIAMIENTO: FODES 25%</t>
  </si>
  <si>
    <t>04</t>
  </si>
  <si>
    <t>1-01-01-1-110</t>
  </si>
  <si>
    <t>1-01-01-2-000</t>
  </si>
  <si>
    <t>1-01-02-1-110</t>
  </si>
  <si>
    <t>1-01-02-2-000</t>
  </si>
  <si>
    <t>1-02-01-1-110</t>
  </si>
  <si>
    <t>1-02-01-2-000</t>
  </si>
  <si>
    <t>1-02-02-1-110</t>
  </si>
  <si>
    <t>1-02-02-2-000</t>
  </si>
  <si>
    <t>3-03-01-1-111</t>
  </si>
  <si>
    <t>Dietas</t>
  </si>
  <si>
    <t>Productos Agropecuarios y Forestales</t>
  </si>
  <si>
    <t>Productos Textiles y Vestuarios</t>
  </si>
  <si>
    <t>Herramientas, Repuestos y Accesorios</t>
  </si>
  <si>
    <t>03</t>
  </si>
  <si>
    <t>71308</t>
  </si>
  <si>
    <t>55308</t>
  </si>
  <si>
    <t>32102</t>
  </si>
  <si>
    <t>Saldo Inicial de Bancos</t>
  </si>
  <si>
    <t>Viales</t>
  </si>
  <si>
    <t>5-05-01-1-111</t>
  </si>
  <si>
    <t>05</t>
  </si>
  <si>
    <t xml:space="preserve">FECHA DE INICIO/FINALIZACION : </t>
  </si>
  <si>
    <t xml:space="preserve">NATURALEZA: </t>
  </si>
  <si>
    <t>RESPONSABLE:</t>
  </si>
  <si>
    <t xml:space="preserve">RESPONSABLE: </t>
  </si>
  <si>
    <t>61601</t>
  </si>
  <si>
    <t>DEPARTAMENTO DE USULUTAN</t>
  </si>
  <si>
    <t>ALCALDIA MUNICPAL DE SAN DIONISIO</t>
  </si>
  <si>
    <t>DE COMERCIO</t>
  </si>
  <si>
    <t>DE INDUSTRIA</t>
  </si>
  <si>
    <t>SERVICIOS DE ESPARCIMIENTO</t>
  </si>
  <si>
    <t>VIALIDADES</t>
  </si>
  <si>
    <t>IMPUESTOS MUNICIPALES DIVERSOS</t>
  </si>
  <si>
    <t>POR SERV. DE CERTIF. O VISADO DE DOC. DE IDENTIFIC.</t>
  </si>
  <si>
    <t>POR EXP. DE DOCUMENTOS DE IDENTIFICION</t>
  </si>
  <si>
    <t>ALUMBRADO PUBLICO</t>
  </si>
  <si>
    <t>ASEO PUBLICO</t>
  </si>
  <si>
    <t>CEMENTERIOS MUNICIPALES</t>
  </si>
  <si>
    <t>FIESTAS</t>
  </si>
  <si>
    <t>PAVIMENTACION</t>
  </si>
  <si>
    <t>POSTES, TORRES Y ANTENAS</t>
  </si>
  <si>
    <t>RASTRO Y TIANGUE</t>
  </si>
  <si>
    <t>TASAS DIVERSAS</t>
  </si>
  <si>
    <t>PERMISOS Y LICENCIAS  MPLES.</t>
  </si>
  <si>
    <t>COTEJO DE FIERROS</t>
  </si>
  <si>
    <t>SERVICIOS DIVERSOS</t>
  </si>
  <si>
    <t>MULTAS P/MORA DE IMPUESTOS</t>
  </si>
  <si>
    <t>INTERESES P/MORA DE IMPUESTO</t>
  </si>
  <si>
    <t>MULTAS POR REGISTRO CIVIL</t>
  </si>
  <si>
    <t>MULTAS  AL COMERCIO</t>
  </si>
  <si>
    <t>OTRAS MULTAS MUNICIPALES</t>
  </si>
  <si>
    <t>ARRENDAMIENTO DE BIENES INMUEBLES</t>
  </si>
  <si>
    <t>RENTABILIDAD BANCARIA</t>
  </si>
  <si>
    <t>INGRESOS DIVERSOS</t>
  </si>
  <si>
    <t>TRANSF.CORRIENTES DELSECT.PUB.</t>
  </si>
  <si>
    <t>DE EMPRESAS PRIV. FINANCIERAS</t>
  </si>
  <si>
    <t>TRANSF.DE CAPITAL DEL SECT. PUB.</t>
  </si>
  <si>
    <t>ALCALDIA MUNICIPAL DE SAN DIONISIO</t>
  </si>
  <si>
    <t>000</t>
  </si>
  <si>
    <t>51107</t>
  </si>
  <si>
    <t>Beneficios Adicionales</t>
  </si>
  <si>
    <t>51401</t>
  </si>
  <si>
    <t>51501</t>
  </si>
  <si>
    <t>Por Remuneraciones Permanentes (ISSS)</t>
  </si>
  <si>
    <t>51901</t>
  </si>
  <si>
    <t>Honorarios</t>
  </si>
  <si>
    <t>51999</t>
  </si>
  <si>
    <t>Remuneraciones diversas</t>
  </si>
  <si>
    <t>54104</t>
  </si>
  <si>
    <t>54105</t>
  </si>
  <si>
    <t>Productos de papel y carton</t>
  </si>
  <si>
    <t>54106</t>
  </si>
  <si>
    <t>Productos de cuero y caucho</t>
  </si>
  <si>
    <t>54107</t>
  </si>
  <si>
    <t>Productos químicos</t>
  </si>
  <si>
    <t>Llantas y neumáticos</t>
  </si>
  <si>
    <t>54111</t>
  </si>
  <si>
    <t>54112</t>
  </si>
  <si>
    <t>Minerales metálicos y productos derivados</t>
  </si>
  <si>
    <t>54114</t>
  </si>
  <si>
    <t>Materiales de oficina</t>
  </si>
  <si>
    <t>54115</t>
  </si>
  <si>
    <t>Materiales Informaticos</t>
  </si>
  <si>
    <t>54116</t>
  </si>
  <si>
    <t>Libros, Textos, Útiles y Publicidad</t>
  </si>
  <si>
    <t>54118</t>
  </si>
  <si>
    <t>54119</t>
  </si>
  <si>
    <t>Materiales Eléctricos</t>
  </si>
  <si>
    <t>54121</t>
  </si>
  <si>
    <t>Especies Municipales</t>
  </si>
  <si>
    <t>54199</t>
  </si>
  <si>
    <t>Bienes de uso y consumo diverso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</si>
  <si>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</si>
  <si>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</si>
  <si>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</si>
  <si>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</si>
  <si>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</si>
  <si>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</si>
  <si>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</si>
  <si>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</si>
  <si>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54205</t>
  </si>
  <si>
    <t>Alumbrado público</t>
  </si>
  <si>
    <t>54301</t>
  </si>
  <si>
    <t>54302</t>
  </si>
  <si>
    <t>Mantenimiento y reparación de vehículos</t>
  </si>
  <si>
    <t>54303</t>
  </si>
  <si>
    <t>54304</t>
  </si>
  <si>
    <t>Transportes fletes y almacenamientos</t>
  </si>
  <si>
    <t>54305</t>
  </si>
  <si>
    <t>Servicios de publicidad</t>
  </si>
  <si>
    <t>54307</t>
  </si>
  <si>
    <t>Servicios de limpieza y fumigación</t>
  </si>
  <si>
    <t>54310</t>
  </si>
  <si>
    <t>Servicios de alimentación</t>
  </si>
  <si>
    <t>54313</t>
  </si>
  <si>
    <t>54314</t>
  </si>
  <si>
    <t>Antenciones oficiales</t>
  </si>
  <si>
    <t>54317</t>
  </si>
  <si>
    <t>Arrendamientos de bienes Inmuebles</t>
  </si>
  <si>
    <t>54399</t>
  </si>
  <si>
    <t>54401</t>
  </si>
  <si>
    <t>Pasajes al interior</t>
  </si>
  <si>
    <t>54402</t>
  </si>
  <si>
    <t>Pasajes al exterior</t>
  </si>
  <si>
    <t>54403</t>
  </si>
  <si>
    <t>Viaticos por comisión interna</t>
  </si>
  <si>
    <t>54404</t>
  </si>
  <si>
    <t>Viaticos por comisión externa</t>
  </si>
  <si>
    <t>54503</t>
  </si>
  <si>
    <t>Servicios juridicos</t>
  </si>
  <si>
    <t>54599</t>
  </si>
  <si>
    <t>Consultorías, estudios e investigación</t>
  </si>
  <si>
    <t>54601</t>
  </si>
  <si>
    <t>Limpieza de calles</t>
  </si>
  <si>
    <t>54602</t>
  </si>
  <si>
    <t>Depósitos de desechos</t>
  </si>
  <si>
    <t>54699</t>
  </si>
  <si>
    <t>Servisios diversos</t>
  </si>
  <si>
    <t>55302</t>
  </si>
  <si>
    <t>De Inst. descentralizadas no empresariales</t>
  </si>
  <si>
    <t>De empresas privadas financieras</t>
  </si>
  <si>
    <t>55508</t>
  </si>
  <si>
    <t>Derechos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</si>
  <si>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</si>
  <si>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</si>
  <si>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</si>
  <si>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</si>
  <si>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</si>
  <si>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</si>
  <si>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55799</t>
  </si>
  <si>
    <t>Gastos diversos</t>
  </si>
  <si>
    <t>56201</t>
  </si>
  <si>
    <t>Transferencias corrientes al sector público</t>
  </si>
  <si>
    <t>56303</t>
  </si>
  <si>
    <t>A organismos sin fines de lucro</t>
  </si>
  <si>
    <t>56304</t>
  </si>
  <si>
    <t>A personas naturales</t>
  </si>
  <si>
    <t>56305</t>
  </si>
  <si>
    <t>Becas</t>
  </si>
  <si>
    <t>61101</t>
  </si>
  <si>
    <t>Mobiliarios</t>
  </si>
  <si>
    <t>61102</t>
  </si>
  <si>
    <t>Maquinaria y equipos</t>
  </si>
  <si>
    <t>61104</t>
  </si>
  <si>
    <t>Equipos informáticos</t>
  </si>
  <si>
    <t>61199</t>
  </si>
  <si>
    <t>Bienes muebles diversos</t>
  </si>
  <si>
    <t>61201</t>
  </si>
  <si>
    <t>Terrenos</t>
  </si>
  <si>
    <t>61403</t>
  </si>
  <si>
    <t>Derechos de propiedad intelectual</t>
  </si>
  <si>
    <t>61501</t>
  </si>
  <si>
    <t>Proyectos de construcciones</t>
  </si>
  <si>
    <t>61503</t>
  </si>
  <si>
    <t>Programas de inversion social</t>
  </si>
  <si>
    <t>61602</t>
  </si>
  <si>
    <t>De salud y saneamiento ambiental</t>
  </si>
  <si>
    <t>61603</t>
  </si>
  <si>
    <t>De educacion y Recreacion</t>
  </si>
  <si>
    <t>61606</t>
  </si>
  <si>
    <t>Electricas y Comunicaciones</t>
  </si>
  <si>
    <t>61608</t>
  </si>
  <si>
    <t>Supervición de infraestructuras</t>
  </si>
  <si>
    <t>61699</t>
  </si>
  <si>
    <t>Infraestructura diversa</t>
  </si>
  <si>
    <t>72101</t>
  </si>
  <si>
    <t>Cuentas por pagar de años anteriores</t>
  </si>
  <si>
    <t>Minerales no metálicos y product. Deriv.</t>
  </si>
  <si>
    <t>Mant. y reparacion de bienes muebles</t>
  </si>
  <si>
    <t>Mant. y reparacion de bienes inmuebles</t>
  </si>
  <si>
    <t>Impresiones, publicac. y reproducciones</t>
  </si>
  <si>
    <t>Serv. Generales de arrendamient. diversos</t>
  </si>
  <si>
    <t>32201</t>
  </si>
  <si>
    <t>Cuentas por cobrar de años anteriores</t>
  </si>
  <si>
    <t>3-03-02-1-111</t>
  </si>
  <si>
    <t>61502</t>
  </si>
  <si>
    <t>Proyectos de Ampliaciones</t>
  </si>
  <si>
    <t>sub-total………………………………….</t>
  </si>
  <si>
    <t>sub-total……………………</t>
  </si>
  <si>
    <t>FUENTE O SUBFUENTE DE FINANCIAMIENTO: FODES 75%</t>
  </si>
  <si>
    <t>DE EMPRESAS PRIV. NO FINANCIERAS</t>
  </si>
  <si>
    <t>Por Remuneraciones Permanentes (AFP'S)</t>
  </si>
  <si>
    <t>61105</t>
  </si>
  <si>
    <t>Vehiculos de Transporte</t>
  </si>
  <si>
    <t>51201</t>
  </si>
  <si>
    <t>07- Recoleccion Transporte y Disposicion final de desechos Solidos</t>
  </si>
  <si>
    <t>MODALIDAD: Contrato</t>
  </si>
  <si>
    <t>SECTOR:  TURISMO</t>
  </si>
  <si>
    <t>PROGRAMA:  Otros Proyectos Turísticos</t>
  </si>
  <si>
    <t>META: mejorar las condiciones de desarrollo economico del Municipio  de San Dionisio</t>
  </si>
  <si>
    <t>INDICADOR: familias en mejores condiciones de vida</t>
  </si>
  <si>
    <t>51207</t>
  </si>
  <si>
    <t>DE SERVICIOS</t>
  </si>
  <si>
    <t>51203</t>
  </si>
  <si>
    <t>54505</t>
  </si>
  <si>
    <t>Servicios de Capacitacion</t>
  </si>
  <si>
    <t>61299</t>
  </si>
  <si>
    <t>Inmuebles Diversos</t>
  </si>
  <si>
    <t>SECTOR: INFRAESTRUCTURA VIAL</t>
  </si>
  <si>
    <t>SECTOR:  INFRAESTRUCTURA VIAL</t>
  </si>
  <si>
    <t>MODALIDAD: CONTRATO</t>
  </si>
  <si>
    <t>PROGRAMA:   Infraestructura Vial Rural</t>
  </si>
  <si>
    <t xml:space="preserve">PROYECTO: 00011 - </t>
  </si>
  <si>
    <t>51702</t>
  </si>
  <si>
    <t>Al personal de servicio eventual</t>
  </si>
  <si>
    <t xml:space="preserve"> </t>
  </si>
  <si>
    <t>Por Prestación de Servicios en el País</t>
  </si>
  <si>
    <t>51601</t>
  </si>
  <si>
    <t>50% saldo en safim</t>
  </si>
  <si>
    <t>rubro 51</t>
  </si>
  <si>
    <t xml:space="preserve">se pasa del 50% para remuneraciones </t>
  </si>
  <si>
    <t xml:space="preserve">al presup del safim se le sumo en la 55799 </t>
  </si>
  <si>
    <t>AÑO 2018</t>
  </si>
  <si>
    <t>presup.f.p</t>
  </si>
  <si>
    <t>presup. 25%</t>
  </si>
  <si>
    <t>presup. 75%</t>
  </si>
  <si>
    <t>TOTAL</t>
  </si>
  <si>
    <t>61604</t>
  </si>
  <si>
    <t>De vivienda y oficina</t>
  </si>
  <si>
    <t>Supervicion de infraestructura</t>
  </si>
  <si>
    <t>NATURALEZA: Privativo</t>
  </si>
  <si>
    <t>NATURALEZA: Publico</t>
  </si>
  <si>
    <t>viales</t>
  </si>
  <si>
    <t>4</t>
  </si>
  <si>
    <t xml:space="preserve">       05 – FORTALECIMIENTO A LA SALUD</t>
  </si>
  <si>
    <t>DE EMPRESAS PRIVADA FINANCIERA</t>
  </si>
  <si>
    <t>diferencia esta en cuadros de proy</t>
  </si>
  <si>
    <t>presup total fodes 75%</t>
  </si>
  <si>
    <t>FUENTE O SUBFUENTE DE FINANCIAMIENTO: PRESTAMO INTERNO</t>
  </si>
  <si>
    <t>DE PERSONAS NATURAS</t>
  </si>
  <si>
    <t>coombustible pickup</t>
  </si>
  <si>
    <t>energia</t>
  </si>
  <si>
    <t>alumbrado publico</t>
  </si>
  <si>
    <t>telefonos fijos</t>
  </si>
  <si>
    <t>linea empresarial</t>
  </si>
  <si>
    <t>internet dedicado</t>
  </si>
  <si>
    <t>uniformes</t>
  </si>
  <si>
    <t>FONDOS PROPIOS</t>
  </si>
  <si>
    <t>FONDOS 25%</t>
  </si>
  <si>
    <t>Seguridad</t>
  </si>
  <si>
    <t>combustible</t>
  </si>
  <si>
    <t>bono</t>
  </si>
  <si>
    <t>aguinaldo</t>
  </si>
  <si>
    <t>CBI la pirraya</t>
  </si>
  <si>
    <t>CBI San Sebastian</t>
  </si>
  <si>
    <t>Seguro colectivo</t>
  </si>
  <si>
    <t>fondo circulante</t>
  </si>
  <si>
    <t>MONTO MENSUAL</t>
  </si>
  <si>
    <t>MONTO ANUAL</t>
  </si>
  <si>
    <t>indemnizacion UACI</t>
  </si>
  <si>
    <t>DIETAS 5</t>
  </si>
  <si>
    <t>DIETAS 7</t>
  </si>
  <si>
    <t>GASTOS DE REPRESENTACION</t>
  </si>
  <si>
    <t>LINEA EMPRESARIAL</t>
  </si>
  <si>
    <t>cda</t>
  </si>
  <si>
    <t>comures</t>
  </si>
  <si>
    <t>asibahia</t>
  </si>
  <si>
    <t>mantenimiento de vehiculo</t>
  </si>
  <si>
    <t>melvin</t>
  </si>
  <si>
    <t>Al personal de servicios Permanentes</t>
  </si>
  <si>
    <t>51701</t>
  </si>
  <si>
    <t>proporcional</t>
  </si>
  <si>
    <t>INDEMNIZACION UACI POR RETIRO VOLUNTARIO</t>
  </si>
  <si>
    <t>monto en rubro 51 fodes 25%</t>
  </si>
  <si>
    <t>50% del fodes 25%</t>
  </si>
  <si>
    <t>mas del 50% del fodes 25%</t>
  </si>
  <si>
    <t>presup 50% en safim</t>
  </si>
  <si>
    <t>AÑO 2020</t>
  </si>
  <si>
    <t>AÑO 2021</t>
  </si>
  <si>
    <t>fodes 25% pendiente junio a diciembre 2020</t>
  </si>
  <si>
    <t>54108</t>
  </si>
  <si>
    <t>Productos Farmacéuticos y Medicinales</t>
  </si>
  <si>
    <t>fodes 25% pendiente a diciembre 2020</t>
  </si>
  <si>
    <t>Disminuir estos rubros y aumentar el 55799 en la lt. 0202</t>
  </si>
  <si>
    <t>disminuir estos rubros en la LT. 0202 y aumentar la 55799 en la LT. 0202</t>
  </si>
  <si>
    <t>INDICADOR:  Calle en buen estado</t>
  </si>
  <si>
    <t>META: Mantener en Buen estado la via de acceso salida hacia Colonia San Lorenzo</t>
  </si>
  <si>
    <t>109</t>
  </si>
  <si>
    <t>TRANSFERENCIA GRAL. DEL ESTADO</t>
  </si>
  <si>
    <t>Obras de Infraestructura Diversa</t>
  </si>
  <si>
    <t>META: Mantener en Buen estado las vias de acceso del Municipio de San Dionisio</t>
  </si>
  <si>
    <t>META: Mantener en Buen estado la via de acceso de Canton San Francisco</t>
  </si>
  <si>
    <t>PROGRAMA:    Proyectos Habitacionales</t>
  </si>
  <si>
    <t>SECTOR: VIVIENDAS</t>
  </si>
  <si>
    <t>META: Construir Vivienda a Familias Afectadas por las Tormentas Cristobal y amanda</t>
  </si>
  <si>
    <t>INDICADOR:  Cviviendas construidas</t>
  </si>
  <si>
    <t>1-03-35-1-109</t>
  </si>
  <si>
    <t>FODES 109</t>
  </si>
  <si>
    <t>.</t>
  </si>
  <si>
    <t>fondos 111</t>
  </si>
  <si>
    <t>fondos 109</t>
  </si>
  <si>
    <t>FUENTE O SUBFUENTE DE FINANCIAMIENTO: GOES 109</t>
  </si>
  <si>
    <t>SE RESTO LA PARTE DE PROYECTO</t>
  </si>
  <si>
    <t>presup total FONDOS GOES 109</t>
  </si>
  <si>
    <t>NOTA: ESTOS SALDOS SE INCORPORARAN AL PRESUPUESTO 2021 CON REPROGRAMACION PARA NO SOBREPASAR 50% EN EL RUBRO 51 L.T. 0202 FODES 25%</t>
  </si>
  <si>
    <t>FECHA DE INICIO/FINALIZACION : julio/2020 hasta Abril 2021</t>
  </si>
  <si>
    <t>54110</t>
  </si>
  <si>
    <t>SECTOR:  COMPRA DE MAQUINARIA Y EQUIPO</t>
  </si>
  <si>
    <t>PROGRAMA:    Vehiculos</t>
  </si>
  <si>
    <t>META: Ayudar a Familias a trasladarse hacia el Centro de Salud mas cercana</t>
  </si>
  <si>
    <t>MODALIDAD: Administracion</t>
  </si>
  <si>
    <t>INDICADOR:  Familias beneficiadas</t>
  </si>
  <si>
    <t>inversion en proyectos</t>
  </si>
  <si>
    <t>PROYECTO: 00001 - Adoquinado de calle a Colonio San Lorenzo Municipio San Dionisio</t>
  </si>
  <si>
    <t>PROYECTO: 00002 - Mantenimiento de calles y Caminos Vecinales Municipio de San Dionisio.</t>
  </si>
  <si>
    <t>PROYECTO: 00003 - Desarrollo Municipal Agropecuario Municipio de San Dionisio</t>
  </si>
  <si>
    <t>PROYECTO: 00004 - Construccion de Viviendas para las familias afectadas por las Tormentas Cristobal y Amando.</t>
  </si>
  <si>
    <t>PROYECTO: 00005 - Compra de Ambulancia elcaldia Muncipal de San Dionisio.</t>
  </si>
  <si>
    <t>FECHA DE INICIO/FINALIZACION :  2020 y 2021</t>
  </si>
  <si>
    <t>META: Mantener en Buen estado la via de acceso salida hacia carretera de puerto parada.</t>
  </si>
  <si>
    <t>PROYECTO: 00006 - Pavimentacion de tramo de calle de Canton Iglesisia Vieja desde el Desvio de calle a Usulutan  hasta el puente las Pampas San Dionisio.</t>
  </si>
  <si>
    <t xml:space="preserve">            </t>
  </si>
  <si>
    <t>fodes 75% y 2% pendiente junio a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</si>
</sst>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-[$€-2]* #,##0.00_-;\-[$€-2]* #,##0.00_-;_-[$€-2]* &quot;-&quot;??_-"/>
    <numFmt numFmtId="167" formatCode="_([$$-440A]* #,##0.00_);_([$$-440A]* \(#,##0.00\);_([$$-440A]* &quot;-&quot;??_);_(@_)"/>
  </numFmts>
  <fonts count="43">
    <font>
      <sz val="10"/>
      <name val="Arial"/>
    </font>
    <font>
      <sz val="10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Trebuchet MS"/>
      <family val="2"/>
    </font>
    <font>
      <b/>
      <sz val="10"/>
      <color indexed="12"/>
      <name val="Trebuchet MS"/>
      <family val="2"/>
    </font>
    <font>
      <sz val="8"/>
      <name val="Arial"/>
      <family val="2"/>
    </font>
    <font>
      <sz val="12"/>
      <name val="Trebuchet MS"/>
      <family val="2"/>
    </font>
    <font>
      <sz val="9"/>
      <name val="Trebuchet MS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4"/>
      <name val="Trebuchet MS"/>
      <family val="2"/>
    </font>
    <font>
      <sz val="14"/>
      <name val="Arial"/>
      <family val="2"/>
    </font>
    <font>
      <b/>
      <sz val="14"/>
      <name val="Trebuchet MS"/>
      <family val="2"/>
    </font>
    <font>
      <b/>
      <u/>
      <sz val="14"/>
      <name val="Trebuchet MS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i/>
      <sz val="12"/>
      <name val="Arial"/>
      <family val="2"/>
    </font>
    <font>
      <sz val="14"/>
      <name val="Arial"/>
      <family val="2"/>
    </font>
    <font>
      <sz val="9"/>
      <name val="Verdana"/>
      <family val="2"/>
    </font>
    <font>
      <sz val="9"/>
      <name val="Arial CYR"/>
      <family val="2"/>
      <charset val="204"/>
    </font>
    <font>
      <sz val="9"/>
      <name val="Arial CYR"/>
    </font>
    <font>
      <sz val="9"/>
      <name val="Arial"/>
      <family val="2"/>
    </font>
    <font>
      <b/>
      <sz val="9"/>
      <name val="Trebuchet MS"/>
      <family val="2"/>
    </font>
    <font>
      <sz val="10"/>
      <color indexed="8"/>
      <name val="Arial"/>
      <family val="2"/>
    </font>
    <font>
      <sz val="14"/>
      <name val="Calibri"/>
      <family val="2"/>
      <scheme val="minor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9"/>
      <name val="Calibri"/>
      <family val="2"/>
      <scheme val="minor"/>
    </font>
    <font>
      <sz val="10"/>
      <color rgb="FFFF0000"/>
      <name val="Arial"/>
      <family val="2"/>
    </font>
    <font>
      <b/>
      <sz val="9"/>
      <color indexed="12"/>
      <name val="Trebuchet MS"/>
      <family val="2"/>
    </font>
    <font>
      <b/>
      <sz val="8"/>
      <color indexed="12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427">
    <xf numFmtId="0" fontId="0" fillId="0" borderId="0" xfId="0"/>
    <xf numFmtId="0" fontId="0" fillId="0" borderId="0" xfId="0" applyFill="1"/>
    <xf numFmtId="0" fontId="11" fillId="0" borderId="2" xfId="0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right"/>
    </xf>
    <xf numFmtId="0" fontId="2" fillId="0" borderId="0" xfId="0" applyFont="1" applyFill="1"/>
    <xf numFmtId="165" fontId="11" fillId="0" borderId="5" xfId="2" applyFont="1" applyFill="1" applyBorder="1" applyAlignment="1">
      <alignment horizontal="center"/>
    </xf>
    <xf numFmtId="165" fontId="11" fillId="0" borderId="12" xfId="2" applyFont="1" applyFill="1" applyBorder="1" applyAlignment="1">
      <alignment horizontal="center"/>
    </xf>
    <xf numFmtId="165" fontId="11" fillId="0" borderId="2" xfId="2" applyFont="1" applyFill="1" applyBorder="1"/>
    <xf numFmtId="165" fontId="11" fillId="0" borderId="13" xfId="2" applyFont="1" applyFill="1" applyBorder="1"/>
    <xf numFmtId="165" fontId="11" fillId="0" borderId="38" xfId="2" applyFont="1" applyFill="1" applyBorder="1" applyAlignment="1">
      <alignment vertical="center" wrapText="1"/>
    </xf>
    <xf numFmtId="165" fontId="18" fillId="0" borderId="3" xfId="2" applyFont="1" applyFill="1" applyBorder="1" applyAlignment="1">
      <alignment vertical="center" wrapText="1"/>
    </xf>
    <xf numFmtId="49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44" fontId="11" fillId="0" borderId="5" xfId="2" applyNumberFormat="1" applyFont="1" applyFill="1" applyBorder="1" applyAlignment="1">
      <alignment horizontal="right"/>
    </xf>
    <xf numFmtId="0" fontId="11" fillId="0" borderId="17" xfId="0" applyFont="1" applyFill="1" applyBorder="1" applyAlignment="1">
      <alignment horizontal="left"/>
    </xf>
    <xf numFmtId="0" fontId="11" fillId="0" borderId="24" xfId="0" applyFont="1" applyFill="1" applyBorder="1"/>
    <xf numFmtId="44" fontId="21" fillId="0" borderId="0" xfId="0" applyNumberFormat="1" applyFont="1" applyFill="1"/>
    <xf numFmtId="44" fontId="2" fillId="0" borderId="0" xfId="0" applyNumberFormat="1" applyFont="1" applyFill="1"/>
    <xf numFmtId="0" fontId="4" fillId="0" borderId="0" xfId="0" applyFont="1" applyFill="1" applyAlignment="1">
      <alignment horizontal="left"/>
    </xf>
    <xf numFmtId="0" fontId="3" fillId="0" borderId="38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textRotation="90" wrapText="1"/>
    </xf>
    <xf numFmtId="0" fontId="4" fillId="0" borderId="38" xfId="0" applyFont="1" applyFill="1" applyBorder="1" applyAlignment="1">
      <alignment horizontal="center" vertical="center" textRotation="90" wrapText="1"/>
    </xf>
    <xf numFmtId="0" fontId="4" fillId="0" borderId="22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11" fillId="0" borderId="6" xfId="0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9" fillId="0" borderId="40" xfId="0" applyNumberFormat="1" applyFont="1" applyFill="1" applyBorder="1" applyAlignment="1">
      <alignment horizontal="center"/>
    </xf>
    <xf numFmtId="49" fontId="9" fillId="0" borderId="41" xfId="0" applyNumberFormat="1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44" fontId="9" fillId="0" borderId="30" xfId="0" applyNumberFormat="1" applyFont="1" applyFill="1" applyBorder="1" applyAlignment="1">
      <alignment horizontal="center"/>
    </xf>
    <xf numFmtId="0" fontId="11" fillId="0" borderId="0" xfId="0" applyFont="1" applyFill="1"/>
    <xf numFmtId="0" fontId="4" fillId="0" borderId="37" xfId="0" applyFont="1" applyFill="1" applyBorder="1" applyAlignment="1" applyProtection="1">
      <alignment horizontal="center" vertical="center" wrapText="1"/>
      <protection locked="0" hidden="1"/>
    </xf>
    <xf numFmtId="0" fontId="4" fillId="0" borderId="42" xfId="0" applyFont="1" applyFill="1" applyBorder="1" applyAlignment="1">
      <alignment horizontal="center" vertical="center" textRotation="90" wrapText="1"/>
    </xf>
    <xf numFmtId="0" fontId="4" fillId="0" borderId="43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9" fillId="0" borderId="39" xfId="0" applyFont="1" applyFill="1" applyBorder="1"/>
    <xf numFmtId="0" fontId="3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26" xfId="0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49" fontId="10" fillId="0" borderId="7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textRotation="90" wrapText="1"/>
    </xf>
    <xf numFmtId="0" fontId="4" fillId="0" borderId="10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9" fillId="0" borderId="16" xfId="0" applyNumberFormat="1" applyFont="1" applyFill="1" applyBorder="1" applyAlignment="1">
      <alignment horizontal="center"/>
    </xf>
    <xf numFmtId="49" fontId="9" fillId="0" borderId="24" xfId="0" applyNumberFormat="1" applyFont="1" applyFill="1" applyBorder="1" applyAlignment="1">
      <alignment horizontal="center"/>
    </xf>
    <xf numFmtId="49" fontId="9" fillId="0" borderId="28" xfId="0" applyNumberFormat="1" applyFont="1" applyFill="1" applyBorder="1" applyAlignment="1">
      <alignment horizontal="center"/>
    </xf>
    <xf numFmtId="165" fontId="9" fillId="0" borderId="9" xfId="2" applyFont="1" applyFill="1" applyBorder="1"/>
    <xf numFmtId="0" fontId="2" fillId="0" borderId="1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49" fontId="2" fillId="0" borderId="18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4" fillId="0" borderId="47" xfId="0" applyFont="1" applyFill="1" applyBorder="1" applyAlignment="1">
      <alignment horizontal="center" vertical="center" textRotation="90" wrapText="1"/>
    </xf>
    <xf numFmtId="0" fontId="4" fillId="0" borderId="48" xfId="0" applyFont="1" applyFill="1" applyBorder="1" applyAlignment="1">
      <alignment horizontal="center" vertical="center" textRotation="90" wrapText="1"/>
    </xf>
    <xf numFmtId="0" fontId="4" fillId="0" borderId="49" xfId="0" applyFont="1" applyFill="1" applyBorder="1" applyAlignment="1">
      <alignment horizontal="center" vertical="center" textRotation="90" wrapText="1"/>
    </xf>
    <xf numFmtId="49" fontId="10" fillId="0" borderId="8" xfId="0" applyNumberFormat="1" applyFont="1" applyFill="1" applyBorder="1" applyAlignment="1">
      <alignment horizontal="center"/>
    </xf>
    <xf numFmtId="165" fontId="10" fillId="0" borderId="2" xfId="2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0" fontId="10" fillId="0" borderId="17" xfId="0" applyFont="1" applyFill="1" applyBorder="1"/>
    <xf numFmtId="165" fontId="10" fillId="0" borderId="2" xfId="2" applyFont="1" applyFill="1" applyBorder="1"/>
    <xf numFmtId="0" fontId="23" fillId="0" borderId="33" xfId="0" applyFont="1" applyFill="1" applyBorder="1" applyAlignment="1">
      <alignment horizontal="center"/>
    </xf>
    <xf numFmtId="44" fontId="23" fillId="0" borderId="30" xfId="0" applyNumberFormat="1" applyFont="1" applyFill="1" applyBorder="1" applyAlignment="1">
      <alignment horizontal="center"/>
    </xf>
    <xf numFmtId="0" fontId="18" fillId="0" borderId="0" xfId="0" applyFont="1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25" fillId="0" borderId="0" xfId="0" applyFont="1" applyFill="1"/>
    <xf numFmtId="0" fontId="26" fillId="0" borderId="51" xfId="0" applyFont="1" applyBorder="1"/>
    <xf numFmtId="0" fontId="20" fillId="0" borderId="17" xfId="0" applyFont="1" applyFill="1" applyBorder="1" applyAlignment="1">
      <alignment horizontal="left"/>
    </xf>
    <xf numFmtId="165" fontId="18" fillId="0" borderId="12" xfId="2" applyFont="1" applyFill="1" applyBorder="1" applyAlignment="1">
      <alignment horizontal="center"/>
    </xf>
    <xf numFmtId="165" fontId="18" fillId="0" borderId="5" xfId="2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0" fontId="8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9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49" fontId="1" fillId="0" borderId="2" xfId="3" applyNumberFormat="1" applyFont="1" applyFill="1" applyBorder="1" applyAlignment="1">
      <alignment horizontal="center"/>
    </xf>
    <xf numFmtId="49" fontId="30" fillId="0" borderId="2" xfId="3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/>
    </xf>
    <xf numFmtId="4" fontId="1" fillId="0" borderId="12" xfId="3" applyNumberFormat="1" applyFont="1" applyFill="1" applyBorder="1"/>
    <xf numFmtId="4" fontId="1" fillId="0" borderId="2" xfId="3" applyNumberFormat="1" applyFont="1" applyFill="1" applyBorder="1"/>
    <xf numFmtId="4" fontId="30" fillId="0" borderId="2" xfId="3" applyNumberFormat="1" applyFont="1" applyFill="1" applyBorder="1"/>
    <xf numFmtId="0" fontId="1" fillId="0" borderId="2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 vertical="center" wrapText="1"/>
    </xf>
    <xf numFmtId="44" fontId="11" fillId="0" borderId="38" xfId="2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164" fontId="2" fillId="0" borderId="0" xfId="0" applyNumberFormat="1" applyFont="1" applyFill="1"/>
    <xf numFmtId="0" fontId="17" fillId="0" borderId="0" xfId="0" applyFont="1" applyFill="1" applyAlignment="1">
      <alignment horizontal="center"/>
    </xf>
    <xf numFmtId="165" fontId="18" fillId="0" borderId="38" xfId="2" applyFont="1" applyFill="1" applyBorder="1" applyAlignment="1">
      <alignment vertical="center" wrapText="1"/>
    </xf>
    <xf numFmtId="4" fontId="1" fillId="0" borderId="0" xfId="3" applyNumberFormat="1" applyFont="1" applyFill="1" applyBorder="1"/>
    <xf numFmtId="4" fontId="1" fillId="0" borderId="17" xfId="3" applyNumberFormat="1" applyFont="1" applyFill="1" applyBorder="1"/>
    <xf numFmtId="49" fontId="30" fillId="0" borderId="9" xfId="3" applyNumberFormat="1" applyFont="1" applyFill="1" applyBorder="1" applyAlignment="1">
      <alignment horizontal="center"/>
    </xf>
    <xf numFmtId="49" fontId="1" fillId="0" borderId="1" xfId="3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4" fontId="1" fillId="0" borderId="2" xfId="2" applyNumberFormat="1" applyFont="1" applyFill="1" applyBorder="1" applyAlignment="1">
      <alignment horizontal="right"/>
    </xf>
    <xf numFmtId="49" fontId="9" fillId="0" borderId="52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4" fontId="1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/>
    <xf numFmtId="44" fontId="18" fillId="0" borderId="5" xfId="2" applyNumberFormat="1" applyFont="1" applyFill="1" applyBorder="1" applyAlignment="1">
      <alignment horizontal="right"/>
    </xf>
    <xf numFmtId="44" fontId="23" fillId="0" borderId="46" xfId="0" applyNumberFormat="1" applyFont="1" applyFill="1" applyBorder="1" applyAlignment="1">
      <alignment horizontal="center"/>
    </xf>
    <xf numFmtId="44" fontId="18" fillId="0" borderId="2" xfId="2" applyNumberFormat="1" applyFont="1" applyFill="1" applyBorder="1" applyAlignment="1">
      <alignment horizontal="right"/>
    </xf>
    <xf numFmtId="165" fontId="1" fillId="0" borderId="5" xfId="2" applyFont="1" applyFill="1" applyBorder="1" applyAlignment="1">
      <alignment horizontal="center"/>
    </xf>
    <xf numFmtId="164" fontId="8" fillId="0" borderId="0" xfId="0" applyNumberFormat="1" applyFont="1" applyFill="1"/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3" fontId="21" fillId="0" borderId="7" xfId="1" applyFont="1" applyFill="1" applyBorder="1" applyAlignment="1">
      <alignment horizontal="center" vertical="center"/>
    </xf>
    <xf numFmtId="43" fontId="22" fillId="0" borderId="7" xfId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43" fontId="21" fillId="0" borderId="7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4" fontId="28" fillId="0" borderId="2" xfId="2" applyNumberFormat="1" applyFont="1" applyFill="1" applyBorder="1" applyAlignment="1">
      <alignment horizontal="right"/>
    </xf>
    <xf numFmtId="44" fontId="32" fillId="0" borderId="5" xfId="2" applyNumberFormat="1" applyFont="1" applyFill="1" applyBorder="1" applyAlignment="1">
      <alignment horizontal="right"/>
    </xf>
    <xf numFmtId="0" fontId="33" fillId="0" borderId="3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center"/>
    </xf>
    <xf numFmtId="44" fontId="34" fillId="0" borderId="30" xfId="0" applyNumberFormat="1" applyFont="1" applyFill="1" applyBorder="1" applyAlignment="1">
      <alignment horizontal="center"/>
    </xf>
    <xf numFmtId="165" fontId="8" fillId="0" borderId="0" xfId="2" applyFont="1" applyFill="1"/>
    <xf numFmtId="164" fontId="2" fillId="0" borderId="0" xfId="0" applyNumberFormat="1" applyFont="1" applyFill="1" applyBorder="1"/>
    <xf numFmtId="165" fontId="22" fillId="0" borderId="7" xfId="2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wrapText="1"/>
    </xf>
    <xf numFmtId="165" fontId="11" fillId="0" borderId="22" xfId="2" applyFont="1" applyFill="1" applyBorder="1" applyAlignment="1">
      <alignment vertical="center" wrapText="1"/>
    </xf>
    <xf numFmtId="0" fontId="20" fillId="0" borderId="24" xfId="0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49" fontId="11" fillId="0" borderId="2" xfId="0" applyNumberFormat="1" applyFont="1" applyFill="1" applyBorder="1" applyAlignment="1">
      <alignment horizontal="left"/>
    </xf>
    <xf numFmtId="49" fontId="18" fillId="0" borderId="4" xfId="0" applyNumberFormat="1" applyFont="1" applyFill="1" applyBorder="1" applyAlignment="1">
      <alignment horizontal="left"/>
    </xf>
    <xf numFmtId="4" fontId="8" fillId="0" borderId="0" xfId="2" applyNumberFormat="1" applyFont="1" applyFill="1"/>
    <xf numFmtId="4" fontId="35" fillId="0" borderId="0" xfId="2" applyNumberFormat="1" applyFont="1" applyFill="1"/>
    <xf numFmtId="4" fontId="8" fillId="0" borderId="0" xfId="0" applyNumberFormat="1" applyFont="1" applyFill="1"/>
    <xf numFmtId="4" fontId="8" fillId="0" borderId="0" xfId="2" applyNumberFormat="1" applyFont="1" applyFill="1" applyBorder="1" applyAlignment="1"/>
    <xf numFmtId="49" fontId="29" fillId="0" borderId="0" xfId="0" applyNumberFormat="1" applyFont="1" applyFill="1" applyBorder="1" applyAlignment="1"/>
    <xf numFmtId="44" fontId="1" fillId="0" borderId="5" xfId="2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4" fontId="36" fillId="0" borderId="2" xfId="2" applyNumberFormat="1" applyFont="1" applyFill="1" applyBorder="1" applyAlignment="1">
      <alignment horizontal="right"/>
    </xf>
    <xf numFmtId="4" fontId="18" fillId="0" borderId="2" xfId="3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/>
    </xf>
    <xf numFmtId="49" fontId="1" fillId="0" borderId="53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28" fillId="0" borderId="0" xfId="2" applyNumberFormat="1" applyFont="1" applyFill="1" applyBorder="1" applyAlignment="1">
      <alignment horizontal="center"/>
    </xf>
    <xf numFmtId="0" fontId="0" fillId="0" borderId="0" xfId="0" applyFill="1" applyBorder="1"/>
    <xf numFmtId="8" fontId="1" fillId="0" borderId="0" xfId="0" applyNumberFormat="1" applyFont="1" applyBorder="1" applyAlignment="1">
      <alignment horizontal="right" vertical="center"/>
    </xf>
    <xf numFmtId="8" fontId="0" fillId="0" borderId="0" xfId="0" applyNumberFormat="1" applyFill="1" applyBorder="1"/>
    <xf numFmtId="165" fontId="3" fillId="0" borderId="0" xfId="2" applyFont="1" applyFill="1"/>
    <xf numFmtId="2" fontId="1" fillId="0" borderId="0" xfId="0" applyNumberFormat="1" applyFont="1" applyFill="1"/>
    <xf numFmtId="44" fontId="3" fillId="0" borderId="0" xfId="0" applyNumberFormat="1" applyFont="1" applyFill="1"/>
    <xf numFmtId="0" fontId="2" fillId="0" borderId="0" xfId="0" applyFont="1" applyFill="1" applyAlignment="1">
      <alignment horizontal="left"/>
    </xf>
    <xf numFmtId="8" fontId="1" fillId="0" borderId="0" xfId="0" applyNumberFormat="1" applyFont="1" applyFill="1" applyBorder="1" applyAlignment="1">
      <alignment horizontal="right" vertical="center"/>
    </xf>
    <xf numFmtId="165" fontId="5" fillId="0" borderId="0" xfId="2" applyFont="1" applyFill="1"/>
    <xf numFmtId="165" fontId="11" fillId="0" borderId="0" xfId="2" applyFont="1" applyFill="1" applyBorder="1" applyAlignment="1">
      <alignment horizontal="center"/>
    </xf>
    <xf numFmtId="0" fontId="2" fillId="0" borderId="0" xfId="0" applyFont="1" applyFill="1" applyBorder="1"/>
    <xf numFmtId="44" fontId="2" fillId="0" borderId="0" xfId="0" applyNumberFormat="1" applyFont="1" applyFill="1" applyBorder="1"/>
    <xf numFmtId="44" fontId="11" fillId="0" borderId="0" xfId="0" applyNumberFormat="1" applyFont="1" applyFill="1"/>
    <xf numFmtId="44" fontId="18" fillId="0" borderId="0" xfId="0" applyNumberFormat="1" applyFont="1" applyFill="1"/>
    <xf numFmtId="165" fontId="11" fillId="0" borderId="0" xfId="2" applyFont="1" applyFill="1"/>
    <xf numFmtId="0" fontId="1" fillId="0" borderId="0" xfId="0" applyFont="1" applyFill="1" applyAlignment="1">
      <alignment horizontal="right"/>
    </xf>
    <xf numFmtId="165" fontId="28" fillId="0" borderId="0" xfId="2" applyFont="1" applyFill="1"/>
    <xf numFmtId="165" fontId="18" fillId="0" borderId="0" xfId="2" applyFont="1" applyFill="1"/>
    <xf numFmtId="44" fontId="1" fillId="0" borderId="0" xfId="0" applyNumberFormat="1" applyFont="1" applyFill="1"/>
    <xf numFmtId="43" fontId="8" fillId="0" borderId="0" xfId="0" applyNumberFormat="1" applyFont="1" applyFill="1"/>
    <xf numFmtId="44" fontId="36" fillId="0" borderId="5" xfId="2" applyNumberFormat="1" applyFont="1" applyFill="1" applyBorder="1" applyAlignment="1">
      <alignment horizontal="right"/>
    </xf>
    <xf numFmtId="0" fontId="1" fillId="0" borderId="2" xfId="3" applyNumberFormat="1" applyFont="1" applyFill="1" applyBorder="1" applyAlignment="1">
      <alignment horizontal="center"/>
    </xf>
    <xf numFmtId="0" fontId="30" fillId="0" borderId="2" xfId="3" applyNumberFormat="1" applyFont="1" applyFill="1" applyBorder="1" applyAlignment="1">
      <alignment horizontal="center"/>
    </xf>
    <xf numFmtId="0" fontId="9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8" fillId="0" borderId="0" xfId="0" applyNumberFormat="1" applyFont="1" applyFill="1" applyAlignment="1">
      <alignment horizontal="center"/>
    </xf>
    <xf numFmtId="0" fontId="11" fillId="0" borderId="5" xfId="0" applyNumberFormat="1" applyFont="1" applyFill="1" applyBorder="1" applyAlignment="1">
      <alignment horizontal="center"/>
    </xf>
    <xf numFmtId="0" fontId="9" fillId="0" borderId="41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165" fontId="21" fillId="0" borderId="0" xfId="2" applyFont="1" applyFill="1"/>
    <xf numFmtId="0" fontId="26" fillId="0" borderId="28" xfId="0" applyFont="1" applyBorder="1"/>
    <xf numFmtId="165" fontId="11" fillId="0" borderId="32" xfId="2" applyFont="1" applyFill="1" applyBorder="1" applyAlignment="1">
      <alignment horizontal="center"/>
    </xf>
    <xf numFmtId="165" fontId="38" fillId="0" borderId="0" xfId="2" applyFont="1" applyFill="1"/>
    <xf numFmtId="165" fontId="1" fillId="0" borderId="0" xfId="2" applyFont="1" applyBorder="1" applyAlignment="1">
      <alignment horizontal="right" vertical="center"/>
    </xf>
    <xf numFmtId="0" fontId="5" fillId="0" borderId="0" xfId="0" applyFont="1" applyFill="1" applyBorder="1"/>
    <xf numFmtId="165" fontId="37" fillId="0" borderId="0" xfId="0" applyNumberFormat="1" applyFont="1" applyFill="1" applyBorder="1"/>
    <xf numFmtId="0" fontId="3" fillId="0" borderId="36" xfId="0" applyFont="1" applyFill="1" applyBorder="1" applyAlignment="1">
      <alignment wrapText="1"/>
    </xf>
    <xf numFmtId="165" fontId="11" fillId="0" borderId="2" xfId="2" applyFont="1" applyFill="1" applyBorder="1" applyAlignment="1">
      <alignment horizontal="right"/>
    </xf>
    <xf numFmtId="165" fontId="0" fillId="0" borderId="0" xfId="2" applyFont="1" applyFill="1"/>
    <xf numFmtId="165" fontId="0" fillId="0" borderId="2" xfId="2" applyFont="1" applyFill="1" applyBorder="1"/>
    <xf numFmtId="165" fontId="11" fillId="0" borderId="2" xfId="2" applyFont="1" applyFill="1" applyBorder="1" applyAlignment="1">
      <alignment horizontal="center"/>
    </xf>
    <xf numFmtId="44" fontId="1" fillId="6" borderId="2" xfId="2" applyNumberFormat="1" applyFont="1" applyFill="1" applyBorder="1" applyAlignment="1">
      <alignment horizontal="right"/>
    </xf>
    <xf numFmtId="44" fontId="1" fillId="6" borderId="5" xfId="2" applyNumberFormat="1" applyFont="1" applyFill="1" applyBorder="1" applyAlignment="1">
      <alignment horizontal="right"/>
    </xf>
    <xf numFmtId="0" fontId="18" fillId="0" borderId="0" xfId="0" applyFont="1" applyAlignment="1">
      <alignment horizontal="center"/>
    </xf>
    <xf numFmtId="165" fontId="0" fillId="0" borderId="0" xfId="2" applyFont="1"/>
    <xf numFmtId="44" fontId="0" fillId="0" borderId="0" xfId="0" applyNumberFormat="1"/>
    <xf numFmtId="165" fontId="0" fillId="7" borderId="0" xfId="2" applyFont="1" applyFill="1"/>
    <xf numFmtId="44" fontId="0" fillId="7" borderId="0" xfId="0" applyNumberFormat="1" applyFill="1"/>
    <xf numFmtId="44" fontId="0" fillId="6" borderId="0" xfId="0" applyNumberFormat="1" applyFill="1"/>
    <xf numFmtId="165" fontId="2" fillId="0" borderId="0" xfId="2" applyFont="1" applyFill="1"/>
    <xf numFmtId="44" fontId="18" fillId="7" borderId="0" xfId="0" applyNumberFormat="1" applyFont="1" applyFill="1"/>
    <xf numFmtId="44" fontId="2" fillId="7" borderId="0" xfId="0" applyNumberFormat="1" applyFont="1" applyFill="1"/>
    <xf numFmtId="44" fontId="28" fillId="0" borderId="38" xfId="2" applyNumberFormat="1" applyFont="1" applyFill="1" applyBorder="1" applyAlignment="1">
      <alignment horizontal="left" vertical="center" wrapText="1"/>
    </xf>
    <xf numFmtId="0" fontId="1" fillId="0" borderId="2" xfId="3" applyNumberFormat="1" applyFont="1" applyFill="1" applyBorder="1"/>
    <xf numFmtId="44" fontId="0" fillId="0" borderId="0" xfId="0" applyNumberFormat="1" applyFill="1"/>
    <xf numFmtId="0" fontId="18" fillId="0" borderId="2" xfId="0" applyNumberFormat="1" applyFont="1" applyFill="1" applyBorder="1" applyAlignment="1">
      <alignment horizontal="right" vertical="center"/>
    </xf>
    <xf numFmtId="0" fontId="1" fillId="0" borderId="17" xfId="3" applyNumberFormat="1" applyFont="1" applyFill="1" applyBorder="1"/>
    <xf numFmtId="0" fontId="9" fillId="0" borderId="33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4" fontId="2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3" xfId="3" applyNumberFormat="1" applyFont="1" applyFill="1" applyBorder="1" applyAlignment="1">
      <alignment horizontal="center"/>
    </xf>
    <xf numFmtId="44" fontId="1" fillId="0" borderId="17" xfId="3" applyNumberFormat="1" applyFont="1" applyFill="1" applyBorder="1" applyAlignment="1">
      <alignment horizontal="left"/>
    </xf>
    <xf numFmtId="0" fontId="4" fillId="0" borderId="19" xfId="0" applyFont="1" applyFill="1" applyBorder="1" applyAlignment="1">
      <alignment horizontal="center" vertical="center" wrapText="1"/>
    </xf>
    <xf numFmtId="49" fontId="1" fillId="0" borderId="13" xfId="3" applyNumberFormat="1" applyFont="1" applyFill="1" applyBorder="1" applyAlignment="1">
      <alignment horizontal="center"/>
    </xf>
    <xf numFmtId="44" fontId="1" fillId="0" borderId="31" xfId="2" applyNumberFormat="1" applyFont="1" applyFill="1" applyBorder="1" applyAlignment="1">
      <alignment horizontal="right"/>
    </xf>
    <xf numFmtId="44" fontId="18" fillId="0" borderId="31" xfId="2" applyNumberFormat="1" applyFont="1" applyFill="1" applyBorder="1" applyAlignment="1">
      <alignment horizontal="right"/>
    </xf>
    <xf numFmtId="4" fontId="1" fillId="0" borderId="5" xfId="3" applyNumberFormat="1" applyFont="1" applyFill="1" applyBorder="1"/>
    <xf numFmtId="4" fontId="1" fillId="0" borderId="7" xfId="3" applyNumberFormat="1" applyFont="1" applyFill="1" applyBorder="1"/>
    <xf numFmtId="0" fontId="18" fillId="0" borderId="7" xfId="0" applyNumberFormat="1" applyFont="1" applyFill="1" applyBorder="1" applyAlignment="1">
      <alignment horizontal="right" vertical="center"/>
    </xf>
    <xf numFmtId="2" fontId="2" fillId="0" borderId="0" xfId="0" applyNumberFormat="1" applyFont="1" applyFill="1" applyBorder="1" applyAlignment="1"/>
    <xf numFmtId="165" fontId="1" fillId="0" borderId="7" xfId="2" applyFont="1" applyBorder="1"/>
    <xf numFmtId="165" fontId="21" fillId="0" borderId="0" xfId="2" applyFont="1" applyFill="1" applyBorder="1"/>
    <xf numFmtId="167" fontId="2" fillId="0" borderId="0" xfId="0" applyNumberFormat="1" applyFont="1" applyFill="1" applyBorder="1"/>
    <xf numFmtId="165" fontId="2" fillId="0" borderId="0" xfId="2" applyFont="1" applyFill="1" applyBorder="1"/>
    <xf numFmtId="165" fontId="2" fillId="7" borderId="0" xfId="2" applyFont="1" applyFill="1" applyBorder="1"/>
    <xf numFmtId="44" fontId="1" fillId="0" borderId="36" xfId="2" applyNumberFormat="1" applyFont="1" applyFill="1" applyBorder="1" applyAlignment="1">
      <alignment horizontal="right"/>
    </xf>
    <xf numFmtId="165" fontId="11" fillId="0" borderId="0" xfId="2" applyFont="1" applyFill="1" applyBorder="1"/>
    <xf numFmtId="44" fontId="11" fillId="0" borderId="0" xfId="0" applyNumberFormat="1" applyFont="1" applyFill="1" applyBorder="1"/>
    <xf numFmtId="49" fontId="30" fillId="0" borderId="0" xfId="3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1" fillId="0" borderId="18" xfId="0" applyFont="1" applyFill="1" applyBorder="1"/>
    <xf numFmtId="165" fontId="11" fillId="0" borderId="18" xfId="2" applyFont="1" applyFill="1" applyBorder="1"/>
    <xf numFmtId="44" fontId="1" fillId="0" borderId="0" xfId="0" applyNumberFormat="1" applyFont="1" applyFill="1" applyBorder="1" applyAlignment="1">
      <alignment wrapText="1"/>
    </xf>
    <xf numFmtId="0" fontId="11" fillId="7" borderId="0" xfId="0" applyFont="1" applyFill="1"/>
    <xf numFmtId="44" fontId="1" fillId="6" borderId="12" xfId="2" applyNumberFormat="1" applyFont="1" applyFill="1" applyBorder="1" applyAlignment="1">
      <alignment horizontal="right"/>
    </xf>
    <xf numFmtId="167" fontId="41" fillId="0" borderId="0" xfId="4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49" fontId="1" fillId="8" borderId="7" xfId="0" applyNumberFormat="1" applyFont="1" applyFill="1" applyBorder="1" applyAlignment="1">
      <alignment horizontal="center"/>
    </xf>
    <xf numFmtId="49" fontId="1" fillId="8" borderId="2" xfId="3" applyNumberFormat="1" applyFont="1" applyFill="1" applyBorder="1" applyAlignment="1">
      <alignment horizontal="center"/>
    </xf>
    <xf numFmtId="4" fontId="1" fillId="8" borderId="2" xfId="3" applyNumberFormat="1" applyFont="1" applyFill="1" applyBorder="1"/>
    <xf numFmtId="44" fontId="29" fillId="0" borderId="0" xfId="0" applyNumberFormat="1" applyFont="1" applyFill="1" applyAlignment="1">
      <alignment horizontal="left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4" fillId="0" borderId="4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4" fillId="0" borderId="37" xfId="0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Fill="1" applyAlignment="1">
      <alignment horizontal="center"/>
    </xf>
    <xf numFmtId="44" fontId="3" fillId="0" borderId="0" xfId="0" applyNumberFormat="1" applyFont="1" applyFill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165" fontId="29" fillId="0" borderId="0" xfId="2" applyFont="1" applyFill="1"/>
    <xf numFmtId="44" fontId="29" fillId="0" borderId="0" xfId="0" applyNumberFormat="1" applyFont="1" applyFill="1"/>
    <xf numFmtId="44" fontId="42" fillId="0" borderId="0" xfId="0" applyNumberFormat="1" applyFont="1" applyFill="1"/>
    <xf numFmtId="0" fontId="1" fillId="0" borderId="0" xfId="0" applyFont="1" applyBorder="1" applyAlignment="1">
      <alignment vertical="center" wrapText="1"/>
    </xf>
    <xf numFmtId="8" fontId="1" fillId="0" borderId="0" xfId="0" applyNumberFormat="1" applyFont="1" applyBorder="1" applyAlignment="1">
      <alignment vertical="center" wrapText="1"/>
    </xf>
    <xf numFmtId="8" fontId="1" fillId="0" borderId="0" xfId="0" applyNumberFormat="1" applyFont="1" applyBorder="1" applyAlignment="1">
      <alignment vertical="center"/>
    </xf>
    <xf numFmtId="165" fontId="1" fillId="0" borderId="0" xfId="2" applyFont="1" applyBorder="1" applyAlignment="1">
      <alignment vertical="center" wrapText="1"/>
    </xf>
    <xf numFmtId="165" fontId="1" fillId="0" borderId="0" xfId="2" applyFont="1" applyBorder="1" applyAlignment="1">
      <alignment vertical="center"/>
    </xf>
    <xf numFmtId="165" fontId="5" fillId="0" borderId="0" xfId="0" applyNumberFormat="1" applyFont="1" applyFill="1" applyBorder="1"/>
    <xf numFmtId="0" fontId="28" fillId="0" borderId="0" xfId="0" applyFont="1" applyBorder="1" applyAlignment="1">
      <alignment vertical="center" wrapText="1"/>
    </xf>
    <xf numFmtId="8" fontId="28" fillId="0" borderId="0" xfId="0" applyNumberFormat="1" applyFont="1" applyBorder="1" applyAlignment="1">
      <alignment vertical="center" wrapText="1"/>
    </xf>
    <xf numFmtId="8" fontId="28" fillId="0" borderId="0" xfId="0" applyNumberFormat="1" applyFont="1" applyBorder="1" applyAlignment="1">
      <alignment vertical="center"/>
    </xf>
    <xf numFmtId="0" fontId="1" fillId="8" borderId="17" xfId="0" applyFont="1" applyFill="1" applyBorder="1" applyAlignment="1">
      <alignment horizontal="left"/>
    </xf>
    <xf numFmtId="165" fontId="1" fillId="0" borderId="0" xfId="2" applyFont="1" applyFill="1"/>
    <xf numFmtId="49" fontId="1" fillId="9" borderId="2" xfId="3" applyNumberFormat="1" applyFont="1" applyFill="1" applyBorder="1" applyAlignment="1">
      <alignment horizontal="center"/>
    </xf>
    <xf numFmtId="4" fontId="1" fillId="9" borderId="2" xfId="3" applyNumberFormat="1" applyFont="1" applyFill="1" applyBorder="1"/>
    <xf numFmtId="49" fontId="1" fillId="9" borderId="7" xfId="0" applyNumberFormat="1" applyFont="1" applyFill="1" applyBorder="1" applyAlignment="1">
      <alignment horizontal="center"/>
    </xf>
    <xf numFmtId="0" fontId="1" fillId="9" borderId="17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165" fontId="2" fillId="0" borderId="0" xfId="2" applyFont="1" applyFill="1" applyAlignment="1">
      <alignment horizontal="left"/>
    </xf>
    <xf numFmtId="0" fontId="3" fillId="0" borderId="20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 vertical="center" textRotation="90" wrapText="1"/>
    </xf>
    <xf numFmtId="0" fontId="4" fillId="0" borderId="19" xfId="0" applyFont="1" applyFill="1" applyBorder="1" applyAlignment="1">
      <alignment horizontal="center" vertical="center" textRotation="90" wrapText="1"/>
    </xf>
    <xf numFmtId="0" fontId="4" fillId="0" borderId="46" xfId="0" applyFont="1" applyFill="1" applyBorder="1" applyAlignment="1">
      <alignment horizontal="center" vertical="center" textRotation="90" wrapText="1"/>
    </xf>
    <xf numFmtId="0" fontId="4" fillId="0" borderId="37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/>
    </xf>
    <xf numFmtId="0" fontId="4" fillId="0" borderId="37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1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3" xfId="0" applyFont="1" applyFill="1" applyBorder="1" applyAlignment="1" applyProtection="1">
      <alignment horizontal="center" vertical="center" textRotation="90" wrapText="1"/>
      <protection locked="0" hidden="1"/>
    </xf>
    <xf numFmtId="0" fontId="4" fillId="0" borderId="20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textRotation="90" wrapText="1"/>
    </xf>
    <xf numFmtId="0" fontId="15" fillId="0" borderId="35" xfId="0" applyFont="1" applyFill="1" applyBorder="1" applyAlignment="1">
      <alignment horizontal="left"/>
    </xf>
    <xf numFmtId="0" fontId="19" fillId="0" borderId="35" xfId="0" applyFont="1" applyFill="1" applyBorder="1" applyAlignment="1">
      <alignment horizontal="left"/>
    </xf>
    <xf numFmtId="0" fontId="4" fillId="0" borderId="3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textRotation="90" wrapText="1"/>
    </xf>
    <xf numFmtId="0" fontId="11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4" borderId="37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/>
    <xf numFmtId="0" fontId="0" fillId="0" borderId="3" xfId="0" applyFill="1" applyBorder="1" applyAlignment="1"/>
    <xf numFmtId="0" fontId="4" fillId="3" borderId="37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4" fillId="2" borderId="37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3" fillId="0" borderId="2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/>
    <xf numFmtId="0" fontId="11" fillId="0" borderId="46" xfId="0" applyFont="1" applyFill="1" applyBorder="1" applyAlignment="1"/>
    <xf numFmtId="0" fontId="4" fillId="2" borderId="45" xfId="0" applyFont="1" applyFill="1" applyBorder="1" applyAlignment="1">
      <alignment horizontal="center" vertical="center" textRotation="90" wrapText="1"/>
    </xf>
    <xf numFmtId="0" fontId="4" fillId="2" borderId="19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horizontal="center" vertical="center" textRotation="90" wrapText="1"/>
    </xf>
    <xf numFmtId="0" fontId="3" fillId="0" borderId="0" xfId="0" applyFont="1" applyFill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3" fillId="0" borderId="20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44" fontId="1" fillId="0" borderId="0" xfId="0" applyNumberFormat="1" applyFont="1" applyFill="1" applyAlignment="1">
      <alignment horizontal="center" wrapText="1"/>
    </xf>
    <xf numFmtId="0" fontId="11" fillId="0" borderId="21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11" fillId="0" borderId="3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justify"/>
    </xf>
    <xf numFmtId="0" fontId="15" fillId="0" borderId="0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left" wrapText="1"/>
    </xf>
    <xf numFmtId="0" fontId="1" fillId="0" borderId="31" xfId="0" applyFont="1" applyFill="1" applyBorder="1" applyAlignment="1">
      <alignment horizontal="left" wrapText="1"/>
    </xf>
    <xf numFmtId="49" fontId="2" fillId="0" borderId="32" xfId="0" applyNumberFormat="1" applyFont="1" applyFill="1" applyBorder="1" applyAlignment="1">
      <alignment horizontal="left" wrapText="1"/>
    </xf>
    <xf numFmtId="0" fontId="1" fillId="0" borderId="36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2" fillId="0" borderId="17" xfId="0" applyFont="1" applyFill="1" applyBorder="1" applyAlignment="1">
      <alignment horizontal="left" wrapText="1"/>
    </xf>
    <xf numFmtId="49" fontId="2" fillId="0" borderId="34" xfId="0" applyNumberFormat="1" applyFont="1" applyFill="1" applyBorder="1" applyAlignment="1">
      <alignment horizontal="left" wrapText="1"/>
    </xf>
    <xf numFmtId="0" fontId="1" fillId="0" borderId="35" xfId="0" applyFont="1" applyFill="1" applyBorder="1" applyAlignment="1">
      <alignment horizontal="left" wrapText="1"/>
    </xf>
    <xf numFmtId="0" fontId="1" fillId="0" borderId="46" xfId="0" applyFont="1" applyFill="1" applyBorder="1" applyAlignment="1">
      <alignment horizontal="left" wrapText="1"/>
    </xf>
    <xf numFmtId="49" fontId="2" fillId="0" borderId="46" xfId="0" applyNumberFormat="1" applyFont="1" applyFill="1" applyBorder="1" applyAlignment="1">
      <alignment horizontal="left" wrapText="1"/>
    </xf>
    <xf numFmtId="49" fontId="2" fillId="0" borderId="29" xfId="0" applyNumberFormat="1" applyFont="1" applyFill="1" applyBorder="1" applyAlignment="1">
      <alignment horizontal="left" wrapText="1"/>
    </xf>
    <xf numFmtId="49" fontId="2" fillId="0" borderId="50" xfId="0" applyNumberFormat="1" applyFont="1" applyFill="1" applyBorder="1" applyAlignment="1">
      <alignment horizontal="left" wrapText="1"/>
    </xf>
    <xf numFmtId="49" fontId="2" fillId="0" borderId="23" xfId="0" applyNumberFormat="1" applyFont="1" applyFill="1" applyBorder="1" applyAlignment="1">
      <alignment horizontal="left" wrapText="1"/>
    </xf>
    <xf numFmtId="0" fontId="2" fillId="0" borderId="29" xfId="0" applyFont="1" applyFill="1" applyBorder="1" applyAlignment="1">
      <alignment wrapText="1"/>
    </xf>
    <xf numFmtId="0" fontId="1" fillId="0" borderId="23" xfId="0" applyFont="1" applyFill="1" applyBorder="1" applyAlignment="1">
      <alignment wrapText="1"/>
    </xf>
    <xf numFmtId="0" fontId="2" fillId="0" borderId="36" xfId="0" applyFont="1" applyFill="1" applyBorder="1" applyAlignment="1">
      <alignment horizontal="left" wrapText="1"/>
    </xf>
    <xf numFmtId="0" fontId="2" fillId="0" borderId="3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wrapText="1"/>
    </xf>
    <xf numFmtId="0" fontId="4" fillId="0" borderId="37" xfId="0" applyFont="1" applyFill="1" applyBorder="1" applyAlignment="1" applyProtection="1">
      <alignment horizontal="center" vertical="center" wrapText="1"/>
      <protection locked="0" hidden="1"/>
    </xf>
    <xf numFmtId="0" fontId="4" fillId="0" borderId="3" xfId="0" applyFont="1" applyFill="1" applyBorder="1" applyAlignment="1" applyProtection="1">
      <alignment horizontal="center" vertical="center" wrapText="1"/>
      <protection locked="0" hidden="1"/>
    </xf>
    <xf numFmtId="49" fontId="2" fillId="0" borderId="29" xfId="0" applyNumberFormat="1" applyFont="1" applyFill="1" applyBorder="1" applyAlignment="1">
      <alignment horizontal="left"/>
    </xf>
    <xf numFmtId="49" fontId="2" fillId="0" borderId="50" xfId="0" applyNumberFormat="1" applyFont="1" applyFill="1" applyBorder="1" applyAlignment="1">
      <alignment horizontal="left"/>
    </xf>
    <xf numFmtId="0" fontId="11" fillId="0" borderId="46" xfId="0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/>
    </xf>
    <xf numFmtId="0" fontId="11" fillId="0" borderId="35" xfId="0" applyFont="1" applyFill="1" applyBorder="1" applyAlignment="1">
      <alignment horizontal="left" wrapText="1"/>
    </xf>
    <xf numFmtId="0" fontId="11" fillId="0" borderId="31" xfId="0" applyFont="1" applyFill="1" applyBorder="1" applyAlignment="1">
      <alignment horizontal="left" wrapText="1"/>
    </xf>
    <xf numFmtId="0" fontId="11" fillId="0" borderId="23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wrapText="1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/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5">
    <cellStyle name="Euro" xfId="3"/>
    <cellStyle name="Millares" xfId="1" builtinId="3"/>
    <cellStyle name="Moneda" xfId="2" builtinId="4"/>
    <cellStyle name="Normal" xfId="0" builtinId="0"/>
    <cellStyle name="Normal 2" xfId="4"/>
  </cellStyles>
  <dxfs count="0"/>
  <tableStyles count="0" defaultTableStyle="TableStyleMedium9" defaultPivotStyle="PivotStyleLight16"/>
  <colors>
    <mruColors>
      <color rgb="FFEEECE1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4475" name="Rectangle 3"/>
        <xdr:cNvSpPr>
          <a:spLocks noChangeArrowheads="1"/>
        </xdr:cNvSpPr>
      </xdr:nvSpPr>
      <xdr:spPr bwMode="auto">
        <a:xfrm>
          <a:off x="93440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6523" name="Rectangle 3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907073</xdr:colOff>
      <xdr:row>0</xdr:row>
      <xdr:rowOff>0</xdr:rowOff>
    </xdr:from>
    <xdr:to>
      <xdr:col>15</xdr:col>
      <xdr:colOff>907073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0387" name="Rectangle 3"/>
        <xdr:cNvSpPr>
          <a:spLocks noChangeArrowheads="1"/>
        </xdr:cNvSpPr>
      </xdr:nvSpPr>
      <xdr:spPr bwMode="auto">
        <a:xfrm>
          <a:off x="73723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565" name="Rectangle 3"/>
        <xdr:cNvSpPr>
          <a:spLocks noChangeArrowheads="1"/>
        </xdr:cNvSpPr>
      </xdr:nvSpPr>
      <xdr:spPr bwMode="auto">
        <a:xfrm>
          <a:off x="738187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3451" name="Rectangle 3"/>
        <xdr:cNvSpPr>
          <a:spLocks noChangeArrowheads="1"/>
        </xdr:cNvSpPr>
      </xdr:nvSpPr>
      <xdr:spPr bwMode="auto">
        <a:xfrm>
          <a:off x="75533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427" name="Rectangle 3"/>
        <xdr:cNvSpPr>
          <a:spLocks noChangeArrowheads="1"/>
        </xdr:cNvSpPr>
      </xdr:nvSpPr>
      <xdr:spPr bwMode="auto">
        <a:xfrm>
          <a:off x="7972425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6953250" y="638175"/>
          <a:ext cx="466725" cy="209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la%20recurso%20humano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por Ley de Salario"/>
      <sheetName val="CALCULO DIETAS "/>
    </sheetNames>
    <sheetDataSet>
      <sheetData sheetId="0">
        <row r="11">
          <cell r="G11">
            <v>44052</v>
          </cell>
          <cell r="O11">
            <v>2623.44</v>
          </cell>
          <cell r="Q11">
            <v>2475</v>
          </cell>
        </row>
        <row r="16">
          <cell r="G16">
            <v>35784</v>
          </cell>
          <cell r="M16">
            <v>654.72</v>
          </cell>
          <cell r="O16">
            <v>2118.48</v>
          </cell>
          <cell r="Q16">
            <v>2683.68</v>
          </cell>
        </row>
        <row r="18">
          <cell r="G18">
            <v>10042.32</v>
          </cell>
          <cell r="O18">
            <v>728.04</v>
          </cell>
          <cell r="Q18">
            <v>753.12</v>
          </cell>
        </row>
        <row r="26">
          <cell r="G26">
            <v>53966.400000000001</v>
          </cell>
          <cell r="M26">
            <v>1848.0000000000002</v>
          </cell>
          <cell r="O26">
            <v>2333.3999999999996</v>
          </cell>
          <cell r="Q26">
            <v>4046.2800000000007</v>
          </cell>
        </row>
        <row r="28">
          <cell r="K28">
            <v>1321.92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5"/>
  </sheetPr>
  <dimension ref="A1:K63"/>
  <sheetViews>
    <sheetView topLeftCell="B9" zoomScale="85" zoomScaleNormal="85" workbookViewId="0">
      <selection sqref="A1:K45"/>
    </sheetView>
  </sheetViews>
  <sheetFormatPr baseColWidth="10" defaultRowHeight="15"/>
  <cols>
    <col min="1" max="1" width="8.140625" style="18" customWidth="1"/>
    <col min="2" max="2" width="48.85546875" style="4" customWidth="1"/>
    <col min="3" max="3" width="15.5703125" style="4" customWidth="1"/>
    <col min="4" max="4" width="16" style="4" customWidth="1"/>
    <col min="5" max="5" width="14.140625" style="4" customWidth="1"/>
    <col min="6" max="7" width="15.140625" style="4" customWidth="1"/>
    <col min="8" max="8" width="7.7109375" style="4" customWidth="1"/>
    <col min="9" max="9" width="13.42578125" style="4" customWidth="1"/>
    <col min="10" max="10" width="8.7109375" style="4" customWidth="1"/>
    <col min="11" max="11" width="17.42578125" style="13" customWidth="1"/>
    <col min="12" max="12" width="3.140625" style="1" customWidth="1"/>
    <col min="13" max="16384" width="11.42578125" style="1"/>
  </cols>
  <sheetData>
    <row r="1" spans="1:11" ht="15" customHeight="1">
      <c r="A1" s="332" t="s">
        <v>209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ht="15" customHeight="1">
      <c r="A2" s="332" t="s">
        <v>208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</row>
    <row r="3" spans="1:11" ht="15" customHeight="1">
      <c r="A3" s="332" t="s">
        <v>11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spans="1:11" ht="15" customHeight="1">
      <c r="A4" s="332" t="s">
        <v>470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</row>
    <row r="5" spans="1:11" ht="15" customHeight="1">
      <c r="A5" s="332" t="s">
        <v>10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</row>
    <row r="6" spans="1:11" ht="19.5" thickBot="1">
      <c r="A6" s="340" t="s">
        <v>97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</row>
    <row r="7" spans="1:11" ht="15.75" customHeight="1" thickBot="1">
      <c r="A7" s="328" t="s">
        <v>15</v>
      </c>
      <c r="B7" s="342" t="s">
        <v>16</v>
      </c>
      <c r="C7" s="336" t="s">
        <v>17</v>
      </c>
      <c r="D7" s="337"/>
      <c r="E7" s="337"/>
      <c r="F7" s="338"/>
      <c r="G7" s="325" t="s">
        <v>23</v>
      </c>
      <c r="H7" s="325" t="s">
        <v>24</v>
      </c>
      <c r="I7" s="325" t="s">
        <v>25</v>
      </c>
      <c r="J7" s="325" t="s">
        <v>26</v>
      </c>
      <c r="K7" s="333" t="s">
        <v>27</v>
      </c>
    </row>
    <row r="8" spans="1:11" ht="17.25" customHeight="1" thickBot="1">
      <c r="A8" s="329"/>
      <c r="B8" s="343"/>
      <c r="C8" s="323" t="s">
        <v>18</v>
      </c>
      <c r="D8" s="324"/>
      <c r="E8" s="25" t="s">
        <v>21</v>
      </c>
      <c r="F8" s="328" t="s">
        <v>22</v>
      </c>
      <c r="G8" s="326"/>
      <c r="H8" s="326"/>
      <c r="I8" s="326"/>
      <c r="J8" s="326"/>
      <c r="K8" s="334"/>
    </row>
    <row r="9" spans="1:11" ht="99.75" customHeight="1" thickBot="1">
      <c r="A9" s="329"/>
      <c r="B9" s="344"/>
      <c r="C9" s="26" t="s">
        <v>19</v>
      </c>
      <c r="D9" s="27" t="s">
        <v>20</v>
      </c>
      <c r="E9" s="28" t="s">
        <v>480</v>
      </c>
      <c r="F9" s="339"/>
      <c r="G9" s="327"/>
      <c r="H9" s="327"/>
      <c r="I9" s="327"/>
      <c r="J9" s="327"/>
      <c r="K9" s="335"/>
    </row>
    <row r="10" spans="1:11" ht="15" customHeight="1">
      <c r="A10" s="165">
        <v>11801</v>
      </c>
      <c r="B10" s="84" t="s">
        <v>210</v>
      </c>
      <c r="C10" s="5"/>
      <c r="D10" s="5"/>
      <c r="E10" s="6"/>
      <c r="F10" s="86">
        <f>SUM(C10:E10)</f>
        <v>0</v>
      </c>
      <c r="G10" s="233">
        <v>1424</v>
      </c>
      <c r="H10" s="5"/>
      <c r="I10" s="5"/>
      <c r="J10" s="5"/>
      <c r="K10" s="5">
        <f>F10+G10+H10+I10+J10</f>
        <v>1424</v>
      </c>
    </row>
    <row r="11" spans="1:11" ht="15" customHeight="1">
      <c r="A11" s="166">
        <v>11802</v>
      </c>
      <c r="B11" s="84" t="s">
        <v>211</v>
      </c>
      <c r="C11" s="5"/>
      <c r="D11" s="5"/>
      <c r="E11" s="5"/>
      <c r="F11" s="87">
        <f>SUM(C11:E11)</f>
        <v>0</v>
      </c>
      <c r="G11" s="234">
        <v>2030</v>
      </c>
      <c r="H11" s="5"/>
      <c r="I11" s="5"/>
      <c r="J11" s="5"/>
      <c r="K11" s="5">
        <f t="shared" ref="K11:K44" si="0">F11+G11+H11+I11+J11</f>
        <v>2030</v>
      </c>
    </row>
    <row r="12" spans="1:11" ht="15" customHeight="1">
      <c r="A12" s="166">
        <v>11804</v>
      </c>
      <c r="B12" s="84" t="s">
        <v>394</v>
      </c>
      <c r="C12" s="5"/>
      <c r="D12" s="5"/>
      <c r="E12" s="5"/>
      <c r="F12" s="87"/>
      <c r="G12" s="234">
        <v>0</v>
      </c>
      <c r="H12" s="5"/>
      <c r="I12" s="5"/>
      <c r="J12" s="5"/>
      <c r="K12" s="5">
        <f t="shared" si="0"/>
        <v>0</v>
      </c>
    </row>
    <row r="13" spans="1:11" ht="15" customHeight="1">
      <c r="A13" s="166">
        <v>11815</v>
      </c>
      <c r="B13" s="84" t="s">
        <v>212</v>
      </c>
      <c r="C13" s="5"/>
      <c r="D13" s="5"/>
      <c r="E13" s="5"/>
      <c r="F13" s="87">
        <f t="shared" ref="F13:F44" si="1">SUM(C13:E13)</f>
        <v>0</v>
      </c>
      <c r="G13" s="234">
        <v>475</v>
      </c>
      <c r="H13" s="5"/>
      <c r="I13" s="5"/>
      <c r="J13" s="5"/>
      <c r="K13" s="5">
        <f t="shared" si="0"/>
        <v>475</v>
      </c>
    </row>
    <row r="14" spans="1:11" ht="15" customHeight="1">
      <c r="A14" s="166">
        <v>11818</v>
      </c>
      <c r="B14" s="84" t="s">
        <v>213</v>
      </c>
      <c r="C14" s="5"/>
      <c r="D14" s="5"/>
      <c r="E14" s="5"/>
      <c r="F14" s="87">
        <f t="shared" si="1"/>
        <v>0</v>
      </c>
      <c r="G14" s="235">
        <v>83</v>
      </c>
      <c r="H14" s="5"/>
      <c r="I14" s="5"/>
      <c r="J14" s="5"/>
      <c r="K14" s="5">
        <f t="shared" si="0"/>
        <v>83</v>
      </c>
    </row>
    <row r="15" spans="1:11" ht="15" customHeight="1">
      <c r="A15" s="166">
        <v>11899</v>
      </c>
      <c r="B15" s="84" t="s">
        <v>214</v>
      </c>
      <c r="C15" s="5"/>
      <c r="D15" s="5"/>
      <c r="E15" s="5"/>
      <c r="F15" s="87">
        <f t="shared" si="1"/>
        <v>0</v>
      </c>
      <c r="G15" s="5">
        <v>6</v>
      </c>
      <c r="H15" s="5"/>
      <c r="I15" s="5"/>
      <c r="J15" s="5"/>
      <c r="K15" s="5">
        <f t="shared" si="0"/>
        <v>6</v>
      </c>
    </row>
    <row r="16" spans="1:11" ht="15" customHeight="1">
      <c r="A16" s="166">
        <v>12105</v>
      </c>
      <c r="B16" s="84" t="s">
        <v>215</v>
      </c>
      <c r="C16" s="5"/>
      <c r="D16" s="5"/>
      <c r="E16" s="5"/>
      <c r="F16" s="87">
        <f t="shared" si="1"/>
        <v>0</v>
      </c>
      <c r="G16" s="5">
        <v>7535</v>
      </c>
      <c r="H16" s="5"/>
      <c r="I16" s="5"/>
      <c r="J16" s="5"/>
      <c r="K16" s="5">
        <f t="shared" si="0"/>
        <v>7535</v>
      </c>
    </row>
    <row r="17" spans="1:11" ht="15" customHeight="1">
      <c r="A17" s="166">
        <v>12106</v>
      </c>
      <c r="B17" s="84" t="s">
        <v>216</v>
      </c>
      <c r="C17" s="5"/>
      <c r="D17" s="5"/>
      <c r="E17" s="5"/>
      <c r="F17" s="87">
        <f t="shared" si="1"/>
        <v>0</v>
      </c>
      <c r="G17" s="5">
        <v>60</v>
      </c>
      <c r="H17" s="5"/>
      <c r="I17" s="5"/>
      <c r="J17" s="5"/>
      <c r="K17" s="5">
        <f t="shared" si="0"/>
        <v>60</v>
      </c>
    </row>
    <row r="18" spans="1:11" ht="15" customHeight="1">
      <c r="A18" s="166">
        <v>12108</v>
      </c>
      <c r="B18" s="84" t="s">
        <v>217</v>
      </c>
      <c r="C18" s="5"/>
      <c r="D18" s="5"/>
      <c r="E18" s="5"/>
      <c r="F18" s="87">
        <f t="shared" si="1"/>
        <v>0</v>
      </c>
      <c r="G18" s="133">
        <v>17600</v>
      </c>
      <c r="H18" s="5"/>
      <c r="I18" s="5"/>
      <c r="J18" s="5"/>
      <c r="K18" s="5">
        <f t="shared" si="0"/>
        <v>17600</v>
      </c>
    </row>
    <row r="19" spans="1:11" ht="15" customHeight="1">
      <c r="A19" s="166">
        <v>12109</v>
      </c>
      <c r="B19" s="84" t="s">
        <v>218</v>
      </c>
      <c r="C19" s="5"/>
      <c r="D19" s="5"/>
      <c r="E19" s="5"/>
      <c r="F19" s="87">
        <f t="shared" si="1"/>
        <v>0</v>
      </c>
      <c r="G19" s="133">
        <v>9490</v>
      </c>
      <c r="H19" s="5"/>
      <c r="I19" s="5"/>
      <c r="J19" s="5"/>
      <c r="K19" s="5">
        <f t="shared" si="0"/>
        <v>9490</v>
      </c>
    </row>
    <row r="20" spans="1:11" ht="15" customHeight="1">
      <c r="A20" s="166">
        <v>12111</v>
      </c>
      <c r="B20" s="84" t="s">
        <v>219</v>
      </c>
      <c r="C20" s="5"/>
      <c r="D20" s="5"/>
      <c r="E20" s="5"/>
      <c r="F20" s="87">
        <f t="shared" si="1"/>
        <v>0</v>
      </c>
      <c r="G20" s="5">
        <v>1315</v>
      </c>
      <c r="H20" s="5"/>
      <c r="I20" s="5"/>
      <c r="J20" s="5"/>
      <c r="K20" s="5">
        <f t="shared" si="0"/>
        <v>1315</v>
      </c>
    </row>
    <row r="21" spans="1:11" ht="15" customHeight="1">
      <c r="A21" s="166">
        <v>12114</v>
      </c>
      <c r="B21" s="84" t="s">
        <v>220</v>
      </c>
      <c r="C21" s="5"/>
      <c r="D21" s="5"/>
      <c r="E21" s="5"/>
      <c r="F21" s="87">
        <f t="shared" si="1"/>
        <v>0</v>
      </c>
      <c r="G21" s="5">
        <v>4968</v>
      </c>
      <c r="H21" s="5"/>
      <c r="I21" s="5"/>
      <c r="J21" s="5"/>
      <c r="K21" s="5">
        <f t="shared" si="0"/>
        <v>4968</v>
      </c>
    </row>
    <row r="22" spans="1:11" ht="15" customHeight="1">
      <c r="A22" s="166">
        <v>12117</v>
      </c>
      <c r="B22" s="84" t="s">
        <v>221</v>
      </c>
      <c r="C22" s="5"/>
      <c r="D22" s="5"/>
      <c r="E22" s="5"/>
      <c r="F22" s="87">
        <f t="shared" si="1"/>
        <v>0</v>
      </c>
      <c r="G22" s="234">
        <v>3990</v>
      </c>
      <c r="H22" s="5"/>
      <c r="I22" s="5"/>
      <c r="J22" s="5"/>
      <c r="K22" s="5">
        <f t="shared" si="0"/>
        <v>3990</v>
      </c>
    </row>
    <row r="23" spans="1:11" ht="15" customHeight="1">
      <c r="A23" s="166">
        <v>12118</v>
      </c>
      <c r="B23" s="84" t="s">
        <v>222</v>
      </c>
      <c r="C23" s="5"/>
      <c r="D23" s="5"/>
      <c r="E23" s="5"/>
      <c r="F23" s="87">
        <f t="shared" si="1"/>
        <v>0</v>
      </c>
      <c r="G23" s="234">
        <v>34868</v>
      </c>
      <c r="H23" s="5"/>
      <c r="I23" s="5"/>
      <c r="J23" s="5"/>
      <c r="K23" s="5">
        <f t="shared" si="0"/>
        <v>34868</v>
      </c>
    </row>
    <row r="24" spans="1:11" ht="15" customHeight="1">
      <c r="A24" s="166">
        <v>12119</v>
      </c>
      <c r="B24" s="84" t="s">
        <v>223</v>
      </c>
      <c r="C24" s="5"/>
      <c r="D24" s="5"/>
      <c r="E24" s="5"/>
      <c r="F24" s="87">
        <f t="shared" si="1"/>
        <v>0</v>
      </c>
      <c r="G24" s="234">
        <v>701</v>
      </c>
      <c r="H24" s="5"/>
      <c r="I24" s="5"/>
      <c r="J24" s="5"/>
      <c r="K24" s="5">
        <f t="shared" si="0"/>
        <v>701</v>
      </c>
    </row>
    <row r="25" spans="1:11" ht="15" customHeight="1">
      <c r="A25" s="166">
        <v>12199</v>
      </c>
      <c r="B25" s="84" t="s">
        <v>224</v>
      </c>
      <c r="C25" s="5"/>
      <c r="D25" s="5"/>
      <c r="E25" s="5"/>
      <c r="F25" s="87">
        <f t="shared" si="1"/>
        <v>0</v>
      </c>
      <c r="G25" s="234">
        <v>50</v>
      </c>
      <c r="H25" s="5"/>
      <c r="I25" s="5"/>
      <c r="J25" s="5"/>
      <c r="K25" s="5">
        <f t="shared" si="0"/>
        <v>50</v>
      </c>
    </row>
    <row r="26" spans="1:11" ht="15" customHeight="1">
      <c r="A26" s="166">
        <v>12210</v>
      </c>
      <c r="B26" s="84" t="s">
        <v>225</v>
      </c>
      <c r="C26" s="5"/>
      <c r="D26" s="5"/>
      <c r="E26" s="5"/>
      <c r="F26" s="87">
        <f t="shared" si="1"/>
        <v>0</v>
      </c>
      <c r="G26" s="234">
        <v>18948</v>
      </c>
      <c r="H26" s="5"/>
      <c r="I26" s="5"/>
      <c r="J26" s="5"/>
      <c r="K26" s="5">
        <f t="shared" si="0"/>
        <v>18948</v>
      </c>
    </row>
    <row r="27" spans="1:11" ht="15" customHeight="1">
      <c r="A27" s="166">
        <v>12211</v>
      </c>
      <c r="B27" s="84" t="s">
        <v>226</v>
      </c>
      <c r="C27" s="5"/>
      <c r="D27" s="5"/>
      <c r="E27" s="5"/>
      <c r="F27" s="87">
        <f t="shared" si="1"/>
        <v>0</v>
      </c>
      <c r="G27" s="234">
        <v>118</v>
      </c>
      <c r="H27" s="5"/>
      <c r="I27" s="5"/>
      <c r="J27" s="5"/>
      <c r="K27" s="5">
        <f t="shared" si="0"/>
        <v>118</v>
      </c>
    </row>
    <row r="28" spans="1:11" ht="15" customHeight="1">
      <c r="A28" s="166">
        <v>14299</v>
      </c>
      <c r="B28" s="84" t="s">
        <v>227</v>
      </c>
      <c r="C28" s="5"/>
      <c r="D28" s="5"/>
      <c r="E28" s="5"/>
      <c r="F28" s="87">
        <f t="shared" si="1"/>
        <v>0</v>
      </c>
      <c r="G28" s="234">
        <v>107</v>
      </c>
      <c r="H28" s="5"/>
      <c r="I28" s="5"/>
      <c r="J28" s="5"/>
      <c r="K28" s="5">
        <f t="shared" si="0"/>
        <v>107</v>
      </c>
    </row>
    <row r="29" spans="1:11" ht="15" customHeight="1">
      <c r="A29" s="166">
        <v>15301</v>
      </c>
      <c r="B29" s="84" t="s">
        <v>228</v>
      </c>
      <c r="C29" s="5"/>
      <c r="D29" s="5"/>
      <c r="E29" s="5"/>
      <c r="F29" s="87">
        <f t="shared" si="1"/>
        <v>0</v>
      </c>
      <c r="G29" s="235">
        <v>4</v>
      </c>
      <c r="H29" s="5"/>
      <c r="I29" s="5"/>
      <c r="J29" s="5"/>
      <c r="K29" s="5">
        <f t="shared" si="0"/>
        <v>4</v>
      </c>
    </row>
    <row r="30" spans="1:11" ht="15" customHeight="1">
      <c r="A30" s="166">
        <v>15302</v>
      </c>
      <c r="B30" s="84" t="s">
        <v>229</v>
      </c>
      <c r="C30" s="5"/>
      <c r="D30" s="5"/>
      <c r="E30" s="5"/>
      <c r="F30" s="87">
        <f t="shared" si="1"/>
        <v>0</v>
      </c>
      <c r="G30" s="234">
        <v>356</v>
      </c>
      <c r="H30" s="5"/>
      <c r="I30" s="5"/>
      <c r="J30" s="5"/>
      <c r="K30" s="5">
        <f t="shared" si="0"/>
        <v>356</v>
      </c>
    </row>
    <row r="31" spans="1:11" ht="15" customHeight="1">
      <c r="A31" s="166">
        <v>15312</v>
      </c>
      <c r="B31" s="84" t="s">
        <v>230</v>
      </c>
      <c r="C31" s="5"/>
      <c r="D31" s="5"/>
      <c r="E31" s="5"/>
      <c r="F31" s="87">
        <f t="shared" si="1"/>
        <v>0</v>
      </c>
      <c r="G31" s="234">
        <v>14</v>
      </c>
      <c r="H31" s="5"/>
      <c r="I31" s="5"/>
      <c r="J31" s="5"/>
      <c r="K31" s="5">
        <f t="shared" si="0"/>
        <v>14</v>
      </c>
    </row>
    <row r="32" spans="1:11" ht="15" customHeight="1">
      <c r="A32" s="166">
        <v>15313</v>
      </c>
      <c r="B32" s="84" t="s">
        <v>231</v>
      </c>
      <c r="C32" s="5"/>
      <c r="D32" s="5"/>
      <c r="E32" s="5"/>
      <c r="F32" s="87">
        <f t="shared" si="1"/>
        <v>0</v>
      </c>
      <c r="G32" s="234"/>
      <c r="H32" s="5"/>
      <c r="I32" s="5"/>
      <c r="J32" s="5"/>
      <c r="K32" s="5">
        <f t="shared" si="0"/>
        <v>0</v>
      </c>
    </row>
    <row r="33" spans="1:11" ht="15" customHeight="1">
      <c r="A33" s="166">
        <v>15314</v>
      </c>
      <c r="B33" s="84" t="s">
        <v>232</v>
      </c>
      <c r="C33" s="5"/>
      <c r="D33" s="5"/>
      <c r="E33" s="5"/>
      <c r="F33" s="87">
        <f t="shared" si="1"/>
        <v>0</v>
      </c>
      <c r="G33" s="234">
        <v>1766</v>
      </c>
      <c r="H33" s="5"/>
      <c r="I33" s="5"/>
      <c r="J33" s="5"/>
      <c r="K33" s="5">
        <f t="shared" si="0"/>
        <v>1766</v>
      </c>
    </row>
    <row r="34" spans="1:11" ht="15" customHeight="1">
      <c r="A34" s="166">
        <v>15402</v>
      </c>
      <c r="B34" s="84" t="s">
        <v>233</v>
      </c>
      <c r="C34" s="5"/>
      <c r="D34" s="5"/>
      <c r="E34" s="5"/>
      <c r="F34" s="87">
        <f t="shared" si="1"/>
        <v>0</v>
      </c>
      <c r="G34" s="234">
        <v>954</v>
      </c>
      <c r="H34" s="5"/>
      <c r="I34" s="5"/>
      <c r="J34" s="5"/>
      <c r="K34" s="5">
        <f t="shared" si="0"/>
        <v>954</v>
      </c>
    </row>
    <row r="35" spans="1:11" ht="15" customHeight="1">
      <c r="A35" s="167">
        <v>15703</v>
      </c>
      <c r="B35" s="225" t="s">
        <v>234</v>
      </c>
      <c r="C35" s="235"/>
      <c r="D35" s="5"/>
      <c r="E35" s="5"/>
      <c r="F35" s="87">
        <f t="shared" si="1"/>
        <v>0</v>
      </c>
      <c r="G35" s="234">
        <v>0</v>
      </c>
      <c r="H35" s="5"/>
      <c r="I35" s="5"/>
      <c r="J35" s="5"/>
      <c r="K35" s="5">
        <f t="shared" si="0"/>
        <v>0</v>
      </c>
    </row>
    <row r="36" spans="1:11" ht="15" customHeight="1">
      <c r="A36" s="166">
        <v>15799</v>
      </c>
      <c r="B36" s="225" t="s">
        <v>235</v>
      </c>
      <c r="C36" s="235"/>
      <c r="D36" s="5"/>
      <c r="E36" s="5"/>
      <c r="F36" s="87">
        <f t="shared" si="1"/>
        <v>0</v>
      </c>
      <c r="G36" s="234">
        <v>1073</v>
      </c>
      <c r="H36" s="5"/>
      <c r="I36" s="5"/>
      <c r="J36" s="5"/>
      <c r="K36" s="5">
        <f t="shared" si="0"/>
        <v>1073</v>
      </c>
    </row>
    <row r="37" spans="1:11" ht="15" customHeight="1">
      <c r="A37" s="166">
        <v>16201</v>
      </c>
      <c r="B37" s="225" t="s">
        <v>236</v>
      </c>
      <c r="C37" s="234">
        <v>293859.24</v>
      </c>
      <c r="D37" s="5"/>
      <c r="E37" s="5"/>
      <c r="F37" s="87">
        <f>SUM(C37:E37)</f>
        <v>293859.24</v>
      </c>
      <c r="G37" s="235"/>
      <c r="H37" s="5"/>
      <c r="I37" s="5"/>
      <c r="J37" s="5"/>
      <c r="K37" s="5">
        <f t="shared" si="0"/>
        <v>293859.24</v>
      </c>
    </row>
    <row r="38" spans="1:11" ht="15" customHeight="1">
      <c r="A38" s="166">
        <v>16301</v>
      </c>
      <c r="B38" s="225" t="s">
        <v>382</v>
      </c>
      <c r="C38" s="5"/>
      <c r="D38" s="5"/>
      <c r="E38" s="5"/>
      <c r="F38" s="87">
        <f t="shared" si="1"/>
        <v>0</v>
      </c>
      <c r="G38" s="235">
        <v>0</v>
      </c>
      <c r="H38" s="5"/>
      <c r="I38" s="5"/>
      <c r="J38" s="5"/>
      <c r="K38" s="5">
        <f t="shared" si="0"/>
        <v>0</v>
      </c>
    </row>
    <row r="39" spans="1:11" ht="15" customHeight="1">
      <c r="A39" s="166">
        <v>16302</v>
      </c>
      <c r="B39" s="225" t="s">
        <v>237</v>
      </c>
      <c r="C39" s="5"/>
      <c r="D39" s="5"/>
      <c r="E39" s="5"/>
      <c r="F39" s="87"/>
      <c r="G39" s="234">
        <v>154</v>
      </c>
      <c r="H39" s="5"/>
      <c r="I39" s="5"/>
      <c r="J39" s="5"/>
      <c r="K39" s="5">
        <f t="shared" si="0"/>
        <v>154</v>
      </c>
    </row>
    <row r="40" spans="1:11" ht="15" customHeight="1">
      <c r="A40" s="166">
        <v>16304</v>
      </c>
      <c r="B40" s="84" t="s">
        <v>431</v>
      </c>
      <c r="C40" s="5"/>
      <c r="D40" s="5"/>
      <c r="E40" s="5"/>
      <c r="F40" s="87"/>
      <c r="G40" s="234"/>
      <c r="H40" s="5"/>
      <c r="I40" s="5"/>
      <c r="J40" s="5"/>
      <c r="K40" s="5">
        <f t="shared" si="0"/>
        <v>0</v>
      </c>
    </row>
    <row r="41" spans="1:11" ht="15" customHeight="1">
      <c r="A41" s="166">
        <v>22201</v>
      </c>
      <c r="B41" s="84" t="s">
        <v>238</v>
      </c>
      <c r="C41" s="5"/>
      <c r="D41" s="234">
        <v>1176708.8999999999</v>
      </c>
      <c r="E41" s="5"/>
      <c r="F41" s="87">
        <f t="shared" si="1"/>
        <v>1176708.8999999999</v>
      </c>
      <c r="G41" s="235"/>
      <c r="H41" s="5"/>
      <c r="I41" s="5"/>
      <c r="J41" s="5"/>
      <c r="K41" s="5">
        <f t="shared" si="0"/>
        <v>1176708.8999999999</v>
      </c>
    </row>
    <row r="42" spans="1:11" ht="15" customHeight="1">
      <c r="A42" s="166">
        <v>31308</v>
      </c>
      <c r="B42" s="225" t="s">
        <v>427</v>
      </c>
      <c r="C42" s="5"/>
      <c r="D42" s="5"/>
      <c r="E42" s="5">
        <v>0</v>
      </c>
      <c r="F42" s="87">
        <f t="shared" si="1"/>
        <v>0</v>
      </c>
      <c r="G42" s="5"/>
      <c r="H42" s="5"/>
      <c r="I42" s="5"/>
      <c r="J42" s="226"/>
      <c r="K42" s="5">
        <f t="shared" si="0"/>
        <v>0</v>
      </c>
    </row>
    <row r="43" spans="1:11" ht="15" customHeight="1">
      <c r="A43" s="168" t="s">
        <v>198</v>
      </c>
      <c r="B43" s="85" t="s">
        <v>199</v>
      </c>
      <c r="C43" s="267"/>
      <c r="D43" s="7"/>
      <c r="E43" s="7">
        <v>343806.96</v>
      </c>
      <c r="F43" s="87">
        <f>SUM(C43:E43)</f>
        <v>343806.96</v>
      </c>
      <c r="G43" s="7"/>
      <c r="H43" s="7"/>
      <c r="I43" s="7"/>
      <c r="J43" s="8"/>
      <c r="K43" s="5">
        <f>F43+G43+H43+I43+J43</f>
        <v>343806.96</v>
      </c>
    </row>
    <row r="44" spans="1:11" ht="15" customHeight="1" thickBot="1">
      <c r="A44" s="169" t="s">
        <v>374</v>
      </c>
      <c r="B44" s="164" t="s">
        <v>375</v>
      </c>
      <c r="C44" s="267">
        <v>171417.89</v>
      </c>
      <c r="D44" s="7">
        <v>686413.5</v>
      </c>
      <c r="E44" s="7"/>
      <c r="F44" s="87">
        <f t="shared" si="1"/>
        <v>857831.39</v>
      </c>
      <c r="G44" s="7">
        <v>9500</v>
      </c>
      <c r="H44" s="7"/>
      <c r="I44" s="7"/>
      <c r="J44" s="8"/>
      <c r="K44" s="5">
        <f t="shared" si="0"/>
        <v>867331.39</v>
      </c>
    </row>
    <row r="45" spans="1:11" ht="16.5" customHeight="1" thickBot="1">
      <c r="A45" s="330" t="s">
        <v>28</v>
      </c>
      <c r="B45" s="331"/>
      <c r="C45" s="163">
        <f t="shared" ref="C45:K45" si="2">SUM(C10:C44)</f>
        <v>465277.13</v>
      </c>
      <c r="D45" s="9">
        <f t="shared" si="2"/>
        <v>1863122.4</v>
      </c>
      <c r="E45" s="9">
        <f t="shared" si="2"/>
        <v>343806.96</v>
      </c>
      <c r="F45" s="110">
        <f t="shared" si="2"/>
        <v>2672206.4899999998</v>
      </c>
      <c r="G45" s="110">
        <f t="shared" si="2"/>
        <v>117589</v>
      </c>
      <c r="H45" s="9">
        <f t="shared" si="2"/>
        <v>0</v>
      </c>
      <c r="I45" s="9">
        <f t="shared" si="2"/>
        <v>0</v>
      </c>
      <c r="J45" s="9">
        <f t="shared" si="2"/>
        <v>0</v>
      </c>
      <c r="K45" s="10">
        <f t="shared" si="2"/>
        <v>2789795.4899999998</v>
      </c>
    </row>
    <row r="47" spans="1:11">
      <c r="C47" s="202"/>
      <c r="D47" s="202"/>
      <c r="E47" s="203"/>
      <c r="G47" s="255"/>
      <c r="K47" s="201"/>
    </row>
    <row r="48" spans="1:11">
      <c r="B48" s="4" t="s">
        <v>474</v>
      </c>
      <c r="C48" s="271">
        <v>24488.27</v>
      </c>
      <c r="D48" s="271">
        <v>98059.02</v>
      </c>
      <c r="E48" s="63">
        <v>1</v>
      </c>
      <c r="K48" s="201"/>
    </row>
    <row r="49" spans="2:11">
      <c r="B49" s="4" t="s">
        <v>471</v>
      </c>
      <c r="C49" s="202">
        <v>171417.89</v>
      </c>
      <c r="G49" s="23"/>
      <c r="K49" s="303"/>
    </row>
    <row r="50" spans="2:11" ht="15.75" customHeight="1">
      <c r="B50" s="4" t="s">
        <v>514</v>
      </c>
      <c r="C50" s="204">
        <f>D50*6+D48</f>
        <v>686413.5</v>
      </c>
      <c r="D50" s="202">
        <v>98059.08</v>
      </c>
      <c r="E50" s="63"/>
      <c r="F50" s="23"/>
      <c r="K50" s="304"/>
    </row>
    <row r="51" spans="2:11" ht="15.75" customHeight="1">
      <c r="C51" s="270"/>
      <c r="D51" s="282"/>
      <c r="E51" s="203"/>
      <c r="K51" s="305"/>
    </row>
    <row r="52" spans="2:11">
      <c r="C52" s="203"/>
      <c r="D52" s="268"/>
      <c r="E52" s="203"/>
      <c r="K52" s="305"/>
    </row>
    <row r="53" spans="2:11">
      <c r="D53" s="269"/>
      <c r="K53" s="305"/>
    </row>
    <row r="54" spans="2:11">
      <c r="D54" s="203"/>
      <c r="K54" s="306"/>
    </row>
    <row r="55" spans="2:11">
      <c r="K55" s="306"/>
    </row>
    <row r="56" spans="2:11">
      <c r="K56" s="307"/>
    </row>
    <row r="57" spans="2:11">
      <c r="K57" s="307"/>
    </row>
    <row r="58" spans="2:11">
      <c r="K58" s="307"/>
    </row>
    <row r="59" spans="2:11">
      <c r="K59" s="307"/>
    </row>
    <row r="60" spans="2:11">
      <c r="K60" s="307"/>
    </row>
    <row r="61" spans="2:11">
      <c r="K61" s="307"/>
    </row>
    <row r="62" spans="2:11">
      <c r="K62" s="229"/>
    </row>
    <row r="63" spans="2:11">
      <c r="K63" s="308"/>
    </row>
  </sheetData>
  <mergeCells count="17">
    <mergeCell ref="A1:K1"/>
    <mergeCell ref="A2:K2"/>
    <mergeCell ref="A4:K4"/>
    <mergeCell ref="A3:K3"/>
    <mergeCell ref="G7:G9"/>
    <mergeCell ref="K7:K9"/>
    <mergeCell ref="C7:F7"/>
    <mergeCell ref="F8:F9"/>
    <mergeCell ref="H7:H9"/>
    <mergeCell ref="A6:K6"/>
    <mergeCell ref="A5:K5"/>
    <mergeCell ref="B7:B9"/>
    <mergeCell ref="C8:D8"/>
    <mergeCell ref="J7:J9"/>
    <mergeCell ref="A7:A9"/>
    <mergeCell ref="A45:B45"/>
    <mergeCell ref="I7:I9"/>
  </mergeCells>
  <phoneticPr fontId="6" type="noConversion"/>
  <pageMargins left="0.78740157480314965" right="0.51181102362204722" top="0.78740157480314965" bottom="0.39370078740157483" header="0" footer="0"/>
  <pageSetup scale="68" fitToHeight="2" orientation="landscape" horizontalDpi="4294967293" vertic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57"/>
  </sheetPr>
  <dimension ref="B1:J42"/>
  <sheetViews>
    <sheetView topLeftCell="A19" zoomScale="130" zoomScaleNormal="130" workbookViewId="0">
      <selection activeCell="L6" sqref="L6"/>
    </sheetView>
  </sheetViews>
  <sheetFormatPr baseColWidth="10" defaultRowHeight="15"/>
  <cols>
    <col min="1" max="1" width="5.5703125" style="37" customWidth="1"/>
    <col min="2" max="6" width="4.5703125" style="18" customWidth="1"/>
    <col min="7" max="7" width="15.7109375" style="18" customWidth="1"/>
    <col min="8" max="8" width="50.5703125" style="4" customWidth="1"/>
    <col min="9" max="9" width="24.85546875" style="45" customWidth="1"/>
    <col min="10" max="10" width="1.7109375" style="37" customWidth="1"/>
    <col min="11" max="16384" width="11.42578125" style="37"/>
  </cols>
  <sheetData>
    <row r="1" spans="2:10" ht="18">
      <c r="B1" s="4"/>
      <c r="D1" s="29"/>
      <c r="E1" s="29"/>
      <c r="F1" s="29"/>
      <c r="G1" s="29"/>
      <c r="H1" s="29"/>
      <c r="I1" s="30" t="s">
        <v>94</v>
      </c>
    </row>
    <row r="2" spans="2:10" ht="18.75">
      <c r="B2" s="347" t="s">
        <v>239</v>
      </c>
      <c r="C2" s="382"/>
      <c r="D2" s="382"/>
      <c r="E2" s="382"/>
      <c r="F2" s="382"/>
      <c r="G2" s="382"/>
      <c r="H2" s="382"/>
      <c r="I2" s="382"/>
    </row>
    <row r="3" spans="2:10" ht="18.75">
      <c r="B3" s="347" t="s">
        <v>208</v>
      </c>
      <c r="C3" s="382"/>
      <c r="D3" s="382"/>
      <c r="E3" s="382"/>
      <c r="F3" s="382"/>
      <c r="G3" s="382"/>
      <c r="H3" s="382"/>
      <c r="I3" s="382"/>
    </row>
    <row r="4" spans="2:10" ht="18.75">
      <c r="B4" s="347" t="s">
        <v>12</v>
      </c>
      <c r="C4" s="382"/>
      <c r="D4" s="382"/>
      <c r="E4" s="382"/>
      <c r="F4" s="382"/>
      <c r="G4" s="382"/>
      <c r="H4" s="382"/>
      <c r="I4" s="382"/>
    </row>
    <row r="5" spans="2:10" ht="18.75">
      <c r="B5" s="347" t="s">
        <v>414</v>
      </c>
      <c r="C5" s="382"/>
      <c r="D5" s="382"/>
      <c r="E5" s="382"/>
      <c r="F5" s="382"/>
      <c r="G5" s="382"/>
      <c r="H5" s="382"/>
      <c r="I5" s="382"/>
    </row>
    <row r="6" spans="2:10" ht="18.75">
      <c r="B6" s="347" t="s">
        <v>13</v>
      </c>
      <c r="C6" s="382"/>
      <c r="D6" s="382"/>
      <c r="E6" s="382"/>
      <c r="F6" s="382"/>
      <c r="G6" s="382"/>
      <c r="H6" s="382"/>
      <c r="I6" s="382"/>
    </row>
    <row r="7" spans="2:10" ht="12" customHeight="1">
      <c r="B7" s="4"/>
    </row>
    <row r="8" spans="2:10" ht="18.75">
      <c r="B8" s="373" t="s">
        <v>98</v>
      </c>
      <c r="C8" s="373"/>
      <c r="D8" s="373"/>
      <c r="E8" s="373"/>
      <c r="F8" s="373"/>
      <c r="G8" s="373"/>
      <c r="H8" s="373"/>
      <c r="I8" s="373"/>
    </row>
    <row r="9" spans="2:10" ht="19.5" thickBot="1">
      <c r="B9" s="373" t="s">
        <v>404</v>
      </c>
      <c r="C9" s="373"/>
      <c r="D9" s="373"/>
      <c r="E9" s="373"/>
      <c r="F9" s="373"/>
      <c r="G9" s="373"/>
      <c r="H9" s="373"/>
      <c r="I9" s="373"/>
      <c r="J9" s="67"/>
    </row>
    <row r="10" spans="2:10" ht="33" customHeight="1" thickBot="1">
      <c r="B10" s="374" t="s">
        <v>6</v>
      </c>
      <c r="C10" s="379"/>
      <c r="D10" s="379"/>
      <c r="E10" s="379"/>
      <c r="F10" s="380"/>
      <c r="G10" s="328" t="s">
        <v>36</v>
      </c>
      <c r="H10" s="51"/>
      <c r="I10" s="38"/>
    </row>
    <row r="11" spans="2:10" ht="201" customHeight="1" thickBot="1">
      <c r="B11" s="68" t="s">
        <v>32</v>
      </c>
      <c r="C11" s="69" t="s">
        <v>33</v>
      </c>
      <c r="D11" s="69" t="s">
        <v>34</v>
      </c>
      <c r="E11" s="69" t="s">
        <v>39</v>
      </c>
      <c r="F11" s="70" t="s">
        <v>35</v>
      </c>
      <c r="G11" s="384"/>
      <c r="H11" s="55" t="s">
        <v>37</v>
      </c>
      <c r="I11" s="43" t="s">
        <v>100</v>
      </c>
    </row>
    <row r="12" spans="2:10" ht="15.75" customHeight="1">
      <c r="B12" s="31">
        <v>4</v>
      </c>
      <c r="C12" s="124" t="s">
        <v>181</v>
      </c>
      <c r="D12" s="32" t="s">
        <v>173</v>
      </c>
      <c r="E12" s="32" t="s">
        <v>176</v>
      </c>
      <c r="F12" s="32" t="s">
        <v>178</v>
      </c>
      <c r="G12" s="157" t="s">
        <v>349</v>
      </c>
      <c r="H12" s="102" t="s">
        <v>350</v>
      </c>
      <c r="I12" s="19"/>
    </row>
    <row r="13" spans="2:10" ht="15.75" customHeight="1">
      <c r="B13" s="31">
        <v>3</v>
      </c>
      <c r="C13" s="32" t="s">
        <v>195</v>
      </c>
      <c r="D13" s="32" t="s">
        <v>173</v>
      </c>
      <c r="E13" s="32" t="s">
        <v>176</v>
      </c>
      <c r="F13" s="32" t="s">
        <v>178</v>
      </c>
      <c r="G13" s="157" t="s">
        <v>365</v>
      </c>
      <c r="H13" s="102" t="s">
        <v>366</v>
      </c>
      <c r="I13" s="3"/>
    </row>
    <row r="14" spans="2:10" ht="15.75" customHeight="1">
      <c r="B14" s="31">
        <v>3</v>
      </c>
      <c r="C14" s="32" t="s">
        <v>195</v>
      </c>
      <c r="D14" s="32" t="s">
        <v>173</v>
      </c>
      <c r="E14" s="32" t="s">
        <v>176</v>
      </c>
      <c r="F14" s="32" t="s">
        <v>178</v>
      </c>
      <c r="G14" s="2"/>
      <c r="H14" s="20"/>
      <c r="I14" s="3"/>
    </row>
    <row r="15" spans="2:10" ht="15.75" customHeight="1">
      <c r="B15" s="31">
        <v>3</v>
      </c>
      <c r="C15" s="32" t="s">
        <v>195</v>
      </c>
      <c r="D15" s="32" t="s">
        <v>173</v>
      </c>
      <c r="E15" s="32" t="s">
        <v>176</v>
      </c>
      <c r="F15" s="32" t="s">
        <v>178</v>
      </c>
      <c r="G15" s="2"/>
      <c r="H15" s="20"/>
      <c r="I15" s="3"/>
    </row>
    <row r="16" spans="2:10" ht="16.5" customHeight="1" thickBot="1">
      <c r="B16" s="44"/>
      <c r="C16" s="33"/>
      <c r="D16" s="33"/>
      <c r="E16" s="33"/>
      <c r="F16" s="33"/>
      <c r="G16" s="34"/>
      <c r="H16" s="35" t="s">
        <v>38</v>
      </c>
      <c r="I16" s="36">
        <f>SUM(I12:I15)</f>
        <v>0</v>
      </c>
    </row>
    <row r="17" spans="2:9">
      <c r="B17" s="11"/>
      <c r="C17" s="11"/>
      <c r="D17" s="11"/>
      <c r="E17" s="11"/>
      <c r="F17" s="11"/>
      <c r="G17" s="11"/>
    </row>
    <row r="18" spans="2:9" ht="15.75" thickBot="1">
      <c r="B18" s="11"/>
      <c r="C18" s="11"/>
      <c r="D18" s="11"/>
      <c r="E18" s="11"/>
      <c r="F18" s="11"/>
      <c r="G18" s="11"/>
    </row>
    <row r="19" spans="2:9" ht="24.75" customHeight="1">
      <c r="B19" s="409" t="s">
        <v>389</v>
      </c>
      <c r="C19" s="410"/>
      <c r="D19" s="410"/>
      <c r="E19" s="410"/>
      <c r="F19" s="410"/>
      <c r="G19" s="410"/>
      <c r="H19" s="402" t="s">
        <v>203</v>
      </c>
      <c r="I19" s="415"/>
    </row>
    <row r="20" spans="2:9" ht="13.5" customHeight="1">
      <c r="B20" s="62"/>
      <c r="C20" s="63"/>
      <c r="D20" s="63"/>
      <c r="E20" s="63"/>
      <c r="F20" s="63"/>
      <c r="G20" s="63"/>
      <c r="H20" s="62"/>
      <c r="I20" s="64"/>
    </row>
    <row r="21" spans="2:9" ht="29.25" customHeight="1">
      <c r="B21" s="389" t="s">
        <v>390</v>
      </c>
      <c r="C21" s="416"/>
      <c r="D21" s="416"/>
      <c r="E21" s="416"/>
      <c r="F21" s="416"/>
      <c r="G21" s="414"/>
      <c r="H21" s="389" t="s">
        <v>204</v>
      </c>
      <c r="I21" s="414"/>
    </row>
    <row r="22" spans="2:9">
      <c r="B22" s="62"/>
      <c r="C22" s="63"/>
      <c r="D22" s="63"/>
      <c r="E22" s="63"/>
      <c r="F22" s="63"/>
      <c r="G22" s="63"/>
      <c r="H22" s="62"/>
      <c r="I22" s="64"/>
    </row>
    <row r="23" spans="2:9" ht="37.5" customHeight="1">
      <c r="B23" s="391" t="s">
        <v>391</v>
      </c>
      <c r="C23" s="416"/>
      <c r="D23" s="416"/>
      <c r="E23" s="416"/>
      <c r="F23" s="416"/>
      <c r="G23" s="414"/>
      <c r="H23" s="389" t="s">
        <v>388</v>
      </c>
      <c r="I23" s="414"/>
    </row>
    <row r="24" spans="2:9">
      <c r="B24" s="65"/>
      <c r="C24" s="66"/>
      <c r="D24" s="66"/>
      <c r="E24" s="66"/>
      <c r="F24" s="66"/>
      <c r="G24" s="66"/>
      <c r="H24" s="65"/>
      <c r="I24" s="64"/>
    </row>
    <row r="25" spans="2:9" ht="27" customHeight="1" thickBot="1">
      <c r="B25" s="395" t="s">
        <v>392</v>
      </c>
      <c r="C25" s="413"/>
      <c r="D25" s="413"/>
      <c r="E25" s="413"/>
      <c r="F25" s="413"/>
      <c r="G25" s="411"/>
      <c r="H25" s="395" t="s">
        <v>205</v>
      </c>
      <c r="I25" s="411"/>
    </row>
    <row r="26" spans="2:9">
      <c r="B26" s="66"/>
      <c r="C26" s="66"/>
      <c r="D26" s="66"/>
      <c r="E26" s="66"/>
      <c r="F26" s="66"/>
      <c r="G26" s="66"/>
      <c r="H26" s="66"/>
      <c r="I26" s="16"/>
    </row>
    <row r="27" spans="2:9" ht="18">
      <c r="B27" s="412" t="s">
        <v>93</v>
      </c>
      <c r="C27" s="412"/>
      <c r="D27" s="412"/>
      <c r="E27" s="412"/>
      <c r="F27" s="412"/>
      <c r="G27" s="412"/>
    </row>
    <row r="28" spans="2:9">
      <c r="B28" s="385" t="s">
        <v>8</v>
      </c>
      <c r="C28" s="385"/>
      <c r="D28" s="385"/>
      <c r="E28" s="385"/>
      <c r="F28" s="385"/>
      <c r="G28" s="385"/>
      <c r="H28" s="385"/>
    </row>
    <row r="29" spans="2:9">
      <c r="B29" s="385" t="s">
        <v>9</v>
      </c>
      <c r="C29" s="385"/>
      <c r="D29" s="385"/>
      <c r="E29" s="385"/>
      <c r="F29" s="385"/>
      <c r="G29" s="385"/>
      <c r="H29" s="385"/>
    </row>
    <row r="30" spans="2:9">
      <c r="B30" s="11"/>
      <c r="C30" s="11"/>
      <c r="D30" s="11"/>
      <c r="E30" s="11"/>
      <c r="F30" s="11"/>
      <c r="G30" s="11"/>
    </row>
    <row r="31" spans="2:9" ht="18">
      <c r="B31" s="24" t="s">
        <v>45</v>
      </c>
      <c r="C31" s="46"/>
      <c r="D31" s="11"/>
      <c r="E31" s="11"/>
      <c r="F31" s="11"/>
      <c r="G31" s="11"/>
    </row>
    <row r="32" spans="2:9" ht="18">
      <c r="B32" s="24"/>
      <c r="C32" s="46"/>
      <c r="D32" s="11"/>
      <c r="E32" s="11"/>
      <c r="F32" s="11"/>
      <c r="G32" s="11"/>
    </row>
    <row r="33" spans="2:7">
      <c r="B33" s="14" t="s">
        <v>46</v>
      </c>
      <c r="C33" s="15"/>
      <c r="D33" s="11"/>
      <c r="E33" s="11"/>
      <c r="F33" s="11"/>
      <c r="G33" s="11"/>
    </row>
    <row r="34" spans="2:7">
      <c r="B34" s="14" t="s">
        <v>40</v>
      </c>
      <c r="C34" s="11"/>
      <c r="D34" s="11"/>
      <c r="E34" s="11"/>
      <c r="F34" s="11"/>
      <c r="G34" s="11"/>
    </row>
    <row r="35" spans="2:7">
      <c r="B35" s="14" t="s">
        <v>47</v>
      </c>
      <c r="C35" s="11"/>
      <c r="D35" s="11"/>
      <c r="E35" s="11"/>
      <c r="F35" s="11"/>
      <c r="G35" s="11"/>
    </row>
    <row r="36" spans="2:7">
      <c r="B36" s="14" t="s">
        <v>48</v>
      </c>
      <c r="C36" s="11"/>
      <c r="D36" s="11"/>
      <c r="E36" s="11"/>
      <c r="F36" s="11"/>
      <c r="G36" s="11"/>
    </row>
    <row r="37" spans="2:7">
      <c r="B37" s="14" t="s">
        <v>41</v>
      </c>
      <c r="C37" s="11"/>
      <c r="D37" s="11"/>
      <c r="E37" s="11"/>
      <c r="F37" s="11"/>
      <c r="G37" s="11"/>
    </row>
    <row r="38" spans="2:7">
      <c r="B38" s="14" t="s">
        <v>42</v>
      </c>
      <c r="C38" s="11"/>
      <c r="D38" s="11"/>
      <c r="E38" s="11"/>
      <c r="F38" s="11"/>
      <c r="G38" s="11"/>
    </row>
    <row r="39" spans="2:7">
      <c r="B39" s="14" t="s">
        <v>50</v>
      </c>
      <c r="C39" s="11"/>
      <c r="D39" s="11"/>
      <c r="E39" s="11"/>
      <c r="F39" s="11"/>
      <c r="G39" s="11"/>
    </row>
    <row r="40" spans="2:7">
      <c r="B40" s="16" t="s">
        <v>43</v>
      </c>
      <c r="C40" s="11"/>
      <c r="D40" s="11"/>
      <c r="E40" s="11"/>
      <c r="F40" s="11"/>
      <c r="G40" s="11"/>
    </row>
    <row r="41" spans="2:7">
      <c r="B41" s="16" t="s">
        <v>49</v>
      </c>
      <c r="C41" s="11"/>
      <c r="D41" s="11"/>
      <c r="E41" s="11"/>
      <c r="F41" s="11"/>
      <c r="G41" s="11"/>
    </row>
    <row r="42" spans="2:7">
      <c r="B42" s="17"/>
      <c r="C42" s="11"/>
      <c r="D42" s="11"/>
      <c r="E42" s="11"/>
      <c r="F42" s="11"/>
      <c r="G42" s="11"/>
    </row>
  </sheetData>
  <protectedRanges>
    <protectedRange sqref="I16" name="Rango1"/>
  </protectedRanges>
  <mergeCells count="20">
    <mergeCell ref="H23:I23"/>
    <mergeCell ref="H19:I19"/>
    <mergeCell ref="B21:G21"/>
    <mergeCell ref="B23:G23"/>
    <mergeCell ref="H21:I21"/>
    <mergeCell ref="H25:I25"/>
    <mergeCell ref="B28:H28"/>
    <mergeCell ref="B29:H29"/>
    <mergeCell ref="B27:G27"/>
    <mergeCell ref="B25:G25"/>
    <mergeCell ref="B9:I9"/>
    <mergeCell ref="B19:G19"/>
    <mergeCell ref="B2:I2"/>
    <mergeCell ref="B3:I3"/>
    <mergeCell ref="B4:I4"/>
    <mergeCell ref="B5:I5"/>
    <mergeCell ref="B8:I8"/>
    <mergeCell ref="B6:I6"/>
    <mergeCell ref="G10:G11"/>
    <mergeCell ref="B10:F10"/>
  </mergeCells>
  <phoneticPr fontId="6" type="noConversion"/>
  <pageMargins left="0.78740157480314965" right="0.78740157480314965" top="0.43307086614173229" bottom="0.27559055118110237" header="0" footer="0"/>
  <pageSetup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B050"/>
  </sheetPr>
  <dimension ref="A1:V92"/>
  <sheetViews>
    <sheetView topLeftCell="A37" zoomScale="85" zoomScaleNormal="85" workbookViewId="0">
      <selection activeCell="M60" sqref="M60"/>
    </sheetView>
  </sheetViews>
  <sheetFormatPr baseColWidth="10" defaultRowHeight="12.75"/>
  <cols>
    <col min="1" max="1" width="13.85546875" style="122" customWidth="1"/>
    <col min="2" max="2" width="15.28515625" style="122" customWidth="1"/>
    <col min="3" max="3" width="13" style="122" customWidth="1"/>
    <col min="4" max="4" width="20.28515625" style="122" customWidth="1"/>
    <col min="5" max="5" width="17.42578125" style="122" customWidth="1"/>
    <col min="6" max="6" width="13.85546875" style="122" customWidth="1"/>
    <col min="7" max="7" width="12.85546875" style="191" customWidth="1"/>
    <col min="8" max="8" width="11.140625" style="122" customWidth="1"/>
    <col min="9" max="9" width="16.140625" style="122" customWidth="1"/>
    <col min="10" max="10" width="9.28515625" style="122" hidden="1" customWidth="1"/>
    <col min="11" max="11" width="13.140625" style="122" customWidth="1"/>
    <col min="12" max="12" width="12" style="122" customWidth="1"/>
    <col min="13" max="13" width="8" style="122" customWidth="1"/>
    <col min="14" max="14" width="7.7109375" style="122" customWidth="1"/>
    <col min="15" max="15" width="11.85546875" style="122" bestFit="1" customWidth="1"/>
    <col min="16" max="17" width="9.28515625" style="122" customWidth="1"/>
    <col min="18" max="18" width="13.42578125" style="122" customWidth="1"/>
    <col min="19" max="19" width="1" style="122" customWidth="1"/>
    <col min="20" max="16384" width="11.42578125" style="122"/>
  </cols>
  <sheetData>
    <row r="1" spans="1:18" ht="21" customHeight="1">
      <c r="A1" s="347" t="s">
        <v>239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</row>
    <row r="2" spans="1:18" ht="21" customHeight="1">
      <c r="A2" s="347" t="s">
        <v>208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1:18" ht="21" customHeight="1">
      <c r="A3" s="347" t="s">
        <v>14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</row>
    <row r="4" spans="1:18" ht="21" customHeight="1">
      <c r="A4" s="347" t="s">
        <v>469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</row>
    <row r="5" spans="1:18" ht="21" customHeight="1">
      <c r="A5" s="347" t="s">
        <v>13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</row>
    <row r="6" spans="1:18" ht="18.75">
      <c r="A6" s="422" t="s">
        <v>7</v>
      </c>
      <c r="B6" s="422"/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2"/>
      <c r="R6" s="422"/>
    </row>
    <row r="7" spans="1:18" ht="18.75" customHeight="1">
      <c r="A7" s="420" t="s">
        <v>52</v>
      </c>
      <c r="B7" s="420" t="s">
        <v>53</v>
      </c>
      <c r="C7" s="420" t="s">
        <v>69</v>
      </c>
      <c r="D7" s="420" t="s">
        <v>54</v>
      </c>
      <c r="E7" s="420" t="s">
        <v>55</v>
      </c>
      <c r="F7" s="420" t="s">
        <v>56</v>
      </c>
      <c r="G7" s="420" t="s">
        <v>57</v>
      </c>
      <c r="H7" s="420" t="s">
        <v>58</v>
      </c>
      <c r="I7" s="420" t="s">
        <v>59</v>
      </c>
      <c r="J7" s="421" t="s">
        <v>60</v>
      </c>
      <c r="K7" s="421"/>
      <c r="L7" s="421"/>
      <c r="M7" s="421"/>
      <c r="N7" s="421"/>
      <c r="O7" s="421"/>
      <c r="P7" s="421"/>
      <c r="Q7" s="421"/>
      <c r="R7" s="423" t="s">
        <v>68</v>
      </c>
    </row>
    <row r="8" spans="1:18" ht="15">
      <c r="A8" s="420"/>
      <c r="B8" s="420"/>
      <c r="C8" s="420"/>
      <c r="D8" s="420"/>
      <c r="E8" s="420"/>
      <c r="F8" s="420"/>
      <c r="G8" s="420"/>
      <c r="H8" s="420"/>
      <c r="I8" s="420"/>
      <c r="J8" s="151"/>
      <c r="K8" s="151" t="s">
        <v>0</v>
      </c>
      <c r="L8" s="151" t="s">
        <v>1</v>
      </c>
      <c r="M8" s="151" t="s">
        <v>2</v>
      </c>
      <c r="N8" s="151" t="s">
        <v>3</v>
      </c>
      <c r="O8" s="151" t="s">
        <v>4</v>
      </c>
      <c r="P8" s="151" t="s">
        <v>5</v>
      </c>
      <c r="Q8" s="152">
        <v>72</v>
      </c>
      <c r="R8" s="424"/>
    </row>
    <row r="9" spans="1:18" s="190" customFormat="1" ht="108" customHeight="1">
      <c r="A9" s="420"/>
      <c r="B9" s="420"/>
      <c r="C9" s="420"/>
      <c r="D9" s="420"/>
      <c r="E9" s="420"/>
      <c r="F9" s="420"/>
      <c r="G9" s="420"/>
      <c r="H9" s="420"/>
      <c r="I9" s="420"/>
      <c r="J9" s="187"/>
      <c r="K9" s="187" t="s">
        <v>61</v>
      </c>
      <c r="L9" s="187" t="s">
        <v>62</v>
      </c>
      <c r="M9" s="187" t="s">
        <v>63</v>
      </c>
      <c r="N9" s="187" t="s">
        <v>64</v>
      </c>
      <c r="O9" s="187" t="s">
        <v>65</v>
      </c>
      <c r="P9" s="187" t="s">
        <v>66</v>
      </c>
      <c r="Q9" s="187" t="s">
        <v>67</v>
      </c>
      <c r="R9" s="424"/>
    </row>
    <row r="10" spans="1:18" ht="15">
      <c r="A10" s="142"/>
      <c r="B10" s="142"/>
      <c r="C10" s="142"/>
      <c r="D10" s="149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8"/>
      <c r="P10" s="143"/>
      <c r="Q10" s="143"/>
      <c r="R10" s="161">
        <f t="shared" ref="R10:R32" si="0">SUM(K10:Q10)</f>
        <v>0</v>
      </c>
    </row>
    <row r="11" spans="1:18" ht="15">
      <c r="A11" s="141"/>
      <c r="B11" s="141"/>
      <c r="C11" s="147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8"/>
      <c r="P11" s="143"/>
      <c r="Q11" s="143"/>
      <c r="R11" s="161">
        <f t="shared" si="0"/>
        <v>0</v>
      </c>
    </row>
    <row r="12" spans="1:18" ht="15">
      <c r="A12" s="142"/>
      <c r="B12" s="142"/>
      <c r="C12" s="14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8"/>
      <c r="P12" s="143"/>
      <c r="Q12" s="143"/>
      <c r="R12" s="161">
        <f t="shared" si="0"/>
        <v>0</v>
      </c>
    </row>
    <row r="13" spans="1:18" ht="15">
      <c r="A13" s="142"/>
      <c r="B13" s="142"/>
      <c r="C13" s="142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8"/>
      <c r="P13" s="143"/>
      <c r="Q13" s="143"/>
      <c r="R13" s="161">
        <f t="shared" si="0"/>
        <v>0</v>
      </c>
    </row>
    <row r="14" spans="1:18" ht="15">
      <c r="A14" s="142"/>
      <c r="B14" s="142"/>
      <c r="C14" s="142"/>
      <c r="D14" s="149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8"/>
      <c r="P14" s="143"/>
      <c r="Q14" s="143"/>
      <c r="R14" s="161">
        <f t="shared" si="0"/>
        <v>0</v>
      </c>
    </row>
    <row r="15" spans="1:18" ht="15">
      <c r="A15" s="141"/>
      <c r="B15" s="141"/>
      <c r="C15" s="142"/>
      <c r="D15" s="143"/>
      <c r="E15" s="143"/>
      <c r="F15" s="143"/>
      <c r="G15" s="143"/>
      <c r="H15" s="143"/>
      <c r="I15" s="143"/>
      <c r="J15" s="144"/>
      <c r="K15" s="145"/>
      <c r="L15" s="145"/>
      <c r="M15" s="145"/>
      <c r="N15" s="145"/>
      <c r="O15" s="145"/>
      <c r="P15" s="145"/>
      <c r="Q15" s="145"/>
      <c r="R15" s="161">
        <f t="shared" si="0"/>
        <v>0</v>
      </c>
    </row>
    <row r="16" spans="1:18" ht="15">
      <c r="A16" s="141"/>
      <c r="B16" s="141"/>
      <c r="C16" s="147"/>
      <c r="D16" s="143"/>
      <c r="E16" s="143"/>
      <c r="F16" s="143"/>
      <c r="G16" s="143"/>
      <c r="H16" s="143"/>
      <c r="I16" s="143"/>
      <c r="J16" s="144"/>
      <c r="K16" s="145"/>
      <c r="L16" s="145"/>
      <c r="M16" s="145"/>
      <c r="N16" s="145"/>
      <c r="O16" s="145"/>
      <c r="P16" s="145"/>
      <c r="Q16" s="145"/>
      <c r="R16" s="161">
        <f t="shared" si="0"/>
        <v>0</v>
      </c>
    </row>
    <row r="17" spans="1:18" ht="41.25" customHeight="1">
      <c r="A17" s="141"/>
      <c r="B17" s="141"/>
      <c r="C17" s="147"/>
      <c r="D17" s="143"/>
      <c r="E17" s="143"/>
      <c r="F17" s="143"/>
      <c r="G17" s="143"/>
      <c r="H17" s="143"/>
      <c r="I17" s="143"/>
      <c r="J17" s="144"/>
      <c r="K17" s="145"/>
      <c r="L17" s="145"/>
      <c r="M17" s="145"/>
      <c r="N17" s="145"/>
      <c r="O17" s="145"/>
      <c r="P17" s="145"/>
      <c r="Q17" s="145"/>
      <c r="R17" s="161">
        <f t="shared" si="0"/>
        <v>0</v>
      </c>
    </row>
    <row r="18" spans="1:18" ht="15">
      <c r="A18" s="141"/>
      <c r="B18" s="141"/>
      <c r="C18" s="147"/>
      <c r="D18" s="143"/>
      <c r="E18" s="143"/>
      <c r="F18" s="143"/>
      <c r="G18" s="143"/>
      <c r="H18" s="143"/>
      <c r="I18" s="143"/>
      <c r="J18" s="144"/>
      <c r="K18" s="145"/>
      <c r="L18" s="145"/>
      <c r="M18" s="145"/>
      <c r="N18" s="145"/>
      <c r="O18" s="145"/>
      <c r="P18" s="145"/>
      <c r="Q18" s="145"/>
      <c r="R18" s="161">
        <f t="shared" si="0"/>
        <v>0</v>
      </c>
    </row>
    <row r="19" spans="1:18" ht="15">
      <c r="A19" s="142"/>
      <c r="B19" s="142"/>
      <c r="C19" s="142"/>
      <c r="D19" s="149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8"/>
      <c r="P19" s="143"/>
      <c r="Q19" s="143"/>
      <c r="R19" s="161">
        <f t="shared" si="0"/>
        <v>0</v>
      </c>
    </row>
    <row r="20" spans="1:18" ht="15">
      <c r="A20" s="142"/>
      <c r="B20" s="142"/>
      <c r="C20" s="142"/>
      <c r="D20" s="149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8"/>
      <c r="P20" s="143"/>
      <c r="Q20" s="143"/>
      <c r="R20" s="161">
        <f t="shared" si="0"/>
        <v>0</v>
      </c>
    </row>
    <row r="21" spans="1:18" ht="15">
      <c r="A21" s="142"/>
      <c r="B21" s="142"/>
      <c r="C21" s="142"/>
      <c r="D21" s="149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8"/>
      <c r="P21" s="143"/>
      <c r="Q21" s="143"/>
      <c r="R21" s="161">
        <f t="shared" si="0"/>
        <v>0</v>
      </c>
    </row>
    <row r="22" spans="1:18" ht="15">
      <c r="A22" s="141"/>
      <c r="B22" s="141"/>
      <c r="C22" s="147"/>
      <c r="D22" s="143"/>
      <c r="E22" s="143"/>
      <c r="F22" s="143"/>
      <c r="G22" s="143"/>
      <c r="H22" s="143"/>
      <c r="I22" s="143"/>
      <c r="J22" s="144"/>
      <c r="K22" s="145"/>
      <c r="L22" s="145"/>
      <c r="M22" s="145"/>
      <c r="N22" s="145"/>
      <c r="O22" s="145"/>
      <c r="P22" s="145"/>
      <c r="Q22" s="145"/>
      <c r="R22" s="161">
        <f t="shared" si="0"/>
        <v>0</v>
      </c>
    </row>
    <row r="23" spans="1:18" ht="51.75" customHeight="1">
      <c r="A23" s="141"/>
      <c r="B23" s="141"/>
      <c r="C23" s="147"/>
      <c r="D23" s="162"/>
      <c r="E23" s="143"/>
      <c r="F23" s="143"/>
      <c r="G23" s="143"/>
      <c r="H23" s="143"/>
      <c r="I23" s="143"/>
      <c r="J23" s="144"/>
      <c r="K23" s="145"/>
      <c r="L23" s="145"/>
      <c r="M23" s="145"/>
      <c r="N23" s="145"/>
      <c r="O23" s="145"/>
      <c r="P23" s="145"/>
      <c r="Q23" s="145"/>
      <c r="R23" s="161">
        <f t="shared" si="0"/>
        <v>0</v>
      </c>
    </row>
    <row r="24" spans="1:18" ht="15">
      <c r="A24" s="142"/>
      <c r="B24" s="142"/>
      <c r="C24" s="142"/>
      <c r="D24" s="149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8"/>
      <c r="P24" s="143"/>
      <c r="Q24" s="143"/>
      <c r="R24" s="161">
        <f t="shared" si="0"/>
        <v>0</v>
      </c>
    </row>
    <row r="25" spans="1:18" ht="15">
      <c r="A25" s="141"/>
      <c r="B25" s="141"/>
      <c r="C25" s="147"/>
      <c r="D25" s="143"/>
      <c r="E25" s="143"/>
      <c r="F25" s="143"/>
      <c r="G25" s="143"/>
      <c r="H25" s="143"/>
      <c r="I25" s="143"/>
      <c r="J25" s="144"/>
      <c r="K25" s="145"/>
      <c r="L25" s="145"/>
      <c r="M25" s="145"/>
      <c r="N25" s="145"/>
      <c r="O25" s="145"/>
      <c r="P25" s="145"/>
      <c r="Q25" s="145"/>
      <c r="R25" s="161">
        <f t="shared" si="0"/>
        <v>0</v>
      </c>
    </row>
    <row r="26" spans="1:18" ht="15">
      <c r="A26" s="141"/>
      <c r="B26" s="141"/>
      <c r="C26" s="147"/>
      <c r="D26" s="143"/>
      <c r="E26" s="143"/>
      <c r="F26" s="143"/>
      <c r="G26" s="143"/>
      <c r="H26" s="143"/>
      <c r="I26" s="143"/>
      <c r="J26" s="144"/>
      <c r="K26" s="145"/>
      <c r="L26" s="145"/>
      <c r="M26" s="145"/>
      <c r="N26" s="145"/>
      <c r="O26" s="145"/>
      <c r="P26" s="145"/>
      <c r="Q26" s="145"/>
      <c r="R26" s="161">
        <f t="shared" si="0"/>
        <v>0</v>
      </c>
    </row>
    <row r="27" spans="1:18" ht="63" customHeight="1">
      <c r="A27" s="141"/>
      <c r="B27" s="141"/>
      <c r="C27" s="147"/>
      <c r="D27" s="143"/>
      <c r="E27" s="143"/>
      <c r="F27" s="143"/>
      <c r="G27" s="143"/>
      <c r="H27" s="143"/>
      <c r="I27" s="143"/>
      <c r="J27" s="144"/>
      <c r="K27" s="145"/>
      <c r="L27" s="145"/>
      <c r="M27" s="145"/>
      <c r="N27" s="145"/>
      <c r="O27" s="145"/>
      <c r="P27" s="145"/>
      <c r="Q27" s="145"/>
      <c r="R27" s="161">
        <f t="shared" si="0"/>
        <v>0</v>
      </c>
    </row>
    <row r="28" spans="1:18" ht="63" customHeight="1">
      <c r="A28" s="141"/>
      <c r="B28" s="141"/>
      <c r="C28" s="147"/>
      <c r="D28" s="143"/>
      <c r="E28" s="143"/>
      <c r="F28" s="143"/>
      <c r="G28" s="143"/>
      <c r="H28" s="143"/>
      <c r="I28" s="143"/>
      <c r="J28" s="144"/>
      <c r="K28" s="145"/>
      <c r="L28" s="145"/>
      <c r="M28" s="145"/>
      <c r="N28" s="145"/>
      <c r="O28" s="145"/>
      <c r="P28" s="145"/>
      <c r="Q28" s="145"/>
      <c r="R28" s="161">
        <f t="shared" si="0"/>
        <v>0</v>
      </c>
    </row>
    <row r="29" spans="1:18" ht="63" customHeight="1">
      <c r="A29" s="141"/>
      <c r="B29" s="141"/>
      <c r="C29" s="147"/>
      <c r="D29" s="143"/>
      <c r="E29" s="143"/>
      <c r="F29" s="143"/>
      <c r="G29" s="143"/>
      <c r="H29" s="143"/>
      <c r="I29" s="143"/>
      <c r="J29" s="144"/>
      <c r="K29" s="145"/>
      <c r="L29" s="145"/>
      <c r="M29" s="145"/>
      <c r="N29" s="145"/>
      <c r="O29" s="145"/>
      <c r="P29" s="145"/>
      <c r="Q29" s="145"/>
      <c r="R29" s="161">
        <f t="shared" si="0"/>
        <v>0</v>
      </c>
    </row>
    <row r="30" spans="1:18" ht="63" customHeight="1">
      <c r="A30" s="141"/>
      <c r="B30" s="141"/>
      <c r="C30" s="147"/>
      <c r="D30" s="143"/>
      <c r="E30" s="143"/>
      <c r="F30" s="143"/>
      <c r="G30" s="143"/>
      <c r="H30" s="143"/>
      <c r="I30" s="143"/>
      <c r="J30" s="144"/>
      <c r="K30" s="145"/>
      <c r="L30" s="145"/>
      <c r="M30" s="145"/>
      <c r="N30" s="145"/>
      <c r="O30" s="145"/>
      <c r="P30" s="145"/>
      <c r="Q30" s="145"/>
      <c r="R30" s="161">
        <f t="shared" si="0"/>
        <v>0</v>
      </c>
    </row>
    <row r="31" spans="1:18" ht="63" customHeight="1">
      <c r="A31" s="141"/>
      <c r="B31" s="141"/>
      <c r="C31" s="147"/>
      <c r="D31" s="143"/>
      <c r="E31" s="143"/>
      <c r="F31" s="143"/>
      <c r="G31" s="143"/>
      <c r="H31" s="143"/>
      <c r="I31" s="143"/>
      <c r="J31" s="144"/>
      <c r="K31" s="145"/>
      <c r="L31" s="145"/>
      <c r="M31" s="145"/>
      <c r="N31" s="145"/>
      <c r="O31" s="145"/>
      <c r="P31" s="145"/>
      <c r="Q31" s="145"/>
      <c r="R31" s="161">
        <f t="shared" si="0"/>
        <v>0</v>
      </c>
    </row>
    <row r="32" spans="1:18" ht="59.25" customHeight="1">
      <c r="A32" s="141"/>
      <c r="B32" s="141"/>
      <c r="C32" s="147"/>
      <c r="D32" s="143"/>
      <c r="E32" s="143"/>
      <c r="F32" s="143"/>
      <c r="G32" s="143"/>
      <c r="H32" s="143"/>
      <c r="I32" s="143"/>
      <c r="J32" s="144"/>
      <c r="K32" s="145"/>
      <c r="L32" s="145"/>
      <c r="M32" s="145"/>
      <c r="N32" s="145"/>
      <c r="O32" s="145"/>
      <c r="P32" s="145"/>
      <c r="Q32" s="145"/>
      <c r="R32" s="161">
        <f t="shared" si="0"/>
        <v>0</v>
      </c>
    </row>
    <row r="33" spans="1:22" ht="21.75" customHeight="1">
      <c r="A33" s="421" t="s">
        <v>90</v>
      </c>
      <c r="B33" s="421"/>
      <c r="C33" s="421"/>
      <c r="D33" s="421"/>
      <c r="E33" s="421"/>
      <c r="F33" s="421"/>
      <c r="G33" s="421"/>
      <c r="H33" s="421"/>
      <c r="I33" s="421"/>
      <c r="J33" s="150"/>
      <c r="K33" s="146"/>
      <c r="L33" s="146"/>
      <c r="M33" s="146"/>
      <c r="N33" s="146"/>
      <c r="O33" s="146">
        <f>SUM(O10:O32)</f>
        <v>0</v>
      </c>
      <c r="P33" s="146"/>
      <c r="Q33" s="146"/>
      <c r="R33" s="146">
        <f>SUM(R10:R32)</f>
        <v>0</v>
      </c>
    </row>
    <row r="40" spans="1:22" ht="21.75" customHeight="1">
      <c r="A40" s="412" t="s">
        <v>93</v>
      </c>
      <c r="B40" s="412"/>
      <c r="C40" s="412"/>
      <c r="D40" s="412"/>
      <c r="E40" s="412"/>
      <c r="F40" s="412"/>
      <c r="G40" s="412"/>
      <c r="H40" s="412"/>
    </row>
    <row r="41" spans="1:22" ht="21.75" customHeight="1">
      <c r="A41" s="385" t="s">
        <v>101</v>
      </c>
      <c r="B41" s="385"/>
      <c r="C41" s="385"/>
      <c r="D41" s="385"/>
      <c r="E41" s="385"/>
      <c r="F41" s="385"/>
      <c r="G41" s="385"/>
      <c r="H41" s="185"/>
    </row>
    <row r="42" spans="1:22" ht="21.75" customHeight="1">
      <c r="A42" s="385" t="s">
        <v>9</v>
      </c>
      <c r="B42" s="385"/>
      <c r="C42" s="385"/>
      <c r="D42" s="385"/>
      <c r="E42" s="385"/>
      <c r="F42" s="385"/>
      <c r="G42" s="385"/>
      <c r="H42" s="185"/>
    </row>
    <row r="43" spans="1:22" ht="18">
      <c r="A43" s="417" t="s">
        <v>51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9"/>
      <c r="M43" s="419"/>
      <c r="N43" s="419"/>
      <c r="O43" s="419"/>
      <c r="P43" s="419"/>
      <c r="Q43" s="419"/>
      <c r="R43" s="419"/>
    </row>
    <row r="44" spans="1:22" ht="15" customHeight="1">
      <c r="A44" s="14" t="s">
        <v>108</v>
      </c>
      <c r="B44" s="184"/>
      <c r="C44" s="11"/>
      <c r="D44" s="11"/>
      <c r="E44" s="11"/>
      <c r="F44" s="11"/>
      <c r="G44" s="184"/>
      <c r="H44" s="4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5" customHeight="1">
      <c r="A45" s="4" t="s">
        <v>80</v>
      </c>
      <c r="B45" s="4"/>
      <c r="C45" s="11"/>
      <c r="D45" s="11"/>
      <c r="E45" s="11"/>
      <c r="F45" s="184" t="s">
        <v>121</v>
      </c>
      <c r="G45" s="4"/>
      <c r="H45" s="4"/>
      <c r="I45" s="4"/>
      <c r="J45" s="11"/>
      <c r="K45" s="11"/>
      <c r="L45" s="4"/>
      <c r="M45" s="4" t="s">
        <v>164</v>
      </c>
      <c r="N45" s="4"/>
      <c r="P45" s="4"/>
      <c r="Q45" s="4"/>
      <c r="R45" s="4"/>
      <c r="S45" s="4"/>
      <c r="T45" s="4"/>
      <c r="U45" s="4"/>
      <c r="V45" s="4"/>
    </row>
    <row r="46" spans="1:22" ht="15" customHeight="1">
      <c r="A46" s="4"/>
      <c r="B46" s="4" t="s">
        <v>104</v>
      </c>
      <c r="C46" s="11"/>
      <c r="D46" s="11"/>
      <c r="E46" s="11"/>
      <c r="F46" s="184"/>
      <c r="G46" s="184" t="s">
        <v>124</v>
      </c>
      <c r="H46" s="4"/>
      <c r="I46" s="4"/>
      <c r="J46" s="11"/>
      <c r="K46" s="11"/>
      <c r="L46" s="4"/>
      <c r="M46" s="4"/>
      <c r="N46" s="4" t="s">
        <v>141</v>
      </c>
      <c r="P46" s="4"/>
      <c r="Q46" s="4"/>
      <c r="R46" s="4"/>
      <c r="S46" s="4"/>
      <c r="T46" s="4"/>
      <c r="U46" s="4"/>
      <c r="V46" s="4"/>
    </row>
    <row r="47" spans="1:22" ht="15" customHeight="1">
      <c r="A47" s="4"/>
      <c r="B47" s="4" t="s">
        <v>103</v>
      </c>
      <c r="C47" s="11"/>
      <c r="D47" s="11"/>
      <c r="E47" s="11"/>
      <c r="F47" s="184"/>
      <c r="G47" s="184" t="s">
        <v>125</v>
      </c>
      <c r="H47" s="4"/>
      <c r="I47" s="4"/>
      <c r="J47" s="11"/>
      <c r="K47" s="11"/>
      <c r="L47" s="4"/>
      <c r="M47" s="4"/>
      <c r="N47" s="4" t="s">
        <v>142</v>
      </c>
      <c r="P47" s="4"/>
      <c r="Q47" s="4"/>
      <c r="R47" s="4"/>
      <c r="S47" s="4"/>
      <c r="T47" s="4"/>
      <c r="U47" s="4"/>
      <c r="V47" s="4"/>
    </row>
    <row r="48" spans="1:22" ht="15" customHeight="1">
      <c r="A48" s="4"/>
      <c r="B48" s="4" t="s">
        <v>102</v>
      </c>
      <c r="C48" s="11"/>
      <c r="D48" s="11"/>
      <c r="E48" s="11"/>
      <c r="F48" s="184"/>
      <c r="G48" s="184" t="s">
        <v>126</v>
      </c>
      <c r="H48" s="4"/>
      <c r="I48" s="4"/>
      <c r="J48" s="11"/>
      <c r="K48" s="11"/>
      <c r="L48" s="4"/>
      <c r="M48" s="4"/>
      <c r="N48" s="4" t="s">
        <v>143</v>
      </c>
      <c r="P48" s="4"/>
      <c r="Q48" s="4"/>
      <c r="R48" s="4"/>
      <c r="S48" s="4"/>
      <c r="T48" s="4"/>
      <c r="U48" s="4"/>
      <c r="V48" s="4"/>
    </row>
    <row r="49" spans="1:22" ht="15" customHeight="1">
      <c r="A49" s="4"/>
      <c r="B49" s="4"/>
      <c r="C49" s="11"/>
      <c r="D49" s="11"/>
      <c r="E49" s="11"/>
      <c r="F49" s="184"/>
      <c r="G49" s="184" t="s">
        <v>127</v>
      </c>
      <c r="H49" s="4"/>
      <c r="I49" s="4"/>
      <c r="J49" s="11"/>
      <c r="K49" s="11"/>
      <c r="L49" s="4"/>
      <c r="M49" s="4"/>
      <c r="N49" s="4"/>
      <c r="P49" s="4"/>
      <c r="Q49" s="4"/>
      <c r="R49" s="4"/>
      <c r="S49" s="4"/>
      <c r="T49" s="4"/>
      <c r="U49" s="4"/>
      <c r="V49" s="4"/>
    </row>
    <row r="50" spans="1:22" ht="15" customHeight="1">
      <c r="A50" s="4" t="s">
        <v>81</v>
      </c>
      <c r="B50" s="4"/>
      <c r="C50" s="11"/>
      <c r="D50" s="11"/>
      <c r="E50" s="11"/>
      <c r="F50" s="184"/>
      <c r="G50" s="184" t="s">
        <v>128</v>
      </c>
      <c r="H50" s="4"/>
      <c r="I50" s="4"/>
      <c r="J50" s="11"/>
      <c r="K50" s="11"/>
      <c r="L50" s="4"/>
      <c r="M50" s="4" t="s">
        <v>165</v>
      </c>
      <c r="N50" s="4"/>
      <c r="P50" s="4"/>
      <c r="Q50" s="4"/>
      <c r="R50" s="4"/>
      <c r="S50" s="4"/>
      <c r="T50" s="4"/>
      <c r="U50" s="4"/>
      <c r="V50" s="4"/>
    </row>
    <row r="51" spans="1:22" ht="15" customHeight="1">
      <c r="A51" s="4"/>
      <c r="B51" s="4" t="s">
        <v>107</v>
      </c>
      <c r="C51" s="11"/>
      <c r="D51" s="11"/>
      <c r="E51" s="11"/>
      <c r="F51" s="184"/>
      <c r="G51" s="184" t="s">
        <v>129</v>
      </c>
      <c r="H51" s="4"/>
      <c r="I51" s="4"/>
      <c r="J51" s="11"/>
      <c r="K51" s="11"/>
      <c r="L51" s="4"/>
      <c r="M51" s="4"/>
      <c r="N51" s="4" t="s">
        <v>144</v>
      </c>
      <c r="P51" s="4"/>
      <c r="Q51" s="4"/>
      <c r="R51" s="4"/>
      <c r="S51" s="4"/>
      <c r="T51" s="4"/>
      <c r="U51" s="4"/>
      <c r="V51" s="4"/>
    </row>
    <row r="52" spans="1:22" ht="15" customHeight="1">
      <c r="A52" s="4"/>
      <c r="B52" s="4" t="s">
        <v>105</v>
      </c>
      <c r="C52" s="11"/>
      <c r="D52" s="11"/>
      <c r="E52" s="11"/>
      <c r="F52" s="184"/>
      <c r="G52" s="4" t="s">
        <v>387</v>
      </c>
      <c r="H52" s="4"/>
      <c r="I52" s="4"/>
      <c r="J52" s="11"/>
      <c r="K52" s="11"/>
      <c r="L52" s="4"/>
      <c r="M52" s="4"/>
      <c r="N52" s="4" t="s">
        <v>145</v>
      </c>
      <c r="P52" s="4"/>
      <c r="Q52" s="4"/>
      <c r="R52" s="4"/>
      <c r="S52" s="4"/>
      <c r="T52" s="4"/>
      <c r="U52" s="4"/>
      <c r="V52" s="4"/>
    </row>
    <row r="53" spans="1:22" ht="15" customHeight="1">
      <c r="A53" s="4"/>
      <c r="B53" s="4" t="s">
        <v>106</v>
      </c>
      <c r="C53" s="11"/>
      <c r="D53" s="11"/>
      <c r="E53" s="11"/>
      <c r="F53" s="4" t="s">
        <v>123</v>
      </c>
      <c r="G53" s="4"/>
      <c r="H53" s="4"/>
      <c r="I53" s="4"/>
      <c r="J53" s="11"/>
      <c r="K53" s="11"/>
      <c r="L53" s="4"/>
      <c r="M53" s="4"/>
      <c r="N53" s="4" t="s">
        <v>146</v>
      </c>
      <c r="P53" s="4"/>
      <c r="Q53" s="4"/>
      <c r="R53" s="4"/>
      <c r="S53" s="4"/>
      <c r="T53" s="4"/>
      <c r="U53" s="4"/>
      <c r="V53" s="4"/>
    </row>
    <row r="54" spans="1:22" ht="15" customHeight="1">
      <c r="A54" s="4"/>
      <c r="B54" s="4"/>
      <c r="C54" s="4"/>
      <c r="D54" s="4"/>
      <c r="E54" s="11"/>
      <c r="F54" s="4"/>
      <c r="G54" s="4" t="s">
        <v>130</v>
      </c>
      <c r="H54" s="4"/>
      <c r="I54" s="4"/>
      <c r="J54" s="11"/>
      <c r="K54" s="11"/>
      <c r="L54" s="4"/>
      <c r="M54" s="4"/>
      <c r="N54" s="4"/>
      <c r="P54" s="4"/>
      <c r="Q54" s="4"/>
      <c r="R54" s="4"/>
      <c r="S54" s="4"/>
      <c r="T54" s="4"/>
      <c r="U54" s="4"/>
      <c r="V54" s="4"/>
    </row>
    <row r="55" spans="1:22" ht="15" customHeight="1">
      <c r="A55" s="4" t="s">
        <v>161</v>
      </c>
      <c r="B55" s="4"/>
      <c r="C55" s="11"/>
      <c r="D55" s="11"/>
      <c r="E55" s="11"/>
      <c r="F55" s="4"/>
      <c r="G55" s="4" t="s">
        <v>131</v>
      </c>
      <c r="H55" s="4"/>
      <c r="I55" s="4"/>
      <c r="J55" s="11"/>
      <c r="K55" s="11"/>
      <c r="L55" s="4"/>
      <c r="M55" s="4" t="s">
        <v>166</v>
      </c>
      <c r="N55" s="4"/>
      <c r="P55" s="4"/>
      <c r="Q55" s="4"/>
      <c r="R55" s="4"/>
      <c r="S55" s="4"/>
      <c r="T55" s="4"/>
      <c r="U55" s="4"/>
      <c r="V55" s="4"/>
    </row>
    <row r="56" spans="1:22" ht="15" customHeight="1">
      <c r="A56" s="4"/>
      <c r="B56" s="184" t="s">
        <v>160</v>
      </c>
      <c r="C56" s="11"/>
      <c r="D56" s="11"/>
      <c r="E56" s="11"/>
      <c r="H56" s="4"/>
      <c r="I56" s="4"/>
      <c r="J56" s="11"/>
      <c r="K56" s="11"/>
      <c r="L56" s="4"/>
      <c r="M56" s="4"/>
      <c r="N56" s="4" t="s">
        <v>147</v>
      </c>
      <c r="P56" s="4"/>
      <c r="Q56" s="4"/>
      <c r="R56" s="4"/>
      <c r="S56" s="4"/>
      <c r="T56" s="4"/>
      <c r="U56" s="4"/>
      <c r="V56" s="4"/>
    </row>
    <row r="57" spans="1:22" ht="15" customHeight="1">
      <c r="A57" s="4"/>
      <c r="B57" s="4" t="s">
        <v>109</v>
      </c>
      <c r="C57" s="11"/>
      <c r="D57" s="11"/>
      <c r="E57" s="11"/>
      <c r="F57" s="4" t="s">
        <v>122</v>
      </c>
      <c r="G57" s="4"/>
      <c r="H57" s="4"/>
      <c r="I57" s="4"/>
      <c r="J57" s="11"/>
      <c r="K57" s="11"/>
      <c r="L57" s="4"/>
      <c r="M57" s="4"/>
      <c r="N57" s="4" t="s">
        <v>148</v>
      </c>
      <c r="P57" s="4"/>
      <c r="Q57" s="4"/>
      <c r="R57" s="4"/>
      <c r="S57" s="4"/>
      <c r="T57" s="4"/>
      <c r="U57" s="4"/>
      <c r="V57" s="4"/>
    </row>
    <row r="58" spans="1:22" ht="15" customHeight="1">
      <c r="A58" s="4"/>
      <c r="B58" s="4" t="s">
        <v>110</v>
      </c>
      <c r="C58" s="11"/>
      <c r="D58" s="11"/>
      <c r="E58" s="11"/>
      <c r="F58" s="4"/>
      <c r="G58" s="4" t="s">
        <v>132</v>
      </c>
      <c r="H58" s="4"/>
      <c r="I58" s="4"/>
      <c r="J58" s="11"/>
      <c r="K58" s="11"/>
      <c r="L58" s="4"/>
      <c r="M58" s="4"/>
      <c r="N58" s="4" t="s">
        <v>149</v>
      </c>
      <c r="P58" s="4"/>
      <c r="Q58" s="4"/>
      <c r="R58" s="4"/>
      <c r="S58" s="4"/>
      <c r="T58" s="4"/>
      <c r="U58" s="4"/>
      <c r="V58" s="4"/>
    </row>
    <row r="59" spans="1:22" ht="15" customHeight="1">
      <c r="A59" s="4"/>
      <c r="B59" s="4" t="s">
        <v>111</v>
      </c>
      <c r="C59" s="11"/>
      <c r="D59" s="11"/>
      <c r="E59" s="11"/>
      <c r="F59" s="4"/>
      <c r="G59" s="4" t="s">
        <v>133</v>
      </c>
      <c r="H59" s="4"/>
      <c r="I59" s="4"/>
      <c r="J59" s="11"/>
      <c r="K59" s="11"/>
      <c r="L59" s="4"/>
      <c r="M59" s="4"/>
      <c r="P59" s="4"/>
      <c r="Q59" s="4"/>
      <c r="R59" s="4"/>
      <c r="S59" s="4"/>
      <c r="T59" s="4"/>
      <c r="U59" s="4"/>
      <c r="V59" s="4"/>
    </row>
    <row r="60" spans="1:22" ht="15" customHeight="1">
      <c r="A60" s="4"/>
      <c r="B60" s="4" t="s">
        <v>116</v>
      </c>
      <c r="C60" s="11"/>
      <c r="D60" s="11"/>
      <c r="E60" s="11"/>
      <c r="F60" s="4"/>
      <c r="G60" s="4" t="s">
        <v>134</v>
      </c>
      <c r="H60" s="4"/>
      <c r="I60" s="4"/>
      <c r="J60" s="11"/>
      <c r="K60" s="11"/>
      <c r="L60" s="4"/>
      <c r="M60" s="4" t="s">
        <v>167</v>
      </c>
      <c r="N60" s="4"/>
      <c r="P60" s="4"/>
      <c r="Q60" s="4"/>
      <c r="R60" s="4"/>
      <c r="S60" s="4"/>
      <c r="T60" s="4"/>
      <c r="U60" s="4"/>
      <c r="V60" s="4"/>
    </row>
    <row r="61" spans="1:22" ht="15" customHeight="1">
      <c r="A61" s="4"/>
      <c r="B61" s="4"/>
      <c r="C61" s="11"/>
      <c r="D61" s="11"/>
      <c r="E61" s="11"/>
      <c r="H61" s="4"/>
      <c r="I61" s="4"/>
      <c r="J61" s="11"/>
      <c r="K61" s="11"/>
      <c r="L61" s="4"/>
      <c r="M61" s="4"/>
      <c r="N61" s="4" t="s">
        <v>150</v>
      </c>
      <c r="P61" s="4"/>
      <c r="Q61" s="4"/>
      <c r="R61" s="4"/>
      <c r="S61" s="4"/>
      <c r="T61" s="4"/>
      <c r="U61" s="4"/>
      <c r="V61" s="4"/>
    </row>
    <row r="62" spans="1:22" ht="15" customHeight="1">
      <c r="A62" s="4" t="s">
        <v>82</v>
      </c>
      <c r="B62" s="4"/>
      <c r="C62" s="11"/>
      <c r="D62" s="11"/>
      <c r="E62" s="11"/>
      <c r="F62" s="4" t="s">
        <v>162</v>
      </c>
      <c r="G62" s="4"/>
      <c r="H62" s="4"/>
      <c r="I62" s="4"/>
      <c r="J62" s="11"/>
      <c r="K62" s="11"/>
      <c r="L62" s="4"/>
      <c r="M62" s="4"/>
      <c r="N62" s="4" t="s">
        <v>151</v>
      </c>
      <c r="P62" s="4"/>
      <c r="Q62" s="4"/>
      <c r="R62" s="4"/>
      <c r="S62" s="4"/>
      <c r="T62" s="4"/>
      <c r="U62" s="4"/>
      <c r="V62" s="4"/>
    </row>
    <row r="63" spans="1:22" ht="15" customHeight="1">
      <c r="A63" s="4"/>
      <c r="B63" s="4" t="s">
        <v>112</v>
      </c>
      <c r="C63" s="11"/>
      <c r="D63" s="11"/>
      <c r="E63" s="11"/>
      <c r="F63" s="4"/>
      <c r="G63" s="4" t="s">
        <v>135</v>
      </c>
      <c r="H63" s="4"/>
      <c r="I63" s="4"/>
      <c r="J63" s="11"/>
      <c r="K63" s="11"/>
      <c r="L63" s="4"/>
      <c r="M63" s="4"/>
      <c r="N63" s="4" t="s">
        <v>152</v>
      </c>
      <c r="P63" s="4"/>
      <c r="Q63" s="4"/>
      <c r="R63" s="4"/>
      <c r="S63" s="4"/>
      <c r="T63" s="4"/>
      <c r="U63" s="4"/>
      <c r="V63" s="4"/>
    </row>
    <row r="64" spans="1:22" ht="15" customHeight="1">
      <c r="A64" s="4"/>
      <c r="B64" s="4" t="s">
        <v>113</v>
      </c>
      <c r="C64" s="11"/>
      <c r="D64" s="11"/>
      <c r="E64" s="11"/>
      <c r="F64" s="4"/>
      <c r="G64" s="4" t="s">
        <v>136</v>
      </c>
      <c r="H64" s="4"/>
      <c r="I64" s="4"/>
      <c r="J64" s="11"/>
      <c r="K64" s="11"/>
      <c r="L64" s="4"/>
      <c r="M64" s="4"/>
      <c r="N64" s="4" t="s">
        <v>153</v>
      </c>
      <c r="P64" s="4"/>
      <c r="Q64" s="4"/>
      <c r="R64" s="4"/>
      <c r="S64" s="4"/>
      <c r="T64" s="4"/>
      <c r="U64" s="4"/>
      <c r="V64" s="4"/>
    </row>
    <row r="65" spans="1:22" ht="15" customHeight="1">
      <c r="A65" s="4"/>
      <c r="B65" s="4" t="s">
        <v>114</v>
      </c>
      <c r="C65" s="11"/>
      <c r="D65" s="11"/>
      <c r="E65" s="11"/>
      <c r="F65" s="4"/>
      <c r="G65" s="4" t="s">
        <v>137</v>
      </c>
      <c r="H65" s="4"/>
      <c r="I65" s="4"/>
      <c r="J65" s="11"/>
      <c r="K65" s="11"/>
      <c r="L65" s="4"/>
      <c r="M65" s="4"/>
      <c r="N65" s="4" t="s">
        <v>154</v>
      </c>
      <c r="P65" s="4"/>
      <c r="Q65" s="4"/>
      <c r="R65" s="4"/>
      <c r="S65" s="4"/>
      <c r="T65" s="4"/>
      <c r="U65" s="4"/>
      <c r="V65" s="4"/>
    </row>
    <row r="66" spans="1:22" ht="15" customHeight="1">
      <c r="A66" s="4"/>
      <c r="B66" s="4" t="s">
        <v>115</v>
      </c>
      <c r="C66" s="11"/>
      <c r="D66" s="11"/>
      <c r="E66" s="11"/>
      <c r="F66" s="184"/>
      <c r="G66" s="4"/>
      <c r="H66" s="4"/>
      <c r="I66" s="4"/>
      <c r="J66" s="11"/>
      <c r="K66" s="11"/>
      <c r="L66" s="4"/>
      <c r="M66" s="4"/>
      <c r="N66" s="4"/>
      <c r="P66" s="4"/>
      <c r="Q66" s="4"/>
      <c r="R66" s="4"/>
      <c r="S66" s="4"/>
      <c r="T66" s="4"/>
      <c r="U66" s="4"/>
      <c r="V66" s="4"/>
    </row>
    <row r="67" spans="1:22" ht="15" customHeight="1">
      <c r="A67" s="4"/>
      <c r="B67" s="4" t="s">
        <v>117</v>
      </c>
      <c r="C67" s="11"/>
      <c r="D67" s="11"/>
      <c r="E67" s="11"/>
      <c r="F67" s="4" t="s">
        <v>163</v>
      </c>
      <c r="G67" s="4"/>
      <c r="H67" s="4"/>
      <c r="I67" s="4"/>
      <c r="J67" s="11"/>
      <c r="K67" s="11"/>
      <c r="L67" s="4"/>
      <c r="M67" s="4" t="s">
        <v>168</v>
      </c>
      <c r="N67" s="4"/>
      <c r="P67" s="4"/>
      <c r="Q67" s="4"/>
      <c r="R67" s="4"/>
      <c r="S67" s="4"/>
      <c r="T67" s="4"/>
      <c r="U67" s="4"/>
      <c r="V67" s="4"/>
    </row>
    <row r="68" spans="1:22" ht="15" customHeight="1">
      <c r="A68" s="4"/>
      <c r="B68" s="4"/>
      <c r="C68" s="11"/>
      <c r="D68" s="11"/>
      <c r="E68" s="11"/>
      <c r="F68" s="4"/>
      <c r="G68" s="4" t="s">
        <v>138</v>
      </c>
      <c r="H68" s="4"/>
      <c r="I68" s="4"/>
      <c r="J68" s="11"/>
      <c r="K68" s="11"/>
      <c r="L68" s="4"/>
      <c r="M68" s="4"/>
      <c r="N68" s="4" t="s">
        <v>155</v>
      </c>
      <c r="P68" s="4"/>
      <c r="Q68" s="4"/>
      <c r="R68" s="4"/>
      <c r="S68" s="4"/>
      <c r="T68" s="4"/>
      <c r="U68" s="4"/>
      <c r="V68" s="4"/>
    </row>
    <row r="69" spans="1:22" ht="15" customHeight="1">
      <c r="A69" s="4" t="s">
        <v>426</v>
      </c>
      <c r="B69" s="4"/>
      <c r="C69" s="11"/>
      <c r="D69" s="11"/>
      <c r="E69" s="11"/>
      <c r="F69" s="4"/>
      <c r="G69" s="4" t="s">
        <v>139</v>
      </c>
      <c r="H69" s="4"/>
      <c r="I69" s="4"/>
      <c r="J69" s="4"/>
      <c r="K69" s="4"/>
      <c r="L69" s="4"/>
      <c r="M69" s="4"/>
      <c r="N69" s="4" t="s">
        <v>156</v>
      </c>
      <c r="P69" s="4"/>
      <c r="Q69" s="4"/>
      <c r="R69" s="4"/>
      <c r="S69" s="4"/>
      <c r="T69" s="4"/>
      <c r="U69" s="4"/>
      <c r="V69" s="4"/>
    </row>
    <row r="70" spans="1:22" ht="15" customHeight="1">
      <c r="A70" s="4"/>
      <c r="B70" s="4" t="s">
        <v>109</v>
      </c>
      <c r="C70" s="11"/>
      <c r="D70" s="11"/>
      <c r="E70" s="11"/>
      <c r="F70" s="4"/>
      <c r="G70" s="4" t="s">
        <v>140</v>
      </c>
      <c r="H70" s="4"/>
      <c r="I70" s="4"/>
      <c r="J70" s="4"/>
      <c r="K70" s="4"/>
      <c r="L70" s="4"/>
      <c r="M70" s="4"/>
      <c r="N70" s="4" t="s">
        <v>157</v>
      </c>
      <c r="P70" s="4"/>
      <c r="Q70" s="4"/>
      <c r="R70" s="4"/>
      <c r="S70" s="4"/>
      <c r="T70" s="4"/>
      <c r="U70" s="4"/>
      <c r="V70" s="4"/>
    </row>
    <row r="71" spans="1:22" ht="15" customHeight="1">
      <c r="A71" s="4"/>
      <c r="B71" s="4" t="s">
        <v>118</v>
      </c>
      <c r="C71" s="11"/>
      <c r="D71" s="11"/>
      <c r="E71" s="11"/>
      <c r="F71" s="184"/>
      <c r="G71" s="4"/>
      <c r="H71" s="4"/>
      <c r="I71" s="4"/>
      <c r="J71" s="4"/>
      <c r="K71" s="4"/>
      <c r="L71" s="4"/>
      <c r="M71" s="4"/>
      <c r="N71" s="4"/>
      <c r="P71" s="4"/>
      <c r="Q71" s="4"/>
      <c r="R71" s="4"/>
      <c r="S71" s="4"/>
      <c r="T71" s="4"/>
      <c r="U71" s="4"/>
      <c r="V71" s="4"/>
    </row>
    <row r="72" spans="1:22" ht="15" customHeight="1">
      <c r="A72" s="4"/>
      <c r="B72" s="4" t="s">
        <v>119</v>
      </c>
      <c r="C72" s="11"/>
      <c r="D72" s="11"/>
      <c r="E72" s="11"/>
      <c r="F72" s="184"/>
      <c r="G72" s="4"/>
      <c r="H72" s="4"/>
      <c r="I72" s="4"/>
      <c r="J72" s="4"/>
      <c r="K72" s="4"/>
      <c r="L72" s="4"/>
      <c r="M72" s="4" t="s">
        <v>158</v>
      </c>
      <c r="N72" s="4"/>
      <c r="P72" s="4"/>
      <c r="Q72" s="4"/>
      <c r="R72" s="4"/>
      <c r="S72" s="4"/>
      <c r="T72" s="4"/>
      <c r="U72" s="4"/>
      <c r="V72" s="4"/>
    </row>
    <row r="73" spans="1:22" ht="15" customHeight="1">
      <c r="A73" s="4"/>
      <c r="B73" s="4" t="s">
        <v>120</v>
      </c>
      <c r="C73" s="11"/>
      <c r="D73" s="11"/>
      <c r="E73" s="11"/>
      <c r="H73" s="4"/>
      <c r="I73" s="4"/>
      <c r="J73" s="4"/>
      <c r="K73" s="4"/>
      <c r="L73" s="4"/>
      <c r="M73" s="4"/>
      <c r="N73" s="4" t="s">
        <v>159</v>
      </c>
      <c r="P73" s="4"/>
      <c r="Q73" s="4"/>
      <c r="R73" s="4"/>
      <c r="S73" s="4"/>
      <c r="T73" s="4"/>
      <c r="U73" s="4"/>
      <c r="V73" s="4"/>
    </row>
    <row r="74" spans="1:22" ht="15" customHeight="1">
      <c r="A74" s="4"/>
      <c r="B74" s="4"/>
      <c r="C74" s="11"/>
      <c r="D74" s="11"/>
      <c r="E74" s="11"/>
      <c r="H74" s="4"/>
      <c r="I74" s="4"/>
      <c r="J74" s="4"/>
      <c r="K74" s="4"/>
      <c r="L74" s="4"/>
      <c r="P74" s="4"/>
      <c r="Q74" s="4"/>
      <c r="R74" s="4"/>
      <c r="S74" s="4"/>
      <c r="T74" s="4"/>
      <c r="U74" s="4"/>
      <c r="V74" s="4"/>
    </row>
    <row r="75" spans="1:22" ht="15" customHeight="1">
      <c r="A75" s="79" t="s">
        <v>84</v>
      </c>
      <c r="C75" s="80"/>
      <c r="D75" s="81"/>
      <c r="E75" s="81"/>
      <c r="F75" s="81"/>
      <c r="G75" s="82"/>
      <c r="H75" s="81"/>
    </row>
    <row r="76" spans="1:22" ht="15" customHeight="1">
      <c r="A76" s="79" t="s">
        <v>83</v>
      </c>
      <c r="C76" s="80"/>
      <c r="D76" s="81"/>
      <c r="E76" s="81"/>
      <c r="F76" s="81"/>
      <c r="G76" s="82"/>
      <c r="H76" s="81"/>
    </row>
    <row r="77" spans="1:22" ht="15" customHeight="1">
      <c r="A77" s="14" t="s">
        <v>85</v>
      </c>
      <c r="B77" s="81"/>
      <c r="C77" s="80"/>
      <c r="D77" s="81"/>
      <c r="E77" s="81"/>
      <c r="F77" s="81"/>
      <c r="G77" s="82"/>
      <c r="H77" s="81"/>
    </row>
    <row r="78" spans="1:22" ht="15" customHeight="1">
      <c r="A78" s="14" t="s">
        <v>86</v>
      </c>
      <c r="B78" s="190"/>
      <c r="C78" s="190"/>
      <c r="D78" s="190"/>
      <c r="E78" s="190"/>
      <c r="F78" s="190"/>
      <c r="H78" s="190"/>
    </row>
    <row r="79" spans="1:22" ht="15" customHeight="1">
      <c r="A79" s="17" t="s">
        <v>87</v>
      </c>
      <c r="B79" s="190"/>
      <c r="C79" s="190"/>
      <c r="D79" s="190"/>
      <c r="E79" s="190"/>
      <c r="F79" s="190"/>
      <c r="H79" s="190"/>
    </row>
    <row r="80" spans="1:22" ht="15" customHeight="1">
      <c r="A80" s="14" t="s">
        <v>88</v>
      </c>
      <c r="B80" s="81"/>
      <c r="C80" s="80"/>
      <c r="D80" s="81"/>
      <c r="E80" s="83"/>
      <c r="F80" s="81"/>
      <c r="G80" s="82"/>
      <c r="H80" s="81"/>
    </row>
    <row r="81" spans="1:9" ht="15" customHeight="1">
      <c r="A81" s="14" t="s">
        <v>89</v>
      </c>
      <c r="C81" s="80"/>
    </row>
    <row r="82" spans="1:9" ht="15" customHeight="1">
      <c r="A82" s="14" t="s">
        <v>70</v>
      </c>
      <c r="I82" s="80"/>
    </row>
    <row r="83" spans="1:9" ht="15" customHeight="1">
      <c r="A83" s="14" t="s">
        <v>75</v>
      </c>
      <c r="B83" s="81"/>
      <c r="I83" s="80"/>
    </row>
    <row r="84" spans="1:9" ht="15" customHeight="1">
      <c r="A84" s="14" t="s">
        <v>71</v>
      </c>
    </row>
    <row r="85" spans="1:9" ht="15" customHeight="1">
      <c r="A85" s="14" t="s">
        <v>72</v>
      </c>
      <c r="B85" s="81"/>
    </row>
    <row r="86" spans="1:9" ht="15" customHeight="1">
      <c r="A86" s="14" t="s">
        <v>73</v>
      </c>
      <c r="B86" s="81"/>
    </row>
    <row r="87" spans="1:9" ht="15" customHeight="1">
      <c r="A87" s="14" t="s">
        <v>74</v>
      </c>
      <c r="B87" s="81"/>
    </row>
    <row r="88" spans="1:9" ht="15" customHeight="1">
      <c r="A88" s="14" t="s">
        <v>76</v>
      </c>
    </row>
    <row r="89" spans="1:9" ht="15" customHeight="1">
      <c r="A89" s="14" t="s">
        <v>77</v>
      </c>
      <c r="B89" s="81"/>
      <c r="C89" s="80"/>
      <c r="D89" s="81"/>
      <c r="E89" s="81"/>
      <c r="F89" s="81"/>
      <c r="G89" s="82"/>
      <c r="H89" s="81"/>
    </row>
    <row r="90" spans="1:9" ht="15" customHeight="1">
      <c r="A90" s="14" t="s">
        <v>78</v>
      </c>
      <c r="C90" s="80"/>
    </row>
    <row r="91" spans="1:9" ht="15" customHeight="1">
      <c r="A91" s="16" t="s">
        <v>79</v>
      </c>
      <c r="C91" s="80"/>
    </row>
    <row r="92" spans="1:9" ht="15" customHeight="1">
      <c r="A92" s="14" t="s">
        <v>91</v>
      </c>
      <c r="C92" s="80"/>
    </row>
  </sheetData>
  <mergeCells count="22">
    <mergeCell ref="A6:R6"/>
    <mergeCell ref="R7:R9"/>
    <mergeCell ref="D7:D9"/>
    <mergeCell ref="B7:B9"/>
    <mergeCell ref="A7:A9"/>
    <mergeCell ref="I7:I9"/>
    <mergeCell ref="G7:G9"/>
    <mergeCell ref="F7:F9"/>
    <mergeCell ref="E7:E9"/>
    <mergeCell ref="J7:Q7"/>
    <mergeCell ref="C7:C9"/>
    <mergeCell ref="A1:R1"/>
    <mergeCell ref="A2:R2"/>
    <mergeCell ref="A3:R3"/>
    <mergeCell ref="A5:R5"/>
    <mergeCell ref="A4:R4"/>
    <mergeCell ref="A40:H40"/>
    <mergeCell ref="A41:G41"/>
    <mergeCell ref="A42:G42"/>
    <mergeCell ref="A43:R43"/>
    <mergeCell ref="H7:H9"/>
    <mergeCell ref="A33:I33"/>
  </mergeCells>
  <phoneticPr fontId="6" type="noConversion"/>
  <pageMargins left="0.39370078740157483" right="0.19685039370078741" top="0.43307086614173229" bottom="0.31496062992125984" header="0.35433070866141736" footer="0"/>
  <pageSetup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4"/>
  <sheetViews>
    <sheetView zoomScale="160" zoomScaleNormal="160" workbookViewId="0">
      <selection activeCell="E20" sqref="E20"/>
    </sheetView>
  </sheetViews>
  <sheetFormatPr baseColWidth="10" defaultRowHeight="12.75"/>
  <cols>
    <col min="1" max="1" width="34.28515625" customWidth="1"/>
    <col min="2" max="2" width="17.5703125" customWidth="1"/>
    <col min="3" max="3" width="15" customWidth="1"/>
    <col min="4" max="4" width="13.7109375" customWidth="1"/>
  </cols>
  <sheetData>
    <row r="2" spans="1:4">
      <c r="A2" s="238" t="s">
        <v>440</v>
      </c>
      <c r="B2" s="238" t="s">
        <v>449</v>
      </c>
      <c r="C2" s="238" t="s">
        <v>450</v>
      </c>
    </row>
    <row r="3" spans="1:4">
      <c r="A3" t="s">
        <v>432</v>
      </c>
      <c r="B3" s="239">
        <v>800</v>
      </c>
      <c r="C3" s="243">
        <f>B3*12</f>
        <v>9600</v>
      </c>
      <c r="D3">
        <v>4000</v>
      </c>
    </row>
    <row r="4" spans="1:4">
      <c r="A4" t="s">
        <v>433</v>
      </c>
      <c r="B4" s="239">
        <v>1800</v>
      </c>
      <c r="C4" s="243">
        <f t="shared" ref="C4:C19" si="0">B4*12</f>
        <v>21600</v>
      </c>
    </row>
    <row r="5" spans="1:4">
      <c r="A5" t="s">
        <v>435</v>
      </c>
      <c r="B5" s="239">
        <v>120</v>
      </c>
      <c r="C5" s="243">
        <f t="shared" si="0"/>
        <v>1440</v>
      </c>
      <c r="D5" s="425">
        <f>SUM(C5:C7)</f>
        <v>7896</v>
      </c>
    </row>
    <row r="6" spans="1:4">
      <c r="A6" t="s">
        <v>436</v>
      </c>
      <c r="B6" s="241">
        <v>258</v>
      </c>
      <c r="C6" s="243">
        <f t="shared" si="0"/>
        <v>3096</v>
      </c>
      <c r="D6" s="426"/>
    </row>
    <row r="7" spans="1:4">
      <c r="A7" t="s">
        <v>437</v>
      </c>
      <c r="B7" s="239">
        <v>280</v>
      </c>
      <c r="C7" s="243">
        <f t="shared" si="0"/>
        <v>3360</v>
      </c>
      <c r="D7" s="426"/>
    </row>
    <row r="8" spans="1:4">
      <c r="A8" t="s">
        <v>438</v>
      </c>
      <c r="B8" s="239"/>
      <c r="C8" s="240">
        <f t="shared" si="0"/>
        <v>0</v>
      </c>
    </row>
    <row r="9" spans="1:4">
      <c r="A9" t="s">
        <v>447</v>
      </c>
      <c r="B9" s="239">
        <v>220.14</v>
      </c>
      <c r="C9" s="243">
        <f t="shared" si="0"/>
        <v>2641.68</v>
      </c>
    </row>
    <row r="10" spans="1:4">
      <c r="A10" t="s">
        <v>448</v>
      </c>
      <c r="B10" s="239">
        <v>400</v>
      </c>
      <c r="C10" s="240">
        <f t="shared" si="0"/>
        <v>4800</v>
      </c>
    </row>
    <row r="11" spans="1:4">
      <c r="A11" t="s">
        <v>451</v>
      </c>
      <c r="B11" s="239">
        <v>4487.53</v>
      </c>
      <c r="C11" s="240">
        <f t="shared" si="0"/>
        <v>53850.36</v>
      </c>
    </row>
    <row r="12" spans="1:4">
      <c r="A12" t="s">
        <v>452</v>
      </c>
      <c r="B12" s="239">
        <v>4592.28</v>
      </c>
      <c r="C12" s="240">
        <f>B12*5</f>
        <v>22961.399999999998</v>
      </c>
    </row>
    <row r="13" spans="1:4">
      <c r="A13" t="s">
        <v>456</v>
      </c>
      <c r="B13" s="239">
        <v>115</v>
      </c>
      <c r="C13" s="243">
        <f t="shared" si="0"/>
        <v>1380</v>
      </c>
    </row>
    <row r="14" spans="1:4">
      <c r="A14" t="s">
        <v>457</v>
      </c>
      <c r="B14" s="239">
        <v>428.19</v>
      </c>
      <c r="C14" s="243">
        <f t="shared" si="0"/>
        <v>5138.28</v>
      </c>
    </row>
    <row r="15" spans="1:4">
      <c r="A15" t="s">
        <v>458</v>
      </c>
      <c r="B15" s="239">
        <v>225</v>
      </c>
      <c r="C15" s="243">
        <f t="shared" si="0"/>
        <v>2700</v>
      </c>
    </row>
    <row r="16" spans="1:4">
      <c r="A16" t="s">
        <v>459</v>
      </c>
      <c r="B16" s="239"/>
      <c r="C16" s="240">
        <f t="shared" si="0"/>
        <v>0</v>
      </c>
    </row>
    <row r="17" spans="1:4">
      <c r="A17" t="s">
        <v>460</v>
      </c>
      <c r="B17" s="239">
        <v>280</v>
      </c>
      <c r="C17" s="240">
        <f t="shared" si="0"/>
        <v>3360</v>
      </c>
    </row>
    <row r="18" spans="1:4">
      <c r="B18" s="239"/>
      <c r="C18" s="240">
        <f t="shared" si="0"/>
        <v>0</v>
      </c>
    </row>
    <row r="19" spans="1:4">
      <c r="B19" s="239"/>
      <c r="C19" s="240">
        <f t="shared" si="0"/>
        <v>0</v>
      </c>
    </row>
    <row r="20" spans="1:4">
      <c r="B20" s="239"/>
      <c r="C20" s="240">
        <f>SUM(C3:C19)</f>
        <v>135927.72</v>
      </c>
    </row>
    <row r="21" spans="1:4">
      <c r="B21" s="239"/>
    </row>
    <row r="22" spans="1:4">
      <c r="A22" s="238" t="s">
        <v>439</v>
      </c>
      <c r="B22" s="238" t="s">
        <v>449</v>
      </c>
      <c r="C22" s="238" t="s">
        <v>450</v>
      </c>
    </row>
    <row r="23" spans="1:4">
      <c r="A23" t="s">
        <v>441</v>
      </c>
      <c r="B23" s="239">
        <v>300</v>
      </c>
      <c r="C23" s="243">
        <f t="shared" ref="C23:C43" si="1">B23*12</f>
        <v>3600</v>
      </c>
      <c r="D23" s="240"/>
    </row>
    <row r="24" spans="1:4">
      <c r="A24" t="s">
        <v>443</v>
      </c>
      <c r="B24" s="239">
        <v>300</v>
      </c>
      <c r="C24" s="243">
        <v>300</v>
      </c>
    </row>
    <row r="25" spans="1:4">
      <c r="A25" t="s">
        <v>444</v>
      </c>
      <c r="B25" s="239">
        <v>300</v>
      </c>
      <c r="C25" s="243">
        <v>300</v>
      </c>
    </row>
    <row r="26" spans="1:4">
      <c r="A26" t="s">
        <v>434</v>
      </c>
      <c r="B26" s="239">
        <v>2500</v>
      </c>
      <c r="C26" s="243">
        <f t="shared" si="1"/>
        <v>30000</v>
      </c>
    </row>
    <row r="27" spans="1:4">
      <c r="A27" t="s">
        <v>442</v>
      </c>
      <c r="B27" s="239">
        <v>200</v>
      </c>
      <c r="C27" s="243">
        <f t="shared" si="1"/>
        <v>2400</v>
      </c>
    </row>
    <row r="28" spans="1:4">
      <c r="A28" t="s">
        <v>445</v>
      </c>
      <c r="B28" s="239">
        <v>120</v>
      </c>
      <c r="C28" s="243">
        <f t="shared" si="1"/>
        <v>1440</v>
      </c>
    </row>
    <row r="29" spans="1:4">
      <c r="A29" t="s">
        <v>446</v>
      </c>
      <c r="B29" s="239">
        <v>120</v>
      </c>
      <c r="C29" s="243">
        <f t="shared" si="1"/>
        <v>1440</v>
      </c>
    </row>
    <row r="30" spans="1:4">
      <c r="A30" t="s">
        <v>454</v>
      </c>
      <c r="B30" s="239">
        <v>350</v>
      </c>
      <c r="C30" s="243">
        <f t="shared" si="1"/>
        <v>4200</v>
      </c>
    </row>
    <row r="31" spans="1:4">
      <c r="A31" t="s">
        <v>453</v>
      </c>
      <c r="B31" s="239">
        <v>4487.53</v>
      </c>
      <c r="C31" s="240">
        <f>B31*7</f>
        <v>31412.71</v>
      </c>
    </row>
    <row r="32" spans="1:4">
      <c r="A32" t="s">
        <v>455</v>
      </c>
      <c r="B32" s="241">
        <v>258</v>
      </c>
      <c r="C32" s="242">
        <f t="shared" si="1"/>
        <v>3096</v>
      </c>
    </row>
    <row r="33" spans="3:3">
      <c r="C33" s="240">
        <f t="shared" si="1"/>
        <v>0</v>
      </c>
    </row>
    <row r="34" spans="3:3">
      <c r="C34" s="240">
        <f t="shared" si="1"/>
        <v>0</v>
      </c>
    </row>
    <row r="35" spans="3:3">
      <c r="C35" s="240">
        <f t="shared" si="1"/>
        <v>0</v>
      </c>
    </row>
    <row r="36" spans="3:3">
      <c r="C36" s="240">
        <f t="shared" si="1"/>
        <v>0</v>
      </c>
    </row>
    <row r="37" spans="3:3">
      <c r="C37" s="240">
        <f t="shared" si="1"/>
        <v>0</v>
      </c>
    </row>
    <row r="38" spans="3:3">
      <c r="C38" s="240">
        <f t="shared" si="1"/>
        <v>0</v>
      </c>
    </row>
    <row r="39" spans="3:3">
      <c r="C39" s="240">
        <f t="shared" si="1"/>
        <v>0</v>
      </c>
    </row>
    <row r="40" spans="3:3">
      <c r="C40" s="240">
        <f t="shared" si="1"/>
        <v>0</v>
      </c>
    </row>
    <row r="41" spans="3:3">
      <c r="C41" s="240">
        <f t="shared" si="1"/>
        <v>0</v>
      </c>
    </row>
    <row r="42" spans="3:3">
      <c r="C42" s="240">
        <f t="shared" si="1"/>
        <v>0</v>
      </c>
    </row>
    <row r="43" spans="3:3">
      <c r="C43" s="240">
        <f t="shared" si="1"/>
        <v>0</v>
      </c>
    </row>
    <row r="44" spans="3:3">
      <c r="C44" s="240">
        <f>SUM(C23:C43)</f>
        <v>78188.709999999992</v>
      </c>
    </row>
  </sheetData>
  <mergeCells count="1">
    <mergeCell ref="D5:D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indexed="51"/>
  </sheetPr>
  <dimension ref="A1:V128"/>
  <sheetViews>
    <sheetView topLeftCell="A86" zoomScale="110" zoomScaleNormal="110" workbookViewId="0">
      <selection sqref="A1:P102"/>
    </sheetView>
  </sheetViews>
  <sheetFormatPr baseColWidth="10" defaultRowHeight="15"/>
  <cols>
    <col min="1" max="1" width="9.5703125" style="18" customWidth="1"/>
    <col min="2" max="2" width="37.140625" style="4" customWidth="1"/>
    <col min="3" max="3" width="13.42578125" style="4" customWidth="1"/>
    <col min="4" max="4" width="11.42578125" style="4" customWidth="1"/>
    <col min="5" max="5" width="11.7109375" style="4" customWidth="1"/>
    <col min="6" max="6" width="11.140625" style="4" customWidth="1"/>
    <col min="7" max="7" width="12.28515625" style="4" customWidth="1"/>
    <col min="8" max="8" width="9.5703125" style="4" customWidth="1"/>
    <col min="9" max="9" width="12.85546875" style="4" customWidth="1"/>
    <col min="10" max="10" width="12.5703125" style="4" customWidth="1"/>
    <col min="11" max="11" width="12.85546875" style="4" customWidth="1"/>
    <col min="12" max="12" width="11.7109375" style="4" customWidth="1"/>
    <col min="13" max="13" width="14.28515625" style="4" customWidth="1"/>
    <col min="14" max="14" width="13.5703125" style="4" customWidth="1"/>
    <col min="15" max="15" width="12.42578125" style="4" customWidth="1"/>
    <col min="16" max="16" width="14.28515625" style="13" customWidth="1"/>
    <col min="17" max="17" width="1" style="1" customWidth="1"/>
    <col min="18" max="18" width="12.7109375" style="1" bestFit="1" customWidth="1"/>
    <col min="19" max="19" width="11.42578125" style="1"/>
    <col min="20" max="20" width="12.42578125" style="1" bestFit="1" customWidth="1"/>
    <col min="21" max="16384" width="11.42578125" style="1"/>
  </cols>
  <sheetData>
    <row r="1" spans="1:16" ht="18.75">
      <c r="A1" s="332" t="s">
        <v>239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ht="18.75">
      <c r="A2" s="332" t="s">
        <v>208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</row>
    <row r="3" spans="1:16" ht="18.75">
      <c r="A3" s="332" t="s">
        <v>12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</row>
    <row r="4" spans="1:16" ht="18.75">
      <c r="A4" s="332" t="s">
        <v>470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</row>
    <row r="5" spans="1:16" ht="18.75">
      <c r="A5" s="332" t="s">
        <v>13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</row>
    <row r="6" spans="1:16" ht="18.75">
      <c r="A6" s="347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</row>
    <row r="7" spans="1:16" ht="19.5" thickBot="1">
      <c r="A7" s="340" t="s">
        <v>407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41"/>
    </row>
    <row r="8" spans="1:16" ht="15.75" thickBot="1">
      <c r="A8" s="345" t="s">
        <v>15</v>
      </c>
      <c r="B8" s="366" t="s">
        <v>16</v>
      </c>
      <c r="C8" s="323" t="s">
        <v>29</v>
      </c>
      <c r="D8" s="363"/>
      <c r="E8" s="363"/>
      <c r="F8" s="363"/>
      <c r="G8" s="363"/>
      <c r="H8" s="363"/>
      <c r="I8" s="363"/>
      <c r="J8" s="363"/>
      <c r="K8" s="363"/>
      <c r="L8" s="363"/>
      <c r="M8" s="363"/>
      <c r="N8" s="363"/>
      <c r="O8" s="324"/>
      <c r="P8" s="333" t="s">
        <v>30</v>
      </c>
    </row>
    <row r="9" spans="1:16" ht="15.75" customHeight="1">
      <c r="A9" s="346"/>
      <c r="B9" s="367"/>
      <c r="C9" s="369" t="s">
        <v>182</v>
      </c>
      <c r="D9" s="357" t="s">
        <v>183</v>
      </c>
      <c r="E9" s="360" t="s">
        <v>184</v>
      </c>
      <c r="F9" s="357" t="s">
        <v>185</v>
      </c>
      <c r="G9" s="360" t="s">
        <v>186</v>
      </c>
      <c r="H9" s="357" t="s">
        <v>187</v>
      </c>
      <c r="I9" s="360" t="s">
        <v>188</v>
      </c>
      <c r="J9" s="357" t="s">
        <v>189</v>
      </c>
      <c r="K9" s="349" t="s">
        <v>190</v>
      </c>
      <c r="L9" s="349" t="s">
        <v>376</v>
      </c>
      <c r="M9" s="352" t="s">
        <v>488</v>
      </c>
      <c r="N9" s="352"/>
      <c r="O9" s="349" t="s">
        <v>201</v>
      </c>
      <c r="P9" s="355"/>
    </row>
    <row r="10" spans="1:16" ht="15.75" customHeight="1">
      <c r="A10" s="346"/>
      <c r="B10" s="367"/>
      <c r="C10" s="370"/>
      <c r="D10" s="358"/>
      <c r="E10" s="361"/>
      <c r="F10" s="358"/>
      <c r="G10" s="361"/>
      <c r="H10" s="358"/>
      <c r="I10" s="361"/>
      <c r="J10" s="358"/>
      <c r="K10" s="350"/>
      <c r="L10" s="350"/>
      <c r="M10" s="353"/>
      <c r="N10" s="353"/>
      <c r="O10" s="350"/>
      <c r="P10" s="355"/>
    </row>
    <row r="11" spans="1:16" ht="81.75" customHeight="1" thickBot="1">
      <c r="A11" s="346"/>
      <c r="B11" s="368"/>
      <c r="C11" s="371"/>
      <c r="D11" s="359"/>
      <c r="E11" s="362"/>
      <c r="F11" s="359"/>
      <c r="G11" s="362"/>
      <c r="H11" s="359"/>
      <c r="I11" s="362"/>
      <c r="J11" s="359"/>
      <c r="K11" s="351"/>
      <c r="L11" s="351"/>
      <c r="M11" s="354"/>
      <c r="N11" s="354"/>
      <c r="O11" s="351"/>
      <c r="P11" s="356"/>
    </row>
    <row r="12" spans="1:16" ht="15.75" customHeight="1">
      <c r="A12" s="97">
        <v>51101</v>
      </c>
      <c r="B12" s="101" t="s">
        <v>169</v>
      </c>
      <c r="C12" s="175">
        <f>'[1]Calculo por Ley de Salario'!$G$11</f>
        <v>44052</v>
      </c>
      <c r="D12" s="175">
        <v>19200</v>
      </c>
      <c r="E12" s="175">
        <f>'[1]Calculo por Ley de Salario'!$G$16</f>
        <v>35784</v>
      </c>
      <c r="F12" s="213"/>
      <c r="G12" s="175">
        <f>'[1]Calculo por Ley de Salario'!$G$18</f>
        <v>10042.32</v>
      </c>
      <c r="H12" s="213"/>
      <c r="I12" s="175">
        <f>'[1]Calculo por Ley de Salario'!$G$26</f>
        <v>53966.400000000001</v>
      </c>
      <c r="J12" s="175">
        <v>4740</v>
      </c>
      <c r="K12" s="175"/>
      <c r="L12" s="175"/>
      <c r="M12" s="175"/>
      <c r="N12" s="175"/>
      <c r="O12" s="175"/>
      <c r="P12" s="3">
        <f t="shared" ref="P12:P76" si="0">SUM(C12:O12)</f>
        <v>167784.72</v>
      </c>
    </row>
    <row r="13" spans="1:16" ht="15.75" customHeight="1">
      <c r="A13" s="97">
        <v>51103</v>
      </c>
      <c r="B13" s="102" t="s">
        <v>170</v>
      </c>
      <c r="C13" s="175">
        <f>1368.78+456.26</f>
        <v>1825.04</v>
      </c>
      <c r="D13" s="175"/>
      <c r="E13" s="175">
        <f>1368.78+456.26</f>
        <v>1825.04</v>
      </c>
      <c r="F13" s="213"/>
      <c r="G13" s="175">
        <v>456.26</v>
      </c>
      <c r="H13" s="213"/>
      <c r="I13" s="175">
        <v>3193.82</v>
      </c>
      <c r="J13" s="175">
        <v>395</v>
      </c>
      <c r="K13" s="175"/>
      <c r="L13" s="175"/>
      <c r="M13" s="175"/>
      <c r="N13" s="175"/>
      <c r="O13" s="175"/>
      <c r="P13" s="3">
        <f t="shared" si="0"/>
        <v>7695.16</v>
      </c>
    </row>
    <row r="14" spans="1:16" ht="15.75" customHeight="1">
      <c r="A14" s="97">
        <v>51105</v>
      </c>
      <c r="B14" s="102" t="s">
        <v>191</v>
      </c>
      <c r="C14" s="125"/>
      <c r="D14" s="125"/>
      <c r="E14" s="178"/>
      <c r="F14" s="178"/>
      <c r="G14" s="178"/>
      <c r="H14" s="178"/>
      <c r="I14" s="178"/>
      <c r="J14" s="125"/>
      <c r="K14" s="125"/>
      <c r="L14" s="125"/>
      <c r="M14" s="125"/>
      <c r="N14" s="125"/>
      <c r="O14" s="125"/>
      <c r="P14" s="3">
        <f t="shared" si="0"/>
        <v>0</v>
      </c>
    </row>
    <row r="15" spans="1:16" ht="15.75" customHeight="1">
      <c r="A15" s="97" t="s">
        <v>241</v>
      </c>
      <c r="B15" s="102" t="s">
        <v>242</v>
      </c>
      <c r="C15" s="125">
        <v>900</v>
      </c>
      <c r="D15" s="125"/>
      <c r="E15" s="125">
        <v>1200</v>
      </c>
      <c r="F15" s="178"/>
      <c r="G15" s="125">
        <v>300</v>
      </c>
      <c r="H15" s="178"/>
      <c r="I15" s="125">
        <v>2100</v>
      </c>
      <c r="J15" s="125">
        <v>300</v>
      </c>
      <c r="K15" s="125"/>
      <c r="L15" s="125"/>
      <c r="M15" s="125"/>
      <c r="N15" s="125"/>
      <c r="O15" s="125"/>
      <c r="P15" s="3">
        <f t="shared" si="0"/>
        <v>4800</v>
      </c>
    </row>
    <row r="16" spans="1:16" ht="15.75" customHeight="1">
      <c r="A16" s="97" t="s">
        <v>386</v>
      </c>
      <c r="B16" s="102" t="s">
        <v>169</v>
      </c>
      <c r="C16" s="178"/>
      <c r="D16" s="125"/>
      <c r="E16" s="178"/>
      <c r="F16" s="178"/>
      <c r="G16" s="178"/>
      <c r="H16" s="178"/>
      <c r="I16" s="178"/>
      <c r="J16" s="125"/>
      <c r="K16" s="125">
        <v>16800</v>
      </c>
      <c r="L16" s="125"/>
      <c r="M16" s="125"/>
      <c r="N16" s="125"/>
      <c r="O16" s="125"/>
      <c r="P16" s="3">
        <f t="shared" si="0"/>
        <v>16800</v>
      </c>
    </row>
    <row r="17" spans="1:21" ht="15.75" customHeight="1">
      <c r="A17" s="97" t="s">
        <v>395</v>
      </c>
      <c r="B17" s="102" t="s">
        <v>170</v>
      </c>
      <c r="C17" s="178"/>
      <c r="D17" s="125"/>
      <c r="E17" s="178"/>
      <c r="F17" s="178"/>
      <c r="G17" s="178"/>
      <c r="H17" s="178"/>
      <c r="I17" s="178"/>
      <c r="J17" s="125"/>
      <c r="K17" s="125"/>
      <c r="L17" s="125"/>
      <c r="M17" s="125"/>
      <c r="N17" s="125"/>
      <c r="O17" s="125"/>
      <c r="P17" s="3">
        <f t="shared" si="0"/>
        <v>0</v>
      </c>
    </row>
    <row r="18" spans="1:21" ht="15.75" customHeight="1">
      <c r="A18" s="98" t="s">
        <v>393</v>
      </c>
      <c r="B18" s="102" t="s">
        <v>242</v>
      </c>
      <c r="C18" s="125"/>
      <c r="D18" s="125"/>
      <c r="E18" s="125"/>
      <c r="F18" s="178"/>
      <c r="G18" s="178"/>
      <c r="H18" s="178"/>
      <c r="I18" s="178"/>
      <c r="J18" s="125"/>
      <c r="K18" s="125"/>
      <c r="L18" s="125"/>
      <c r="M18" s="125"/>
      <c r="N18" s="125"/>
      <c r="O18" s="125"/>
      <c r="P18" s="3">
        <f t="shared" si="0"/>
        <v>0</v>
      </c>
    </row>
    <row r="19" spans="1:21" ht="15.75" customHeight="1">
      <c r="A19" s="97" t="s">
        <v>243</v>
      </c>
      <c r="B19" s="102" t="s">
        <v>245</v>
      </c>
      <c r="C19" s="125">
        <f>'[1]Calculo por Ley de Salario'!$Q$11+'[1]Calculo por Ley de Salario'!$K$28</f>
        <v>3796.92</v>
      </c>
      <c r="D19" s="125">
        <v>1224</v>
      </c>
      <c r="E19" s="125">
        <f>'[1]Calculo por Ley de Salario'!$Q$16</f>
        <v>2683.68</v>
      </c>
      <c r="F19" s="178"/>
      <c r="G19" s="125">
        <f>'[1]Calculo por Ley de Salario'!$Q$18</f>
        <v>753.12</v>
      </c>
      <c r="H19" s="178"/>
      <c r="I19" s="125">
        <f>'[1]Calculo por Ley de Salario'!$Q$26</f>
        <v>4046.2800000000007</v>
      </c>
      <c r="J19" s="125">
        <v>402.84</v>
      </c>
      <c r="K19" s="125">
        <v>1428</v>
      </c>
      <c r="L19" s="125"/>
      <c r="M19" s="125"/>
      <c r="N19" s="125"/>
      <c r="O19" s="125"/>
      <c r="P19" s="3">
        <f t="shared" si="0"/>
        <v>14334.840000000002</v>
      </c>
    </row>
    <row r="20" spans="1:21" ht="15.75" customHeight="1">
      <c r="A20" s="97" t="s">
        <v>244</v>
      </c>
      <c r="B20" s="102" t="s">
        <v>383</v>
      </c>
      <c r="C20" s="125">
        <f>'[1]Calculo por Ley de Salario'!$O$11</f>
        <v>2623.44</v>
      </c>
      <c r="D20" s="125">
        <v>1115.8800000000001</v>
      </c>
      <c r="E20" s="125">
        <f>'[1]Calculo por Ley de Salario'!$M$16+'[1]Calculo por Ley de Salario'!$O$16</f>
        <v>2773.2</v>
      </c>
      <c r="F20" s="178"/>
      <c r="G20" s="125">
        <f>'[1]Calculo por Ley de Salario'!$O$18</f>
        <v>728.04</v>
      </c>
      <c r="H20" s="178"/>
      <c r="I20" s="125">
        <f>'[1]Calculo por Ley de Salario'!$M$26+'[1]Calculo por Ley de Salario'!$O$26</f>
        <v>4181.3999999999996</v>
      </c>
      <c r="J20" s="125">
        <v>367.32</v>
      </c>
      <c r="K20" s="125">
        <v>1302</v>
      </c>
      <c r="L20" s="125"/>
      <c r="M20" s="125"/>
      <c r="N20" s="125"/>
      <c r="O20" s="125"/>
      <c r="P20" s="3">
        <f t="shared" si="0"/>
        <v>13091.279999999999</v>
      </c>
    </row>
    <row r="21" spans="1:21" ht="15.75" customHeight="1">
      <c r="A21" s="97" t="s">
        <v>409</v>
      </c>
      <c r="B21" s="102" t="s">
        <v>408</v>
      </c>
      <c r="C21" s="125"/>
      <c r="D21" s="125"/>
      <c r="E21" s="125"/>
      <c r="F21" s="178"/>
      <c r="G21" s="125"/>
      <c r="H21" s="178"/>
      <c r="I21" s="125"/>
      <c r="J21" s="125"/>
      <c r="K21" s="125"/>
      <c r="L21" s="125"/>
      <c r="M21" s="125"/>
      <c r="N21" s="125"/>
      <c r="O21" s="125"/>
      <c r="P21" s="3">
        <f t="shared" si="0"/>
        <v>0</v>
      </c>
    </row>
    <row r="22" spans="1:21" ht="15.75" customHeight="1">
      <c r="A22" s="97" t="s">
        <v>462</v>
      </c>
      <c r="B22" s="102" t="s">
        <v>461</v>
      </c>
      <c r="C22" s="125"/>
      <c r="D22" s="125"/>
      <c r="E22" s="125"/>
      <c r="F22" s="178"/>
      <c r="G22" s="125"/>
      <c r="H22" s="178"/>
      <c r="I22" s="125"/>
      <c r="J22" s="125"/>
      <c r="K22" s="125"/>
      <c r="L22" s="125"/>
      <c r="M22" s="125"/>
      <c r="N22" s="125"/>
      <c r="O22" s="125"/>
      <c r="P22" s="3">
        <f t="shared" si="0"/>
        <v>0</v>
      </c>
      <c r="T22" s="122" t="s">
        <v>464</v>
      </c>
    </row>
    <row r="23" spans="1:21" ht="15.75" customHeight="1">
      <c r="A23" s="97" t="s">
        <v>405</v>
      </c>
      <c r="B23" s="102" t="s">
        <v>406</v>
      </c>
      <c r="C23" s="125"/>
      <c r="D23" s="125"/>
      <c r="E23" s="125"/>
      <c r="F23" s="178"/>
      <c r="G23" s="125"/>
      <c r="H23" s="178"/>
      <c r="I23" s="125"/>
      <c r="J23" s="125">
        <v>20000</v>
      </c>
      <c r="K23" s="125"/>
      <c r="L23" s="125"/>
      <c r="M23" s="125"/>
      <c r="N23" s="125"/>
      <c r="O23" s="125"/>
      <c r="P23" s="3">
        <f t="shared" si="0"/>
        <v>20000</v>
      </c>
      <c r="T23" s="122" t="s">
        <v>463</v>
      </c>
      <c r="U23" s="1">
        <f>U24/12*2</f>
        <v>112.5</v>
      </c>
    </row>
    <row r="24" spans="1:21" ht="15.75" customHeight="1">
      <c r="A24" s="98" t="s">
        <v>246</v>
      </c>
      <c r="B24" s="103" t="s">
        <v>247</v>
      </c>
      <c r="C24" s="125">
        <f>8052</f>
        <v>8052</v>
      </c>
      <c r="D24" s="125"/>
      <c r="E24" s="125">
        <v>8100</v>
      </c>
      <c r="F24" s="178"/>
      <c r="G24" s="178"/>
      <c r="H24" s="178"/>
      <c r="I24" s="178"/>
      <c r="J24" s="125">
        <v>3000</v>
      </c>
      <c r="K24" s="125"/>
      <c r="L24" s="125"/>
      <c r="M24" s="125"/>
      <c r="N24" s="125"/>
      <c r="O24" s="125"/>
      <c r="P24" s="3">
        <f t="shared" si="0"/>
        <v>19152</v>
      </c>
      <c r="U24" s="1">
        <v>675</v>
      </c>
    </row>
    <row r="25" spans="1:21" ht="15.75" customHeight="1">
      <c r="A25" s="98" t="s">
        <v>248</v>
      </c>
      <c r="B25" s="103" t="s">
        <v>249</v>
      </c>
      <c r="C25" s="178"/>
      <c r="D25" s="125"/>
      <c r="E25" s="178"/>
      <c r="F25" s="178"/>
      <c r="G25" s="178"/>
      <c r="H25" s="178"/>
      <c r="I25" s="178"/>
      <c r="J25" s="125"/>
      <c r="K25" s="125"/>
      <c r="L25" s="125"/>
      <c r="M25" s="125"/>
      <c r="N25" s="125"/>
      <c r="O25" s="125"/>
      <c r="P25" s="3">
        <f t="shared" si="0"/>
        <v>0</v>
      </c>
      <c r="U25" s="1">
        <v>675</v>
      </c>
    </row>
    <row r="26" spans="1:21" ht="15.75" customHeight="1">
      <c r="A26" s="99">
        <v>54101</v>
      </c>
      <c r="B26" s="104" t="s">
        <v>171</v>
      </c>
      <c r="C26" s="3"/>
      <c r="D26" s="125"/>
      <c r="E26" s="3"/>
      <c r="F26" s="125"/>
      <c r="G26" s="3"/>
      <c r="H26" s="125"/>
      <c r="I26" s="3"/>
      <c r="J26" s="125"/>
      <c r="K26" s="125"/>
      <c r="L26" s="125"/>
      <c r="M26" s="125"/>
      <c r="N26" s="125"/>
      <c r="O26" s="125"/>
      <c r="P26" s="3">
        <f t="shared" si="0"/>
        <v>0</v>
      </c>
      <c r="U26" s="1">
        <v>675</v>
      </c>
    </row>
    <row r="27" spans="1:21" ht="15.75" customHeight="1">
      <c r="A27" s="99">
        <v>54103</v>
      </c>
      <c r="B27" s="104" t="s">
        <v>192</v>
      </c>
      <c r="C27" s="3"/>
      <c r="D27" s="125"/>
      <c r="E27" s="3"/>
      <c r="F27" s="125"/>
      <c r="G27" s="3"/>
      <c r="H27" s="125"/>
      <c r="I27" s="3"/>
      <c r="J27" s="125"/>
      <c r="K27" s="125"/>
      <c r="L27" s="125"/>
      <c r="M27" s="125"/>
      <c r="N27" s="125"/>
      <c r="O27" s="125"/>
      <c r="P27" s="3">
        <f t="shared" si="0"/>
        <v>0</v>
      </c>
      <c r="U27" s="1">
        <v>675</v>
      </c>
    </row>
    <row r="28" spans="1:21" ht="15.75" customHeight="1">
      <c r="A28" s="98" t="s">
        <v>250</v>
      </c>
      <c r="B28" s="103" t="s">
        <v>193</v>
      </c>
      <c r="C28" s="3"/>
      <c r="D28" s="125"/>
      <c r="E28" s="3"/>
      <c r="F28" s="125"/>
      <c r="G28" s="3"/>
      <c r="H28" s="125"/>
      <c r="I28" s="3">
        <v>36</v>
      </c>
      <c r="J28" s="125"/>
      <c r="K28" s="125"/>
      <c r="L28" s="125"/>
      <c r="M28" s="125"/>
      <c r="N28" s="125"/>
      <c r="O28" s="125"/>
      <c r="P28" s="3">
        <f t="shared" si="0"/>
        <v>36</v>
      </c>
      <c r="U28" s="1">
        <v>675</v>
      </c>
    </row>
    <row r="29" spans="1:21" ht="15.75" customHeight="1">
      <c r="A29" s="98" t="s">
        <v>251</v>
      </c>
      <c r="B29" s="103" t="s">
        <v>252</v>
      </c>
      <c r="C29" s="3">
        <v>200</v>
      </c>
      <c r="D29" s="125"/>
      <c r="E29" s="3">
        <v>1156</v>
      </c>
      <c r="F29" s="125"/>
      <c r="G29" s="3">
        <v>168</v>
      </c>
      <c r="H29" s="125"/>
      <c r="I29" s="3">
        <v>1003</v>
      </c>
      <c r="J29" s="125"/>
      <c r="K29" s="125"/>
      <c r="L29" s="125"/>
      <c r="M29" s="125"/>
      <c r="N29" s="125"/>
      <c r="O29" s="125"/>
      <c r="P29" s="3">
        <f t="shared" si="0"/>
        <v>2527</v>
      </c>
      <c r="U29" s="233">
        <f>SUM(U23:U28)</f>
        <v>3487.5</v>
      </c>
    </row>
    <row r="30" spans="1:21" ht="15.75" customHeight="1">
      <c r="A30" s="98" t="s">
        <v>253</v>
      </c>
      <c r="B30" s="103" t="s">
        <v>254</v>
      </c>
      <c r="C30" s="3"/>
      <c r="D30" s="125"/>
      <c r="E30" s="3"/>
      <c r="F30" s="125"/>
      <c r="G30" s="3"/>
      <c r="H30" s="125"/>
      <c r="I30" s="3"/>
      <c r="J30" s="125"/>
      <c r="K30" s="125"/>
      <c r="L30" s="125"/>
      <c r="M30" s="125"/>
      <c r="N30" s="125"/>
      <c r="O30" s="125"/>
      <c r="P30" s="3">
        <f t="shared" si="0"/>
        <v>0</v>
      </c>
      <c r="U30" s="206">
        <f>U29/2</f>
        <v>1743.75</v>
      </c>
    </row>
    <row r="31" spans="1:21" ht="15.75" customHeight="1">
      <c r="A31" s="98" t="s">
        <v>255</v>
      </c>
      <c r="B31" s="103" t="s">
        <v>256</v>
      </c>
      <c r="C31" s="3"/>
      <c r="D31" s="125"/>
      <c r="E31" s="3"/>
      <c r="F31" s="125"/>
      <c r="G31" s="3"/>
      <c r="H31" s="125"/>
      <c r="I31" s="3">
        <v>72</v>
      </c>
      <c r="J31" s="125"/>
      <c r="K31" s="125"/>
      <c r="L31" s="125"/>
      <c r="M31" s="125"/>
      <c r="N31" s="125"/>
      <c r="O31" s="125"/>
      <c r="P31" s="3">
        <f t="shared" si="0"/>
        <v>72</v>
      </c>
    </row>
    <row r="32" spans="1:21" ht="15.75" customHeight="1">
      <c r="A32" s="98" t="s">
        <v>472</v>
      </c>
      <c r="B32" s="103" t="s">
        <v>473</v>
      </c>
      <c r="C32" s="3"/>
      <c r="D32" s="125">
        <v>8500</v>
      </c>
      <c r="E32" s="3"/>
      <c r="F32" s="125"/>
      <c r="G32" s="3"/>
      <c r="H32" s="125"/>
      <c r="I32" s="3"/>
      <c r="J32" s="125"/>
      <c r="K32" s="125"/>
      <c r="L32" s="125"/>
      <c r="M32" s="125"/>
      <c r="N32" s="125"/>
      <c r="O32" s="125"/>
      <c r="P32" s="3">
        <f>SUM(C32:O32)</f>
        <v>8500</v>
      </c>
    </row>
    <row r="33" spans="1:16" ht="15.75" customHeight="1">
      <c r="A33" s="97">
        <v>54109</v>
      </c>
      <c r="B33" s="102" t="s">
        <v>257</v>
      </c>
      <c r="C33" s="3"/>
      <c r="D33" s="125"/>
      <c r="E33" s="3"/>
      <c r="F33" s="125"/>
      <c r="G33" s="3"/>
      <c r="H33" s="125"/>
      <c r="I33" s="3"/>
      <c r="J33" s="125"/>
      <c r="K33" s="125"/>
      <c r="L33" s="125"/>
      <c r="M33" s="125"/>
      <c r="N33" s="125"/>
      <c r="O33" s="125"/>
      <c r="P33" s="3">
        <f t="shared" si="0"/>
        <v>0</v>
      </c>
    </row>
    <row r="34" spans="1:16" ht="15.75" customHeight="1">
      <c r="A34" s="97">
        <v>54110</v>
      </c>
      <c r="B34" s="102" t="s">
        <v>172</v>
      </c>
      <c r="C34" s="3">
        <v>6000</v>
      </c>
      <c r="D34" s="125"/>
      <c r="E34" s="3"/>
      <c r="F34" s="125"/>
      <c r="G34" s="3"/>
      <c r="H34" s="125"/>
      <c r="I34" s="3"/>
      <c r="J34" s="125">
        <v>2000</v>
      </c>
      <c r="K34" s="125">
        <v>6000</v>
      </c>
      <c r="L34" s="125"/>
      <c r="M34" s="125"/>
      <c r="N34" s="125"/>
      <c r="O34" s="125"/>
      <c r="P34" s="3">
        <f t="shared" si="0"/>
        <v>14000</v>
      </c>
    </row>
    <row r="35" spans="1:16" ht="15.75" customHeight="1">
      <c r="A35" s="98" t="s">
        <v>258</v>
      </c>
      <c r="B35" s="103" t="s">
        <v>369</v>
      </c>
      <c r="C35" s="3"/>
      <c r="D35" s="125"/>
      <c r="E35" s="3"/>
      <c r="F35" s="125"/>
      <c r="G35" s="3"/>
      <c r="H35" s="125"/>
      <c r="I35" s="3"/>
      <c r="J35" s="125"/>
      <c r="K35" s="125"/>
      <c r="L35" s="125"/>
      <c r="M35" s="125"/>
      <c r="N35" s="125"/>
      <c r="O35" s="125"/>
      <c r="P35" s="3">
        <f t="shared" si="0"/>
        <v>0</v>
      </c>
    </row>
    <row r="36" spans="1:16" ht="15.75" customHeight="1">
      <c r="A36" s="98" t="s">
        <v>259</v>
      </c>
      <c r="B36" s="103" t="s">
        <v>260</v>
      </c>
      <c r="C36" s="3"/>
      <c r="D36" s="125"/>
      <c r="E36" s="3"/>
      <c r="F36" s="125"/>
      <c r="G36" s="3"/>
      <c r="H36" s="125"/>
      <c r="I36" s="3"/>
      <c r="J36" s="125"/>
      <c r="K36" s="3"/>
      <c r="L36" s="3"/>
      <c r="M36" s="3"/>
      <c r="N36" s="3"/>
      <c r="O36" s="3"/>
      <c r="P36" s="3">
        <f t="shared" si="0"/>
        <v>0</v>
      </c>
    </row>
    <row r="37" spans="1:16" ht="15.75" customHeight="1">
      <c r="A37" s="97" t="s">
        <v>261</v>
      </c>
      <c r="B37" s="102" t="s">
        <v>262</v>
      </c>
      <c r="C37" s="3">
        <v>150</v>
      </c>
      <c r="D37" s="125"/>
      <c r="E37" s="3">
        <v>646</v>
      </c>
      <c r="F37" s="125"/>
      <c r="G37" s="3">
        <v>43</v>
      </c>
      <c r="H37" s="125"/>
      <c r="I37" s="3">
        <v>459</v>
      </c>
      <c r="J37" s="125">
        <v>2500</v>
      </c>
      <c r="K37" s="3"/>
      <c r="L37" s="3"/>
      <c r="M37" s="3"/>
      <c r="N37" s="3"/>
      <c r="O37" s="3"/>
      <c r="P37" s="3">
        <f t="shared" si="0"/>
        <v>3798</v>
      </c>
    </row>
    <row r="38" spans="1:16" ht="15.75" customHeight="1">
      <c r="A38" s="97" t="s">
        <v>263</v>
      </c>
      <c r="B38" s="102" t="s">
        <v>264</v>
      </c>
      <c r="C38" s="3">
        <v>152</v>
      </c>
      <c r="D38" s="125"/>
      <c r="E38" s="3">
        <v>2189</v>
      </c>
      <c r="F38" s="125"/>
      <c r="G38" s="3">
        <v>360</v>
      </c>
      <c r="H38" s="125"/>
      <c r="I38" s="3">
        <v>1232</v>
      </c>
      <c r="J38" s="125"/>
      <c r="K38" s="3"/>
      <c r="L38" s="3"/>
      <c r="M38" s="3"/>
      <c r="N38" s="3"/>
      <c r="O38" s="3"/>
      <c r="P38" s="3">
        <f t="shared" si="0"/>
        <v>3933</v>
      </c>
    </row>
    <row r="39" spans="1:16" ht="15.75" customHeight="1">
      <c r="A39" s="98" t="s">
        <v>265</v>
      </c>
      <c r="B39" s="103" t="s">
        <v>266</v>
      </c>
      <c r="C39" s="3"/>
      <c r="D39" s="125"/>
      <c r="E39" s="3"/>
      <c r="F39" s="125"/>
      <c r="G39" s="3"/>
      <c r="H39" s="125"/>
      <c r="I39" s="3"/>
      <c r="J39" s="125"/>
      <c r="K39" s="3"/>
      <c r="L39" s="3"/>
      <c r="M39" s="3"/>
      <c r="N39" s="3"/>
      <c r="O39" s="3"/>
      <c r="P39" s="3">
        <f t="shared" si="0"/>
        <v>0</v>
      </c>
    </row>
    <row r="40" spans="1:16" ht="15.75" customHeight="1">
      <c r="A40" s="98" t="s">
        <v>267</v>
      </c>
      <c r="B40" s="103" t="s">
        <v>194</v>
      </c>
      <c r="C40" s="3"/>
      <c r="D40" s="125"/>
      <c r="E40" s="3"/>
      <c r="F40" s="125"/>
      <c r="G40" s="3"/>
      <c r="H40" s="125"/>
      <c r="I40" s="3">
        <v>30</v>
      </c>
      <c r="J40" s="125"/>
      <c r="K40" s="3"/>
      <c r="L40" s="3"/>
      <c r="M40" s="3"/>
      <c r="N40" s="3"/>
      <c r="O40" s="3"/>
      <c r="P40" s="3">
        <f t="shared" si="0"/>
        <v>30</v>
      </c>
    </row>
    <row r="41" spans="1:16" ht="15.75" customHeight="1">
      <c r="A41" s="97" t="s">
        <v>268</v>
      </c>
      <c r="B41" s="102" t="s">
        <v>269</v>
      </c>
      <c r="C41" s="3"/>
      <c r="D41" s="125"/>
      <c r="E41" s="3">
        <v>25</v>
      </c>
      <c r="F41" s="125"/>
      <c r="G41" s="3"/>
      <c r="H41" s="125"/>
      <c r="I41" s="3"/>
      <c r="J41" s="125"/>
      <c r="K41" s="3"/>
      <c r="L41" s="3"/>
      <c r="M41" s="3"/>
      <c r="N41" s="3"/>
      <c r="O41" s="3"/>
      <c r="P41" s="3">
        <f t="shared" si="0"/>
        <v>25</v>
      </c>
    </row>
    <row r="42" spans="1:16" ht="15.75" customHeight="1">
      <c r="A42" s="97" t="s">
        <v>270</v>
      </c>
      <c r="B42" s="102" t="s">
        <v>271</v>
      </c>
      <c r="C42" s="3"/>
      <c r="D42" s="125"/>
      <c r="E42" s="3">
        <v>2000</v>
      </c>
      <c r="F42" s="125"/>
      <c r="G42" s="3"/>
      <c r="H42" s="125"/>
      <c r="I42" s="3"/>
      <c r="J42" s="125"/>
      <c r="K42" s="3"/>
      <c r="L42" s="3"/>
      <c r="M42" s="3"/>
      <c r="N42" s="3"/>
      <c r="O42" s="3"/>
      <c r="P42" s="3">
        <f t="shared" si="0"/>
        <v>2000</v>
      </c>
    </row>
    <row r="43" spans="1:16" ht="15.75" customHeight="1">
      <c r="A43" s="97" t="s">
        <v>272</v>
      </c>
      <c r="B43" s="102" t="s">
        <v>273</v>
      </c>
      <c r="C43" s="3"/>
      <c r="D43" s="125"/>
      <c r="E43" s="3">
        <v>15</v>
      </c>
      <c r="F43" s="125"/>
      <c r="G43" s="3"/>
      <c r="H43" s="125"/>
      <c r="I43" s="3">
        <v>3066</v>
      </c>
      <c r="J43" s="125"/>
      <c r="K43" s="3">
        <v>3143.5</v>
      </c>
      <c r="L43" s="3"/>
      <c r="M43" s="3"/>
      <c r="N43" s="3"/>
      <c r="O43" s="3"/>
      <c r="P43" s="3">
        <f t="shared" si="0"/>
        <v>6224.5</v>
      </c>
    </row>
    <row r="44" spans="1:16" ht="15.75" customHeight="1">
      <c r="A44" s="97" t="s">
        <v>274</v>
      </c>
      <c r="B44" s="102" t="s">
        <v>275</v>
      </c>
      <c r="C44" s="3">
        <v>3600</v>
      </c>
      <c r="D44" s="125"/>
      <c r="E44" s="3"/>
      <c r="F44" s="125"/>
      <c r="G44" s="3"/>
      <c r="H44" s="125"/>
      <c r="I44" s="3"/>
      <c r="J44" s="125"/>
      <c r="K44" s="3"/>
      <c r="L44" s="3"/>
      <c r="M44" s="3"/>
      <c r="N44" s="3"/>
      <c r="O44" s="3"/>
      <c r="P44" s="3">
        <f t="shared" si="0"/>
        <v>3600</v>
      </c>
    </row>
    <row r="45" spans="1:16" ht="15.75" customHeight="1">
      <c r="A45" s="97" t="s">
        <v>276</v>
      </c>
      <c r="B45" s="102" t="s">
        <v>277</v>
      </c>
      <c r="C45" s="3"/>
      <c r="D45" s="125"/>
      <c r="E45" s="3"/>
      <c r="F45" s="125"/>
      <c r="G45" s="3"/>
      <c r="H45" s="125"/>
      <c r="I45" s="3">
        <v>1215</v>
      </c>
      <c r="J45" s="125"/>
      <c r="K45" s="3"/>
      <c r="L45" s="3"/>
      <c r="M45" s="3"/>
      <c r="N45" s="3"/>
      <c r="O45" s="3"/>
      <c r="P45" s="3">
        <f t="shared" si="0"/>
        <v>1215</v>
      </c>
    </row>
    <row r="46" spans="1:16" ht="15.75" customHeight="1">
      <c r="A46" s="97" t="s">
        <v>278</v>
      </c>
      <c r="B46" s="102" t="s">
        <v>279</v>
      </c>
      <c r="C46" s="3">
        <v>8000</v>
      </c>
      <c r="D46" s="125"/>
      <c r="E46" s="3"/>
      <c r="F46" s="125"/>
      <c r="G46" s="3"/>
      <c r="H46" s="125"/>
      <c r="I46" s="3"/>
      <c r="J46" s="125"/>
      <c r="K46" s="3"/>
      <c r="L46" s="3"/>
      <c r="M46" s="3"/>
      <c r="N46" s="3"/>
      <c r="O46" s="3"/>
      <c r="P46" s="3">
        <f t="shared" si="0"/>
        <v>8000</v>
      </c>
    </row>
    <row r="47" spans="1:16" ht="15.75" customHeight="1">
      <c r="A47" s="97" t="s">
        <v>280</v>
      </c>
      <c r="B47" s="102" t="s">
        <v>281</v>
      </c>
      <c r="C47" s="3"/>
      <c r="D47" s="125"/>
      <c r="E47" s="3"/>
      <c r="F47" s="125"/>
      <c r="G47" s="3"/>
      <c r="H47" s="125"/>
      <c r="I47" s="3"/>
      <c r="J47" s="125"/>
      <c r="K47" s="3"/>
      <c r="L47" s="3"/>
      <c r="M47" s="3"/>
      <c r="N47" s="3"/>
      <c r="O47" s="3"/>
      <c r="P47" s="3">
        <f t="shared" si="0"/>
        <v>0</v>
      </c>
    </row>
    <row r="48" spans="1:16" ht="15.75" customHeight="1">
      <c r="A48" s="97" t="s">
        <v>282</v>
      </c>
      <c r="B48" s="102" t="s">
        <v>283</v>
      </c>
      <c r="C48" s="3">
        <v>25000</v>
      </c>
      <c r="D48" s="125"/>
      <c r="E48" s="3"/>
      <c r="F48" s="125"/>
      <c r="G48" s="3"/>
      <c r="H48" s="125"/>
      <c r="I48" s="3"/>
      <c r="J48" s="125"/>
      <c r="K48" s="3"/>
      <c r="L48" s="3"/>
      <c r="M48" s="3"/>
      <c r="N48" s="3"/>
      <c r="O48" s="3"/>
      <c r="P48" s="3">
        <f t="shared" si="0"/>
        <v>25000</v>
      </c>
    </row>
    <row r="49" spans="1:16" ht="15.75" customHeight="1">
      <c r="A49" s="97" t="s">
        <v>284</v>
      </c>
      <c r="B49" s="102" t="s">
        <v>370</v>
      </c>
      <c r="C49" s="3">
        <f>3360+1800</f>
        <v>5160</v>
      </c>
      <c r="D49" s="125"/>
      <c r="E49" s="3"/>
      <c r="F49" s="125"/>
      <c r="G49" s="3"/>
      <c r="H49" s="125"/>
      <c r="I49" s="3"/>
      <c r="J49" s="125"/>
      <c r="K49" s="3"/>
      <c r="L49" s="3"/>
      <c r="M49" s="3"/>
      <c r="N49" s="3"/>
      <c r="O49" s="3"/>
      <c r="P49" s="3">
        <f t="shared" si="0"/>
        <v>5160</v>
      </c>
    </row>
    <row r="50" spans="1:16" ht="15.75" customHeight="1">
      <c r="A50" s="97" t="s">
        <v>285</v>
      </c>
      <c r="B50" s="102" t="s">
        <v>286</v>
      </c>
      <c r="C50" s="3">
        <v>5000</v>
      </c>
      <c r="D50" s="125"/>
      <c r="E50" s="3"/>
      <c r="F50" s="125"/>
      <c r="G50" s="3"/>
      <c r="H50" s="125"/>
      <c r="I50" s="3"/>
      <c r="J50" s="125"/>
      <c r="K50" s="3"/>
      <c r="L50" s="3"/>
      <c r="M50" s="3"/>
      <c r="N50" s="3"/>
      <c r="O50" s="3"/>
      <c r="P50" s="3">
        <f t="shared" si="0"/>
        <v>5000</v>
      </c>
    </row>
    <row r="51" spans="1:16" ht="15.75" customHeight="1">
      <c r="A51" s="97" t="s">
        <v>287</v>
      </c>
      <c r="B51" s="102" t="s">
        <v>371</v>
      </c>
      <c r="C51" s="3"/>
      <c r="D51" s="125"/>
      <c r="E51" s="3"/>
      <c r="F51" s="125"/>
      <c r="G51" s="3"/>
      <c r="H51" s="125"/>
      <c r="I51" s="3"/>
      <c r="J51" s="125"/>
      <c r="K51" s="3"/>
      <c r="L51" s="3"/>
      <c r="M51" s="3"/>
      <c r="N51" s="3"/>
      <c r="O51" s="3"/>
      <c r="P51" s="3">
        <f t="shared" si="0"/>
        <v>0</v>
      </c>
    </row>
    <row r="52" spans="1:16" ht="15.75" customHeight="1">
      <c r="A52" s="97" t="s">
        <v>288</v>
      </c>
      <c r="B52" s="102" t="s">
        <v>289</v>
      </c>
      <c r="C52" s="3"/>
      <c r="D52" s="125"/>
      <c r="E52" s="3"/>
      <c r="F52" s="125"/>
      <c r="G52" s="3"/>
      <c r="H52" s="125"/>
      <c r="I52" s="3"/>
      <c r="J52" s="125">
        <v>2500</v>
      </c>
      <c r="K52" s="3"/>
      <c r="L52" s="3"/>
      <c r="M52" s="3"/>
      <c r="N52" s="3"/>
      <c r="O52" s="3"/>
      <c r="P52" s="3">
        <f t="shared" si="0"/>
        <v>2500</v>
      </c>
    </row>
    <row r="53" spans="1:16" ht="15.75" customHeight="1">
      <c r="A53" s="97" t="s">
        <v>290</v>
      </c>
      <c r="B53" s="102" t="s">
        <v>291</v>
      </c>
      <c r="C53" s="3"/>
      <c r="D53" s="125">
        <v>800</v>
      </c>
      <c r="E53" s="3"/>
      <c r="F53" s="125"/>
      <c r="G53" s="3"/>
      <c r="H53" s="125"/>
      <c r="I53" s="3"/>
      <c r="J53" s="125"/>
      <c r="K53" s="3"/>
      <c r="L53" s="3"/>
      <c r="M53" s="3"/>
      <c r="N53" s="3"/>
      <c r="O53" s="3"/>
      <c r="P53" s="3">
        <f t="shared" si="0"/>
        <v>800</v>
      </c>
    </row>
    <row r="54" spans="1:16" ht="15.75" customHeight="1">
      <c r="A54" s="97" t="s">
        <v>292</v>
      </c>
      <c r="B54" s="102" t="s">
        <v>293</v>
      </c>
      <c r="C54" s="3"/>
      <c r="D54" s="125"/>
      <c r="E54" s="3"/>
      <c r="F54" s="125"/>
      <c r="G54" s="3"/>
      <c r="H54" s="125"/>
      <c r="I54" s="3"/>
      <c r="J54" s="125"/>
      <c r="K54" s="3"/>
      <c r="L54" s="3"/>
      <c r="M54" s="3"/>
      <c r="N54" s="3"/>
      <c r="O54" s="3"/>
      <c r="P54" s="3">
        <f t="shared" si="0"/>
        <v>0</v>
      </c>
    </row>
    <row r="55" spans="1:16" ht="15.75" customHeight="1">
      <c r="A55" s="97" t="s">
        <v>294</v>
      </c>
      <c r="B55" s="102" t="s">
        <v>295</v>
      </c>
      <c r="C55" s="3"/>
      <c r="D55" s="125"/>
      <c r="E55" s="3"/>
      <c r="F55" s="125"/>
      <c r="G55" s="3"/>
      <c r="H55" s="125"/>
      <c r="I55" s="3"/>
      <c r="J55" s="125"/>
      <c r="K55" s="3"/>
      <c r="L55" s="3"/>
      <c r="M55" s="3"/>
      <c r="N55" s="3"/>
      <c r="O55" s="3"/>
      <c r="P55" s="3">
        <f t="shared" si="0"/>
        <v>0</v>
      </c>
    </row>
    <row r="56" spans="1:16" ht="15.75" customHeight="1">
      <c r="A56" s="97" t="s">
        <v>296</v>
      </c>
      <c r="B56" s="102" t="s">
        <v>372</v>
      </c>
      <c r="C56" s="3"/>
      <c r="D56" s="125"/>
      <c r="E56" s="3"/>
      <c r="F56" s="125"/>
      <c r="G56" s="3"/>
      <c r="H56" s="125"/>
      <c r="I56" s="3"/>
      <c r="J56" s="125"/>
      <c r="K56" s="3"/>
      <c r="L56" s="3"/>
      <c r="M56" s="3"/>
      <c r="N56" s="3"/>
      <c r="O56" s="3"/>
      <c r="P56" s="3">
        <f t="shared" si="0"/>
        <v>0</v>
      </c>
    </row>
    <row r="57" spans="1:16" ht="15.75" customHeight="1">
      <c r="A57" s="97" t="s">
        <v>297</v>
      </c>
      <c r="B57" s="102" t="s">
        <v>298</v>
      </c>
      <c r="C57" s="3"/>
      <c r="D57" s="125"/>
      <c r="E57" s="3"/>
      <c r="F57" s="125"/>
      <c r="G57" s="3"/>
      <c r="H57" s="125"/>
      <c r="I57" s="3"/>
      <c r="J57" s="125">
        <v>4000</v>
      </c>
      <c r="K57" s="3"/>
      <c r="L57" s="3"/>
      <c r="M57" s="3"/>
      <c r="N57" s="3"/>
      <c r="O57" s="3"/>
      <c r="P57" s="3">
        <f t="shared" si="0"/>
        <v>4000</v>
      </c>
    </row>
    <row r="58" spans="1:16" ht="15.75" customHeight="1">
      <c r="A58" s="97" t="s">
        <v>299</v>
      </c>
      <c r="B58" s="102" t="s">
        <v>300</v>
      </c>
      <c r="C58" s="3"/>
      <c r="D58" s="125"/>
      <c r="E58" s="3"/>
      <c r="F58" s="125"/>
      <c r="G58" s="3"/>
      <c r="H58" s="125"/>
      <c r="I58" s="3"/>
      <c r="J58" s="125"/>
      <c r="K58" s="3"/>
      <c r="L58" s="3"/>
      <c r="M58" s="3"/>
      <c r="N58" s="3"/>
      <c r="O58" s="3"/>
      <c r="P58" s="3">
        <f t="shared" si="0"/>
        <v>0</v>
      </c>
    </row>
    <row r="59" spans="1:16" ht="15.75" customHeight="1">
      <c r="A59" s="97" t="s">
        <v>301</v>
      </c>
      <c r="B59" s="102" t="s">
        <v>373</v>
      </c>
      <c r="C59" s="3"/>
      <c r="D59" s="125">
        <v>1300</v>
      </c>
      <c r="E59" s="3"/>
      <c r="F59" s="125"/>
      <c r="G59" s="3"/>
      <c r="H59" s="125"/>
      <c r="I59" s="3"/>
      <c r="J59" s="125"/>
      <c r="K59" s="3"/>
      <c r="L59" s="3"/>
      <c r="M59" s="3"/>
      <c r="N59" s="3"/>
      <c r="O59" s="3"/>
      <c r="P59" s="3">
        <f t="shared" si="0"/>
        <v>1300</v>
      </c>
    </row>
    <row r="60" spans="1:16" ht="15.75" customHeight="1">
      <c r="A60" s="98" t="s">
        <v>302</v>
      </c>
      <c r="B60" s="103" t="s">
        <v>303</v>
      </c>
      <c r="C60" s="3"/>
      <c r="D60" s="125"/>
      <c r="E60" s="3"/>
      <c r="F60" s="125"/>
      <c r="G60" s="3"/>
      <c r="H60" s="125"/>
      <c r="I60" s="3">
        <v>350</v>
      </c>
      <c r="J60" s="125"/>
      <c r="K60" s="3"/>
      <c r="L60" s="3"/>
      <c r="M60" s="3"/>
      <c r="N60" s="3"/>
      <c r="O60" s="3"/>
      <c r="P60" s="3">
        <f t="shared" si="0"/>
        <v>350</v>
      </c>
    </row>
    <row r="61" spans="1:16" ht="15.75" customHeight="1">
      <c r="A61" s="98" t="s">
        <v>304</v>
      </c>
      <c r="B61" s="103" t="s">
        <v>305</v>
      </c>
      <c r="C61" s="3"/>
      <c r="D61" s="125"/>
      <c r="E61" s="3"/>
      <c r="F61" s="125"/>
      <c r="G61" s="3"/>
      <c r="H61" s="125"/>
      <c r="I61" s="3"/>
      <c r="J61" s="125"/>
      <c r="K61" s="3"/>
      <c r="L61" s="3"/>
      <c r="M61" s="3"/>
      <c r="N61" s="3"/>
      <c r="O61" s="3"/>
      <c r="P61" s="3">
        <f t="shared" si="0"/>
        <v>0</v>
      </c>
    </row>
    <row r="62" spans="1:16" ht="15.75" customHeight="1">
      <c r="A62" s="98" t="s">
        <v>306</v>
      </c>
      <c r="B62" s="103" t="s">
        <v>307</v>
      </c>
      <c r="C62" s="3"/>
      <c r="D62" s="125"/>
      <c r="E62" s="3"/>
      <c r="F62" s="125"/>
      <c r="G62" s="3"/>
      <c r="H62" s="125"/>
      <c r="I62" s="3">
        <v>1200</v>
      </c>
      <c r="J62" s="125"/>
      <c r="K62" s="3"/>
      <c r="L62" s="3"/>
      <c r="M62" s="3"/>
      <c r="N62" s="3"/>
      <c r="O62" s="3"/>
      <c r="P62" s="3">
        <f t="shared" si="0"/>
        <v>1200</v>
      </c>
    </row>
    <row r="63" spans="1:16" ht="15.75" customHeight="1">
      <c r="A63" s="98" t="s">
        <v>308</v>
      </c>
      <c r="B63" s="103" t="s">
        <v>309</v>
      </c>
      <c r="C63" s="3"/>
      <c r="D63" s="125"/>
      <c r="E63" s="3"/>
      <c r="F63" s="125"/>
      <c r="G63" s="3"/>
      <c r="H63" s="125"/>
      <c r="I63" s="3"/>
      <c r="J63" s="125"/>
      <c r="K63" s="3"/>
      <c r="L63" s="3"/>
      <c r="M63" s="3"/>
      <c r="N63" s="3"/>
      <c r="O63" s="3"/>
      <c r="P63" s="3">
        <f t="shared" si="0"/>
        <v>0</v>
      </c>
    </row>
    <row r="64" spans="1:16" ht="13.5" customHeight="1">
      <c r="A64" s="98" t="s">
        <v>310</v>
      </c>
      <c r="B64" s="103" t="s">
        <v>311</v>
      </c>
      <c r="C64" s="3"/>
      <c r="D64" s="125"/>
      <c r="E64" s="3"/>
      <c r="F64" s="125"/>
      <c r="G64" s="3"/>
      <c r="H64" s="125"/>
      <c r="I64" s="3"/>
      <c r="J64" s="125"/>
      <c r="K64" s="3"/>
      <c r="L64" s="3"/>
      <c r="M64" s="3"/>
      <c r="N64" s="3"/>
      <c r="O64" s="3"/>
      <c r="P64" s="3">
        <f t="shared" si="0"/>
        <v>0</v>
      </c>
    </row>
    <row r="65" spans="1:16" ht="15.75" customHeight="1">
      <c r="A65" s="98" t="s">
        <v>396</v>
      </c>
      <c r="B65" s="103" t="s">
        <v>397</v>
      </c>
      <c r="C65" s="3"/>
      <c r="D65" s="125"/>
      <c r="E65" s="3"/>
      <c r="F65" s="125"/>
      <c r="G65" s="3"/>
      <c r="H65" s="125"/>
      <c r="I65" s="3"/>
      <c r="J65" s="125"/>
      <c r="K65" s="3"/>
      <c r="L65" s="3"/>
      <c r="M65" s="3"/>
      <c r="N65" s="3"/>
      <c r="O65" s="3"/>
      <c r="P65" s="3">
        <f t="shared" si="0"/>
        <v>0</v>
      </c>
    </row>
    <row r="66" spans="1:16" ht="15.75" customHeight="1">
      <c r="A66" s="98" t="s">
        <v>312</v>
      </c>
      <c r="B66" s="103" t="s">
        <v>313</v>
      </c>
      <c r="C66" s="3"/>
      <c r="D66" s="125"/>
      <c r="E66" s="3"/>
      <c r="F66" s="125"/>
      <c r="G66" s="3"/>
      <c r="H66" s="125"/>
      <c r="I66" s="3"/>
      <c r="J66" s="125"/>
      <c r="K66" s="3"/>
      <c r="L66" s="3"/>
      <c r="M66" s="3"/>
      <c r="N66" s="3"/>
      <c r="O66" s="3"/>
      <c r="P66" s="3">
        <f t="shared" si="0"/>
        <v>0</v>
      </c>
    </row>
    <row r="67" spans="1:16" ht="15.75" customHeight="1">
      <c r="A67" s="98" t="s">
        <v>314</v>
      </c>
      <c r="B67" s="103" t="s">
        <v>315</v>
      </c>
      <c r="C67" s="3"/>
      <c r="D67" s="125"/>
      <c r="E67" s="3"/>
      <c r="F67" s="125"/>
      <c r="G67" s="3"/>
      <c r="H67" s="125"/>
      <c r="I67" s="3"/>
      <c r="J67" s="125"/>
      <c r="K67" s="3"/>
      <c r="L67" s="3"/>
      <c r="M67" s="3"/>
      <c r="N67" s="3"/>
      <c r="O67" s="3"/>
      <c r="P67" s="3">
        <f t="shared" si="0"/>
        <v>0</v>
      </c>
    </row>
    <row r="68" spans="1:16" ht="15.75" customHeight="1">
      <c r="A68" s="98" t="s">
        <v>316</v>
      </c>
      <c r="B68" s="103" t="s">
        <v>317</v>
      </c>
      <c r="C68" s="3"/>
      <c r="D68" s="125"/>
      <c r="E68" s="3"/>
      <c r="F68" s="125"/>
      <c r="G68" s="3"/>
      <c r="H68" s="125"/>
      <c r="I68" s="3"/>
      <c r="J68" s="125"/>
      <c r="K68" s="3">
        <v>11400</v>
      </c>
      <c r="L68" s="3"/>
      <c r="M68" s="3"/>
      <c r="N68" s="3"/>
      <c r="O68" s="3"/>
      <c r="P68" s="3">
        <f t="shared" si="0"/>
        <v>11400</v>
      </c>
    </row>
    <row r="69" spans="1:16" ht="12.75">
      <c r="A69" s="98" t="s">
        <v>318</v>
      </c>
      <c r="B69" s="103" t="s">
        <v>319</v>
      </c>
      <c r="C69" s="3"/>
      <c r="D69" s="125"/>
      <c r="E69" s="3"/>
      <c r="F69" s="125"/>
      <c r="G69" s="3"/>
      <c r="H69" s="125"/>
      <c r="I69" s="3"/>
      <c r="J69" s="125"/>
      <c r="K69" s="3">
        <v>2470</v>
      </c>
      <c r="L69" s="3"/>
      <c r="M69" s="3"/>
      <c r="N69" s="3"/>
      <c r="O69" s="3"/>
      <c r="P69" s="3">
        <f t="shared" si="0"/>
        <v>2470</v>
      </c>
    </row>
    <row r="70" spans="1:16" ht="15.75" customHeight="1">
      <c r="A70" s="97" t="s">
        <v>320</v>
      </c>
      <c r="B70" s="102" t="s">
        <v>321</v>
      </c>
      <c r="C70" s="3"/>
      <c r="D70" s="125"/>
      <c r="E70" s="3"/>
      <c r="F70" s="125"/>
      <c r="G70" s="3"/>
      <c r="H70" s="125"/>
      <c r="I70" s="3"/>
      <c r="J70" s="125"/>
      <c r="K70" s="3"/>
      <c r="L70" s="3"/>
      <c r="M70" s="3"/>
      <c r="N70" s="3"/>
      <c r="O70" s="3">
        <v>1856.64</v>
      </c>
      <c r="P70" s="3">
        <f t="shared" si="0"/>
        <v>1856.64</v>
      </c>
    </row>
    <row r="71" spans="1:16" ht="15.75" customHeight="1">
      <c r="A71" s="97" t="s">
        <v>197</v>
      </c>
      <c r="B71" s="102" t="s">
        <v>322</v>
      </c>
      <c r="C71" s="3">
        <v>0</v>
      </c>
      <c r="D71" s="125"/>
      <c r="E71" s="3"/>
      <c r="F71" s="125"/>
      <c r="G71" s="3"/>
      <c r="H71" s="125"/>
      <c r="I71" s="3"/>
      <c r="J71" s="125"/>
      <c r="K71" s="3"/>
      <c r="L71" s="3"/>
      <c r="M71" s="3"/>
      <c r="N71" s="3"/>
      <c r="O71" s="3">
        <f>77032.9+126573.93</f>
        <v>203606.83</v>
      </c>
      <c r="P71" s="3">
        <f t="shared" si="0"/>
        <v>203606.83</v>
      </c>
    </row>
    <row r="72" spans="1:16" ht="15.75" customHeight="1">
      <c r="A72" s="97" t="s">
        <v>323</v>
      </c>
      <c r="B72" s="102" t="s">
        <v>324</v>
      </c>
      <c r="C72" s="3">
        <v>76</v>
      </c>
      <c r="D72" s="125"/>
      <c r="E72" s="3"/>
      <c r="F72" s="125"/>
      <c r="G72" s="3"/>
      <c r="H72" s="125"/>
      <c r="I72" s="3"/>
      <c r="J72" s="125"/>
      <c r="K72" s="3">
        <v>150</v>
      </c>
      <c r="L72" s="3"/>
      <c r="M72" s="3"/>
      <c r="N72" s="3"/>
      <c r="O72" s="3"/>
      <c r="P72" s="3">
        <f t="shared" si="0"/>
        <v>226</v>
      </c>
    </row>
    <row r="73" spans="1:16" ht="15.75" customHeight="1">
      <c r="A73" s="97" t="s">
        <v>325</v>
      </c>
      <c r="B73" s="102" t="s">
        <v>326</v>
      </c>
      <c r="C73" s="3">
        <v>7560</v>
      </c>
      <c r="D73" s="125"/>
      <c r="E73" s="3"/>
      <c r="F73" s="125"/>
      <c r="G73" s="3"/>
      <c r="H73" s="125"/>
      <c r="I73" s="3"/>
      <c r="J73" s="125"/>
      <c r="K73" s="3"/>
      <c r="L73" s="3"/>
      <c r="M73" s="3"/>
      <c r="N73" s="3"/>
      <c r="O73" s="3"/>
      <c r="P73" s="3">
        <f t="shared" si="0"/>
        <v>7560</v>
      </c>
    </row>
    <row r="74" spans="1:16" ht="15.75" customHeight="1">
      <c r="A74" s="97" t="s">
        <v>327</v>
      </c>
      <c r="B74" s="102" t="s">
        <v>328</v>
      </c>
      <c r="C74" s="3"/>
      <c r="D74" s="125"/>
      <c r="E74" s="3"/>
      <c r="F74" s="125"/>
      <c r="G74" s="3"/>
      <c r="H74" s="125"/>
      <c r="I74" s="3"/>
      <c r="J74" s="125"/>
      <c r="K74" s="3"/>
      <c r="L74" s="3"/>
      <c r="M74" s="3"/>
      <c r="N74" s="3"/>
      <c r="O74" s="3"/>
      <c r="P74" s="3">
        <f t="shared" si="0"/>
        <v>0</v>
      </c>
    </row>
    <row r="75" spans="1:16" ht="15.75" customHeight="1">
      <c r="A75" s="97" t="s">
        <v>329</v>
      </c>
      <c r="B75" s="102" t="s">
        <v>330</v>
      </c>
      <c r="C75" s="3"/>
      <c r="D75" s="125">
        <v>50</v>
      </c>
      <c r="E75" s="3">
        <v>50</v>
      </c>
      <c r="F75" s="125"/>
      <c r="G75" s="3"/>
      <c r="H75" s="125"/>
      <c r="I75" s="3"/>
      <c r="J75" s="125"/>
      <c r="K75" s="3">
        <v>150</v>
      </c>
      <c r="L75" s="3"/>
      <c r="M75" s="3"/>
      <c r="N75" s="3"/>
      <c r="O75" s="3"/>
      <c r="P75" s="3">
        <f t="shared" si="0"/>
        <v>250</v>
      </c>
    </row>
    <row r="76" spans="1:16" ht="15.75" customHeight="1">
      <c r="A76" s="97" t="s">
        <v>331</v>
      </c>
      <c r="B76" s="102" t="s">
        <v>332</v>
      </c>
      <c r="C76" s="3">
        <v>179752.05</v>
      </c>
      <c r="D76" s="125">
        <v>32193.96</v>
      </c>
      <c r="E76" s="3"/>
      <c r="F76" s="125"/>
      <c r="G76" s="3"/>
      <c r="H76" s="125"/>
      <c r="I76" s="3"/>
      <c r="J76" s="125"/>
      <c r="K76" s="3"/>
      <c r="L76" s="3"/>
      <c r="M76" s="3"/>
      <c r="N76" s="3"/>
      <c r="O76" s="3"/>
      <c r="P76" s="3">
        <f t="shared" si="0"/>
        <v>211946.00999999998</v>
      </c>
    </row>
    <row r="77" spans="1:16" ht="15.75" customHeight="1">
      <c r="A77" s="97" t="s">
        <v>333</v>
      </c>
      <c r="B77" s="102" t="s">
        <v>334</v>
      </c>
      <c r="C77" s="3">
        <f>6721.2+1380+1321.92+288</f>
        <v>9711.119999999999</v>
      </c>
      <c r="D77" s="125"/>
      <c r="E77" s="3"/>
      <c r="F77" s="125"/>
      <c r="G77" s="3"/>
      <c r="H77" s="125"/>
      <c r="I77" s="3"/>
      <c r="J77" s="125"/>
      <c r="K77" s="3"/>
      <c r="L77" s="3"/>
      <c r="M77" s="3"/>
      <c r="N77" s="3"/>
      <c r="O77" s="3"/>
      <c r="P77" s="3">
        <f t="shared" ref="P77:P101" si="1">SUM(C77:O77)</f>
        <v>9711.119999999999</v>
      </c>
    </row>
    <row r="78" spans="1:16" ht="15.75" customHeight="1">
      <c r="A78" s="98" t="s">
        <v>335</v>
      </c>
      <c r="B78" s="103" t="s">
        <v>336</v>
      </c>
      <c r="C78" s="3">
        <v>2700</v>
      </c>
      <c r="D78" s="125">
        <v>3000</v>
      </c>
      <c r="E78" s="3"/>
      <c r="F78" s="125"/>
      <c r="G78" s="3"/>
      <c r="H78" s="125"/>
      <c r="I78" s="3"/>
      <c r="J78" s="125"/>
      <c r="K78" s="3"/>
      <c r="L78" s="3"/>
      <c r="M78" s="3"/>
      <c r="N78" s="3"/>
      <c r="O78" s="3"/>
      <c r="P78" s="3">
        <f t="shared" si="1"/>
        <v>5700</v>
      </c>
    </row>
    <row r="79" spans="1:16" ht="15.75" customHeight="1">
      <c r="A79" s="98" t="s">
        <v>337</v>
      </c>
      <c r="B79" s="103" t="s">
        <v>338</v>
      </c>
      <c r="C79" s="3"/>
      <c r="D79" s="125">
        <v>10000</v>
      </c>
      <c r="E79" s="3"/>
      <c r="F79" s="125"/>
      <c r="G79" s="3"/>
      <c r="H79" s="125"/>
      <c r="I79" s="3"/>
      <c r="J79" s="125"/>
      <c r="K79" s="178"/>
      <c r="L79" s="3"/>
      <c r="M79" s="3"/>
      <c r="N79" s="3"/>
      <c r="O79" s="3"/>
      <c r="P79" s="3">
        <f t="shared" si="1"/>
        <v>10000</v>
      </c>
    </row>
    <row r="80" spans="1:16" ht="15.75" customHeight="1">
      <c r="A80" s="98" t="s">
        <v>339</v>
      </c>
      <c r="B80" s="103" t="s">
        <v>340</v>
      </c>
      <c r="C80" s="3"/>
      <c r="D80" s="125"/>
      <c r="E80" s="3">
        <v>250</v>
      </c>
      <c r="F80" s="125"/>
      <c r="G80" s="3"/>
      <c r="H80" s="125"/>
      <c r="I80" s="3"/>
      <c r="J80" s="125"/>
      <c r="K80" s="3"/>
      <c r="L80" s="3"/>
      <c r="M80" s="3"/>
      <c r="N80" s="3"/>
      <c r="O80" s="3"/>
      <c r="P80" s="3">
        <f t="shared" si="1"/>
        <v>250</v>
      </c>
    </row>
    <row r="81" spans="1:22" ht="15.75" customHeight="1">
      <c r="A81" s="98" t="s">
        <v>341</v>
      </c>
      <c r="B81" s="103" t="s">
        <v>342</v>
      </c>
      <c r="C81" s="3">
        <v>0</v>
      </c>
      <c r="D81" s="125">
        <v>0</v>
      </c>
      <c r="E81" s="3">
        <v>150</v>
      </c>
      <c r="F81" s="125"/>
      <c r="G81" s="3">
        <v>500</v>
      </c>
      <c r="H81" s="125"/>
      <c r="I81" s="3">
        <v>340</v>
      </c>
      <c r="J81" s="125"/>
      <c r="K81" s="3"/>
      <c r="L81" s="3"/>
      <c r="M81" s="3"/>
      <c r="N81" s="3"/>
      <c r="O81" s="3"/>
      <c r="P81" s="3">
        <f t="shared" si="1"/>
        <v>990</v>
      </c>
    </row>
    <row r="82" spans="1:22" ht="15.75" customHeight="1">
      <c r="A82" s="98" t="s">
        <v>343</v>
      </c>
      <c r="B82" s="103" t="s">
        <v>344</v>
      </c>
      <c r="C82" s="3"/>
      <c r="D82" s="125"/>
      <c r="E82" s="3"/>
      <c r="F82" s="125"/>
      <c r="G82" s="3"/>
      <c r="H82" s="125"/>
      <c r="I82" s="3"/>
      <c r="J82" s="125"/>
      <c r="K82" s="3"/>
      <c r="L82" s="3"/>
      <c r="M82" s="3"/>
      <c r="N82" s="3"/>
      <c r="O82" s="3"/>
      <c r="P82" s="3">
        <f t="shared" si="1"/>
        <v>0</v>
      </c>
    </row>
    <row r="83" spans="1:22" ht="15.75" customHeight="1">
      <c r="A83" s="98" t="s">
        <v>345</v>
      </c>
      <c r="B83" s="103" t="s">
        <v>346</v>
      </c>
      <c r="C83" s="125">
        <v>850</v>
      </c>
      <c r="D83" s="125"/>
      <c r="E83" s="3">
        <v>0</v>
      </c>
      <c r="F83" s="125"/>
      <c r="G83" s="3">
        <v>175</v>
      </c>
      <c r="H83" s="125"/>
      <c r="I83" s="3">
        <v>580</v>
      </c>
      <c r="J83" s="125"/>
      <c r="K83" s="3"/>
      <c r="L83" s="3"/>
      <c r="M83" s="3"/>
      <c r="N83" s="3"/>
      <c r="O83" s="3"/>
      <c r="P83" s="3">
        <f t="shared" si="1"/>
        <v>1605</v>
      </c>
    </row>
    <row r="84" spans="1:22" ht="15.75" customHeight="1">
      <c r="A84" s="98" t="s">
        <v>384</v>
      </c>
      <c r="B84" s="103" t="s">
        <v>385</v>
      </c>
      <c r="C84" s="3"/>
      <c r="D84" s="125"/>
      <c r="E84" s="3"/>
      <c r="F84" s="125"/>
      <c r="G84" s="3"/>
      <c r="H84" s="125"/>
      <c r="I84" s="3"/>
      <c r="J84" s="125"/>
      <c r="K84" s="3"/>
      <c r="L84" s="3"/>
      <c r="M84" s="3"/>
      <c r="N84" s="3"/>
      <c r="O84" s="3"/>
      <c r="P84" s="3">
        <f t="shared" si="1"/>
        <v>0</v>
      </c>
    </row>
    <row r="85" spans="1:22" ht="15.75" customHeight="1">
      <c r="A85" s="98" t="s">
        <v>347</v>
      </c>
      <c r="B85" s="103" t="s">
        <v>348</v>
      </c>
      <c r="C85" s="3"/>
      <c r="D85" s="125"/>
      <c r="E85" s="3">
        <v>48</v>
      </c>
      <c r="F85" s="125"/>
      <c r="G85" s="3">
        <v>150</v>
      </c>
      <c r="H85" s="125"/>
      <c r="I85" s="3">
        <v>240</v>
      </c>
      <c r="J85" s="125"/>
      <c r="K85" s="3"/>
      <c r="L85" s="3"/>
      <c r="M85" s="3"/>
      <c r="N85" s="3"/>
      <c r="O85" s="3"/>
      <c r="P85" s="3">
        <f t="shared" si="1"/>
        <v>438</v>
      </c>
    </row>
    <row r="86" spans="1:22" ht="15.75" customHeight="1">
      <c r="A86" s="98" t="s">
        <v>349</v>
      </c>
      <c r="B86" s="103" t="s">
        <v>350</v>
      </c>
      <c r="C86" s="3"/>
      <c r="D86" s="125"/>
      <c r="E86" s="3"/>
      <c r="F86" s="125"/>
      <c r="G86" s="3"/>
      <c r="H86" s="125"/>
      <c r="I86" s="3"/>
      <c r="J86" s="125"/>
      <c r="K86" s="3"/>
      <c r="L86" s="3"/>
      <c r="M86" s="3"/>
      <c r="N86" s="3"/>
      <c r="O86" s="3"/>
      <c r="P86" s="3">
        <f t="shared" si="1"/>
        <v>0</v>
      </c>
    </row>
    <row r="87" spans="1:22" ht="15.75" customHeight="1">
      <c r="A87" s="113" t="s">
        <v>398</v>
      </c>
      <c r="B87" s="103" t="s">
        <v>399</v>
      </c>
      <c r="C87" s="3"/>
      <c r="D87" s="125"/>
      <c r="E87" s="3"/>
      <c r="F87" s="125"/>
      <c r="G87" s="3"/>
      <c r="H87" s="125"/>
      <c r="I87" s="3"/>
      <c r="J87" s="125"/>
      <c r="K87" s="3"/>
      <c r="L87" s="3"/>
      <c r="M87" s="3"/>
      <c r="N87" s="3"/>
      <c r="O87" s="3"/>
      <c r="P87" s="3">
        <f t="shared" si="1"/>
        <v>0</v>
      </c>
    </row>
    <row r="88" spans="1:22" ht="15.75" customHeight="1">
      <c r="A88" s="113" t="s">
        <v>351</v>
      </c>
      <c r="B88" s="103" t="s">
        <v>352</v>
      </c>
      <c r="C88" s="3"/>
      <c r="D88" s="125"/>
      <c r="E88" s="3">
        <v>235</v>
      </c>
      <c r="F88" s="125"/>
      <c r="G88" s="3"/>
      <c r="H88" s="125"/>
      <c r="I88" s="3"/>
      <c r="J88" s="125"/>
      <c r="K88" s="3"/>
      <c r="L88" s="3"/>
      <c r="M88" s="3"/>
      <c r="N88" s="3"/>
      <c r="O88" s="3"/>
      <c r="P88" s="3">
        <f t="shared" si="1"/>
        <v>235</v>
      </c>
    </row>
    <row r="89" spans="1:22" ht="15.75" customHeight="1">
      <c r="A89" s="97" t="s">
        <v>353</v>
      </c>
      <c r="B89" s="112" t="s">
        <v>354</v>
      </c>
      <c r="C89" s="3"/>
      <c r="D89" s="125"/>
      <c r="E89" s="3"/>
      <c r="F89" s="125"/>
      <c r="G89" s="3"/>
      <c r="H89" s="125"/>
      <c r="I89" s="3"/>
      <c r="J89" s="125"/>
      <c r="K89" s="3"/>
      <c r="L89" s="3">
        <v>53781.94</v>
      </c>
      <c r="M89" s="3"/>
      <c r="N89" s="3"/>
      <c r="O89" s="3"/>
      <c r="P89" s="3">
        <f t="shared" si="1"/>
        <v>53781.94</v>
      </c>
    </row>
    <row r="90" spans="1:22" ht="15.75" customHeight="1">
      <c r="A90" s="114" t="s">
        <v>377</v>
      </c>
      <c r="B90" s="111" t="s">
        <v>378</v>
      </c>
      <c r="C90" s="3"/>
      <c r="D90" s="125"/>
      <c r="E90" s="3"/>
      <c r="F90" s="125"/>
      <c r="G90" s="3"/>
      <c r="H90" s="125"/>
      <c r="I90" s="3"/>
      <c r="J90" s="125"/>
      <c r="K90" s="3"/>
      <c r="L90" s="3"/>
      <c r="M90" s="3"/>
      <c r="N90" s="3"/>
      <c r="O90" s="3"/>
      <c r="P90" s="3">
        <f t="shared" si="1"/>
        <v>0</v>
      </c>
    </row>
    <row r="91" spans="1:22" ht="15.75" customHeight="1">
      <c r="A91" s="97" t="s">
        <v>355</v>
      </c>
      <c r="B91" s="102" t="s">
        <v>356</v>
      </c>
      <c r="C91" s="3"/>
      <c r="D91" s="125"/>
      <c r="E91" s="3"/>
      <c r="F91" s="125"/>
      <c r="G91" s="3"/>
      <c r="H91" s="125"/>
      <c r="I91" s="3"/>
      <c r="J91" s="125"/>
      <c r="K91" s="3"/>
      <c r="L91" s="3"/>
      <c r="M91" s="3"/>
      <c r="N91" s="3"/>
      <c r="O91" s="3"/>
      <c r="P91" s="3">
        <f t="shared" si="1"/>
        <v>0</v>
      </c>
    </row>
    <row r="92" spans="1:22" ht="15.75" customHeight="1">
      <c r="A92" s="97" t="s">
        <v>207</v>
      </c>
      <c r="B92" s="102" t="s">
        <v>200</v>
      </c>
      <c r="C92" s="3"/>
      <c r="D92" s="125"/>
      <c r="E92" s="3"/>
      <c r="F92" s="125"/>
      <c r="G92" s="3"/>
      <c r="H92" s="125"/>
      <c r="I92" s="3"/>
      <c r="J92" s="125"/>
      <c r="K92" s="3"/>
      <c r="L92" s="125"/>
      <c r="M92" s="3"/>
      <c r="N92" s="3"/>
      <c r="O92" s="3"/>
      <c r="P92" s="3">
        <f t="shared" si="1"/>
        <v>0</v>
      </c>
      <c r="S92" s="193"/>
      <c r="T92" s="193"/>
      <c r="U92" s="193"/>
      <c r="V92" s="193"/>
    </row>
    <row r="93" spans="1:22" ht="15.75" customHeight="1">
      <c r="A93" s="97" t="s">
        <v>357</v>
      </c>
      <c r="B93" s="102" t="s">
        <v>358</v>
      </c>
      <c r="C93" s="3"/>
      <c r="D93" s="125"/>
      <c r="E93" s="3"/>
      <c r="F93" s="125"/>
      <c r="G93" s="3"/>
      <c r="H93" s="125"/>
      <c r="I93" s="3"/>
      <c r="J93" s="125"/>
      <c r="K93" s="3"/>
      <c r="L93" s="3"/>
      <c r="M93" s="3"/>
      <c r="N93" s="3"/>
      <c r="O93" s="3"/>
      <c r="P93" s="3">
        <f t="shared" si="1"/>
        <v>0</v>
      </c>
      <c r="S93" s="193"/>
      <c r="T93" s="193"/>
      <c r="U93" s="193"/>
      <c r="V93" s="193"/>
    </row>
    <row r="94" spans="1:22" ht="15.75" customHeight="1">
      <c r="A94" s="97" t="s">
        <v>359</v>
      </c>
      <c r="B94" s="102" t="s">
        <v>360</v>
      </c>
      <c r="C94" s="3"/>
      <c r="D94" s="125"/>
      <c r="E94" s="3"/>
      <c r="F94" s="125"/>
      <c r="G94" s="3"/>
      <c r="H94" s="125"/>
      <c r="I94" s="3"/>
      <c r="J94" s="125"/>
      <c r="K94" s="3"/>
      <c r="L94" s="3"/>
      <c r="M94" s="3"/>
      <c r="N94" s="3"/>
      <c r="O94" s="3"/>
      <c r="P94" s="3">
        <f t="shared" si="1"/>
        <v>0</v>
      </c>
      <c r="S94" s="193"/>
      <c r="T94" s="193"/>
      <c r="U94" s="193"/>
      <c r="V94" s="193"/>
    </row>
    <row r="95" spans="1:22" ht="15.75" customHeight="1">
      <c r="A95" s="97" t="s">
        <v>419</v>
      </c>
      <c r="B95" s="102" t="s">
        <v>420</v>
      </c>
      <c r="C95" s="3"/>
      <c r="D95" s="125"/>
      <c r="E95" s="3"/>
      <c r="F95" s="125"/>
      <c r="G95" s="3"/>
      <c r="H95" s="125"/>
      <c r="I95" s="3"/>
      <c r="J95" s="125"/>
      <c r="K95" s="3"/>
      <c r="L95" s="3"/>
      <c r="M95" s="3"/>
      <c r="N95" s="3"/>
      <c r="O95" s="3"/>
      <c r="P95" s="3">
        <f t="shared" si="1"/>
        <v>0</v>
      </c>
      <c r="S95" s="193"/>
      <c r="T95" s="309"/>
      <c r="U95" s="193"/>
      <c r="V95" s="193"/>
    </row>
    <row r="96" spans="1:22" ht="15.75" customHeight="1">
      <c r="A96" s="97" t="s">
        <v>361</v>
      </c>
      <c r="B96" s="102" t="s">
        <v>362</v>
      </c>
      <c r="C96" s="3"/>
      <c r="D96" s="125"/>
      <c r="E96" s="3"/>
      <c r="F96" s="125"/>
      <c r="G96" s="3"/>
      <c r="H96" s="125"/>
      <c r="I96" s="3"/>
      <c r="J96" s="125"/>
      <c r="K96" s="3"/>
      <c r="L96" s="3"/>
      <c r="M96" s="3"/>
      <c r="N96" s="3"/>
      <c r="O96" s="3"/>
      <c r="P96" s="3">
        <f t="shared" si="1"/>
        <v>0</v>
      </c>
      <c r="S96" s="193"/>
      <c r="T96" s="310"/>
      <c r="U96" s="193"/>
      <c r="V96" s="193"/>
    </row>
    <row r="97" spans="1:22" ht="15.75" customHeight="1">
      <c r="A97" s="98" t="s">
        <v>363</v>
      </c>
      <c r="B97" s="103" t="s">
        <v>364</v>
      </c>
      <c r="C97" s="3"/>
      <c r="D97" s="125"/>
      <c r="E97" s="3"/>
      <c r="F97" s="125"/>
      <c r="G97" s="3"/>
      <c r="H97" s="125"/>
      <c r="I97" s="3"/>
      <c r="J97" s="125"/>
      <c r="K97" s="125"/>
      <c r="L97" s="3"/>
      <c r="M97" s="3"/>
      <c r="N97" s="3"/>
      <c r="O97" s="3"/>
      <c r="P97" s="3">
        <f t="shared" si="1"/>
        <v>0</v>
      </c>
      <c r="S97" s="193"/>
      <c r="T97" s="311"/>
      <c r="U97" s="193"/>
      <c r="V97" s="193"/>
    </row>
    <row r="98" spans="1:22" ht="15.75" customHeight="1">
      <c r="A98" s="97" t="s">
        <v>365</v>
      </c>
      <c r="B98" s="102" t="s">
        <v>366</v>
      </c>
      <c r="C98" s="3"/>
      <c r="D98" s="125"/>
      <c r="E98" s="3"/>
      <c r="F98" s="125"/>
      <c r="G98" s="3"/>
      <c r="H98" s="125"/>
      <c r="I98" s="3"/>
      <c r="J98" s="125"/>
      <c r="K98" s="153">
        <v>1497242.4</v>
      </c>
      <c r="L98" s="153"/>
      <c r="M98" s="3">
        <v>343806.96</v>
      </c>
      <c r="N98" s="3"/>
      <c r="O98" s="3"/>
      <c r="P98" s="3">
        <f t="shared" si="1"/>
        <v>1841049.3599999999</v>
      </c>
      <c r="S98" s="193"/>
      <c r="T98" s="311"/>
      <c r="U98" s="193"/>
      <c r="V98" s="193"/>
    </row>
    <row r="99" spans="1:22" ht="15.75" customHeight="1">
      <c r="A99" s="97" t="s">
        <v>196</v>
      </c>
      <c r="B99" s="102" t="s">
        <v>322</v>
      </c>
      <c r="C99" s="3"/>
      <c r="D99" s="125"/>
      <c r="E99" s="3"/>
      <c r="F99" s="125"/>
      <c r="G99" s="3"/>
      <c r="H99" s="125"/>
      <c r="I99" s="3"/>
      <c r="J99" s="125"/>
      <c r="K99" s="3"/>
      <c r="L99" s="3"/>
      <c r="M99" s="3"/>
      <c r="N99" s="3"/>
      <c r="O99" s="3">
        <f>23589.62+40201.47</f>
        <v>63791.09</v>
      </c>
      <c r="P99" s="3">
        <f t="shared" si="1"/>
        <v>63791.09</v>
      </c>
      <c r="S99" s="193"/>
      <c r="T99" s="311"/>
      <c r="U99" s="193"/>
      <c r="V99" s="193"/>
    </row>
    <row r="100" spans="1:22" ht="15.75" customHeight="1">
      <c r="A100" s="97" t="s">
        <v>367</v>
      </c>
      <c r="B100" s="102" t="s">
        <v>368</v>
      </c>
      <c r="C100" s="3"/>
      <c r="D100" s="125"/>
      <c r="E100" s="3"/>
      <c r="F100" s="125"/>
      <c r="G100" s="3"/>
      <c r="H100" s="125"/>
      <c r="I100" s="3"/>
      <c r="J100" s="125"/>
      <c r="K100" s="3"/>
      <c r="L100" s="3"/>
      <c r="M100" s="3"/>
      <c r="N100" s="3"/>
      <c r="O100" s="3"/>
      <c r="P100" s="3">
        <f t="shared" si="1"/>
        <v>0</v>
      </c>
      <c r="R100" s="200"/>
      <c r="S100" s="193"/>
      <c r="T100" s="311"/>
      <c r="U100" s="193"/>
      <c r="V100" s="193"/>
    </row>
    <row r="101" spans="1:22" ht="13.5" thickBot="1">
      <c r="A101" s="100"/>
      <c r="B101" s="21"/>
      <c r="C101" s="3"/>
      <c r="D101" s="125"/>
      <c r="E101" s="3"/>
      <c r="F101" s="125"/>
      <c r="G101" s="3"/>
      <c r="H101" s="125"/>
      <c r="I101" s="3"/>
      <c r="J101" s="125"/>
      <c r="K101" s="3"/>
      <c r="L101" s="3"/>
      <c r="M101" s="3"/>
      <c r="N101" s="3"/>
      <c r="O101" s="3"/>
      <c r="P101" s="3">
        <f t="shared" si="1"/>
        <v>0</v>
      </c>
      <c r="R101" s="200"/>
      <c r="T101" s="311"/>
    </row>
    <row r="102" spans="1:22" s="107" customFormat="1" ht="16.5" customHeight="1" thickBot="1">
      <c r="A102" s="105"/>
      <c r="B102" s="285" t="s">
        <v>31</v>
      </c>
      <c r="C102" s="106">
        <f>SUM(C12:C101)</f>
        <v>315160.56999999995</v>
      </c>
      <c r="D102" s="247">
        <f>SUM(D12:D101)</f>
        <v>77383.839999999997</v>
      </c>
      <c r="E102" s="106">
        <f>SUM(E12:E101)</f>
        <v>59129.919999999998</v>
      </c>
      <c r="F102" s="106">
        <f>SUM(F12:F101)</f>
        <v>0</v>
      </c>
      <c r="G102" s="106">
        <f t="shared" ref="G102:P102" si="2">SUM(G12:G101)</f>
        <v>13675.740000000002</v>
      </c>
      <c r="H102" s="106">
        <f t="shared" si="2"/>
        <v>0</v>
      </c>
      <c r="I102" s="106">
        <f>SUM(I12:I101)</f>
        <v>77310.899999999994</v>
      </c>
      <c r="J102" s="106">
        <f>SUM(J12:J101)</f>
        <v>40205.160000000003</v>
      </c>
      <c r="K102" s="247">
        <f>SUM(K12:K101)</f>
        <v>1540085.9</v>
      </c>
      <c r="L102" s="106">
        <f t="shared" si="2"/>
        <v>53781.94</v>
      </c>
      <c r="M102" s="106">
        <f>SUM(M12:M101)</f>
        <v>343806.96</v>
      </c>
      <c r="N102" s="106">
        <f>SUM(N12:N101)</f>
        <v>0</v>
      </c>
      <c r="O102" s="106">
        <f t="shared" si="2"/>
        <v>269254.56</v>
      </c>
      <c r="P102" s="106">
        <f t="shared" si="2"/>
        <v>2789795.4899999998</v>
      </c>
      <c r="R102" s="200"/>
      <c r="T102" s="311"/>
    </row>
    <row r="103" spans="1:22" ht="15" customHeight="1">
      <c r="A103" s="11"/>
      <c r="B103" s="12"/>
      <c r="R103" s="200"/>
      <c r="T103" s="193"/>
    </row>
    <row r="104" spans="1:22" ht="15" customHeight="1">
      <c r="A104" s="11"/>
      <c r="B104" s="12"/>
      <c r="N104" s="224"/>
      <c r="O104" s="159"/>
      <c r="P104" s="227">
        <v>2789795.49</v>
      </c>
      <c r="R104" s="200"/>
      <c r="T104" s="193"/>
    </row>
    <row r="105" spans="1:22" ht="15" customHeight="1">
      <c r="A105" s="11"/>
      <c r="B105" s="12"/>
      <c r="C105" s="4" t="s">
        <v>415</v>
      </c>
      <c r="D105" s="170">
        <f>Ingresos!G45</f>
        <v>117589</v>
      </c>
      <c r="E105" s="170">
        <f>+D102+F102+H102+J102</f>
        <v>117589</v>
      </c>
      <c r="F105" s="170">
        <f>SUM(D105)-E105</f>
        <v>0</v>
      </c>
      <c r="I105" s="23"/>
      <c r="P105" s="228"/>
      <c r="R105" s="194"/>
    </row>
    <row r="106" spans="1:22" ht="15.75" customHeight="1">
      <c r="A106" s="177"/>
      <c r="C106" s="4" t="s">
        <v>416</v>
      </c>
      <c r="D106" s="192">
        <f>Ingresos!C45</f>
        <v>465277.13</v>
      </c>
      <c r="E106" s="172">
        <f>C102+E102+G102+I102</f>
        <v>465277.12999999989</v>
      </c>
      <c r="F106" s="170">
        <f>SUM(D106)-E106</f>
        <v>0</v>
      </c>
      <c r="G106" s="22"/>
      <c r="H106" s="212"/>
      <c r="K106" s="23"/>
      <c r="L106" s="199"/>
      <c r="M106" s="108"/>
      <c r="N106" s="23"/>
      <c r="R106" s="195"/>
    </row>
    <row r="107" spans="1:22" ht="15.75" customHeight="1">
      <c r="A107" s="115"/>
      <c r="B107" s="115"/>
      <c r="C107" s="4" t="s">
        <v>417</v>
      </c>
      <c r="D107" s="171">
        <f>Ingresos!D45</f>
        <v>1863122.4</v>
      </c>
      <c r="E107" s="173">
        <f>K102+L102+O102</f>
        <v>1863122.4</v>
      </c>
      <c r="F107" s="170">
        <f>SUM(D107)-E107</f>
        <v>0</v>
      </c>
      <c r="G107" s="115"/>
      <c r="H107" s="115"/>
      <c r="I107" s="115"/>
      <c r="J107" s="115"/>
      <c r="L107" s="199"/>
      <c r="M107" s="108"/>
      <c r="P107" s="228"/>
    </row>
    <row r="108" spans="1:22" ht="15.75" customHeight="1">
      <c r="A108" s="115"/>
      <c r="B108" s="115"/>
      <c r="C108" s="115" t="s">
        <v>489</v>
      </c>
      <c r="D108" s="171">
        <f>Ingresos!E45</f>
        <v>343806.96</v>
      </c>
      <c r="E108" s="173">
        <f>M102</f>
        <v>343806.96</v>
      </c>
      <c r="F108" s="170">
        <f>SUM(D108)-E108</f>
        <v>0</v>
      </c>
      <c r="G108" s="115"/>
      <c r="H108" s="115"/>
      <c r="I108" s="115"/>
      <c r="J108" s="115"/>
      <c r="L108" s="199"/>
      <c r="M108" s="108"/>
      <c r="P108" s="228"/>
    </row>
    <row r="109" spans="1:22" ht="15.75" customHeight="1">
      <c r="A109" s="115"/>
      <c r="B109" s="115"/>
      <c r="C109" s="174" t="s">
        <v>418</v>
      </c>
      <c r="D109" s="172">
        <f>SUM(D105:D108)</f>
        <v>2789795.4899999998</v>
      </c>
      <c r="E109" s="115"/>
      <c r="F109" s="115"/>
      <c r="G109" s="266"/>
      <c r="H109" s="115"/>
      <c r="I109" s="115"/>
      <c r="J109" s="115"/>
      <c r="L109" s="199"/>
      <c r="M109" s="108"/>
      <c r="P109" s="228"/>
    </row>
    <row r="110" spans="1:22" ht="15.75" customHeight="1">
      <c r="A110" s="11"/>
      <c r="D110" s="1"/>
      <c r="L110" s="199"/>
      <c r="M110" s="108"/>
      <c r="N110" s="108"/>
      <c r="P110" s="229"/>
    </row>
    <row r="111" spans="1:22" ht="15.75" customHeight="1">
      <c r="A111" s="24"/>
      <c r="B111" s="372" t="s">
        <v>496</v>
      </c>
      <c r="C111" s="372"/>
      <c r="D111" s="109"/>
      <c r="E111" s="109"/>
      <c r="F111" s="109"/>
      <c r="G111" s="109"/>
      <c r="H111" s="109"/>
      <c r="I111" s="109"/>
      <c r="J111" s="109"/>
      <c r="L111" s="199"/>
      <c r="M111" s="108"/>
      <c r="N111" s="134"/>
      <c r="P111" s="230"/>
    </row>
    <row r="112" spans="1:22" ht="15.75" customHeight="1">
      <c r="A112" s="24"/>
      <c r="B112" s="372"/>
      <c r="C112" s="372"/>
      <c r="D112" s="109"/>
      <c r="E112" s="109"/>
      <c r="F112" s="109"/>
      <c r="G112" s="109"/>
      <c r="H112" s="109"/>
      <c r="I112" s="109"/>
      <c r="J112" s="109"/>
      <c r="L112" s="199"/>
      <c r="M112" s="160"/>
      <c r="N112" s="108"/>
      <c r="P112" s="229"/>
    </row>
    <row r="113" spans="1:17" ht="15" customHeight="1">
      <c r="A113" s="1"/>
      <c r="B113" s="372"/>
      <c r="C113" s="372"/>
    </row>
    <row r="114" spans="1:17" ht="15.75" thickBot="1">
      <c r="A114" s="231"/>
      <c r="B114" s="372"/>
      <c r="C114" s="372"/>
    </row>
    <row r="115" spans="1:17" ht="19.5" customHeight="1">
      <c r="A115" s="97">
        <v>51101</v>
      </c>
      <c r="B115" s="101" t="s">
        <v>169</v>
      </c>
      <c r="C115" s="281">
        <v>46900</v>
      </c>
      <c r="D115" s="364" t="s">
        <v>475</v>
      </c>
      <c r="E115" s="365"/>
    </row>
    <row r="116" spans="1:17" ht="15.75" customHeight="1">
      <c r="A116" s="98"/>
      <c r="B116" s="103"/>
      <c r="C116" s="237"/>
      <c r="D116" s="364"/>
      <c r="E116" s="365"/>
    </row>
    <row r="117" spans="1:17" ht="19.5" customHeight="1">
      <c r="A117" s="98"/>
      <c r="B117" s="103"/>
      <c r="C117" s="236"/>
      <c r="D117" s="364"/>
      <c r="E117" s="365"/>
      <c r="K117" s="115"/>
      <c r="L117" s="115"/>
      <c r="M117" s="115"/>
      <c r="N117" s="115"/>
      <c r="O117" s="115"/>
      <c r="P117" s="115"/>
    </row>
    <row r="118" spans="1:17" ht="19.5" customHeight="1">
      <c r="A118" s="97"/>
      <c r="B118" s="102"/>
      <c r="C118" s="236"/>
      <c r="D118" s="364"/>
      <c r="E118" s="365"/>
      <c r="K118" s="115"/>
      <c r="L118" s="115"/>
      <c r="M118" s="115"/>
      <c r="N118" s="115"/>
      <c r="O118" s="115"/>
      <c r="P118" s="115"/>
    </row>
    <row r="119" spans="1:17" ht="19.5" customHeight="1">
      <c r="A119" s="98"/>
      <c r="B119" s="103"/>
      <c r="C119" s="236"/>
      <c r="D119" s="364"/>
      <c r="E119" s="365"/>
      <c r="K119" s="115"/>
      <c r="L119" s="115"/>
      <c r="M119" s="115"/>
      <c r="N119" s="115"/>
      <c r="O119" s="115"/>
      <c r="P119" s="115"/>
    </row>
    <row r="120" spans="1:17">
      <c r="A120" s="1"/>
      <c r="B120" s="1"/>
      <c r="C120" s="245">
        <f>SUM(C115:C119)</f>
        <v>46900</v>
      </c>
      <c r="D120" s="1"/>
      <c r="E120" s="1"/>
      <c r="F120" s="249"/>
      <c r="G120" s="1"/>
      <c r="H120" s="1"/>
      <c r="I120" s="1"/>
      <c r="J120" s="1"/>
      <c r="P120" s="176"/>
      <c r="Q120" s="176"/>
    </row>
    <row r="121" spans="1:17">
      <c r="A121" s="1"/>
      <c r="B121" s="1"/>
      <c r="C121" s="1"/>
      <c r="D121" s="1"/>
      <c r="E121" s="1"/>
      <c r="F121" s="249"/>
      <c r="G121" s="1"/>
      <c r="H121" s="1"/>
      <c r="I121" s="1"/>
      <c r="J121" s="1"/>
      <c r="P121" s="176"/>
      <c r="Q121" s="176"/>
    </row>
    <row r="122" spans="1:17">
      <c r="A122" s="1"/>
      <c r="B122" s="23">
        <f>C12+C13+C14+C15+C16+C17+C18+C19+C20+C21+C22+C23+C24+C25+E12+E13+E14+E15+E16+E17+E18+E19+E20+E21+E22+E23+E24+G12+G13+G14+G15+G16+G17+G18+G19+G20+G21+G22+G23+G24+I12+I13+I14+I15+I16+I17+I18+I19+I20+I21+I22+I23+I24</f>
        <v>193382.95999999996</v>
      </c>
      <c r="C122" s="4" t="s">
        <v>465</v>
      </c>
      <c r="E122" s="1"/>
      <c r="F122" s="1"/>
      <c r="G122" s="1"/>
      <c r="H122" s="1"/>
      <c r="I122" s="1"/>
      <c r="J122" s="1"/>
      <c r="P122" s="176"/>
      <c r="Q122" s="176"/>
    </row>
    <row r="123" spans="1:17">
      <c r="A123" s="1"/>
      <c r="B123" s="244">
        <f>D106/2</f>
        <v>232638.565</v>
      </c>
      <c r="C123" s="4" t="s">
        <v>466</v>
      </c>
      <c r="E123" s="1"/>
      <c r="F123" s="1"/>
      <c r="G123" s="1"/>
      <c r="H123" s="1"/>
      <c r="I123" s="1"/>
      <c r="J123" s="1"/>
      <c r="P123" s="176"/>
      <c r="Q123" s="176"/>
    </row>
    <row r="124" spans="1:17">
      <c r="A124" s="1"/>
      <c r="B124" s="246">
        <f>B122-B123</f>
        <v>-39255.60500000004</v>
      </c>
      <c r="C124" s="4" t="s">
        <v>467</v>
      </c>
      <c r="E124" s="1"/>
      <c r="F124" s="1"/>
      <c r="G124" s="1"/>
      <c r="H124" s="1"/>
      <c r="I124" s="1"/>
      <c r="J124" s="1"/>
      <c r="P124" s="176"/>
      <c r="Q124" s="176"/>
    </row>
    <row r="125" spans="1:17">
      <c r="A125" s="1"/>
      <c r="E125" s="1"/>
      <c r="F125" s="1"/>
      <c r="G125" s="1"/>
      <c r="H125" s="1"/>
      <c r="I125" s="1"/>
      <c r="J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</row>
  </sheetData>
  <protectedRanges>
    <protectedRange sqref="J16:J17" name="Rango1_1"/>
    <protectedRange sqref="J19:J22" name="Rango1_1_1"/>
    <protectedRange sqref="J77" name="Rango1_1_3"/>
    <protectedRange sqref="J76" name="Rango1_1_2_1"/>
  </protectedRanges>
  <sortState ref="A114:C118">
    <sortCondition ref="A113"/>
  </sortState>
  <mergeCells count="26">
    <mergeCell ref="D115:E119"/>
    <mergeCell ref="K9:K11"/>
    <mergeCell ref="M9:M11"/>
    <mergeCell ref="B8:B11"/>
    <mergeCell ref="J9:J11"/>
    <mergeCell ref="I9:I11"/>
    <mergeCell ref="D9:D11"/>
    <mergeCell ref="E9:E11"/>
    <mergeCell ref="C9:C11"/>
    <mergeCell ref="B111:C114"/>
    <mergeCell ref="A8:A11"/>
    <mergeCell ref="A1:P1"/>
    <mergeCell ref="A2:P2"/>
    <mergeCell ref="A3:P3"/>
    <mergeCell ref="A4:P4"/>
    <mergeCell ref="A6:P6"/>
    <mergeCell ref="A5:P5"/>
    <mergeCell ref="L9:L11"/>
    <mergeCell ref="N9:N11"/>
    <mergeCell ref="A7:P7"/>
    <mergeCell ref="P8:P11"/>
    <mergeCell ref="F9:F11"/>
    <mergeCell ref="G9:G11"/>
    <mergeCell ref="H9:H11"/>
    <mergeCell ref="C8:O8"/>
    <mergeCell ref="O9:O11"/>
  </mergeCells>
  <phoneticPr fontId="6" type="noConversion"/>
  <pageMargins left="0.39370078740157483" right="0.23622047244094491" top="0.98425196850393704" bottom="0.39370078740157483" header="0" footer="0"/>
  <pageSetup scale="58" orientation="landscape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57"/>
  </sheetPr>
  <dimension ref="A1:K200"/>
  <sheetViews>
    <sheetView topLeftCell="A10" zoomScale="90" workbookViewId="0">
      <selection activeCell="H19" sqref="H19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5" customWidth="1"/>
    <col min="9" max="9" width="1.28515625" style="122" customWidth="1"/>
    <col min="10" max="16384" width="11.42578125" style="122"/>
  </cols>
  <sheetData>
    <row r="1" spans="1:8" ht="18">
      <c r="A1" s="4"/>
      <c r="C1" s="29"/>
      <c r="D1" s="29"/>
      <c r="E1" s="29"/>
      <c r="F1" s="29"/>
      <c r="G1" s="29"/>
      <c r="H1" s="30" t="s">
        <v>92</v>
      </c>
    </row>
    <row r="2" spans="1:8" ht="18.75">
      <c r="A2" s="347" t="s">
        <v>239</v>
      </c>
      <c r="B2" s="348"/>
      <c r="C2" s="348"/>
      <c r="D2" s="348"/>
      <c r="E2" s="348"/>
      <c r="F2" s="348"/>
      <c r="G2" s="348"/>
      <c r="H2" s="348"/>
    </row>
    <row r="3" spans="1:8" ht="18.75">
      <c r="A3" s="347" t="s">
        <v>208</v>
      </c>
      <c r="B3" s="348"/>
      <c r="C3" s="348"/>
      <c r="D3" s="348"/>
      <c r="E3" s="348"/>
      <c r="F3" s="348"/>
      <c r="G3" s="348"/>
      <c r="H3" s="348"/>
    </row>
    <row r="4" spans="1:8" ht="18.75">
      <c r="A4" s="347" t="s">
        <v>12</v>
      </c>
      <c r="B4" s="348"/>
      <c r="C4" s="348"/>
      <c r="D4" s="348"/>
      <c r="E4" s="348"/>
      <c r="F4" s="348"/>
      <c r="G4" s="348"/>
      <c r="H4" s="348"/>
    </row>
    <row r="5" spans="1:8" ht="18.75">
      <c r="A5" s="347" t="s">
        <v>470</v>
      </c>
      <c r="B5" s="348"/>
      <c r="C5" s="348"/>
      <c r="D5" s="348"/>
      <c r="E5" s="348"/>
      <c r="F5" s="348"/>
      <c r="G5" s="348"/>
      <c r="H5" s="348"/>
    </row>
    <row r="6" spans="1:8" ht="18.75">
      <c r="A6" s="347" t="s">
        <v>13</v>
      </c>
      <c r="B6" s="348"/>
      <c r="C6" s="348"/>
      <c r="D6" s="348"/>
      <c r="E6" s="348"/>
      <c r="F6" s="348"/>
      <c r="G6" s="348"/>
      <c r="H6" s="348"/>
    </row>
    <row r="7" spans="1:8" ht="11.25" customHeight="1">
      <c r="A7" s="376"/>
      <c r="B7" s="377"/>
      <c r="C7" s="377"/>
      <c r="D7" s="377"/>
      <c r="E7" s="377"/>
      <c r="F7" s="377"/>
      <c r="G7" s="377"/>
      <c r="H7" s="377"/>
    </row>
    <row r="8" spans="1:8" ht="18.75">
      <c r="A8" s="373" t="s">
        <v>96</v>
      </c>
      <c r="B8" s="373"/>
      <c r="C8" s="373"/>
      <c r="D8" s="373"/>
      <c r="E8" s="373"/>
      <c r="F8" s="373"/>
      <c r="G8" s="373"/>
      <c r="H8" s="373"/>
    </row>
    <row r="9" spans="1:8" ht="18.75">
      <c r="A9" s="373" t="s">
        <v>179</v>
      </c>
      <c r="B9" s="373"/>
      <c r="C9" s="373"/>
      <c r="D9" s="373"/>
      <c r="E9" s="373"/>
      <c r="F9" s="373"/>
      <c r="G9" s="373"/>
      <c r="H9" s="373"/>
    </row>
    <row r="10" spans="1:8" ht="11.25" customHeight="1" thickBot="1">
      <c r="A10" s="118"/>
      <c r="B10" s="118"/>
      <c r="C10" s="118"/>
      <c r="D10" s="118"/>
      <c r="E10" s="118"/>
      <c r="F10" s="120"/>
      <c r="G10" s="120"/>
      <c r="H10" s="120"/>
    </row>
    <row r="11" spans="1:8" ht="30.75" customHeight="1" thickBot="1">
      <c r="A11" s="374" t="s">
        <v>6</v>
      </c>
      <c r="B11" s="375"/>
      <c r="C11" s="375"/>
      <c r="D11" s="375"/>
      <c r="E11" s="375"/>
      <c r="F11" s="116"/>
      <c r="G11" s="119"/>
      <c r="H11" s="38"/>
    </row>
    <row r="12" spans="1:8" ht="193.5" customHeight="1" thickBot="1">
      <c r="A12" s="39" t="s">
        <v>32</v>
      </c>
      <c r="B12" s="40" t="s">
        <v>33</v>
      </c>
      <c r="C12" s="40" t="s">
        <v>34</v>
      </c>
      <c r="D12" s="40" t="s">
        <v>39</v>
      </c>
      <c r="E12" s="41" t="s">
        <v>35</v>
      </c>
      <c r="F12" s="117" t="s">
        <v>36</v>
      </c>
      <c r="G12" s="259" t="s">
        <v>37</v>
      </c>
      <c r="H12" s="43" t="s">
        <v>100</v>
      </c>
    </row>
    <row r="13" spans="1:8" ht="15.75" customHeight="1">
      <c r="A13" s="123">
        <v>1</v>
      </c>
      <c r="B13" s="124" t="s">
        <v>173</v>
      </c>
      <c r="C13" s="124" t="s">
        <v>173</v>
      </c>
      <c r="D13" s="124" t="s">
        <v>174</v>
      </c>
      <c r="E13" s="124" t="s">
        <v>240</v>
      </c>
      <c r="F13" s="257">
        <f>Egresos!A12</f>
        <v>51101</v>
      </c>
      <c r="G13" s="102" t="str">
        <f>Egresos!B12</f>
        <v>Sueldos</v>
      </c>
      <c r="H13" s="258">
        <f>Egresos!D12</f>
        <v>19200</v>
      </c>
    </row>
    <row r="14" spans="1:8" ht="15.75" customHeight="1">
      <c r="A14" s="123">
        <v>1</v>
      </c>
      <c r="B14" s="124" t="s">
        <v>173</v>
      </c>
      <c r="C14" s="124" t="s">
        <v>173</v>
      </c>
      <c r="D14" s="124" t="s">
        <v>174</v>
      </c>
      <c r="E14" s="124" t="s">
        <v>240</v>
      </c>
      <c r="F14" s="257" t="str">
        <f>Egresos!A19</f>
        <v>51401</v>
      </c>
      <c r="G14" s="102" t="str">
        <f>Egresos!B19</f>
        <v>Por Remuneraciones Permanentes (ISSS)</v>
      </c>
      <c r="H14" s="258">
        <f>Egresos!D19</f>
        <v>1224</v>
      </c>
    </row>
    <row r="15" spans="1:8" ht="15.75" customHeight="1">
      <c r="A15" s="123">
        <v>1</v>
      </c>
      <c r="B15" s="124" t="s">
        <v>173</v>
      </c>
      <c r="C15" s="124" t="s">
        <v>173</v>
      </c>
      <c r="D15" s="124" t="s">
        <v>174</v>
      </c>
      <c r="E15" s="124" t="s">
        <v>240</v>
      </c>
      <c r="F15" s="257" t="str">
        <f>Egresos!A20</f>
        <v>51501</v>
      </c>
      <c r="G15" s="102" t="str">
        <f>Egresos!B20</f>
        <v>Por Remuneraciones Permanentes (AFP'S)</v>
      </c>
      <c r="H15" s="258">
        <f>Egresos!D20</f>
        <v>1115.8800000000001</v>
      </c>
    </row>
    <row r="16" spans="1:8" ht="15.75" customHeight="1">
      <c r="A16" s="123">
        <v>1</v>
      </c>
      <c r="B16" s="124" t="s">
        <v>173</v>
      </c>
      <c r="C16" s="124" t="s">
        <v>173</v>
      </c>
      <c r="D16" s="124" t="s">
        <v>174</v>
      </c>
      <c r="E16" s="124" t="s">
        <v>240</v>
      </c>
      <c r="F16" s="257" t="str">
        <f>Egresos!A32</f>
        <v>54108</v>
      </c>
      <c r="G16" s="102" t="str">
        <f>Egresos!B32</f>
        <v>Productos Farmacéuticos y Medicinales</v>
      </c>
      <c r="H16" s="258">
        <f>Egresos!D32</f>
        <v>8500</v>
      </c>
    </row>
    <row r="17" spans="1:8" ht="15.75" customHeight="1">
      <c r="A17" s="123">
        <v>1</v>
      </c>
      <c r="B17" s="124" t="s">
        <v>173</v>
      </c>
      <c r="C17" s="124" t="s">
        <v>173</v>
      </c>
      <c r="D17" s="124" t="s">
        <v>174</v>
      </c>
      <c r="E17" s="124" t="s">
        <v>240</v>
      </c>
      <c r="F17" s="257" t="str">
        <f>Egresos!A53</f>
        <v>54305</v>
      </c>
      <c r="G17" s="102" t="str">
        <f>Egresos!B53</f>
        <v>Servicios de publicidad</v>
      </c>
      <c r="H17" s="258">
        <f>Egresos!D53</f>
        <v>800</v>
      </c>
    </row>
    <row r="18" spans="1:8" ht="15.75" customHeight="1">
      <c r="A18" s="123">
        <v>1</v>
      </c>
      <c r="B18" s="124" t="s">
        <v>173</v>
      </c>
      <c r="C18" s="124" t="s">
        <v>173</v>
      </c>
      <c r="D18" s="124" t="s">
        <v>174</v>
      </c>
      <c r="E18" s="124" t="s">
        <v>240</v>
      </c>
      <c r="F18" s="257" t="str">
        <f>Egresos!A59</f>
        <v>54399</v>
      </c>
      <c r="G18" s="102" t="str">
        <f>Egresos!B59</f>
        <v>Serv. Generales de arrendamient. diversos</v>
      </c>
      <c r="H18" s="258">
        <f>Egresos!D59</f>
        <v>1300</v>
      </c>
    </row>
    <row r="19" spans="1:8" ht="15.75" customHeight="1">
      <c r="A19" s="123">
        <v>1</v>
      </c>
      <c r="B19" s="124" t="s">
        <v>173</v>
      </c>
      <c r="C19" s="124" t="s">
        <v>173</v>
      </c>
      <c r="D19" s="124" t="s">
        <v>174</v>
      </c>
      <c r="E19" s="124" t="s">
        <v>240</v>
      </c>
      <c r="F19" s="257" t="str">
        <f>Egresos!A75</f>
        <v>55603</v>
      </c>
      <c r="G19" s="102" t="str">
        <f>Egresos!B75</f>
        <v>Comisiones y gastos bancarios</v>
      </c>
      <c r="H19" s="258">
        <f>Egresos!D75</f>
        <v>50</v>
      </c>
    </row>
    <row r="20" spans="1:8" ht="15.75" customHeight="1">
      <c r="A20" s="123">
        <v>1</v>
      </c>
      <c r="B20" s="124" t="s">
        <v>173</v>
      </c>
      <c r="C20" s="124" t="s">
        <v>173</v>
      </c>
      <c r="D20" s="124" t="s">
        <v>174</v>
      </c>
      <c r="E20" s="124" t="s">
        <v>240</v>
      </c>
      <c r="F20" s="257" t="str">
        <f>Egresos!A76</f>
        <v>55799</v>
      </c>
      <c r="G20" s="102" t="str">
        <f>Egresos!B76</f>
        <v>Gastos diversos</v>
      </c>
      <c r="H20" s="258">
        <f>Egresos!D76</f>
        <v>32193.96</v>
      </c>
    </row>
    <row r="21" spans="1:8" ht="15.75" customHeight="1">
      <c r="A21" s="123">
        <v>1</v>
      </c>
      <c r="B21" s="124" t="s">
        <v>173</v>
      </c>
      <c r="C21" s="124" t="s">
        <v>173</v>
      </c>
      <c r="D21" s="124" t="s">
        <v>174</v>
      </c>
      <c r="E21" s="124" t="s">
        <v>240</v>
      </c>
      <c r="F21" s="257" t="str">
        <f>Egresos!A78</f>
        <v>56303</v>
      </c>
      <c r="G21" s="102" t="str">
        <f>Egresos!B78</f>
        <v>A organismos sin fines de lucro</v>
      </c>
      <c r="H21" s="258">
        <f>Egresos!D78</f>
        <v>3000</v>
      </c>
    </row>
    <row r="22" spans="1:8" ht="15.75" customHeight="1">
      <c r="A22" s="123">
        <v>1</v>
      </c>
      <c r="B22" s="124" t="s">
        <v>173</v>
      </c>
      <c r="C22" s="124" t="s">
        <v>173</v>
      </c>
      <c r="D22" s="124" t="s">
        <v>174</v>
      </c>
      <c r="E22" s="124" t="s">
        <v>240</v>
      </c>
      <c r="F22" s="257" t="str">
        <f>Egresos!A79</f>
        <v>56304</v>
      </c>
      <c r="G22" s="102" t="str">
        <f>Egresos!B79</f>
        <v>A personas naturales</v>
      </c>
      <c r="H22" s="258">
        <f>Egresos!D79</f>
        <v>10000</v>
      </c>
    </row>
    <row r="23" spans="1:8" ht="15.75" customHeight="1">
      <c r="A23" s="123"/>
      <c r="B23" s="124"/>
      <c r="C23" s="124"/>
      <c r="D23" s="124"/>
      <c r="E23" s="124"/>
      <c r="F23" s="214"/>
      <c r="G23" s="179" t="s">
        <v>379</v>
      </c>
      <c r="H23" s="132">
        <f>SUM(H13:H22)</f>
        <v>77383.839999999997</v>
      </c>
    </row>
    <row r="24" spans="1:8" ht="15.75" customHeight="1">
      <c r="A24" s="123">
        <v>1</v>
      </c>
      <c r="B24" s="124" t="s">
        <v>175</v>
      </c>
      <c r="C24" s="124" t="s">
        <v>175</v>
      </c>
      <c r="D24" s="124" t="s">
        <v>174</v>
      </c>
      <c r="E24" s="124" t="s">
        <v>240</v>
      </c>
      <c r="F24" s="97">
        <f>Egresos!A12</f>
        <v>51101</v>
      </c>
      <c r="G24" s="102" t="str">
        <f>Egresos!B12</f>
        <v>Sueldos</v>
      </c>
      <c r="H24" s="175">
        <f>Egresos!J12</f>
        <v>4740</v>
      </c>
    </row>
    <row r="25" spans="1:8" ht="15.75" customHeight="1">
      <c r="A25" s="123">
        <v>1</v>
      </c>
      <c r="B25" s="124" t="s">
        <v>175</v>
      </c>
      <c r="C25" s="124" t="s">
        <v>175</v>
      </c>
      <c r="D25" s="124" t="s">
        <v>174</v>
      </c>
      <c r="E25" s="124" t="s">
        <v>240</v>
      </c>
      <c r="F25" s="97">
        <f>Egresos!A13</f>
        <v>51103</v>
      </c>
      <c r="G25" s="102" t="str">
        <f>Egresos!B13</f>
        <v>Aguinaldos</v>
      </c>
      <c r="H25" s="175">
        <f>Egresos!J13</f>
        <v>395</v>
      </c>
    </row>
    <row r="26" spans="1:8" ht="15.75" customHeight="1">
      <c r="A26" s="123">
        <v>1</v>
      </c>
      <c r="B26" s="124" t="s">
        <v>175</v>
      </c>
      <c r="C26" s="124" t="s">
        <v>175</v>
      </c>
      <c r="D26" s="124" t="s">
        <v>174</v>
      </c>
      <c r="E26" s="124" t="s">
        <v>240</v>
      </c>
      <c r="F26" s="97" t="str">
        <f>Egresos!A15</f>
        <v>51107</v>
      </c>
      <c r="G26" s="102" t="str">
        <f>Egresos!B15</f>
        <v>Beneficios Adicionales</v>
      </c>
      <c r="H26" s="175">
        <f>Egresos!J15</f>
        <v>300</v>
      </c>
    </row>
    <row r="27" spans="1:8" ht="15.75" customHeight="1">
      <c r="A27" s="123">
        <v>1</v>
      </c>
      <c r="B27" s="124" t="s">
        <v>175</v>
      </c>
      <c r="C27" s="124" t="s">
        <v>175</v>
      </c>
      <c r="D27" s="124" t="s">
        <v>174</v>
      </c>
      <c r="E27" s="124" t="s">
        <v>240</v>
      </c>
      <c r="F27" s="97" t="str">
        <f>Egresos!A19</f>
        <v>51401</v>
      </c>
      <c r="G27" s="102" t="str">
        <f>Egresos!B19</f>
        <v>Por Remuneraciones Permanentes (ISSS)</v>
      </c>
      <c r="H27" s="175">
        <f>Egresos!J19</f>
        <v>402.84</v>
      </c>
    </row>
    <row r="28" spans="1:8" ht="15.75" customHeight="1">
      <c r="A28" s="123">
        <v>1</v>
      </c>
      <c r="B28" s="124" t="s">
        <v>175</v>
      </c>
      <c r="C28" s="124" t="s">
        <v>175</v>
      </c>
      <c r="D28" s="124" t="s">
        <v>174</v>
      </c>
      <c r="E28" s="124" t="s">
        <v>240</v>
      </c>
      <c r="F28" s="97" t="str">
        <f>Egresos!A20</f>
        <v>51501</v>
      </c>
      <c r="G28" s="102" t="str">
        <f>Egresos!B20</f>
        <v>Por Remuneraciones Permanentes (AFP'S)</v>
      </c>
      <c r="H28" s="175">
        <f>Egresos!J20</f>
        <v>367.32</v>
      </c>
    </row>
    <row r="29" spans="1:8" ht="15.75" customHeight="1">
      <c r="A29" s="123">
        <v>1</v>
      </c>
      <c r="B29" s="124" t="s">
        <v>175</v>
      </c>
      <c r="C29" s="124" t="s">
        <v>175</v>
      </c>
      <c r="D29" s="124" t="s">
        <v>174</v>
      </c>
      <c r="E29" s="124" t="s">
        <v>240</v>
      </c>
      <c r="F29" s="97" t="str">
        <f>Egresos!A23</f>
        <v>51702</v>
      </c>
      <c r="G29" s="102" t="str">
        <f>Egresos!B23</f>
        <v>Al personal de servicio eventual</v>
      </c>
      <c r="H29" s="175">
        <f>Egresos!J23</f>
        <v>20000</v>
      </c>
    </row>
    <row r="30" spans="1:8" ht="15.75" customHeight="1">
      <c r="A30" s="123">
        <v>1</v>
      </c>
      <c r="B30" s="124" t="s">
        <v>175</v>
      </c>
      <c r="C30" s="124" t="s">
        <v>175</v>
      </c>
      <c r="D30" s="124" t="s">
        <v>174</v>
      </c>
      <c r="E30" s="124" t="s">
        <v>240</v>
      </c>
      <c r="F30" s="97" t="str">
        <f>Egresos!A24</f>
        <v>51901</v>
      </c>
      <c r="G30" s="102" t="str">
        <f>Egresos!B24</f>
        <v>Honorarios</v>
      </c>
      <c r="H30" s="175">
        <f>Egresos!J24</f>
        <v>3000</v>
      </c>
    </row>
    <row r="31" spans="1:8" ht="15.75" customHeight="1">
      <c r="A31" s="123">
        <v>1</v>
      </c>
      <c r="B31" s="124" t="s">
        <v>175</v>
      </c>
      <c r="C31" s="124" t="s">
        <v>175</v>
      </c>
      <c r="D31" s="124" t="s">
        <v>174</v>
      </c>
      <c r="E31" s="124" t="s">
        <v>240</v>
      </c>
      <c r="F31" s="97">
        <f>Egresos!A34</f>
        <v>54110</v>
      </c>
      <c r="G31" s="102" t="str">
        <f>Egresos!B34</f>
        <v>Combustibles y Lubricantes</v>
      </c>
      <c r="H31" s="175">
        <f>Egresos!J34</f>
        <v>2000</v>
      </c>
    </row>
    <row r="32" spans="1:8" ht="15.75" customHeight="1">
      <c r="A32" s="123">
        <v>1</v>
      </c>
      <c r="B32" s="124" t="s">
        <v>175</v>
      </c>
      <c r="C32" s="124" t="s">
        <v>175</v>
      </c>
      <c r="D32" s="124" t="s">
        <v>174</v>
      </c>
      <c r="E32" s="124" t="s">
        <v>240</v>
      </c>
      <c r="F32" s="97" t="str">
        <f>Egresos!A37</f>
        <v>54114</v>
      </c>
      <c r="G32" s="102" t="str">
        <f>Egresos!B37</f>
        <v>Materiales de oficina</v>
      </c>
      <c r="H32" s="175">
        <f>Egresos!J37</f>
        <v>2500</v>
      </c>
    </row>
    <row r="33" spans="1:11" ht="15.75" customHeight="1">
      <c r="A33" s="123">
        <v>1</v>
      </c>
      <c r="B33" s="124" t="s">
        <v>175</v>
      </c>
      <c r="C33" s="124" t="s">
        <v>175</v>
      </c>
      <c r="D33" s="124" t="s">
        <v>174</v>
      </c>
      <c r="E33" s="124" t="s">
        <v>240</v>
      </c>
      <c r="F33" s="97" t="str">
        <f>Egresos!A52</f>
        <v>54304</v>
      </c>
      <c r="G33" s="102" t="str">
        <f>Egresos!B52</f>
        <v>Transportes fletes y almacenamientos</v>
      </c>
      <c r="H33" s="175">
        <f>Egresos!J52</f>
        <v>2500</v>
      </c>
    </row>
    <row r="34" spans="1:11" ht="15.75" customHeight="1">
      <c r="A34" s="123">
        <v>1</v>
      </c>
      <c r="B34" s="124" t="s">
        <v>175</v>
      </c>
      <c r="C34" s="124" t="s">
        <v>175</v>
      </c>
      <c r="D34" s="124" t="s">
        <v>174</v>
      </c>
      <c r="E34" s="124" t="s">
        <v>240</v>
      </c>
      <c r="F34" s="97" t="str">
        <f>Egresos!A57</f>
        <v>54314</v>
      </c>
      <c r="G34" s="102" t="str">
        <f>Egresos!B57</f>
        <v>Antenciones oficiales</v>
      </c>
      <c r="H34" s="175">
        <f>Egresos!J57</f>
        <v>4000</v>
      </c>
    </row>
    <row r="35" spans="1:11" ht="15.75" customHeight="1">
      <c r="A35" s="123"/>
      <c r="B35" s="124"/>
      <c r="C35" s="124"/>
      <c r="D35" s="124"/>
      <c r="E35" s="189"/>
      <c r="F35" s="215"/>
      <c r="G35" s="179" t="s">
        <v>379</v>
      </c>
      <c r="H35" s="132">
        <f>SUM(H24:H34)</f>
        <v>40205.160000000003</v>
      </c>
    </row>
    <row r="36" spans="1:11" ht="16.5" customHeight="1" thickBot="1">
      <c r="A36" s="44"/>
      <c r="B36" s="33"/>
      <c r="C36" s="33"/>
      <c r="D36" s="33"/>
      <c r="E36" s="126"/>
      <c r="F36" s="216"/>
      <c r="G36" s="35" t="s">
        <v>38</v>
      </c>
      <c r="H36" s="131">
        <f>H23+H35</f>
        <v>117589</v>
      </c>
    </row>
    <row r="37" spans="1:11">
      <c r="A37" s="11"/>
      <c r="B37" s="11"/>
      <c r="C37" s="11"/>
      <c r="D37" s="11"/>
      <c r="E37" s="11"/>
      <c r="F37" s="217"/>
      <c r="H37" s="128"/>
    </row>
    <row r="38" spans="1:11">
      <c r="A38" s="115"/>
      <c r="B38" s="115"/>
      <c r="C38" s="115"/>
      <c r="D38" s="115"/>
      <c r="E38" s="115"/>
      <c r="F38" s="218"/>
      <c r="H38" s="196"/>
      <c r="K38" s="197"/>
    </row>
    <row r="39" spans="1:11" ht="19.5" customHeight="1">
      <c r="A39" s="129"/>
      <c r="B39" s="129"/>
      <c r="C39" s="129"/>
      <c r="D39" s="129"/>
      <c r="E39" s="129"/>
      <c r="F39" s="219"/>
    </row>
    <row r="40" spans="1:11">
      <c r="A40" s="115"/>
      <c r="B40" s="115"/>
      <c r="C40" s="115"/>
      <c r="D40" s="115"/>
      <c r="E40" s="115"/>
      <c r="F40" s="218"/>
      <c r="G40" s="115"/>
    </row>
    <row r="41" spans="1:11">
      <c r="A41" s="115"/>
      <c r="B41" s="115"/>
      <c r="C41" s="115"/>
      <c r="D41" s="115"/>
      <c r="E41" s="115"/>
      <c r="F41" s="218"/>
      <c r="G41" s="115"/>
    </row>
    <row r="42" spans="1:11">
      <c r="A42" s="115"/>
      <c r="B42" s="115"/>
      <c r="C42" s="115"/>
      <c r="D42" s="115"/>
      <c r="E42" s="115"/>
      <c r="F42" s="218"/>
      <c r="G42" s="115"/>
    </row>
    <row r="43" spans="1:11">
      <c r="A43" s="115"/>
      <c r="B43" s="115"/>
      <c r="C43" s="115"/>
      <c r="D43" s="115"/>
      <c r="E43" s="115"/>
      <c r="F43" s="218"/>
      <c r="G43" s="115"/>
    </row>
    <row r="44" spans="1:11">
      <c r="A44" s="115"/>
      <c r="B44" s="115"/>
      <c r="C44" s="115"/>
      <c r="D44" s="115"/>
      <c r="E44" s="115"/>
      <c r="F44" s="218"/>
      <c r="G44" s="115"/>
    </row>
    <row r="45" spans="1:11" ht="18">
      <c r="A45" s="24"/>
      <c r="B45" s="121"/>
      <c r="C45" s="121"/>
      <c r="D45" s="11"/>
      <c r="E45" s="11"/>
      <c r="F45" s="217"/>
    </row>
    <row r="46" spans="1:11" ht="18">
      <c r="A46" s="24"/>
      <c r="B46" s="121"/>
      <c r="C46" s="121"/>
      <c r="D46" s="11"/>
      <c r="E46" s="11"/>
      <c r="F46" s="217"/>
    </row>
    <row r="47" spans="1:11">
      <c r="A47" s="88"/>
      <c r="B47" s="89"/>
      <c r="C47" s="89"/>
      <c r="D47" s="90"/>
      <c r="E47" s="90"/>
      <c r="F47" s="220"/>
      <c r="G47" s="91"/>
      <c r="H47" s="92"/>
      <c r="I47" s="93"/>
    </row>
    <row r="48" spans="1:11">
      <c r="A48" s="88"/>
      <c r="B48" s="90"/>
      <c r="C48" s="90"/>
      <c r="D48" s="90"/>
      <c r="E48" s="90"/>
      <c r="F48" s="220"/>
      <c r="G48" s="91"/>
      <c r="H48" s="92"/>
      <c r="I48" s="93"/>
    </row>
    <row r="49" spans="1:9">
      <c r="A49" s="88"/>
      <c r="B49" s="90"/>
      <c r="C49" s="90"/>
      <c r="D49" s="90"/>
      <c r="E49" s="90"/>
      <c r="F49" s="220"/>
      <c r="G49" s="91"/>
      <c r="H49" s="92"/>
      <c r="I49" s="93"/>
    </row>
    <row r="50" spans="1:9">
      <c r="A50" s="88"/>
      <c r="B50" s="90"/>
      <c r="C50" s="90"/>
      <c r="D50" s="90"/>
      <c r="E50" s="90"/>
      <c r="F50" s="220"/>
      <c r="G50" s="91"/>
      <c r="H50" s="92"/>
      <c r="I50" s="93"/>
    </row>
    <row r="51" spans="1:9">
      <c r="A51" s="88"/>
      <c r="B51" s="90"/>
      <c r="C51" s="90"/>
      <c r="D51" s="90"/>
      <c r="E51" s="90"/>
      <c r="F51" s="220"/>
      <c r="G51" s="91"/>
      <c r="H51" s="92"/>
      <c r="I51" s="93"/>
    </row>
    <row r="52" spans="1:9">
      <c r="A52" s="88"/>
      <c r="B52" s="90"/>
      <c r="C52" s="90"/>
      <c r="D52" s="90"/>
      <c r="E52" s="90"/>
      <c r="F52" s="220"/>
      <c r="G52" s="91"/>
      <c r="H52" s="92"/>
      <c r="I52" s="93"/>
    </row>
    <row r="53" spans="1:9">
      <c r="A53" s="88"/>
      <c r="B53" s="90"/>
      <c r="C53" s="90"/>
      <c r="D53" s="90"/>
      <c r="E53" s="90"/>
      <c r="F53" s="220"/>
      <c r="G53" s="91"/>
      <c r="H53" s="92"/>
      <c r="I53" s="93"/>
    </row>
    <row r="54" spans="1:9">
      <c r="A54" s="94"/>
      <c r="B54" s="90"/>
      <c r="C54" s="90"/>
      <c r="D54" s="90"/>
      <c r="E54" s="90"/>
      <c r="F54" s="220"/>
      <c r="G54" s="91"/>
      <c r="H54" s="92"/>
      <c r="I54" s="93"/>
    </row>
    <row r="55" spans="1:9">
      <c r="A55" s="94"/>
      <c r="B55" s="90"/>
      <c r="C55" s="90"/>
      <c r="D55" s="90"/>
      <c r="E55" s="90"/>
      <c r="F55" s="220"/>
      <c r="G55" s="91"/>
      <c r="H55" s="92"/>
      <c r="I55" s="93"/>
    </row>
    <row r="56" spans="1:9">
      <c r="A56" s="95"/>
      <c r="B56" s="90"/>
      <c r="C56" s="90"/>
      <c r="D56" s="90"/>
      <c r="E56" s="90"/>
      <c r="F56" s="220"/>
      <c r="G56" s="91"/>
      <c r="H56" s="92"/>
      <c r="I56" s="93"/>
    </row>
    <row r="57" spans="1:9">
      <c r="A57" s="90"/>
      <c r="B57" s="90"/>
      <c r="C57" s="90"/>
      <c r="D57" s="90"/>
      <c r="E57" s="90"/>
      <c r="F57" s="220"/>
      <c r="G57" s="91"/>
      <c r="H57" s="92"/>
      <c r="I57" s="93"/>
    </row>
    <row r="58" spans="1:9">
      <c r="A58" s="96"/>
      <c r="B58" s="96"/>
      <c r="C58" s="96"/>
      <c r="D58" s="96"/>
      <c r="E58" s="96"/>
      <c r="F58" s="220"/>
      <c r="G58" s="91"/>
      <c r="H58" s="92"/>
      <c r="I58" s="93"/>
    </row>
    <row r="59" spans="1:9">
      <c r="A59" s="96"/>
      <c r="B59" s="96"/>
      <c r="C59" s="96"/>
      <c r="D59" s="96"/>
      <c r="E59" s="96"/>
      <c r="F59" s="220"/>
      <c r="G59" s="91"/>
      <c r="H59" s="92"/>
      <c r="I59" s="93"/>
    </row>
    <row r="60" spans="1:9">
      <c r="F60" s="217"/>
    </row>
    <row r="61" spans="1:9">
      <c r="F61" s="217"/>
    </row>
    <row r="62" spans="1:9">
      <c r="F62" s="217"/>
    </row>
    <row r="63" spans="1:9">
      <c r="F63" s="217"/>
    </row>
    <row r="64" spans="1:9">
      <c r="F64" s="217"/>
    </row>
    <row r="65" spans="6:6">
      <c r="F65" s="217"/>
    </row>
    <row r="66" spans="6:6">
      <c r="F66" s="217"/>
    </row>
    <row r="67" spans="6:6">
      <c r="F67" s="217"/>
    </row>
    <row r="68" spans="6:6">
      <c r="F68" s="217"/>
    </row>
    <row r="69" spans="6:6">
      <c r="F69" s="217"/>
    </row>
    <row r="70" spans="6:6">
      <c r="F70" s="217"/>
    </row>
    <row r="71" spans="6:6">
      <c r="F71" s="217"/>
    </row>
    <row r="72" spans="6:6">
      <c r="F72" s="217"/>
    </row>
    <row r="73" spans="6:6">
      <c r="F73" s="217"/>
    </row>
    <row r="74" spans="6:6">
      <c r="F74" s="217"/>
    </row>
    <row r="75" spans="6:6">
      <c r="F75" s="217"/>
    </row>
    <row r="76" spans="6:6">
      <c r="F76" s="217"/>
    </row>
    <row r="77" spans="6:6">
      <c r="F77" s="217"/>
    </row>
    <row r="78" spans="6:6">
      <c r="F78" s="217"/>
    </row>
    <row r="79" spans="6:6">
      <c r="F79" s="217"/>
    </row>
    <row r="80" spans="6:6">
      <c r="F80" s="217"/>
    </row>
    <row r="81" spans="6:6">
      <c r="F81" s="217"/>
    </row>
    <row r="82" spans="6:6">
      <c r="F82" s="217"/>
    </row>
    <row r="83" spans="6:6">
      <c r="F83" s="217"/>
    </row>
    <row r="84" spans="6:6">
      <c r="F84" s="217"/>
    </row>
    <row r="85" spans="6:6">
      <c r="F85" s="217"/>
    </row>
    <row r="86" spans="6:6">
      <c r="F86" s="217"/>
    </row>
    <row r="87" spans="6:6">
      <c r="F87" s="217"/>
    </row>
    <row r="88" spans="6:6">
      <c r="F88" s="217"/>
    </row>
    <row r="89" spans="6:6">
      <c r="F89" s="217"/>
    </row>
    <row r="90" spans="6:6">
      <c r="F90" s="217"/>
    </row>
    <row r="91" spans="6:6">
      <c r="F91" s="217"/>
    </row>
    <row r="92" spans="6:6">
      <c r="F92" s="217"/>
    </row>
    <row r="93" spans="6:6">
      <c r="F93" s="217"/>
    </row>
    <row r="94" spans="6:6">
      <c r="F94" s="217"/>
    </row>
    <row r="95" spans="6:6">
      <c r="F95" s="217"/>
    </row>
    <row r="96" spans="6:6">
      <c r="F96" s="217"/>
    </row>
    <row r="97" spans="6:6">
      <c r="F97" s="217"/>
    </row>
    <row r="98" spans="6:6">
      <c r="F98" s="217"/>
    </row>
    <row r="99" spans="6:6">
      <c r="F99" s="217"/>
    </row>
    <row r="100" spans="6:6">
      <c r="F100" s="217"/>
    </row>
    <row r="101" spans="6:6">
      <c r="F101" s="217"/>
    </row>
    <row r="102" spans="6:6">
      <c r="F102" s="217"/>
    </row>
    <row r="103" spans="6:6">
      <c r="F103" s="217"/>
    </row>
    <row r="104" spans="6:6">
      <c r="F104" s="217"/>
    </row>
    <row r="105" spans="6:6">
      <c r="F105" s="217"/>
    </row>
    <row r="106" spans="6:6">
      <c r="F106" s="217"/>
    </row>
    <row r="107" spans="6:6">
      <c r="F107" s="217"/>
    </row>
    <row r="108" spans="6:6">
      <c r="F108" s="217"/>
    </row>
    <row r="109" spans="6:6">
      <c r="F109" s="217"/>
    </row>
    <row r="110" spans="6:6">
      <c r="F110" s="217"/>
    </row>
    <row r="111" spans="6:6">
      <c r="F111" s="217"/>
    </row>
    <row r="112" spans="6:6">
      <c r="F112" s="217"/>
    </row>
    <row r="113" spans="6:6">
      <c r="F113" s="217"/>
    </row>
    <row r="114" spans="6:6">
      <c r="F114" s="217"/>
    </row>
    <row r="115" spans="6:6">
      <c r="F115" s="217"/>
    </row>
    <row r="116" spans="6:6">
      <c r="F116" s="217"/>
    </row>
    <row r="117" spans="6:6">
      <c r="F117" s="217"/>
    </row>
    <row r="118" spans="6:6">
      <c r="F118" s="217"/>
    </row>
    <row r="119" spans="6:6">
      <c r="F119" s="217"/>
    </row>
    <row r="120" spans="6:6">
      <c r="F120" s="217"/>
    </row>
    <row r="121" spans="6:6">
      <c r="F121" s="217"/>
    </row>
    <row r="122" spans="6:6">
      <c r="F122" s="217"/>
    </row>
    <row r="123" spans="6:6">
      <c r="F123" s="217"/>
    </row>
    <row r="124" spans="6:6">
      <c r="F124" s="217"/>
    </row>
    <row r="125" spans="6:6">
      <c r="F125" s="217"/>
    </row>
    <row r="126" spans="6:6">
      <c r="F126" s="217"/>
    </row>
    <row r="127" spans="6:6">
      <c r="F127" s="217"/>
    </row>
    <row r="128" spans="6:6">
      <c r="F128" s="217"/>
    </row>
    <row r="129" spans="6:6">
      <c r="F129" s="217"/>
    </row>
    <row r="130" spans="6:6">
      <c r="F130" s="217"/>
    </row>
    <row r="131" spans="6:6">
      <c r="F131" s="217"/>
    </row>
    <row r="132" spans="6:6">
      <c r="F132" s="217"/>
    </row>
    <row r="133" spans="6:6">
      <c r="F133" s="217"/>
    </row>
    <row r="134" spans="6:6">
      <c r="F134" s="217"/>
    </row>
    <row r="135" spans="6:6">
      <c r="F135" s="217"/>
    </row>
    <row r="136" spans="6:6">
      <c r="F136" s="217"/>
    </row>
    <row r="137" spans="6:6">
      <c r="F137" s="217"/>
    </row>
    <row r="138" spans="6:6">
      <c r="F138" s="217"/>
    </row>
    <row r="139" spans="6:6">
      <c r="F139" s="217"/>
    </row>
    <row r="140" spans="6:6">
      <c r="F140" s="217"/>
    </row>
    <row r="141" spans="6:6">
      <c r="F141" s="217"/>
    </row>
    <row r="142" spans="6:6">
      <c r="F142" s="217"/>
    </row>
    <row r="143" spans="6:6">
      <c r="F143" s="217"/>
    </row>
    <row r="144" spans="6:6">
      <c r="F144" s="217"/>
    </row>
    <row r="145" spans="6:6">
      <c r="F145" s="217"/>
    </row>
    <row r="146" spans="6:6">
      <c r="F146" s="217"/>
    </row>
    <row r="147" spans="6:6">
      <c r="F147" s="217"/>
    </row>
    <row r="148" spans="6:6">
      <c r="F148" s="217"/>
    </row>
    <row r="149" spans="6:6">
      <c r="F149" s="217"/>
    </row>
    <row r="150" spans="6:6">
      <c r="F150" s="217"/>
    </row>
    <row r="151" spans="6:6">
      <c r="F151" s="217"/>
    </row>
    <row r="152" spans="6:6">
      <c r="F152" s="217"/>
    </row>
    <row r="153" spans="6:6">
      <c r="F153" s="217"/>
    </row>
    <row r="154" spans="6:6">
      <c r="F154" s="217"/>
    </row>
    <row r="155" spans="6:6">
      <c r="F155" s="217"/>
    </row>
    <row r="156" spans="6:6">
      <c r="F156" s="217"/>
    </row>
    <row r="157" spans="6:6">
      <c r="F157" s="217"/>
    </row>
    <row r="158" spans="6:6">
      <c r="F158" s="217"/>
    </row>
    <row r="159" spans="6:6">
      <c r="F159" s="217"/>
    </row>
    <row r="160" spans="6:6">
      <c r="F160" s="217"/>
    </row>
    <row r="161" spans="6:6">
      <c r="F161" s="217"/>
    </row>
    <row r="162" spans="6:6">
      <c r="F162" s="217"/>
    </row>
    <row r="163" spans="6:6">
      <c r="F163" s="217"/>
    </row>
    <row r="164" spans="6:6">
      <c r="F164" s="217"/>
    </row>
    <row r="165" spans="6:6">
      <c r="F165" s="217"/>
    </row>
    <row r="166" spans="6:6">
      <c r="F166" s="217"/>
    </row>
    <row r="167" spans="6:6">
      <c r="F167" s="217"/>
    </row>
    <row r="168" spans="6:6">
      <c r="F168" s="217"/>
    </row>
    <row r="169" spans="6:6">
      <c r="F169" s="217"/>
    </row>
    <row r="170" spans="6:6">
      <c r="F170" s="217"/>
    </row>
    <row r="171" spans="6:6">
      <c r="F171" s="217"/>
    </row>
    <row r="172" spans="6:6">
      <c r="F172" s="217"/>
    </row>
    <row r="173" spans="6:6">
      <c r="F173" s="217"/>
    </row>
    <row r="174" spans="6:6">
      <c r="F174" s="217"/>
    </row>
    <row r="175" spans="6:6">
      <c r="F175" s="217"/>
    </row>
    <row r="176" spans="6:6">
      <c r="F176" s="217"/>
    </row>
    <row r="177" spans="6:6">
      <c r="F177" s="217"/>
    </row>
    <row r="178" spans="6:6">
      <c r="F178" s="217"/>
    </row>
    <row r="179" spans="6:6">
      <c r="F179" s="217"/>
    </row>
    <row r="180" spans="6:6">
      <c r="F180" s="217"/>
    </row>
    <row r="181" spans="6:6">
      <c r="F181" s="217"/>
    </row>
    <row r="182" spans="6:6">
      <c r="F182" s="217"/>
    </row>
    <row r="183" spans="6:6">
      <c r="F183" s="217"/>
    </row>
    <row r="184" spans="6:6">
      <c r="F184" s="217"/>
    </row>
    <row r="185" spans="6:6">
      <c r="F185" s="217"/>
    </row>
    <row r="186" spans="6:6">
      <c r="F186" s="217"/>
    </row>
    <row r="187" spans="6:6">
      <c r="F187" s="217"/>
    </row>
    <row r="188" spans="6:6">
      <c r="F188" s="217"/>
    </row>
    <row r="189" spans="6:6">
      <c r="F189" s="217"/>
    </row>
    <row r="190" spans="6:6">
      <c r="F190" s="217"/>
    </row>
    <row r="191" spans="6:6">
      <c r="F191" s="217"/>
    </row>
    <row r="192" spans="6:6">
      <c r="F192" s="217"/>
    </row>
    <row r="193" spans="6:6">
      <c r="F193" s="217"/>
    </row>
    <row r="194" spans="6:6">
      <c r="F194" s="217"/>
    </row>
    <row r="195" spans="6:6">
      <c r="F195" s="217"/>
    </row>
    <row r="196" spans="6:6">
      <c r="F196" s="217"/>
    </row>
    <row r="197" spans="6:6">
      <c r="F197" s="217"/>
    </row>
    <row r="198" spans="6:6">
      <c r="F198" s="217"/>
    </row>
    <row r="199" spans="6:6">
      <c r="F199" s="217"/>
    </row>
    <row r="200" spans="6:6">
      <c r="F200" s="217"/>
    </row>
  </sheetData>
  <sheetProtection formatCells="0" formatColumns="0" autoFilter="0" pivotTables="0"/>
  <protectedRanges>
    <protectedRange sqref="H35:H130 H23" name="Rango1_1"/>
  </protectedRanges>
  <autoFilter ref="A12:H34"/>
  <mergeCells count="9">
    <mergeCell ref="A8:H8"/>
    <mergeCell ref="A11:E11"/>
    <mergeCell ref="A6:H6"/>
    <mergeCell ref="A9:H9"/>
    <mergeCell ref="A2:H2"/>
    <mergeCell ref="A3:H3"/>
    <mergeCell ref="A4:H4"/>
    <mergeCell ref="A5:H5"/>
    <mergeCell ref="A7:H7"/>
  </mergeCells>
  <phoneticPr fontId="6" type="noConversion"/>
  <pageMargins left="1.1811023622047245" right="0.59055118110236227" top="0.39370078740157483" bottom="0.59055118110236227" header="0" footer="0"/>
  <pageSetup scale="75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P1084"/>
  <sheetViews>
    <sheetView topLeftCell="E63" zoomScale="130" zoomScaleNormal="130" workbookViewId="0">
      <selection activeCell="E1" sqref="A1:H83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85546875" style="45" customWidth="1"/>
    <col min="9" max="9" width="11.85546875" style="37" bestFit="1" customWidth="1"/>
    <col min="10" max="10" width="12.28515625" style="37" bestFit="1" customWidth="1"/>
    <col min="11" max="11" width="12.85546875" style="37" bestFit="1" customWidth="1"/>
    <col min="12" max="12" width="11.42578125" style="37"/>
    <col min="13" max="13" width="12.42578125" style="37" bestFit="1" customWidth="1"/>
    <col min="14" max="14" width="11.85546875" style="37" bestFit="1" customWidth="1"/>
    <col min="15" max="15" width="12" style="37" bestFit="1" customWidth="1"/>
    <col min="16" max="16384" width="11.42578125" style="37"/>
  </cols>
  <sheetData>
    <row r="1" spans="1:16" ht="18">
      <c r="A1" s="4"/>
      <c r="C1" s="29"/>
      <c r="D1" s="29"/>
      <c r="E1" s="29"/>
      <c r="F1" s="29"/>
      <c r="G1" s="29"/>
      <c r="H1" s="30" t="s">
        <v>92</v>
      </c>
    </row>
    <row r="2" spans="1:16" ht="18.75">
      <c r="A2" s="347" t="s">
        <v>239</v>
      </c>
      <c r="B2" s="382"/>
      <c r="C2" s="382"/>
      <c r="D2" s="382"/>
      <c r="E2" s="382"/>
      <c r="F2" s="382"/>
      <c r="G2" s="382"/>
      <c r="H2" s="382"/>
    </row>
    <row r="3" spans="1:16" ht="18.75">
      <c r="A3" s="347" t="s">
        <v>208</v>
      </c>
      <c r="B3" s="382"/>
      <c r="C3" s="382"/>
      <c r="D3" s="382"/>
      <c r="E3" s="382"/>
      <c r="F3" s="382"/>
      <c r="G3" s="382"/>
      <c r="H3" s="382"/>
    </row>
    <row r="4" spans="1:16" ht="18.75">
      <c r="A4" s="347" t="s">
        <v>12</v>
      </c>
      <c r="B4" s="382"/>
      <c r="C4" s="382"/>
      <c r="D4" s="382"/>
      <c r="E4" s="382"/>
      <c r="F4" s="382"/>
      <c r="G4" s="382"/>
      <c r="H4" s="382"/>
    </row>
    <row r="5" spans="1:16" ht="18.75">
      <c r="A5" s="347" t="s">
        <v>469</v>
      </c>
      <c r="B5" s="382"/>
      <c r="C5" s="382"/>
      <c r="D5" s="382"/>
      <c r="E5" s="382"/>
      <c r="F5" s="382"/>
      <c r="G5" s="382"/>
      <c r="H5" s="382"/>
    </row>
    <row r="6" spans="1:16" ht="18.75">
      <c r="A6" s="347" t="s">
        <v>13</v>
      </c>
      <c r="B6" s="382"/>
      <c r="C6" s="382"/>
      <c r="D6" s="382"/>
      <c r="E6" s="382"/>
      <c r="F6" s="382"/>
      <c r="G6" s="382"/>
      <c r="H6" s="382"/>
    </row>
    <row r="7" spans="1:16" ht="14.25" customHeight="1">
      <c r="A7" s="376"/>
      <c r="B7" s="383"/>
      <c r="C7" s="383"/>
      <c r="D7" s="383"/>
      <c r="E7" s="383"/>
      <c r="F7" s="383"/>
      <c r="G7" s="383"/>
      <c r="H7" s="383"/>
    </row>
    <row r="8" spans="1:16" ht="18.75">
      <c r="A8" s="373" t="s">
        <v>96</v>
      </c>
      <c r="B8" s="373"/>
      <c r="C8" s="373"/>
      <c r="D8" s="373"/>
      <c r="E8" s="373"/>
      <c r="F8" s="373"/>
      <c r="G8" s="373"/>
      <c r="H8" s="373"/>
    </row>
    <row r="9" spans="1:16" ht="19.5" thickBot="1">
      <c r="A9" s="340" t="s">
        <v>180</v>
      </c>
      <c r="B9" s="340"/>
      <c r="C9" s="340"/>
      <c r="D9" s="340"/>
      <c r="E9" s="340"/>
      <c r="F9" s="340"/>
      <c r="G9" s="340"/>
      <c r="H9" s="340"/>
    </row>
    <row r="10" spans="1:16" ht="32.25" customHeight="1" thickBot="1">
      <c r="A10" s="374" t="s">
        <v>6</v>
      </c>
      <c r="B10" s="379"/>
      <c r="C10" s="379"/>
      <c r="D10" s="379"/>
      <c r="E10" s="380"/>
      <c r="F10" s="328" t="s">
        <v>36</v>
      </c>
      <c r="G10" s="253"/>
      <c r="H10" s="38"/>
    </row>
    <row r="11" spans="1:16" ht="200.25" customHeight="1">
      <c r="A11" s="52" t="s">
        <v>32</v>
      </c>
      <c r="B11" s="53" t="s">
        <v>33</v>
      </c>
      <c r="C11" s="53" t="s">
        <v>34</v>
      </c>
      <c r="D11" s="53" t="s">
        <v>39</v>
      </c>
      <c r="E11" s="54" t="s">
        <v>35</v>
      </c>
      <c r="F11" s="381"/>
      <c r="G11" s="256" t="s">
        <v>37</v>
      </c>
      <c r="H11" s="254" t="s">
        <v>100</v>
      </c>
    </row>
    <row r="12" spans="1:16" ht="15.75" customHeight="1">
      <c r="A12" s="47">
        <v>1</v>
      </c>
      <c r="B12" s="48" t="s">
        <v>173</v>
      </c>
      <c r="C12" s="48" t="s">
        <v>173</v>
      </c>
      <c r="D12" s="48" t="s">
        <v>176</v>
      </c>
      <c r="E12" s="48" t="s">
        <v>177</v>
      </c>
      <c r="F12" s="260">
        <f>Egresos!A12</f>
        <v>51101</v>
      </c>
      <c r="G12" s="264" t="str">
        <f>Egresos!B12</f>
        <v>Sueldos</v>
      </c>
      <c r="H12" s="261">
        <f>Egresos!C12</f>
        <v>44052</v>
      </c>
      <c r="I12" s="207"/>
      <c r="M12" s="97">
        <v>51101</v>
      </c>
      <c r="N12" s="207">
        <v>46900</v>
      </c>
      <c r="O12" s="378" t="s">
        <v>476</v>
      </c>
      <c r="P12" s="378"/>
    </row>
    <row r="13" spans="1:16" ht="15.75" customHeight="1">
      <c r="A13" s="47">
        <v>1</v>
      </c>
      <c r="B13" s="48" t="s">
        <v>173</v>
      </c>
      <c r="C13" s="48" t="s">
        <v>173</v>
      </c>
      <c r="D13" s="48" t="s">
        <v>176</v>
      </c>
      <c r="E13" s="48" t="s">
        <v>177</v>
      </c>
      <c r="F13" s="260">
        <f>Egresos!A13</f>
        <v>51103</v>
      </c>
      <c r="G13" s="264" t="str">
        <f>Egresos!B13</f>
        <v>Aguinaldos</v>
      </c>
      <c r="H13" s="261">
        <f>Egresos!C13</f>
        <v>1825.04</v>
      </c>
      <c r="I13" s="207"/>
      <c r="J13" s="205">
        <f>SUM(H12:H17)</f>
        <v>61249.4</v>
      </c>
      <c r="M13" s="98"/>
      <c r="N13" s="207"/>
      <c r="O13" s="378"/>
      <c r="P13" s="378"/>
    </row>
    <row r="14" spans="1:16" ht="15.75" customHeight="1">
      <c r="A14" s="47">
        <v>1</v>
      </c>
      <c r="B14" s="48" t="s">
        <v>173</v>
      </c>
      <c r="C14" s="48" t="s">
        <v>173</v>
      </c>
      <c r="D14" s="48" t="s">
        <v>176</v>
      </c>
      <c r="E14" s="48" t="s">
        <v>177</v>
      </c>
      <c r="F14" s="260" t="str">
        <f>Egresos!A15</f>
        <v>51107</v>
      </c>
      <c r="G14" s="264" t="str">
        <f>Egresos!B15</f>
        <v>Beneficios Adicionales</v>
      </c>
      <c r="H14" s="261">
        <f>Egresos!C15</f>
        <v>900</v>
      </c>
      <c r="I14" s="207"/>
      <c r="K14" s="208"/>
      <c r="M14" s="98"/>
      <c r="N14" s="207"/>
      <c r="O14" s="378"/>
      <c r="P14" s="378"/>
    </row>
    <row r="15" spans="1:16" ht="15.75" customHeight="1">
      <c r="A15" s="47">
        <v>1</v>
      </c>
      <c r="B15" s="48" t="s">
        <v>173</v>
      </c>
      <c r="C15" s="48" t="s">
        <v>173</v>
      </c>
      <c r="D15" s="48" t="s">
        <v>176</v>
      </c>
      <c r="E15" s="48" t="s">
        <v>177</v>
      </c>
      <c r="F15" s="260" t="str">
        <f>Egresos!A19</f>
        <v>51401</v>
      </c>
      <c r="G15" s="264" t="str">
        <f>Egresos!B19</f>
        <v>Por Remuneraciones Permanentes (ISSS)</v>
      </c>
      <c r="H15" s="261">
        <f>Egresos!C19</f>
        <v>3796.92</v>
      </c>
      <c r="I15" s="207"/>
      <c r="M15" s="207"/>
      <c r="N15" s="210">
        <f>SUM(N12:N14)</f>
        <v>46900</v>
      </c>
      <c r="O15" s="205"/>
    </row>
    <row r="16" spans="1:16" ht="15.75" customHeight="1">
      <c r="A16" s="47">
        <v>1</v>
      </c>
      <c r="B16" s="48" t="s">
        <v>173</v>
      </c>
      <c r="C16" s="48" t="s">
        <v>173</v>
      </c>
      <c r="D16" s="48" t="s">
        <v>176</v>
      </c>
      <c r="E16" s="48" t="s">
        <v>177</v>
      </c>
      <c r="F16" s="260" t="str">
        <f>Egresos!A20</f>
        <v>51501</v>
      </c>
      <c r="G16" s="264" t="str">
        <f>Egresos!B20</f>
        <v>Por Remuneraciones Permanentes (AFP'S)</v>
      </c>
      <c r="H16" s="261">
        <f>Egresos!C20</f>
        <v>2623.44</v>
      </c>
    </row>
    <row r="17" spans="1:16" ht="15.75" customHeight="1">
      <c r="A17" s="47">
        <v>1</v>
      </c>
      <c r="B17" s="48" t="s">
        <v>173</v>
      </c>
      <c r="C17" s="48" t="s">
        <v>173</v>
      </c>
      <c r="D17" s="48" t="s">
        <v>176</v>
      </c>
      <c r="E17" s="48" t="s">
        <v>177</v>
      </c>
      <c r="F17" s="260" t="str">
        <f>Egresos!A24</f>
        <v>51901</v>
      </c>
      <c r="G17" s="264" t="str">
        <f>Egresos!B24</f>
        <v>Honorarios</v>
      </c>
      <c r="H17" s="261">
        <f>Egresos!C24</f>
        <v>8052</v>
      </c>
      <c r="I17" s="207"/>
    </row>
    <row r="18" spans="1:16" ht="15.75" customHeight="1">
      <c r="A18" s="47">
        <v>1</v>
      </c>
      <c r="B18" s="48" t="s">
        <v>173</v>
      </c>
      <c r="C18" s="48" t="s">
        <v>173</v>
      </c>
      <c r="D18" s="48" t="s">
        <v>176</v>
      </c>
      <c r="E18" s="48" t="s">
        <v>177</v>
      </c>
      <c r="F18" s="260" t="str">
        <f>Egresos!A29</f>
        <v>54105</v>
      </c>
      <c r="G18" s="264" t="str">
        <f>Egresos!B29</f>
        <v>Productos de papel y carton</v>
      </c>
      <c r="H18" s="261">
        <f>Egresos!C29</f>
        <v>200</v>
      </c>
    </row>
    <row r="19" spans="1:16" ht="15.75" customHeight="1">
      <c r="A19" s="47">
        <v>1</v>
      </c>
      <c r="B19" s="48" t="s">
        <v>173</v>
      </c>
      <c r="C19" s="48" t="s">
        <v>173</v>
      </c>
      <c r="D19" s="48" t="s">
        <v>176</v>
      </c>
      <c r="E19" s="48" t="s">
        <v>177</v>
      </c>
      <c r="F19" s="260">
        <f>Egresos!A34</f>
        <v>54110</v>
      </c>
      <c r="G19" s="264" t="str">
        <f>Egresos!B34</f>
        <v>Combustibles y Lubricantes</v>
      </c>
      <c r="H19" s="272">
        <f>Egresos!C34</f>
        <v>6000</v>
      </c>
      <c r="I19" s="277"/>
      <c r="J19" s="67"/>
      <c r="K19" s="67"/>
      <c r="L19" s="67"/>
      <c r="M19" s="67"/>
      <c r="N19" s="67"/>
      <c r="O19" s="67"/>
      <c r="P19" s="67"/>
    </row>
    <row r="20" spans="1:16" ht="15.75" customHeight="1">
      <c r="A20" s="47">
        <v>1</v>
      </c>
      <c r="B20" s="48" t="s">
        <v>173</v>
      </c>
      <c r="C20" s="48" t="s">
        <v>173</v>
      </c>
      <c r="D20" s="48" t="s">
        <v>176</v>
      </c>
      <c r="E20" s="48" t="s">
        <v>177</v>
      </c>
      <c r="F20" s="260" t="str">
        <f>Egresos!A37</f>
        <v>54114</v>
      </c>
      <c r="G20" s="264" t="str">
        <f>Egresos!B37</f>
        <v>Materiales de oficina</v>
      </c>
      <c r="H20" s="272">
        <f>Egresos!C37</f>
        <v>150</v>
      </c>
      <c r="I20" s="278"/>
      <c r="J20" s="274"/>
      <c r="K20" s="67"/>
      <c r="L20" s="67"/>
      <c r="M20" s="275"/>
      <c r="N20" s="273"/>
      <c r="O20" s="279"/>
      <c r="P20" s="279"/>
    </row>
    <row r="21" spans="1:16" ht="15.75" customHeight="1">
      <c r="A21" s="47">
        <v>1</v>
      </c>
      <c r="B21" s="48" t="s">
        <v>173</v>
      </c>
      <c r="C21" s="48" t="s">
        <v>173</v>
      </c>
      <c r="D21" s="48" t="s">
        <v>176</v>
      </c>
      <c r="E21" s="48" t="s">
        <v>177</v>
      </c>
      <c r="F21" s="260" t="str">
        <f>Egresos!A38</f>
        <v>54115</v>
      </c>
      <c r="G21" s="264" t="str">
        <f>Egresos!B38</f>
        <v>Materiales Informaticos</v>
      </c>
      <c r="H21" s="272">
        <f>Egresos!C38</f>
        <v>152</v>
      </c>
      <c r="I21" s="278"/>
      <c r="J21" s="67"/>
      <c r="K21" s="276"/>
      <c r="L21" s="67"/>
      <c r="M21" s="275"/>
      <c r="N21" s="273"/>
      <c r="O21" s="279"/>
      <c r="P21" s="279"/>
    </row>
    <row r="22" spans="1:16" ht="15.75" customHeight="1">
      <c r="A22" s="47">
        <v>1</v>
      </c>
      <c r="B22" s="48" t="s">
        <v>173</v>
      </c>
      <c r="C22" s="48" t="s">
        <v>173</v>
      </c>
      <c r="D22" s="48" t="s">
        <v>176</v>
      </c>
      <c r="E22" s="48" t="s">
        <v>177</v>
      </c>
      <c r="F22" s="260" t="str">
        <f>Egresos!A44</f>
        <v>54201</v>
      </c>
      <c r="G22" s="264" t="str">
        <f>Egresos!B44</f>
        <v>Servicios de energía eléctrica</v>
      </c>
      <c r="H22" s="261">
        <f>Egresos!C44</f>
        <v>3600</v>
      </c>
    </row>
    <row r="23" spans="1:16" ht="15.75" customHeight="1">
      <c r="A23" s="47">
        <v>1</v>
      </c>
      <c r="B23" s="48" t="s">
        <v>173</v>
      </c>
      <c r="C23" s="48" t="s">
        <v>173</v>
      </c>
      <c r="D23" s="48" t="s">
        <v>176</v>
      </c>
      <c r="E23" s="48" t="s">
        <v>177</v>
      </c>
      <c r="F23" s="260" t="str">
        <f>Egresos!A46</f>
        <v>54203</v>
      </c>
      <c r="G23" s="264" t="str">
        <f>Egresos!B46</f>
        <v>Servicios de telecomunicaciones</v>
      </c>
      <c r="H23" s="261">
        <f>Egresos!C46</f>
        <v>8000</v>
      </c>
    </row>
    <row r="24" spans="1:16" ht="15.75" customHeight="1">
      <c r="A24" s="47">
        <v>1</v>
      </c>
      <c r="B24" s="48" t="s">
        <v>173</v>
      </c>
      <c r="C24" s="48" t="s">
        <v>173</v>
      </c>
      <c r="D24" s="48" t="s">
        <v>176</v>
      </c>
      <c r="E24" s="48" t="s">
        <v>177</v>
      </c>
      <c r="F24" s="260" t="str">
        <f>Egresos!A48</f>
        <v>54205</v>
      </c>
      <c r="G24" s="264" t="str">
        <f>Egresos!B48</f>
        <v>Alumbrado público</v>
      </c>
      <c r="H24" s="261">
        <f>Egresos!C48</f>
        <v>25000</v>
      </c>
    </row>
    <row r="25" spans="1:16" ht="15.75" customHeight="1">
      <c r="A25" s="47">
        <v>1</v>
      </c>
      <c r="B25" s="48" t="s">
        <v>173</v>
      </c>
      <c r="C25" s="48" t="s">
        <v>173</v>
      </c>
      <c r="D25" s="48" t="s">
        <v>176</v>
      </c>
      <c r="E25" s="48" t="s">
        <v>177</v>
      </c>
      <c r="F25" s="260" t="str">
        <f>Egresos!A49</f>
        <v>54301</v>
      </c>
      <c r="G25" s="264" t="str">
        <f>Egresos!B49</f>
        <v>Mant. y reparacion de bienes muebles</v>
      </c>
      <c r="H25" s="261">
        <f>Egresos!C49</f>
        <v>5160</v>
      </c>
    </row>
    <row r="26" spans="1:16" ht="15.75" customHeight="1">
      <c r="A26" s="47">
        <v>1</v>
      </c>
      <c r="B26" s="48" t="s">
        <v>173</v>
      </c>
      <c r="C26" s="48" t="s">
        <v>173</v>
      </c>
      <c r="D26" s="48" t="s">
        <v>176</v>
      </c>
      <c r="E26" s="48" t="s">
        <v>177</v>
      </c>
      <c r="F26" s="260" t="str">
        <f>Egresos!A50</f>
        <v>54302</v>
      </c>
      <c r="G26" s="264" t="str">
        <f>Egresos!B50</f>
        <v>Mantenimiento y reparación de vehículos</v>
      </c>
      <c r="H26" s="261">
        <f>Egresos!C50</f>
        <v>5000</v>
      </c>
    </row>
    <row r="27" spans="1:16" ht="15.75" customHeight="1">
      <c r="A27" s="47">
        <v>1</v>
      </c>
      <c r="B27" s="48" t="s">
        <v>173</v>
      </c>
      <c r="C27" s="48" t="s">
        <v>173</v>
      </c>
      <c r="D27" s="48" t="s">
        <v>176</v>
      </c>
      <c r="E27" s="48" t="s">
        <v>177</v>
      </c>
      <c r="F27" s="260" t="str">
        <f>Egresos!A72</f>
        <v>55508</v>
      </c>
      <c r="G27" s="264" t="str">
        <f>Egresos!B72</f>
        <v>Derechos</v>
      </c>
      <c r="H27" s="261">
        <f>Egresos!C72</f>
        <v>76</v>
      </c>
    </row>
    <row r="28" spans="1:16" ht="15.75" customHeight="1">
      <c r="A28" s="47">
        <v>1</v>
      </c>
      <c r="B28" s="48" t="s">
        <v>173</v>
      </c>
      <c r="C28" s="48" t="s">
        <v>173</v>
      </c>
      <c r="D28" s="48" t="s">
        <v>176</v>
      </c>
      <c r="E28" s="48" t="s">
        <v>177</v>
      </c>
      <c r="F28" s="260" t="str">
        <f>Egresos!A73</f>
        <v>55601</v>
      </c>
      <c r="G28" s="264" t="str">
        <f>Egresos!B73</f>
        <v>Primas y gastos de seguros de personas</v>
      </c>
      <c r="H28" s="261">
        <f>Egresos!C73</f>
        <v>7560</v>
      </c>
    </row>
    <row r="29" spans="1:16" ht="15.75" customHeight="1">
      <c r="A29" s="47">
        <v>1</v>
      </c>
      <c r="B29" s="48" t="s">
        <v>173</v>
      </c>
      <c r="C29" s="48" t="s">
        <v>173</v>
      </c>
      <c r="D29" s="48" t="s">
        <v>176</v>
      </c>
      <c r="E29" s="48" t="s">
        <v>177</v>
      </c>
      <c r="F29" s="260" t="str">
        <f>Egresos!A76</f>
        <v>55799</v>
      </c>
      <c r="G29" s="264" t="str">
        <f>Egresos!B76</f>
        <v>Gastos diversos</v>
      </c>
      <c r="H29" s="261">
        <f>Egresos!C76</f>
        <v>179752.05</v>
      </c>
    </row>
    <row r="30" spans="1:16" ht="15.75" customHeight="1">
      <c r="A30" s="47">
        <v>1</v>
      </c>
      <c r="B30" s="48" t="s">
        <v>173</v>
      </c>
      <c r="C30" s="48" t="s">
        <v>173</v>
      </c>
      <c r="D30" s="48" t="s">
        <v>176</v>
      </c>
      <c r="E30" s="48" t="s">
        <v>177</v>
      </c>
      <c r="F30" s="260" t="str">
        <f>Egresos!A77</f>
        <v>56201</v>
      </c>
      <c r="G30" s="264" t="str">
        <f>Egresos!B77</f>
        <v>Transferencias corrientes al sector público</v>
      </c>
      <c r="H30" s="261">
        <f>Egresos!C77</f>
        <v>9711.119999999999</v>
      </c>
    </row>
    <row r="31" spans="1:16" ht="15.75" customHeight="1">
      <c r="A31" s="47">
        <v>1</v>
      </c>
      <c r="B31" s="48" t="s">
        <v>173</v>
      </c>
      <c r="C31" s="48" t="s">
        <v>173</v>
      </c>
      <c r="D31" s="48" t="s">
        <v>176</v>
      </c>
      <c r="E31" s="48" t="s">
        <v>177</v>
      </c>
      <c r="F31" s="260" t="str">
        <f>Egresos!A78</f>
        <v>56303</v>
      </c>
      <c r="G31" s="264" t="str">
        <f>Egresos!B78</f>
        <v>A organismos sin fines de lucro</v>
      </c>
      <c r="H31" s="261">
        <f>Egresos!C78</f>
        <v>2700</v>
      </c>
    </row>
    <row r="32" spans="1:16" ht="15.75" customHeight="1">
      <c r="A32" s="47">
        <v>1</v>
      </c>
      <c r="B32" s="48" t="s">
        <v>173</v>
      </c>
      <c r="C32" s="48" t="s">
        <v>173</v>
      </c>
      <c r="D32" s="48" t="s">
        <v>176</v>
      </c>
      <c r="E32" s="48" t="s">
        <v>177</v>
      </c>
      <c r="F32" s="260" t="str">
        <f>Egresos!A83</f>
        <v>61104</v>
      </c>
      <c r="G32" s="264" t="str">
        <f>Egresos!B83</f>
        <v>Equipos informáticos</v>
      </c>
      <c r="H32" s="261">
        <f>Egresos!C83</f>
        <v>850</v>
      </c>
    </row>
    <row r="33" spans="1:10" ht="15.75" customHeight="1">
      <c r="A33" s="47"/>
      <c r="B33" s="48"/>
      <c r="C33" s="48"/>
      <c r="D33" s="48"/>
      <c r="E33" s="48"/>
      <c r="F33" s="257"/>
      <c r="G33" s="265" t="s">
        <v>380</v>
      </c>
      <c r="H33" s="262">
        <f>SUM(H12:H32)</f>
        <v>315160.56999999995</v>
      </c>
    </row>
    <row r="34" spans="1:10" ht="15.75" customHeight="1">
      <c r="A34" s="47">
        <v>1</v>
      </c>
      <c r="B34" s="48" t="s">
        <v>173</v>
      </c>
      <c r="C34" s="48" t="s">
        <v>175</v>
      </c>
      <c r="D34" s="48" t="s">
        <v>176</v>
      </c>
      <c r="E34" s="48" t="s">
        <v>177</v>
      </c>
      <c r="F34" s="97">
        <f>Egresos!A12</f>
        <v>51101</v>
      </c>
      <c r="G34" s="263" t="str">
        <f>Egresos!B12</f>
        <v>Sueldos</v>
      </c>
      <c r="H34" s="175">
        <f>Egresos!E12</f>
        <v>35784</v>
      </c>
      <c r="J34" s="205">
        <f>SUM(H34:H39)</f>
        <v>52365.919999999998</v>
      </c>
    </row>
    <row r="35" spans="1:10" ht="15.75" customHeight="1">
      <c r="A35" s="47">
        <v>1</v>
      </c>
      <c r="B35" s="48" t="s">
        <v>173</v>
      </c>
      <c r="C35" s="48" t="s">
        <v>175</v>
      </c>
      <c r="D35" s="48" t="s">
        <v>176</v>
      </c>
      <c r="E35" s="48" t="s">
        <v>177</v>
      </c>
      <c r="F35" s="97">
        <f>Egresos!A13</f>
        <v>51103</v>
      </c>
      <c r="G35" s="263" t="str">
        <f>Egresos!B13</f>
        <v>Aguinaldos</v>
      </c>
      <c r="H35" s="175">
        <f>Egresos!E13</f>
        <v>1825.04</v>
      </c>
    </row>
    <row r="36" spans="1:10" ht="15.75" customHeight="1">
      <c r="A36" s="47">
        <v>1</v>
      </c>
      <c r="B36" s="48" t="s">
        <v>173</v>
      </c>
      <c r="C36" s="48" t="s">
        <v>175</v>
      </c>
      <c r="D36" s="48" t="s">
        <v>176</v>
      </c>
      <c r="E36" s="48" t="s">
        <v>177</v>
      </c>
      <c r="F36" s="97" t="str">
        <f>Egresos!A15</f>
        <v>51107</v>
      </c>
      <c r="G36" s="263" t="str">
        <f>Egresos!B15</f>
        <v>Beneficios Adicionales</v>
      </c>
      <c r="H36" s="175">
        <f>Egresos!E15</f>
        <v>1200</v>
      </c>
    </row>
    <row r="37" spans="1:10" ht="15.75" customHeight="1">
      <c r="A37" s="47">
        <v>1</v>
      </c>
      <c r="B37" s="48" t="s">
        <v>173</v>
      </c>
      <c r="C37" s="48" t="s">
        <v>175</v>
      </c>
      <c r="D37" s="48" t="s">
        <v>176</v>
      </c>
      <c r="E37" s="48" t="s">
        <v>177</v>
      </c>
      <c r="F37" s="97" t="str">
        <f>Egresos!A19</f>
        <v>51401</v>
      </c>
      <c r="G37" s="263" t="str">
        <f>Egresos!B19</f>
        <v>Por Remuneraciones Permanentes (ISSS)</v>
      </c>
      <c r="H37" s="175">
        <f>Egresos!E19</f>
        <v>2683.68</v>
      </c>
    </row>
    <row r="38" spans="1:10" ht="15.75" customHeight="1">
      <c r="A38" s="47">
        <v>1</v>
      </c>
      <c r="B38" s="48" t="s">
        <v>173</v>
      </c>
      <c r="C38" s="48" t="s">
        <v>175</v>
      </c>
      <c r="D38" s="48" t="s">
        <v>176</v>
      </c>
      <c r="E38" s="48" t="s">
        <v>177</v>
      </c>
      <c r="F38" s="97" t="str">
        <f>Egresos!A20</f>
        <v>51501</v>
      </c>
      <c r="G38" s="263" t="str">
        <f>Egresos!B20</f>
        <v>Por Remuneraciones Permanentes (AFP'S)</v>
      </c>
      <c r="H38" s="175">
        <f>Egresos!E20</f>
        <v>2773.2</v>
      </c>
    </row>
    <row r="39" spans="1:10" ht="15.75" customHeight="1">
      <c r="A39" s="47">
        <v>1</v>
      </c>
      <c r="B39" s="48" t="s">
        <v>173</v>
      </c>
      <c r="C39" s="48" t="s">
        <v>175</v>
      </c>
      <c r="D39" s="48" t="s">
        <v>176</v>
      </c>
      <c r="E39" s="48" t="s">
        <v>177</v>
      </c>
      <c r="F39" s="97" t="str">
        <f>Egresos!A24</f>
        <v>51901</v>
      </c>
      <c r="G39" s="263" t="str">
        <f>Egresos!B24</f>
        <v>Honorarios</v>
      </c>
      <c r="H39" s="175">
        <f>Egresos!E24</f>
        <v>8100</v>
      </c>
    </row>
    <row r="40" spans="1:10" ht="15.75" customHeight="1">
      <c r="A40" s="47">
        <v>1</v>
      </c>
      <c r="B40" s="48" t="s">
        <v>173</v>
      </c>
      <c r="C40" s="48" t="s">
        <v>175</v>
      </c>
      <c r="D40" s="48" t="s">
        <v>176</v>
      </c>
      <c r="E40" s="48" t="s">
        <v>177</v>
      </c>
      <c r="F40" s="97" t="str">
        <f>Egresos!A29</f>
        <v>54105</v>
      </c>
      <c r="G40" s="263" t="str">
        <f>Egresos!B29</f>
        <v>Productos de papel y carton</v>
      </c>
      <c r="H40" s="175">
        <f>Egresos!E29</f>
        <v>1156</v>
      </c>
    </row>
    <row r="41" spans="1:10" ht="15.75" customHeight="1">
      <c r="A41" s="47">
        <v>1</v>
      </c>
      <c r="B41" s="48" t="s">
        <v>173</v>
      </c>
      <c r="C41" s="48" t="s">
        <v>175</v>
      </c>
      <c r="D41" s="48" t="s">
        <v>176</v>
      </c>
      <c r="E41" s="48" t="s">
        <v>177</v>
      </c>
      <c r="F41" s="97" t="str">
        <f>Egresos!A37</f>
        <v>54114</v>
      </c>
      <c r="G41" s="263" t="str">
        <f>Egresos!B37</f>
        <v>Materiales de oficina</v>
      </c>
      <c r="H41" s="175">
        <f>Egresos!E37</f>
        <v>646</v>
      </c>
    </row>
    <row r="42" spans="1:10" ht="15.75" customHeight="1">
      <c r="A42" s="47">
        <v>1</v>
      </c>
      <c r="B42" s="48" t="s">
        <v>173</v>
      </c>
      <c r="C42" s="48" t="s">
        <v>175</v>
      </c>
      <c r="D42" s="48" t="s">
        <v>176</v>
      </c>
      <c r="E42" s="48" t="s">
        <v>177</v>
      </c>
      <c r="F42" s="97" t="str">
        <f>Egresos!A38</f>
        <v>54115</v>
      </c>
      <c r="G42" s="263" t="str">
        <f>Egresos!B38</f>
        <v>Materiales Informaticos</v>
      </c>
      <c r="H42" s="175">
        <f>Egresos!E38</f>
        <v>2189</v>
      </c>
    </row>
    <row r="43" spans="1:10" ht="15.75" customHeight="1">
      <c r="A43" s="47">
        <v>1</v>
      </c>
      <c r="B43" s="48" t="s">
        <v>173</v>
      </c>
      <c r="C43" s="48" t="s">
        <v>175</v>
      </c>
      <c r="D43" s="48" t="s">
        <v>176</v>
      </c>
      <c r="E43" s="48" t="s">
        <v>177</v>
      </c>
      <c r="F43" s="97" t="str">
        <f>Egresos!A41</f>
        <v>54119</v>
      </c>
      <c r="G43" s="263" t="str">
        <f>Egresos!B41</f>
        <v>Materiales Eléctricos</v>
      </c>
      <c r="H43" s="175">
        <f>Egresos!E41</f>
        <v>25</v>
      </c>
    </row>
    <row r="44" spans="1:10" ht="15.75" customHeight="1">
      <c r="A44" s="47">
        <v>1</v>
      </c>
      <c r="B44" s="48" t="s">
        <v>173</v>
      </c>
      <c r="C44" s="48" t="s">
        <v>175</v>
      </c>
      <c r="D44" s="48" t="s">
        <v>176</v>
      </c>
      <c r="E44" s="48" t="s">
        <v>177</v>
      </c>
      <c r="F44" s="97" t="str">
        <f>Egresos!A42</f>
        <v>54121</v>
      </c>
      <c r="G44" s="263" t="str">
        <f>Egresos!B42</f>
        <v>Especies Municipales</v>
      </c>
      <c r="H44" s="175">
        <f>Egresos!E42</f>
        <v>2000</v>
      </c>
    </row>
    <row r="45" spans="1:10" ht="15.75" customHeight="1">
      <c r="A45" s="47">
        <v>1</v>
      </c>
      <c r="B45" s="48" t="s">
        <v>173</v>
      </c>
      <c r="C45" s="48" t="s">
        <v>175</v>
      </c>
      <c r="D45" s="48" t="s">
        <v>176</v>
      </c>
      <c r="E45" s="48" t="s">
        <v>177</v>
      </c>
      <c r="F45" s="97" t="str">
        <f>Egresos!A43</f>
        <v>54199</v>
      </c>
      <c r="G45" s="263" t="str">
        <f>Egresos!B43</f>
        <v>Bienes de uso y consumo diverso</v>
      </c>
      <c r="H45" s="175">
        <f>Egresos!E43</f>
        <v>15</v>
      </c>
    </row>
    <row r="46" spans="1:10" ht="15.75" customHeight="1">
      <c r="A46" s="47">
        <v>1</v>
      </c>
      <c r="B46" s="48" t="s">
        <v>173</v>
      </c>
      <c r="C46" s="48" t="s">
        <v>175</v>
      </c>
      <c r="D46" s="48" t="s">
        <v>176</v>
      </c>
      <c r="E46" s="48" t="s">
        <v>177</v>
      </c>
      <c r="F46" s="97" t="str">
        <f>Egresos!A75</f>
        <v>55603</v>
      </c>
      <c r="G46" s="263" t="str">
        <f>Egresos!B75</f>
        <v>Comisiones y gastos bancarios</v>
      </c>
      <c r="H46" s="175">
        <f>Egresos!E75</f>
        <v>50</v>
      </c>
    </row>
    <row r="47" spans="1:10" ht="15.75" customHeight="1">
      <c r="A47" s="47">
        <v>1</v>
      </c>
      <c r="B47" s="48" t="s">
        <v>173</v>
      </c>
      <c r="C47" s="48" t="s">
        <v>175</v>
      </c>
      <c r="D47" s="48" t="s">
        <v>176</v>
      </c>
      <c r="E47" s="48" t="s">
        <v>177</v>
      </c>
      <c r="F47" s="97" t="str">
        <f>Egresos!A80</f>
        <v>56305</v>
      </c>
      <c r="G47" s="263" t="str">
        <f>Egresos!B80</f>
        <v>Becas</v>
      </c>
      <c r="H47" s="175">
        <f>Egresos!E80</f>
        <v>250</v>
      </c>
    </row>
    <row r="48" spans="1:10" ht="15.75" customHeight="1">
      <c r="A48" s="47">
        <v>1</v>
      </c>
      <c r="B48" s="48" t="s">
        <v>173</v>
      </c>
      <c r="C48" s="48" t="s">
        <v>175</v>
      </c>
      <c r="D48" s="48" t="s">
        <v>176</v>
      </c>
      <c r="E48" s="48" t="s">
        <v>177</v>
      </c>
      <c r="F48" s="97" t="str">
        <f>Egresos!A81</f>
        <v>61101</v>
      </c>
      <c r="G48" s="263" t="str">
        <f>Egresos!B81</f>
        <v>Mobiliarios</v>
      </c>
      <c r="H48" s="175">
        <f>Egresos!E81</f>
        <v>150</v>
      </c>
    </row>
    <row r="49" spans="1:10" ht="15.75" customHeight="1">
      <c r="A49" s="47">
        <v>1</v>
      </c>
      <c r="B49" s="48" t="s">
        <v>173</v>
      </c>
      <c r="C49" s="48" t="s">
        <v>175</v>
      </c>
      <c r="D49" s="48" t="s">
        <v>176</v>
      </c>
      <c r="E49" s="48" t="s">
        <v>177</v>
      </c>
      <c r="F49" s="97" t="str">
        <f>Egresos!A85</f>
        <v>61199</v>
      </c>
      <c r="G49" s="263" t="str">
        <f>Egresos!B85</f>
        <v>Bienes muebles diversos</v>
      </c>
      <c r="H49" s="175">
        <f>Egresos!E85</f>
        <v>48</v>
      </c>
    </row>
    <row r="50" spans="1:10" ht="15.75" customHeight="1">
      <c r="A50" s="47">
        <v>1</v>
      </c>
      <c r="B50" s="48" t="s">
        <v>173</v>
      </c>
      <c r="C50" s="48" t="s">
        <v>175</v>
      </c>
      <c r="D50" s="48" t="s">
        <v>176</v>
      </c>
      <c r="E50" s="48" t="s">
        <v>177</v>
      </c>
      <c r="F50" s="97" t="str">
        <f>Egresos!A88</f>
        <v>61403</v>
      </c>
      <c r="G50" s="263" t="str">
        <f>Egresos!B88</f>
        <v>Derechos de propiedad intelectual</v>
      </c>
      <c r="H50" s="175">
        <f>Egresos!E88</f>
        <v>235</v>
      </c>
    </row>
    <row r="51" spans="1:10" ht="15.75" customHeight="1">
      <c r="A51" s="47"/>
      <c r="B51" s="48"/>
      <c r="C51" s="48"/>
      <c r="D51" s="48"/>
      <c r="E51" s="48"/>
      <c r="F51" s="214"/>
      <c r="G51" s="250" t="s">
        <v>380</v>
      </c>
      <c r="H51" s="130">
        <f>SUM(H34:H50)</f>
        <v>59129.919999999998</v>
      </c>
    </row>
    <row r="52" spans="1:10" ht="15.75" customHeight="1">
      <c r="A52" s="47">
        <v>1</v>
      </c>
      <c r="B52" s="48" t="s">
        <v>175</v>
      </c>
      <c r="C52" s="48" t="s">
        <v>173</v>
      </c>
      <c r="D52" s="48" t="s">
        <v>176</v>
      </c>
      <c r="E52" s="48" t="s">
        <v>177</v>
      </c>
      <c r="F52" s="97">
        <f>Egresos!A12</f>
        <v>51101</v>
      </c>
      <c r="G52" s="102" t="str">
        <f>Egresos!B12</f>
        <v>Sueldos</v>
      </c>
      <c r="H52" s="175">
        <f>Egresos!G12</f>
        <v>10042.32</v>
      </c>
      <c r="J52" s="205">
        <f>SUM(H52:H56)</f>
        <v>12279.740000000002</v>
      </c>
    </row>
    <row r="53" spans="1:10" ht="15.75" customHeight="1">
      <c r="A53" s="47">
        <v>1</v>
      </c>
      <c r="B53" s="48" t="s">
        <v>175</v>
      </c>
      <c r="C53" s="48" t="s">
        <v>173</v>
      </c>
      <c r="D53" s="48" t="s">
        <v>176</v>
      </c>
      <c r="E53" s="48" t="s">
        <v>177</v>
      </c>
      <c r="F53" s="97">
        <f>Egresos!A13</f>
        <v>51103</v>
      </c>
      <c r="G53" s="102" t="str">
        <f>Egresos!B13</f>
        <v>Aguinaldos</v>
      </c>
      <c r="H53" s="175">
        <f>Egresos!G13</f>
        <v>456.26</v>
      </c>
    </row>
    <row r="54" spans="1:10" ht="15.75" customHeight="1">
      <c r="A54" s="47">
        <v>1</v>
      </c>
      <c r="B54" s="48" t="s">
        <v>175</v>
      </c>
      <c r="C54" s="48" t="s">
        <v>173</v>
      </c>
      <c r="D54" s="48" t="s">
        <v>176</v>
      </c>
      <c r="E54" s="48" t="s">
        <v>177</v>
      </c>
      <c r="F54" s="97" t="str">
        <f>Egresos!A15</f>
        <v>51107</v>
      </c>
      <c r="G54" s="102" t="str">
        <f>Egresos!B15</f>
        <v>Beneficios Adicionales</v>
      </c>
      <c r="H54" s="175">
        <f>Egresos!G15</f>
        <v>300</v>
      </c>
    </row>
    <row r="55" spans="1:10" ht="15.75" customHeight="1">
      <c r="A55" s="47">
        <v>1</v>
      </c>
      <c r="B55" s="48" t="s">
        <v>175</v>
      </c>
      <c r="C55" s="48" t="s">
        <v>173</v>
      </c>
      <c r="D55" s="48" t="s">
        <v>176</v>
      </c>
      <c r="E55" s="48" t="s">
        <v>177</v>
      </c>
      <c r="F55" s="97" t="str">
        <f>Egresos!A19</f>
        <v>51401</v>
      </c>
      <c r="G55" s="102" t="str">
        <f>Egresos!B19</f>
        <v>Por Remuneraciones Permanentes (ISSS)</v>
      </c>
      <c r="H55" s="175">
        <f>Egresos!G19</f>
        <v>753.12</v>
      </c>
    </row>
    <row r="56" spans="1:10" ht="15.75" customHeight="1">
      <c r="A56" s="47">
        <v>1</v>
      </c>
      <c r="B56" s="48" t="s">
        <v>175</v>
      </c>
      <c r="C56" s="48" t="s">
        <v>173</v>
      </c>
      <c r="D56" s="48" t="s">
        <v>176</v>
      </c>
      <c r="E56" s="48" t="s">
        <v>177</v>
      </c>
      <c r="F56" s="97" t="str">
        <f>Egresos!A20</f>
        <v>51501</v>
      </c>
      <c r="G56" s="102" t="str">
        <f>Egresos!B20</f>
        <v>Por Remuneraciones Permanentes (AFP'S)</v>
      </c>
      <c r="H56" s="175">
        <f>Egresos!G20</f>
        <v>728.04</v>
      </c>
    </row>
    <row r="57" spans="1:10" ht="15.75" customHeight="1">
      <c r="A57" s="47">
        <v>1</v>
      </c>
      <c r="B57" s="48" t="s">
        <v>175</v>
      </c>
      <c r="C57" s="48" t="s">
        <v>173</v>
      </c>
      <c r="D57" s="48" t="s">
        <v>176</v>
      </c>
      <c r="E57" s="48" t="s">
        <v>177</v>
      </c>
      <c r="F57" s="97" t="str">
        <f>Egresos!A29</f>
        <v>54105</v>
      </c>
      <c r="G57" s="102" t="str">
        <f>Egresos!B29</f>
        <v>Productos de papel y carton</v>
      </c>
      <c r="H57" s="175">
        <f>Egresos!G29</f>
        <v>168</v>
      </c>
    </row>
    <row r="58" spans="1:10" ht="15.75" customHeight="1">
      <c r="A58" s="47">
        <v>1</v>
      </c>
      <c r="B58" s="48" t="s">
        <v>175</v>
      </c>
      <c r="C58" s="48" t="s">
        <v>173</v>
      </c>
      <c r="D58" s="48" t="s">
        <v>176</v>
      </c>
      <c r="E58" s="48" t="s">
        <v>177</v>
      </c>
      <c r="F58" s="97" t="str">
        <f>Egresos!A37</f>
        <v>54114</v>
      </c>
      <c r="G58" s="102" t="str">
        <f>Egresos!B37</f>
        <v>Materiales de oficina</v>
      </c>
      <c r="H58" s="175">
        <f>Egresos!G37</f>
        <v>43</v>
      </c>
    </row>
    <row r="59" spans="1:10" ht="15.75" customHeight="1">
      <c r="A59" s="47">
        <v>1</v>
      </c>
      <c r="B59" s="48" t="s">
        <v>175</v>
      </c>
      <c r="C59" s="48" t="s">
        <v>173</v>
      </c>
      <c r="D59" s="48" t="s">
        <v>176</v>
      </c>
      <c r="E59" s="48" t="s">
        <v>177</v>
      </c>
      <c r="F59" s="97" t="str">
        <f>Egresos!A38</f>
        <v>54115</v>
      </c>
      <c r="G59" s="102" t="str">
        <f>Egresos!B38</f>
        <v>Materiales Informaticos</v>
      </c>
      <c r="H59" s="175">
        <f>Egresos!G38</f>
        <v>360</v>
      </c>
    </row>
    <row r="60" spans="1:10" ht="15.75" customHeight="1">
      <c r="A60" s="47">
        <v>1</v>
      </c>
      <c r="B60" s="48" t="s">
        <v>175</v>
      </c>
      <c r="C60" s="48" t="s">
        <v>173</v>
      </c>
      <c r="D60" s="48" t="s">
        <v>176</v>
      </c>
      <c r="E60" s="48" t="s">
        <v>177</v>
      </c>
      <c r="F60" s="97" t="str">
        <f>Egresos!A81</f>
        <v>61101</v>
      </c>
      <c r="G60" s="102" t="str">
        <f>Egresos!B81</f>
        <v>Mobiliarios</v>
      </c>
      <c r="H60" s="175">
        <f>Egresos!G81</f>
        <v>500</v>
      </c>
    </row>
    <row r="61" spans="1:10" ht="15.75" customHeight="1">
      <c r="A61" s="47">
        <v>1</v>
      </c>
      <c r="B61" s="48" t="s">
        <v>175</v>
      </c>
      <c r="C61" s="48" t="s">
        <v>173</v>
      </c>
      <c r="D61" s="48" t="s">
        <v>176</v>
      </c>
      <c r="E61" s="48" t="s">
        <v>177</v>
      </c>
      <c r="F61" s="97" t="str">
        <f>Egresos!A83</f>
        <v>61104</v>
      </c>
      <c r="G61" s="102" t="str">
        <f>Egresos!B83</f>
        <v>Equipos informáticos</v>
      </c>
      <c r="H61" s="175">
        <f>Egresos!G83</f>
        <v>175</v>
      </c>
    </row>
    <row r="62" spans="1:10" ht="15.75" customHeight="1">
      <c r="A62" s="47">
        <v>1</v>
      </c>
      <c r="B62" s="48" t="s">
        <v>175</v>
      </c>
      <c r="C62" s="48" t="s">
        <v>173</v>
      </c>
      <c r="D62" s="48" t="s">
        <v>176</v>
      </c>
      <c r="E62" s="48" t="s">
        <v>177</v>
      </c>
      <c r="F62" s="97" t="str">
        <f>Egresos!A85</f>
        <v>61199</v>
      </c>
      <c r="G62" s="102" t="str">
        <f>Egresos!B85</f>
        <v>Bienes muebles diversos</v>
      </c>
      <c r="H62" s="175">
        <f>Egresos!G85</f>
        <v>150</v>
      </c>
    </row>
    <row r="63" spans="1:10" ht="15.75" customHeight="1">
      <c r="A63" s="47"/>
      <c r="B63" s="48"/>
      <c r="C63" s="48"/>
      <c r="D63" s="48"/>
      <c r="E63" s="48"/>
      <c r="F63" s="214"/>
      <c r="G63" s="250" t="s">
        <v>380</v>
      </c>
      <c r="H63" s="130">
        <f>SUM(H52:H62)</f>
        <v>13675.740000000002</v>
      </c>
    </row>
    <row r="64" spans="1:10" ht="15.75" customHeight="1">
      <c r="A64" s="47">
        <v>1</v>
      </c>
      <c r="B64" s="48" t="s">
        <v>175</v>
      </c>
      <c r="C64" s="48" t="s">
        <v>175</v>
      </c>
      <c r="D64" s="48" t="s">
        <v>176</v>
      </c>
      <c r="E64" s="48" t="s">
        <v>177</v>
      </c>
      <c r="F64" s="97">
        <f>Egresos!A12</f>
        <v>51101</v>
      </c>
      <c r="G64" s="102" t="str">
        <f>Egresos!B12</f>
        <v>Sueldos</v>
      </c>
      <c r="H64" s="175">
        <f>Egresos!I12</f>
        <v>53966.400000000001</v>
      </c>
      <c r="I64" s="280">
        <f>53966.4-46600</f>
        <v>7366.4000000000015</v>
      </c>
      <c r="J64" s="205">
        <f>SUM(H64:H68)</f>
        <v>67487.899999999994</v>
      </c>
    </row>
    <row r="65" spans="1:8" ht="15.75" customHeight="1">
      <c r="A65" s="47">
        <v>1</v>
      </c>
      <c r="B65" s="48" t="s">
        <v>175</v>
      </c>
      <c r="C65" s="48" t="s">
        <v>175</v>
      </c>
      <c r="D65" s="48" t="s">
        <v>176</v>
      </c>
      <c r="E65" s="48" t="s">
        <v>177</v>
      </c>
      <c r="F65" s="97">
        <f>Egresos!A13</f>
        <v>51103</v>
      </c>
      <c r="G65" s="102" t="str">
        <f>Egresos!B13</f>
        <v>Aguinaldos</v>
      </c>
      <c r="H65" s="175">
        <f>Egresos!I13</f>
        <v>3193.82</v>
      </c>
    </row>
    <row r="66" spans="1:8" ht="15.75" customHeight="1">
      <c r="A66" s="47">
        <v>1</v>
      </c>
      <c r="B66" s="48" t="s">
        <v>175</v>
      </c>
      <c r="C66" s="48" t="s">
        <v>175</v>
      </c>
      <c r="D66" s="48" t="s">
        <v>176</v>
      </c>
      <c r="E66" s="48" t="s">
        <v>177</v>
      </c>
      <c r="F66" s="97" t="str">
        <f>Egresos!A15</f>
        <v>51107</v>
      </c>
      <c r="G66" s="102" t="str">
        <f>Egresos!B15</f>
        <v>Beneficios Adicionales</v>
      </c>
      <c r="H66" s="175">
        <f>Egresos!I15</f>
        <v>2100</v>
      </c>
    </row>
    <row r="67" spans="1:8" ht="15.75" customHeight="1">
      <c r="A67" s="47">
        <v>1</v>
      </c>
      <c r="B67" s="48" t="s">
        <v>175</v>
      </c>
      <c r="C67" s="48" t="s">
        <v>175</v>
      </c>
      <c r="D67" s="48" t="s">
        <v>176</v>
      </c>
      <c r="E67" s="48" t="s">
        <v>177</v>
      </c>
      <c r="F67" s="97" t="str">
        <f>Egresos!A19</f>
        <v>51401</v>
      </c>
      <c r="G67" s="102" t="str">
        <f>Egresos!B19</f>
        <v>Por Remuneraciones Permanentes (ISSS)</v>
      </c>
      <c r="H67" s="175">
        <f>Egresos!I19</f>
        <v>4046.2800000000007</v>
      </c>
    </row>
    <row r="68" spans="1:8" ht="15.75" customHeight="1">
      <c r="A68" s="47">
        <v>1</v>
      </c>
      <c r="B68" s="48" t="s">
        <v>175</v>
      </c>
      <c r="C68" s="48" t="s">
        <v>175</v>
      </c>
      <c r="D68" s="48" t="s">
        <v>176</v>
      </c>
      <c r="E68" s="48" t="s">
        <v>177</v>
      </c>
      <c r="F68" s="97" t="str">
        <f>Egresos!A20</f>
        <v>51501</v>
      </c>
      <c r="G68" s="102" t="str">
        <f>Egresos!B20</f>
        <v>Por Remuneraciones Permanentes (AFP'S)</v>
      </c>
      <c r="H68" s="175">
        <f>Egresos!I20</f>
        <v>4181.3999999999996</v>
      </c>
    </row>
    <row r="69" spans="1:8" ht="15.75" customHeight="1">
      <c r="A69" s="47">
        <v>1</v>
      </c>
      <c r="B69" s="48" t="s">
        <v>175</v>
      </c>
      <c r="C69" s="48" t="s">
        <v>175</v>
      </c>
      <c r="D69" s="48" t="s">
        <v>176</v>
      </c>
      <c r="E69" s="48" t="s">
        <v>177</v>
      </c>
      <c r="F69" s="97" t="str">
        <f>Egresos!A28</f>
        <v>54104</v>
      </c>
      <c r="G69" s="102" t="str">
        <f>Egresos!B28</f>
        <v>Productos Textiles y Vestuarios</v>
      </c>
      <c r="H69" s="175">
        <f>Egresos!I28</f>
        <v>36</v>
      </c>
    </row>
    <row r="70" spans="1:8" ht="15.75" customHeight="1">
      <c r="A70" s="47">
        <v>1</v>
      </c>
      <c r="B70" s="48" t="s">
        <v>175</v>
      </c>
      <c r="C70" s="48" t="s">
        <v>175</v>
      </c>
      <c r="D70" s="48" t="s">
        <v>176</v>
      </c>
      <c r="E70" s="48" t="s">
        <v>177</v>
      </c>
      <c r="F70" s="97" t="str">
        <f>Egresos!A29</f>
        <v>54105</v>
      </c>
      <c r="G70" s="102" t="str">
        <f>Egresos!B29</f>
        <v>Productos de papel y carton</v>
      </c>
      <c r="H70" s="175">
        <f>Egresos!I29</f>
        <v>1003</v>
      </c>
    </row>
    <row r="71" spans="1:8" ht="15.75" customHeight="1">
      <c r="A71" s="47">
        <v>1</v>
      </c>
      <c r="B71" s="48" t="s">
        <v>175</v>
      </c>
      <c r="C71" s="48" t="s">
        <v>175</v>
      </c>
      <c r="D71" s="48" t="s">
        <v>176</v>
      </c>
      <c r="E71" s="48" t="s">
        <v>177</v>
      </c>
      <c r="F71" s="97" t="str">
        <f>Egresos!A31</f>
        <v>54107</v>
      </c>
      <c r="G71" s="102" t="str">
        <f>Egresos!B31</f>
        <v>Productos químicos</v>
      </c>
      <c r="H71" s="175">
        <f>Egresos!I31</f>
        <v>72</v>
      </c>
    </row>
    <row r="72" spans="1:8" ht="15.75" customHeight="1">
      <c r="A72" s="47">
        <v>1</v>
      </c>
      <c r="B72" s="48" t="s">
        <v>175</v>
      </c>
      <c r="C72" s="48" t="s">
        <v>175</v>
      </c>
      <c r="D72" s="48" t="s">
        <v>176</v>
      </c>
      <c r="E72" s="48" t="s">
        <v>177</v>
      </c>
      <c r="F72" s="97" t="str">
        <f>Egresos!A37</f>
        <v>54114</v>
      </c>
      <c r="G72" s="102" t="str">
        <f>Egresos!B37</f>
        <v>Materiales de oficina</v>
      </c>
      <c r="H72" s="175">
        <f>Egresos!I37</f>
        <v>459</v>
      </c>
    </row>
    <row r="73" spans="1:8" ht="15.75" customHeight="1">
      <c r="A73" s="47">
        <v>1</v>
      </c>
      <c r="B73" s="48" t="s">
        <v>175</v>
      </c>
      <c r="C73" s="48" t="s">
        <v>175</v>
      </c>
      <c r="D73" s="48" t="s">
        <v>176</v>
      </c>
      <c r="E73" s="48" t="s">
        <v>177</v>
      </c>
      <c r="F73" s="97" t="str">
        <f>Egresos!A38</f>
        <v>54115</v>
      </c>
      <c r="G73" s="102" t="str">
        <f>Egresos!B38</f>
        <v>Materiales Informaticos</v>
      </c>
      <c r="H73" s="175">
        <f>Egresos!I38</f>
        <v>1232</v>
      </c>
    </row>
    <row r="74" spans="1:8" ht="15.75" customHeight="1">
      <c r="A74" s="47">
        <v>1</v>
      </c>
      <c r="B74" s="48" t="s">
        <v>175</v>
      </c>
      <c r="C74" s="48" t="s">
        <v>175</v>
      </c>
      <c r="D74" s="48" t="s">
        <v>176</v>
      </c>
      <c r="E74" s="48" t="s">
        <v>177</v>
      </c>
      <c r="F74" s="97" t="str">
        <f>Egresos!A40</f>
        <v>54118</v>
      </c>
      <c r="G74" s="102" t="str">
        <f>Egresos!B40</f>
        <v>Herramientas, Repuestos y Accesorios</v>
      </c>
      <c r="H74" s="175">
        <f>Egresos!I40</f>
        <v>30</v>
      </c>
    </row>
    <row r="75" spans="1:8" ht="15.75" customHeight="1">
      <c r="A75" s="47">
        <v>1</v>
      </c>
      <c r="B75" s="48" t="s">
        <v>175</v>
      </c>
      <c r="C75" s="48" t="s">
        <v>175</v>
      </c>
      <c r="D75" s="48" t="s">
        <v>176</v>
      </c>
      <c r="E75" s="48" t="s">
        <v>177</v>
      </c>
      <c r="F75" s="97" t="str">
        <f>Egresos!A43</f>
        <v>54199</v>
      </c>
      <c r="G75" s="102" t="str">
        <f>Egresos!B43</f>
        <v>Bienes de uso y consumo diverso</v>
      </c>
      <c r="H75" s="175">
        <f>Egresos!I43</f>
        <v>3066</v>
      </c>
    </row>
    <row r="76" spans="1:8" ht="15.75" customHeight="1">
      <c r="A76" s="47">
        <v>1</v>
      </c>
      <c r="B76" s="48" t="s">
        <v>175</v>
      </c>
      <c r="C76" s="48" t="s">
        <v>175</v>
      </c>
      <c r="D76" s="48" t="s">
        <v>176</v>
      </c>
      <c r="E76" s="48" t="s">
        <v>177</v>
      </c>
      <c r="F76" s="97" t="str">
        <f>Egresos!A45</f>
        <v>54202</v>
      </c>
      <c r="G76" s="102" t="str">
        <f>Egresos!B45</f>
        <v>Servicios de agua</v>
      </c>
      <c r="H76" s="175">
        <f>Egresos!I45</f>
        <v>1215</v>
      </c>
    </row>
    <row r="77" spans="1:8" ht="15.75" customHeight="1">
      <c r="A77" s="47">
        <v>1</v>
      </c>
      <c r="B77" s="48" t="s">
        <v>175</v>
      </c>
      <c r="C77" s="48" t="s">
        <v>175</v>
      </c>
      <c r="D77" s="48" t="s">
        <v>176</v>
      </c>
      <c r="E77" s="48" t="s">
        <v>177</v>
      </c>
      <c r="F77" s="97" t="str">
        <f>Egresos!A60</f>
        <v>54401</v>
      </c>
      <c r="G77" s="102" t="str">
        <f>Egresos!B60</f>
        <v>Pasajes al interior</v>
      </c>
      <c r="H77" s="175">
        <f>Egresos!I60</f>
        <v>350</v>
      </c>
    </row>
    <row r="78" spans="1:8" ht="15.75" customHeight="1">
      <c r="A78" s="47">
        <v>1</v>
      </c>
      <c r="B78" s="48" t="s">
        <v>175</v>
      </c>
      <c r="C78" s="48" t="s">
        <v>175</v>
      </c>
      <c r="D78" s="48" t="s">
        <v>176</v>
      </c>
      <c r="E78" s="48" t="s">
        <v>177</v>
      </c>
      <c r="F78" s="97" t="str">
        <f>Egresos!A62</f>
        <v>54403</v>
      </c>
      <c r="G78" s="102" t="str">
        <f>Egresos!B62</f>
        <v>Viaticos por comisión interna</v>
      </c>
      <c r="H78" s="175">
        <f>Egresos!I62</f>
        <v>1200</v>
      </c>
    </row>
    <row r="79" spans="1:8" ht="15.75" customHeight="1">
      <c r="A79" s="47">
        <v>1</v>
      </c>
      <c r="B79" s="48" t="s">
        <v>175</v>
      </c>
      <c r="C79" s="48" t="s">
        <v>175</v>
      </c>
      <c r="D79" s="48" t="s">
        <v>176</v>
      </c>
      <c r="E79" s="48" t="s">
        <v>177</v>
      </c>
      <c r="F79" s="97" t="str">
        <f>Egresos!A81</f>
        <v>61101</v>
      </c>
      <c r="G79" s="102" t="str">
        <f>Egresos!B81</f>
        <v>Mobiliarios</v>
      </c>
      <c r="H79" s="175">
        <f>Egresos!I81</f>
        <v>340</v>
      </c>
    </row>
    <row r="80" spans="1:8" ht="15.75" customHeight="1">
      <c r="A80" s="47">
        <v>1</v>
      </c>
      <c r="B80" s="48" t="s">
        <v>175</v>
      </c>
      <c r="C80" s="48" t="s">
        <v>175</v>
      </c>
      <c r="D80" s="48" t="s">
        <v>176</v>
      </c>
      <c r="E80" s="48" t="s">
        <v>177</v>
      </c>
      <c r="F80" s="97" t="str">
        <f>Egresos!A83</f>
        <v>61104</v>
      </c>
      <c r="G80" s="102" t="str">
        <f>Egresos!B83</f>
        <v>Equipos informáticos</v>
      </c>
      <c r="H80" s="175">
        <f>Egresos!I83</f>
        <v>580</v>
      </c>
    </row>
    <row r="81" spans="1:14" ht="15.75" customHeight="1">
      <c r="A81" s="47">
        <v>1</v>
      </c>
      <c r="B81" s="48" t="s">
        <v>175</v>
      </c>
      <c r="C81" s="48" t="s">
        <v>175</v>
      </c>
      <c r="D81" s="48" t="s">
        <v>176</v>
      </c>
      <c r="E81" s="48" t="s">
        <v>177</v>
      </c>
      <c r="F81" s="97" t="str">
        <f>Egresos!A85</f>
        <v>61199</v>
      </c>
      <c r="G81" s="102" t="str">
        <f>Egresos!B85</f>
        <v>Bienes muebles diversos</v>
      </c>
      <c r="H81" s="175">
        <f>Egresos!I85</f>
        <v>240</v>
      </c>
    </row>
    <row r="82" spans="1:14" ht="15.75" customHeight="1">
      <c r="A82" s="47"/>
      <c r="B82" s="48"/>
      <c r="C82" s="48"/>
      <c r="D82" s="48"/>
      <c r="E82" s="48"/>
      <c r="F82" s="221"/>
      <c r="G82" s="180" t="s">
        <v>380</v>
      </c>
      <c r="H82" s="154">
        <f>SUM(H64:H81)</f>
        <v>77310.899999999994</v>
      </c>
    </row>
    <row r="83" spans="1:14" ht="16.5" customHeight="1" thickBot="1">
      <c r="A83" s="44"/>
      <c r="B83" s="33"/>
      <c r="C83" s="33"/>
      <c r="D83" s="33"/>
      <c r="E83" s="33"/>
      <c r="F83" s="222"/>
      <c r="G83" s="155" t="s">
        <v>38</v>
      </c>
      <c r="H83" s="158">
        <f>H33+H51+H63+H82</f>
        <v>465277.12999999989</v>
      </c>
    </row>
    <row r="84" spans="1:14">
      <c r="F84" s="217"/>
      <c r="K84" s="210">
        <v>73929.039999999994</v>
      </c>
      <c r="L84" s="122" t="s">
        <v>413</v>
      </c>
    </row>
    <row r="85" spans="1:14">
      <c r="F85" s="217"/>
      <c r="J85" s="205"/>
    </row>
    <row r="86" spans="1:14">
      <c r="F86" s="217"/>
    </row>
    <row r="87" spans="1:14">
      <c r="F87" s="217"/>
      <c r="H87" s="198"/>
      <c r="J87" s="122" t="s">
        <v>411</v>
      </c>
      <c r="K87" s="122" t="s">
        <v>468</v>
      </c>
      <c r="M87" s="122" t="s">
        <v>410</v>
      </c>
    </row>
    <row r="88" spans="1:14">
      <c r="F88" s="217"/>
      <c r="I88" s="37">
        <f>J88/H83</f>
        <v>0.41562962701390471</v>
      </c>
      <c r="J88" s="206">
        <f>SUM(J12:J86)</f>
        <v>193382.96000000002</v>
      </c>
      <c r="K88" s="210"/>
      <c r="M88" s="209">
        <f>H83/2</f>
        <v>232638.56499999994</v>
      </c>
    </row>
    <row r="89" spans="1:14">
      <c r="F89" s="217"/>
      <c r="H89" s="198"/>
      <c r="J89" s="205"/>
    </row>
    <row r="90" spans="1:14">
      <c r="F90" s="217"/>
      <c r="K90" s="206"/>
      <c r="L90" s="37">
        <f>M90/H83</f>
        <v>-8.437037298609526E-2</v>
      </c>
      <c r="M90" s="205">
        <f>J88-M88</f>
        <v>-39255.604999999923</v>
      </c>
      <c r="N90" s="122" t="s">
        <v>412</v>
      </c>
    </row>
    <row r="91" spans="1:14">
      <c r="F91" s="217"/>
    </row>
    <row r="92" spans="1:14">
      <c r="F92" s="217"/>
    </row>
    <row r="93" spans="1:14">
      <c r="F93" s="217"/>
    </row>
    <row r="94" spans="1:14">
      <c r="F94" s="217"/>
    </row>
    <row r="95" spans="1:14">
      <c r="F95" s="217"/>
    </row>
    <row r="96" spans="1:14">
      <c r="F96" s="217"/>
    </row>
    <row r="97" spans="6:6">
      <c r="F97" s="217"/>
    </row>
    <row r="98" spans="6:6">
      <c r="F98" s="217"/>
    </row>
    <row r="99" spans="6:6">
      <c r="F99" s="217"/>
    </row>
    <row r="100" spans="6:6">
      <c r="F100" s="217"/>
    </row>
    <row r="101" spans="6:6">
      <c r="F101" s="217"/>
    </row>
    <row r="102" spans="6:6">
      <c r="F102" s="217"/>
    </row>
    <row r="103" spans="6:6">
      <c r="F103" s="217"/>
    </row>
    <row r="104" spans="6:6">
      <c r="F104" s="217"/>
    </row>
    <row r="105" spans="6:6">
      <c r="F105" s="217"/>
    </row>
    <row r="106" spans="6:6">
      <c r="F106" s="217"/>
    </row>
    <row r="107" spans="6:6">
      <c r="F107" s="217"/>
    </row>
    <row r="108" spans="6:6">
      <c r="F108" s="217"/>
    </row>
    <row r="109" spans="6:6">
      <c r="F109" s="217"/>
    </row>
    <row r="110" spans="6:6">
      <c r="F110" s="217"/>
    </row>
    <row r="111" spans="6:6">
      <c r="F111" s="217"/>
    </row>
    <row r="112" spans="6:6">
      <c r="F112" s="217"/>
    </row>
    <row r="113" spans="6:6">
      <c r="F113" s="217"/>
    </row>
    <row r="114" spans="6:6">
      <c r="F114" s="217"/>
    </row>
    <row r="115" spans="6:6">
      <c r="F115" s="217"/>
    </row>
    <row r="116" spans="6:6">
      <c r="F116" s="217"/>
    </row>
    <row r="117" spans="6:6">
      <c r="F117" s="217"/>
    </row>
    <row r="118" spans="6:6">
      <c r="F118" s="217"/>
    </row>
    <row r="119" spans="6:6">
      <c r="F119" s="217"/>
    </row>
    <row r="120" spans="6:6">
      <c r="F120" s="217"/>
    </row>
    <row r="121" spans="6:6">
      <c r="F121" s="217"/>
    </row>
    <row r="122" spans="6:6">
      <c r="F122" s="217"/>
    </row>
    <row r="123" spans="6:6">
      <c r="F123" s="217"/>
    </row>
    <row r="124" spans="6:6">
      <c r="F124" s="217"/>
    </row>
    <row r="125" spans="6:6">
      <c r="F125" s="217"/>
    </row>
    <row r="126" spans="6:6">
      <c r="F126" s="217"/>
    </row>
    <row r="127" spans="6:6">
      <c r="F127" s="217"/>
    </row>
    <row r="128" spans="6:6">
      <c r="F128" s="217"/>
    </row>
    <row r="129" spans="6:6">
      <c r="F129" s="217"/>
    </row>
    <row r="130" spans="6:6">
      <c r="F130" s="217"/>
    </row>
    <row r="131" spans="6:6">
      <c r="F131" s="217"/>
    </row>
    <row r="132" spans="6:6">
      <c r="F132" s="217"/>
    </row>
    <row r="133" spans="6:6">
      <c r="F133" s="217"/>
    </row>
    <row r="134" spans="6:6">
      <c r="F134" s="217"/>
    </row>
    <row r="135" spans="6:6">
      <c r="F135" s="217"/>
    </row>
    <row r="136" spans="6:6">
      <c r="F136" s="217"/>
    </row>
    <row r="137" spans="6:6">
      <c r="F137" s="217"/>
    </row>
    <row r="138" spans="6:6">
      <c r="F138" s="217"/>
    </row>
    <row r="139" spans="6:6">
      <c r="F139" s="217"/>
    </row>
    <row r="140" spans="6:6">
      <c r="F140" s="217"/>
    </row>
    <row r="141" spans="6:6">
      <c r="F141" s="217"/>
    </row>
    <row r="142" spans="6:6">
      <c r="F142" s="217"/>
    </row>
    <row r="143" spans="6:6">
      <c r="F143" s="217"/>
    </row>
    <row r="144" spans="6:6">
      <c r="F144" s="217"/>
    </row>
    <row r="145" spans="6:6">
      <c r="F145" s="217"/>
    </row>
    <row r="146" spans="6:6">
      <c r="F146" s="217"/>
    </row>
    <row r="147" spans="6:6">
      <c r="F147" s="217"/>
    </row>
    <row r="148" spans="6:6">
      <c r="F148" s="217"/>
    </row>
    <row r="149" spans="6:6">
      <c r="F149" s="217"/>
    </row>
    <row r="150" spans="6:6">
      <c r="F150" s="217"/>
    </row>
    <row r="151" spans="6:6">
      <c r="F151" s="217"/>
    </row>
    <row r="152" spans="6:6">
      <c r="F152" s="217"/>
    </row>
    <row r="153" spans="6:6">
      <c r="F153" s="217"/>
    </row>
    <row r="154" spans="6:6">
      <c r="F154" s="217"/>
    </row>
    <row r="155" spans="6:6">
      <c r="F155" s="217"/>
    </row>
    <row r="156" spans="6:6">
      <c r="F156" s="217"/>
    </row>
    <row r="157" spans="6:6">
      <c r="F157" s="217"/>
    </row>
    <row r="158" spans="6:6">
      <c r="F158" s="217"/>
    </row>
    <row r="159" spans="6:6">
      <c r="F159" s="217"/>
    </row>
    <row r="160" spans="6:6">
      <c r="F160" s="217"/>
    </row>
    <row r="161" spans="6:6">
      <c r="F161" s="217"/>
    </row>
    <row r="162" spans="6:6">
      <c r="F162" s="217"/>
    </row>
    <row r="163" spans="6:6">
      <c r="F163" s="217"/>
    </row>
    <row r="164" spans="6:6">
      <c r="F164" s="217"/>
    </row>
    <row r="165" spans="6:6">
      <c r="F165" s="217"/>
    </row>
    <row r="166" spans="6:6">
      <c r="F166" s="217"/>
    </row>
    <row r="167" spans="6:6">
      <c r="F167" s="217"/>
    </row>
    <row r="168" spans="6:6">
      <c r="F168" s="217"/>
    </row>
    <row r="169" spans="6:6">
      <c r="F169" s="217"/>
    </row>
    <row r="170" spans="6:6">
      <c r="F170" s="217"/>
    </row>
    <row r="171" spans="6:6">
      <c r="F171" s="217"/>
    </row>
    <row r="172" spans="6:6">
      <c r="F172" s="217"/>
    </row>
    <row r="173" spans="6:6">
      <c r="F173" s="217"/>
    </row>
    <row r="174" spans="6:6">
      <c r="F174" s="217"/>
    </row>
    <row r="175" spans="6:6">
      <c r="F175" s="217"/>
    </row>
    <row r="176" spans="6:6">
      <c r="F176" s="217"/>
    </row>
    <row r="177" spans="6:6">
      <c r="F177" s="217"/>
    </row>
    <row r="178" spans="6:6">
      <c r="F178" s="217"/>
    </row>
    <row r="179" spans="6:6">
      <c r="F179" s="217"/>
    </row>
    <row r="180" spans="6:6">
      <c r="F180" s="217"/>
    </row>
    <row r="181" spans="6:6">
      <c r="F181" s="217"/>
    </row>
    <row r="182" spans="6:6">
      <c r="F182" s="217"/>
    </row>
    <row r="183" spans="6:6">
      <c r="F183" s="217"/>
    </row>
    <row r="184" spans="6:6">
      <c r="F184" s="217"/>
    </row>
    <row r="185" spans="6:6">
      <c r="F185" s="217"/>
    </row>
    <row r="186" spans="6:6">
      <c r="F186" s="217"/>
    </row>
    <row r="187" spans="6:6">
      <c r="F187" s="217"/>
    </row>
    <row r="188" spans="6:6">
      <c r="F188" s="217"/>
    </row>
    <row r="189" spans="6:6">
      <c r="F189" s="217"/>
    </row>
    <row r="190" spans="6:6">
      <c r="F190" s="217"/>
    </row>
    <row r="191" spans="6:6">
      <c r="F191" s="217"/>
    </row>
    <row r="192" spans="6:6">
      <c r="F192" s="217"/>
    </row>
    <row r="193" spans="6:6">
      <c r="F193" s="217"/>
    </row>
    <row r="194" spans="6:6">
      <c r="F194" s="217"/>
    </row>
    <row r="195" spans="6:6">
      <c r="F195" s="217"/>
    </row>
    <row r="196" spans="6:6">
      <c r="F196" s="217"/>
    </row>
    <row r="197" spans="6:6">
      <c r="F197" s="217"/>
    </row>
    <row r="198" spans="6:6">
      <c r="F198" s="217"/>
    </row>
    <row r="199" spans="6:6">
      <c r="F199" s="217"/>
    </row>
    <row r="200" spans="6:6">
      <c r="F200" s="217"/>
    </row>
    <row r="201" spans="6:6">
      <c r="F201" s="217"/>
    </row>
    <row r="202" spans="6:6">
      <c r="F202" s="217"/>
    </row>
    <row r="203" spans="6:6">
      <c r="F203" s="217"/>
    </row>
    <row r="204" spans="6:6">
      <c r="F204" s="217"/>
    </row>
    <row r="205" spans="6:6">
      <c r="F205" s="217"/>
    </row>
    <row r="206" spans="6:6">
      <c r="F206" s="217"/>
    </row>
    <row r="207" spans="6:6">
      <c r="F207" s="217"/>
    </row>
    <row r="208" spans="6:6">
      <c r="F208" s="217"/>
    </row>
    <row r="209" spans="6:6">
      <c r="F209" s="217"/>
    </row>
    <row r="210" spans="6:6">
      <c r="F210" s="217"/>
    </row>
    <row r="211" spans="6:6">
      <c r="F211" s="217"/>
    </row>
    <row r="212" spans="6:6">
      <c r="F212" s="217"/>
    </row>
    <row r="213" spans="6:6">
      <c r="F213" s="217"/>
    </row>
    <row r="214" spans="6:6">
      <c r="F214" s="217"/>
    </row>
    <row r="215" spans="6:6">
      <c r="F215" s="217"/>
    </row>
    <row r="216" spans="6:6">
      <c r="F216" s="217"/>
    </row>
    <row r="217" spans="6:6">
      <c r="F217" s="217"/>
    </row>
    <row r="218" spans="6:6">
      <c r="F218" s="217"/>
    </row>
    <row r="219" spans="6:6">
      <c r="F219" s="217"/>
    </row>
    <row r="220" spans="6:6">
      <c r="F220" s="217"/>
    </row>
    <row r="221" spans="6:6">
      <c r="F221" s="217"/>
    </row>
    <row r="222" spans="6:6">
      <c r="F222" s="217"/>
    </row>
    <row r="223" spans="6:6">
      <c r="F223" s="217"/>
    </row>
    <row r="224" spans="6:6">
      <c r="F224" s="217"/>
    </row>
    <row r="225" spans="6:6">
      <c r="F225" s="217"/>
    </row>
    <row r="226" spans="6:6">
      <c r="F226" s="217"/>
    </row>
    <row r="227" spans="6:6">
      <c r="F227" s="217"/>
    </row>
    <row r="228" spans="6:6">
      <c r="F228" s="217"/>
    </row>
    <row r="229" spans="6:6">
      <c r="F229" s="217"/>
    </row>
    <row r="230" spans="6:6">
      <c r="F230" s="217"/>
    </row>
    <row r="231" spans="6:6">
      <c r="F231" s="217"/>
    </row>
    <row r="232" spans="6:6">
      <c r="F232" s="217"/>
    </row>
    <row r="233" spans="6:6">
      <c r="F233" s="217"/>
    </row>
    <row r="234" spans="6:6">
      <c r="F234" s="217"/>
    </row>
    <row r="235" spans="6:6">
      <c r="F235" s="217"/>
    </row>
    <row r="236" spans="6:6">
      <c r="F236" s="217"/>
    </row>
    <row r="237" spans="6:6">
      <c r="F237" s="217"/>
    </row>
    <row r="238" spans="6:6">
      <c r="F238" s="217"/>
    </row>
    <row r="239" spans="6:6">
      <c r="F239" s="217"/>
    </row>
    <row r="240" spans="6:6">
      <c r="F240" s="217"/>
    </row>
    <row r="241" spans="6:6">
      <c r="F241" s="217"/>
    </row>
    <row r="242" spans="6:6">
      <c r="F242" s="217"/>
    </row>
    <row r="243" spans="6:6">
      <c r="F243" s="217"/>
    </row>
    <row r="244" spans="6:6">
      <c r="F244" s="217"/>
    </row>
    <row r="245" spans="6:6">
      <c r="F245" s="217"/>
    </row>
    <row r="246" spans="6:6">
      <c r="F246" s="217"/>
    </row>
    <row r="247" spans="6:6">
      <c r="F247" s="217"/>
    </row>
    <row r="248" spans="6:6">
      <c r="F248" s="217"/>
    </row>
    <row r="249" spans="6:6">
      <c r="F249" s="217"/>
    </row>
    <row r="250" spans="6:6">
      <c r="F250" s="217"/>
    </row>
    <row r="251" spans="6:6">
      <c r="F251" s="217"/>
    </row>
    <row r="252" spans="6:6">
      <c r="F252" s="217"/>
    </row>
    <row r="253" spans="6:6">
      <c r="F253" s="217"/>
    </row>
    <row r="254" spans="6:6">
      <c r="F254" s="217"/>
    </row>
    <row r="255" spans="6:6">
      <c r="F255" s="217"/>
    </row>
    <row r="256" spans="6:6">
      <c r="F256" s="217"/>
    </row>
    <row r="257" spans="6:6">
      <c r="F257" s="217"/>
    </row>
    <row r="258" spans="6:6">
      <c r="F258" s="217"/>
    </row>
    <row r="259" spans="6:6">
      <c r="F259" s="217"/>
    </row>
    <row r="260" spans="6:6">
      <c r="F260" s="217"/>
    </row>
    <row r="261" spans="6:6">
      <c r="F261" s="217"/>
    </row>
    <row r="262" spans="6:6">
      <c r="F262" s="217"/>
    </row>
    <row r="263" spans="6:6">
      <c r="F263" s="217"/>
    </row>
    <row r="264" spans="6:6">
      <c r="F264" s="217"/>
    </row>
    <row r="265" spans="6:6">
      <c r="F265" s="217"/>
    </row>
    <row r="266" spans="6:6">
      <c r="F266" s="217"/>
    </row>
    <row r="267" spans="6:6">
      <c r="F267" s="217"/>
    </row>
    <row r="268" spans="6:6">
      <c r="F268" s="217"/>
    </row>
    <row r="269" spans="6:6">
      <c r="F269" s="217"/>
    </row>
    <row r="270" spans="6:6">
      <c r="F270" s="217"/>
    </row>
    <row r="271" spans="6:6">
      <c r="F271" s="217"/>
    </row>
    <row r="272" spans="6:6">
      <c r="F272" s="217"/>
    </row>
    <row r="273" spans="6:6">
      <c r="F273" s="217"/>
    </row>
    <row r="274" spans="6:6">
      <c r="F274" s="217"/>
    </row>
    <row r="275" spans="6:6">
      <c r="F275" s="217"/>
    </row>
    <row r="276" spans="6:6">
      <c r="F276" s="217"/>
    </row>
    <row r="277" spans="6:6">
      <c r="F277" s="217"/>
    </row>
    <row r="278" spans="6:6">
      <c r="F278" s="217"/>
    </row>
    <row r="279" spans="6:6">
      <c r="F279" s="217"/>
    </row>
    <row r="280" spans="6:6">
      <c r="F280" s="217"/>
    </row>
    <row r="281" spans="6:6">
      <c r="F281" s="217"/>
    </row>
    <row r="282" spans="6:6">
      <c r="F282" s="217"/>
    </row>
    <row r="283" spans="6:6">
      <c r="F283" s="217"/>
    </row>
    <row r="284" spans="6:6">
      <c r="F284" s="217"/>
    </row>
    <row r="285" spans="6:6">
      <c r="F285" s="217"/>
    </row>
    <row r="286" spans="6:6">
      <c r="F286" s="217"/>
    </row>
    <row r="287" spans="6:6">
      <c r="F287" s="217"/>
    </row>
    <row r="288" spans="6:6">
      <c r="F288" s="217"/>
    </row>
    <row r="289" spans="6:6">
      <c r="F289" s="217"/>
    </row>
    <row r="290" spans="6:6">
      <c r="F290" s="217"/>
    </row>
    <row r="291" spans="6:6">
      <c r="F291" s="217"/>
    </row>
    <row r="292" spans="6:6">
      <c r="F292" s="217"/>
    </row>
    <row r="293" spans="6:6">
      <c r="F293" s="217"/>
    </row>
    <row r="294" spans="6:6">
      <c r="F294" s="217"/>
    </row>
    <row r="295" spans="6:6">
      <c r="F295" s="217"/>
    </row>
    <row r="296" spans="6:6">
      <c r="F296" s="217"/>
    </row>
    <row r="297" spans="6:6">
      <c r="F297" s="217"/>
    </row>
    <row r="298" spans="6:6">
      <c r="F298" s="217"/>
    </row>
    <row r="299" spans="6:6">
      <c r="F299" s="217"/>
    </row>
    <row r="300" spans="6:6">
      <c r="F300" s="217"/>
    </row>
    <row r="301" spans="6:6">
      <c r="F301" s="217"/>
    </row>
    <row r="302" spans="6:6">
      <c r="F302" s="217"/>
    </row>
    <row r="303" spans="6:6">
      <c r="F303" s="217"/>
    </row>
    <row r="304" spans="6:6">
      <c r="F304" s="217"/>
    </row>
    <row r="305" spans="6:6">
      <c r="F305" s="217"/>
    </row>
    <row r="306" spans="6:6">
      <c r="F306" s="217"/>
    </row>
    <row r="307" spans="6:6">
      <c r="F307" s="217"/>
    </row>
    <row r="308" spans="6:6">
      <c r="F308" s="217"/>
    </row>
    <row r="309" spans="6:6">
      <c r="F309" s="217"/>
    </row>
    <row r="310" spans="6:6">
      <c r="F310" s="217"/>
    </row>
    <row r="311" spans="6:6">
      <c r="F311" s="217"/>
    </row>
    <row r="312" spans="6:6">
      <c r="F312" s="217"/>
    </row>
    <row r="313" spans="6:6">
      <c r="F313" s="217"/>
    </row>
    <row r="314" spans="6:6">
      <c r="F314" s="217"/>
    </row>
    <row r="315" spans="6:6">
      <c r="F315" s="217"/>
    </row>
    <row r="316" spans="6:6">
      <c r="F316" s="217"/>
    </row>
    <row r="317" spans="6:6">
      <c r="F317" s="217"/>
    </row>
    <row r="318" spans="6:6">
      <c r="F318" s="217"/>
    </row>
    <row r="319" spans="6:6">
      <c r="F319" s="217"/>
    </row>
    <row r="320" spans="6:6">
      <c r="F320" s="217"/>
    </row>
    <row r="321" spans="6:6">
      <c r="F321" s="217"/>
    </row>
    <row r="322" spans="6:6">
      <c r="F322" s="217"/>
    </row>
    <row r="323" spans="6:6">
      <c r="F323" s="217"/>
    </row>
    <row r="324" spans="6:6">
      <c r="F324" s="217"/>
    </row>
    <row r="325" spans="6:6">
      <c r="F325" s="217"/>
    </row>
    <row r="326" spans="6:6">
      <c r="F326" s="217"/>
    </row>
    <row r="327" spans="6:6">
      <c r="F327" s="217"/>
    </row>
    <row r="328" spans="6:6">
      <c r="F328" s="217"/>
    </row>
    <row r="329" spans="6:6">
      <c r="F329" s="217"/>
    </row>
    <row r="330" spans="6:6">
      <c r="F330" s="217"/>
    </row>
    <row r="331" spans="6:6">
      <c r="F331" s="217"/>
    </row>
    <row r="332" spans="6:6">
      <c r="F332" s="217"/>
    </row>
    <row r="333" spans="6:6">
      <c r="F333" s="217"/>
    </row>
    <row r="334" spans="6:6">
      <c r="F334" s="217"/>
    </row>
    <row r="335" spans="6:6">
      <c r="F335" s="217"/>
    </row>
    <row r="336" spans="6:6">
      <c r="F336" s="217"/>
    </row>
    <row r="337" spans="6:6">
      <c r="F337" s="217"/>
    </row>
    <row r="338" spans="6:6">
      <c r="F338" s="217"/>
    </row>
    <row r="339" spans="6:6">
      <c r="F339" s="217"/>
    </row>
    <row r="340" spans="6:6">
      <c r="F340" s="217"/>
    </row>
    <row r="341" spans="6:6">
      <c r="F341" s="217"/>
    </row>
    <row r="342" spans="6:6">
      <c r="F342" s="217"/>
    </row>
    <row r="343" spans="6:6">
      <c r="F343" s="217"/>
    </row>
    <row r="344" spans="6:6">
      <c r="F344" s="217"/>
    </row>
    <row r="345" spans="6:6">
      <c r="F345" s="217"/>
    </row>
    <row r="346" spans="6:6">
      <c r="F346" s="217"/>
    </row>
    <row r="347" spans="6:6">
      <c r="F347" s="217"/>
    </row>
    <row r="348" spans="6:6">
      <c r="F348" s="217"/>
    </row>
    <row r="349" spans="6:6">
      <c r="F349" s="217"/>
    </row>
    <row r="350" spans="6:6">
      <c r="F350" s="217"/>
    </row>
    <row r="351" spans="6:6">
      <c r="F351" s="217"/>
    </row>
    <row r="352" spans="6:6">
      <c r="F352" s="217"/>
    </row>
    <row r="353" spans="6:6">
      <c r="F353" s="217"/>
    </row>
    <row r="354" spans="6:6">
      <c r="F354" s="217"/>
    </row>
    <row r="355" spans="6:6">
      <c r="F355" s="217"/>
    </row>
    <row r="356" spans="6:6">
      <c r="F356" s="217"/>
    </row>
    <row r="357" spans="6:6">
      <c r="F357" s="217"/>
    </row>
    <row r="358" spans="6:6">
      <c r="F358" s="217"/>
    </row>
    <row r="359" spans="6:6">
      <c r="F359" s="217"/>
    </row>
    <row r="360" spans="6:6">
      <c r="F360" s="217"/>
    </row>
    <row r="361" spans="6:6">
      <c r="F361" s="217"/>
    </row>
    <row r="362" spans="6:6">
      <c r="F362" s="217"/>
    </row>
    <row r="363" spans="6:6">
      <c r="F363" s="217"/>
    </row>
    <row r="364" spans="6:6">
      <c r="F364" s="217"/>
    </row>
    <row r="365" spans="6:6">
      <c r="F365" s="217"/>
    </row>
    <row r="366" spans="6:6">
      <c r="F366" s="217"/>
    </row>
    <row r="367" spans="6:6">
      <c r="F367" s="217"/>
    </row>
    <row r="368" spans="6:6">
      <c r="F368" s="217"/>
    </row>
    <row r="369" spans="6:6">
      <c r="F369" s="217"/>
    </row>
    <row r="370" spans="6:6">
      <c r="F370" s="217"/>
    </row>
    <row r="371" spans="6:6">
      <c r="F371" s="217"/>
    </row>
    <row r="372" spans="6:6">
      <c r="F372" s="217"/>
    </row>
    <row r="373" spans="6:6">
      <c r="F373" s="217"/>
    </row>
    <row r="374" spans="6:6">
      <c r="F374" s="217"/>
    </row>
    <row r="375" spans="6:6">
      <c r="F375" s="217"/>
    </row>
    <row r="376" spans="6:6">
      <c r="F376" s="217"/>
    </row>
    <row r="377" spans="6:6">
      <c r="F377" s="217"/>
    </row>
    <row r="378" spans="6:6">
      <c r="F378" s="217"/>
    </row>
    <row r="379" spans="6:6">
      <c r="F379" s="217"/>
    </row>
    <row r="380" spans="6:6">
      <c r="F380" s="217"/>
    </row>
    <row r="381" spans="6:6">
      <c r="F381" s="217"/>
    </row>
    <row r="382" spans="6:6">
      <c r="F382" s="217"/>
    </row>
    <row r="383" spans="6:6">
      <c r="F383" s="217"/>
    </row>
    <row r="384" spans="6:6">
      <c r="F384" s="217"/>
    </row>
    <row r="385" spans="6:6">
      <c r="F385" s="217"/>
    </row>
    <row r="386" spans="6:6">
      <c r="F386" s="217"/>
    </row>
    <row r="387" spans="6:6">
      <c r="F387" s="217"/>
    </row>
    <row r="388" spans="6:6">
      <c r="F388" s="217"/>
    </row>
    <row r="389" spans="6:6">
      <c r="F389" s="217"/>
    </row>
    <row r="390" spans="6:6">
      <c r="F390" s="217"/>
    </row>
    <row r="391" spans="6:6">
      <c r="F391" s="217"/>
    </row>
    <row r="392" spans="6:6">
      <c r="F392" s="217"/>
    </row>
    <row r="393" spans="6:6">
      <c r="F393" s="217"/>
    </row>
    <row r="394" spans="6:6">
      <c r="F394" s="217"/>
    </row>
    <row r="395" spans="6:6">
      <c r="F395" s="217"/>
    </row>
    <row r="396" spans="6:6">
      <c r="F396" s="217"/>
    </row>
    <row r="397" spans="6:6">
      <c r="F397" s="217"/>
    </row>
    <row r="398" spans="6:6">
      <c r="F398" s="217"/>
    </row>
    <row r="399" spans="6:6">
      <c r="F399" s="217"/>
    </row>
    <row r="400" spans="6:6">
      <c r="F400" s="217"/>
    </row>
    <row r="401" spans="6:6">
      <c r="F401" s="217"/>
    </row>
    <row r="402" spans="6:6">
      <c r="F402" s="217"/>
    </row>
    <row r="403" spans="6:6">
      <c r="F403" s="217"/>
    </row>
    <row r="404" spans="6:6">
      <c r="F404" s="217"/>
    </row>
    <row r="405" spans="6:6">
      <c r="F405" s="217"/>
    </row>
    <row r="406" spans="6:6">
      <c r="F406" s="217"/>
    </row>
    <row r="407" spans="6:6">
      <c r="F407" s="217"/>
    </row>
    <row r="408" spans="6:6">
      <c r="F408" s="217"/>
    </row>
    <row r="409" spans="6:6">
      <c r="F409" s="217"/>
    </row>
    <row r="410" spans="6:6">
      <c r="F410" s="217"/>
    </row>
    <row r="411" spans="6:6">
      <c r="F411" s="217"/>
    </row>
    <row r="412" spans="6:6">
      <c r="F412" s="217"/>
    </row>
    <row r="413" spans="6:6">
      <c r="F413" s="217"/>
    </row>
    <row r="414" spans="6:6">
      <c r="F414" s="217"/>
    </row>
    <row r="415" spans="6:6">
      <c r="F415" s="217"/>
    </row>
    <row r="416" spans="6:6">
      <c r="F416" s="217"/>
    </row>
    <row r="417" spans="6:6">
      <c r="F417" s="217"/>
    </row>
    <row r="418" spans="6:6">
      <c r="F418" s="217"/>
    </row>
    <row r="419" spans="6:6">
      <c r="F419" s="217"/>
    </row>
    <row r="420" spans="6:6">
      <c r="F420" s="217"/>
    </row>
    <row r="421" spans="6:6">
      <c r="F421" s="217"/>
    </row>
    <row r="422" spans="6:6">
      <c r="F422" s="217"/>
    </row>
    <row r="423" spans="6:6">
      <c r="F423" s="217"/>
    </row>
    <row r="424" spans="6:6">
      <c r="F424" s="217"/>
    </row>
    <row r="425" spans="6:6">
      <c r="F425" s="217"/>
    </row>
    <row r="426" spans="6:6">
      <c r="F426" s="217"/>
    </row>
    <row r="427" spans="6:6">
      <c r="F427" s="217"/>
    </row>
    <row r="428" spans="6:6">
      <c r="F428" s="217"/>
    </row>
    <row r="429" spans="6:6">
      <c r="F429" s="217"/>
    </row>
    <row r="430" spans="6:6">
      <c r="F430" s="217"/>
    </row>
    <row r="431" spans="6:6">
      <c r="F431" s="217"/>
    </row>
    <row r="432" spans="6:6">
      <c r="F432" s="217"/>
    </row>
    <row r="433" spans="6:6">
      <c r="F433" s="217"/>
    </row>
    <row r="434" spans="6:6">
      <c r="F434" s="217"/>
    </row>
    <row r="435" spans="6:6">
      <c r="F435" s="217"/>
    </row>
    <row r="436" spans="6:6">
      <c r="F436" s="217"/>
    </row>
    <row r="437" spans="6:6">
      <c r="F437" s="217"/>
    </row>
    <row r="438" spans="6:6">
      <c r="F438" s="217"/>
    </row>
    <row r="439" spans="6:6">
      <c r="F439" s="217"/>
    </row>
    <row r="440" spans="6:6">
      <c r="F440" s="217"/>
    </row>
    <row r="441" spans="6:6">
      <c r="F441" s="217"/>
    </row>
    <row r="442" spans="6:6">
      <c r="F442" s="217"/>
    </row>
    <row r="443" spans="6:6">
      <c r="F443" s="217"/>
    </row>
    <row r="444" spans="6:6">
      <c r="F444" s="217"/>
    </row>
    <row r="445" spans="6:6">
      <c r="F445" s="217"/>
    </row>
    <row r="446" spans="6:6">
      <c r="F446" s="217"/>
    </row>
    <row r="447" spans="6:6">
      <c r="F447" s="217"/>
    </row>
    <row r="448" spans="6:6">
      <c r="F448" s="217"/>
    </row>
    <row r="449" spans="6:6">
      <c r="F449" s="217"/>
    </row>
    <row r="450" spans="6:6">
      <c r="F450" s="217"/>
    </row>
    <row r="451" spans="6:6">
      <c r="F451" s="217"/>
    </row>
    <row r="452" spans="6:6">
      <c r="F452" s="217"/>
    </row>
    <row r="453" spans="6:6">
      <c r="F453" s="217"/>
    </row>
    <row r="454" spans="6:6">
      <c r="F454" s="217"/>
    </row>
    <row r="455" spans="6:6">
      <c r="F455" s="217"/>
    </row>
    <row r="456" spans="6:6">
      <c r="F456" s="217"/>
    </row>
    <row r="457" spans="6:6">
      <c r="F457" s="217"/>
    </row>
    <row r="458" spans="6:6">
      <c r="F458" s="217"/>
    </row>
    <row r="459" spans="6:6">
      <c r="F459" s="217"/>
    </row>
    <row r="460" spans="6:6">
      <c r="F460" s="217"/>
    </row>
    <row r="461" spans="6:6">
      <c r="F461" s="217"/>
    </row>
    <row r="462" spans="6:6">
      <c r="F462" s="217"/>
    </row>
    <row r="463" spans="6:6">
      <c r="F463" s="217"/>
    </row>
    <row r="464" spans="6:6">
      <c r="F464" s="217"/>
    </row>
    <row r="465" spans="6:6">
      <c r="F465" s="217"/>
    </row>
    <row r="466" spans="6:6">
      <c r="F466" s="217"/>
    </row>
    <row r="467" spans="6:6">
      <c r="F467" s="217"/>
    </row>
    <row r="468" spans="6:6">
      <c r="F468" s="217"/>
    </row>
    <row r="469" spans="6:6">
      <c r="F469" s="217"/>
    </row>
    <row r="470" spans="6:6">
      <c r="F470" s="217"/>
    </row>
    <row r="471" spans="6:6">
      <c r="F471" s="217"/>
    </row>
    <row r="472" spans="6:6">
      <c r="F472" s="217"/>
    </row>
    <row r="473" spans="6:6">
      <c r="F473" s="217"/>
    </row>
    <row r="474" spans="6:6">
      <c r="F474" s="217"/>
    </row>
    <row r="475" spans="6:6">
      <c r="F475" s="217"/>
    </row>
    <row r="476" spans="6:6">
      <c r="F476" s="217"/>
    </row>
    <row r="477" spans="6:6">
      <c r="F477" s="217"/>
    </row>
    <row r="478" spans="6:6">
      <c r="F478" s="217"/>
    </row>
    <row r="479" spans="6:6">
      <c r="F479" s="217"/>
    </row>
    <row r="480" spans="6:6">
      <c r="F480" s="217"/>
    </row>
    <row r="481" spans="6:6">
      <c r="F481" s="217"/>
    </row>
    <row r="482" spans="6:6">
      <c r="F482" s="217"/>
    </row>
    <row r="483" spans="6:6">
      <c r="F483" s="217"/>
    </row>
    <row r="484" spans="6:6">
      <c r="F484" s="217"/>
    </row>
    <row r="485" spans="6:6">
      <c r="F485" s="217"/>
    </row>
    <row r="486" spans="6:6">
      <c r="F486" s="217"/>
    </row>
    <row r="487" spans="6:6">
      <c r="F487" s="217"/>
    </row>
    <row r="488" spans="6:6">
      <c r="F488" s="217"/>
    </row>
    <row r="489" spans="6:6">
      <c r="F489" s="217"/>
    </row>
    <row r="490" spans="6:6">
      <c r="F490" s="217"/>
    </row>
    <row r="491" spans="6:6">
      <c r="F491" s="217"/>
    </row>
    <row r="492" spans="6:6">
      <c r="F492" s="217"/>
    </row>
    <row r="493" spans="6:6">
      <c r="F493" s="217"/>
    </row>
    <row r="494" spans="6:6">
      <c r="F494" s="217"/>
    </row>
    <row r="495" spans="6:6">
      <c r="F495" s="217"/>
    </row>
    <row r="496" spans="6:6">
      <c r="F496" s="217"/>
    </row>
    <row r="497" spans="6:6">
      <c r="F497" s="217"/>
    </row>
    <row r="498" spans="6:6">
      <c r="F498" s="217"/>
    </row>
    <row r="499" spans="6:6">
      <c r="F499" s="217"/>
    </row>
    <row r="500" spans="6:6">
      <c r="F500" s="217"/>
    </row>
    <row r="501" spans="6:6">
      <c r="F501" s="217"/>
    </row>
    <row r="502" spans="6:6">
      <c r="F502" s="217"/>
    </row>
    <row r="503" spans="6:6">
      <c r="F503" s="217"/>
    </row>
    <row r="504" spans="6:6">
      <c r="F504" s="217"/>
    </row>
    <row r="505" spans="6:6">
      <c r="F505" s="217"/>
    </row>
    <row r="506" spans="6:6">
      <c r="F506" s="217"/>
    </row>
    <row r="507" spans="6:6">
      <c r="F507" s="217"/>
    </row>
    <row r="508" spans="6:6">
      <c r="F508" s="217"/>
    </row>
    <row r="509" spans="6:6">
      <c r="F509" s="217"/>
    </row>
    <row r="510" spans="6:6">
      <c r="F510" s="217"/>
    </row>
    <row r="511" spans="6:6">
      <c r="F511" s="217"/>
    </row>
    <row r="512" spans="6:6">
      <c r="F512" s="217"/>
    </row>
    <row r="513" spans="6:6">
      <c r="F513" s="217"/>
    </row>
    <row r="514" spans="6:6">
      <c r="F514" s="217"/>
    </row>
    <row r="515" spans="6:6">
      <c r="F515" s="217"/>
    </row>
    <row r="516" spans="6:6">
      <c r="F516" s="217"/>
    </row>
    <row r="517" spans="6:6">
      <c r="F517" s="217"/>
    </row>
    <row r="518" spans="6:6">
      <c r="F518" s="217"/>
    </row>
    <row r="519" spans="6:6">
      <c r="F519" s="217"/>
    </row>
    <row r="520" spans="6:6">
      <c r="F520" s="217"/>
    </row>
    <row r="521" spans="6:6">
      <c r="F521" s="217"/>
    </row>
    <row r="522" spans="6:6">
      <c r="F522" s="217"/>
    </row>
    <row r="523" spans="6:6">
      <c r="F523" s="217"/>
    </row>
    <row r="524" spans="6:6">
      <c r="F524" s="217"/>
    </row>
    <row r="525" spans="6:6">
      <c r="F525" s="217"/>
    </row>
    <row r="526" spans="6:6">
      <c r="F526" s="217"/>
    </row>
    <row r="527" spans="6:6">
      <c r="F527" s="217"/>
    </row>
    <row r="528" spans="6:6">
      <c r="F528" s="217"/>
    </row>
    <row r="529" spans="6:6">
      <c r="F529" s="217"/>
    </row>
    <row r="530" spans="6:6">
      <c r="F530" s="217"/>
    </row>
    <row r="531" spans="6:6">
      <c r="F531" s="217"/>
    </row>
    <row r="532" spans="6:6">
      <c r="F532" s="217"/>
    </row>
    <row r="533" spans="6:6">
      <c r="F533" s="217"/>
    </row>
    <row r="534" spans="6:6">
      <c r="F534" s="217"/>
    </row>
    <row r="535" spans="6:6">
      <c r="F535" s="217"/>
    </row>
    <row r="536" spans="6:6">
      <c r="F536" s="217"/>
    </row>
    <row r="537" spans="6:6">
      <c r="F537" s="217"/>
    </row>
    <row r="538" spans="6:6">
      <c r="F538" s="217"/>
    </row>
    <row r="539" spans="6:6">
      <c r="F539" s="217"/>
    </row>
    <row r="540" spans="6:6">
      <c r="F540" s="217"/>
    </row>
    <row r="541" spans="6:6">
      <c r="F541" s="217"/>
    </row>
    <row r="542" spans="6:6">
      <c r="F542" s="217"/>
    </row>
    <row r="543" spans="6:6">
      <c r="F543" s="217"/>
    </row>
    <row r="544" spans="6:6">
      <c r="F544" s="217"/>
    </row>
    <row r="545" spans="6:6">
      <c r="F545" s="217"/>
    </row>
    <row r="546" spans="6:6">
      <c r="F546" s="217"/>
    </row>
    <row r="547" spans="6:6">
      <c r="F547" s="217"/>
    </row>
    <row r="548" spans="6:6">
      <c r="F548" s="217"/>
    </row>
    <row r="549" spans="6:6">
      <c r="F549" s="217"/>
    </row>
    <row r="550" spans="6:6">
      <c r="F550" s="217"/>
    </row>
    <row r="551" spans="6:6">
      <c r="F551" s="217"/>
    </row>
    <row r="552" spans="6:6">
      <c r="F552" s="217"/>
    </row>
    <row r="553" spans="6:6">
      <c r="F553" s="217"/>
    </row>
    <row r="554" spans="6:6">
      <c r="F554" s="217"/>
    </row>
    <row r="555" spans="6:6">
      <c r="F555" s="217"/>
    </row>
    <row r="556" spans="6:6">
      <c r="F556" s="217"/>
    </row>
    <row r="557" spans="6:6">
      <c r="F557" s="217"/>
    </row>
    <row r="558" spans="6:6">
      <c r="F558" s="217"/>
    </row>
    <row r="559" spans="6:6">
      <c r="F559" s="217"/>
    </row>
    <row r="560" spans="6:6">
      <c r="F560" s="217"/>
    </row>
    <row r="561" spans="6:6">
      <c r="F561" s="217"/>
    </row>
    <row r="562" spans="6:6">
      <c r="F562" s="217"/>
    </row>
    <row r="563" spans="6:6">
      <c r="F563" s="217"/>
    </row>
    <row r="564" spans="6:6">
      <c r="F564" s="217"/>
    </row>
    <row r="565" spans="6:6">
      <c r="F565" s="217"/>
    </row>
    <row r="566" spans="6:6">
      <c r="F566" s="217"/>
    </row>
    <row r="567" spans="6:6">
      <c r="F567" s="217"/>
    </row>
    <row r="568" spans="6:6">
      <c r="F568" s="217"/>
    </row>
    <row r="569" spans="6:6">
      <c r="F569" s="217"/>
    </row>
    <row r="570" spans="6:6">
      <c r="F570" s="217"/>
    </row>
    <row r="571" spans="6:6">
      <c r="F571" s="217"/>
    </row>
    <row r="572" spans="6:6">
      <c r="F572" s="217"/>
    </row>
    <row r="573" spans="6:6">
      <c r="F573" s="217"/>
    </row>
    <row r="574" spans="6:6">
      <c r="F574" s="217"/>
    </row>
    <row r="575" spans="6:6">
      <c r="F575" s="217"/>
    </row>
    <row r="576" spans="6:6">
      <c r="F576" s="217"/>
    </row>
    <row r="577" spans="6:6">
      <c r="F577" s="217"/>
    </row>
    <row r="578" spans="6:6">
      <c r="F578" s="217"/>
    </row>
    <row r="579" spans="6:6">
      <c r="F579" s="217"/>
    </row>
    <row r="580" spans="6:6">
      <c r="F580" s="217"/>
    </row>
    <row r="581" spans="6:6">
      <c r="F581" s="217"/>
    </row>
    <row r="582" spans="6:6">
      <c r="F582" s="217"/>
    </row>
    <row r="583" spans="6:6">
      <c r="F583" s="217"/>
    </row>
    <row r="584" spans="6:6">
      <c r="F584" s="217"/>
    </row>
    <row r="585" spans="6:6">
      <c r="F585" s="217"/>
    </row>
    <row r="586" spans="6:6">
      <c r="F586" s="217"/>
    </row>
    <row r="587" spans="6:6">
      <c r="F587" s="217"/>
    </row>
    <row r="588" spans="6:6">
      <c r="F588" s="217"/>
    </row>
    <row r="589" spans="6:6">
      <c r="F589" s="217"/>
    </row>
    <row r="590" spans="6:6">
      <c r="F590" s="217"/>
    </row>
    <row r="591" spans="6:6">
      <c r="F591" s="217"/>
    </row>
    <row r="592" spans="6:6">
      <c r="F592" s="217"/>
    </row>
    <row r="593" spans="6:6">
      <c r="F593" s="217"/>
    </row>
    <row r="594" spans="6:6">
      <c r="F594" s="217"/>
    </row>
    <row r="595" spans="6:6">
      <c r="F595" s="217"/>
    </row>
    <row r="596" spans="6:6">
      <c r="F596" s="217"/>
    </row>
    <row r="597" spans="6:6">
      <c r="F597" s="217"/>
    </row>
    <row r="598" spans="6:6">
      <c r="F598" s="217"/>
    </row>
    <row r="599" spans="6:6">
      <c r="F599" s="217"/>
    </row>
    <row r="600" spans="6:6">
      <c r="F600" s="217"/>
    </row>
    <row r="601" spans="6:6">
      <c r="F601" s="217"/>
    </row>
    <row r="602" spans="6:6">
      <c r="F602" s="217"/>
    </row>
    <row r="603" spans="6:6">
      <c r="F603" s="217"/>
    </row>
    <row r="604" spans="6:6">
      <c r="F604" s="217"/>
    </row>
    <row r="605" spans="6:6">
      <c r="F605" s="217"/>
    </row>
    <row r="606" spans="6:6">
      <c r="F606" s="217"/>
    </row>
    <row r="607" spans="6:6">
      <c r="F607" s="217"/>
    </row>
    <row r="608" spans="6:6">
      <c r="F608" s="217"/>
    </row>
    <row r="609" spans="6:6">
      <c r="F609" s="217"/>
    </row>
    <row r="610" spans="6:6">
      <c r="F610" s="217"/>
    </row>
    <row r="611" spans="6:6">
      <c r="F611" s="217"/>
    </row>
    <row r="612" spans="6:6">
      <c r="F612" s="217"/>
    </row>
    <row r="613" spans="6:6">
      <c r="F613" s="217"/>
    </row>
    <row r="614" spans="6:6">
      <c r="F614" s="217"/>
    </row>
    <row r="615" spans="6:6">
      <c r="F615" s="217"/>
    </row>
    <row r="616" spans="6:6">
      <c r="F616" s="217"/>
    </row>
    <row r="617" spans="6:6">
      <c r="F617" s="217"/>
    </row>
    <row r="618" spans="6:6">
      <c r="F618" s="217"/>
    </row>
    <row r="619" spans="6:6">
      <c r="F619" s="217"/>
    </row>
    <row r="620" spans="6:6">
      <c r="F620" s="217"/>
    </row>
    <row r="621" spans="6:6">
      <c r="F621" s="217"/>
    </row>
    <row r="622" spans="6:6">
      <c r="F622" s="217"/>
    </row>
    <row r="623" spans="6:6">
      <c r="F623" s="217"/>
    </row>
    <row r="624" spans="6:6">
      <c r="F624" s="217"/>
    </row>
    <row r="625" spans="6:6">
      <c r="F625" s="217"/>
    </row>
    <row r="626" spans="6:6">
      <c r="F626" s="217"/>
    </row>
    <row r="627" spans="6:6">
      <c r="F627" s="217"/>
    </row>
    <row r="628" spans="6:6">
      <c r="F628" s="217"/>
    </row>
    <row r="629" spans="6:6">
      <c r="F629" s="217"/>
    </row>
    <row r="630" spans="6:6">
      <c r="F630" s="217"/>
    </row>
    <row r="631" spans="6:6">
      <c r="F631" s="217"/>
    </row>
    <row r="632" spans="6:6">
      <c r="F632" s="217"/>
    </row>
    <row r="633" spans="6:6">
      <c r="F633" s="217"/>
    </row>
    <row r="634" spans="6:6">
      <c r="F634" s="217"/>
    </row>
    <row r="635" spans="6:6">
      <c r="F635" s="217"/>
    </row>
    <row r="636" spans="6:6">
      <c r="F636" s="217"/>
    </row>
    <row r="637" spans="6:6">
      <c r="F637" s="217"/>
    </row>
    <row r="638" spans="6:6">
      <c r="F638" s="217"/>
    </row>
    <row r="639" spans="6:6">
      <c r="F639" s="217"/>
    </row>
    <row r="640" spans="6:6">
      <c r="F640" s="217"/>
    </row>
    <row r="641" spans="6:6">
      <c r="F641" s="217"/>
    </row>
    <row r="642" spans="6:6">
      <c r="F642" s="217"/>
    </row>
    <row r="643" spans="6:6">
      <c r="F643" s="217"/>
    </row>
    <row r="644" spans="6:6">
      <c r="F644" s="217"/>
    </row>
    <row r="645" spans="6:6">
      <c r="F645" s="217"/>
    </row>
    <row r="646" spans="6:6">
      <c r="F646" s="217"/>
    </row>
    <row r="647" spans="6:6">
      <c r="F647" s="217"/>
    </row>
    <row r="648" spans="6:6">
      <c r="F648" s="217"/>
    </row>
    <row r="649" spans="6:6">
      <c r="F649" s="217"/>
    </row>
    <row r="650" spans="6:6">
      <c r="F650" s="217"/>
    </row>
    <row r="651" spans="6:6">
      <c r="F651" s="217"/>
    </row>
    <row r="652" spans="6:6">
      <c r="F652" s="217"/>
    </row>
    <row r="653" spans="6:6">
      <c r="F653" s="217"/>
    </row>
    <row r="654" spans="6:6">
      <c r="F654" s="217"/>
    </row>
    <row r="655" spans="6:6">
      <c r="F655" s="217"/>
    </row>
    <row r="656" spans="6:6">
      <c r="F656" s="217"/>
    </row>
    <row r="657" spans="6:6">
      <c r="F657" s="217"/>
    </row>
    <row r="658" spans="6:6">
      <c r="F658" s="217"/>
    </row>
    <row r="659" spans="6:6">
      <c r="F659" s="217"/>
    </row>
    <row r="660" spans="6:6">
      <c r="F660" s="217"/>
    </row>
    <row r="661" spans="6:6">
      <c r="F661" s="217"/>
    </row>
    <row r="662" spans="6:6">
      <c r="F662" s="217"/>
    </row>
    <row r="663" spans="6:6">
      <c r="F663" s="217"/>
    </row>
    <row r="664" spans="6:6">
      <c r="F664" s="217"/>
    </row>
    <row r="665" spans="6:6">
      <c r="F665" s="217"/>
    </row>
    <row r="666" spans="6:6">
      <c r="F666" s="217"/>
    </row>
    <row r="667" spans="6:6">
      <c r="F667" s="217"/>
    </row>
    <row r="668" spans="6:6">
      <c r="F668" s="217"/>
    </row>
    <row r="669" spans="6:6">
      <c r="F669" s="217"/>
    </row>
    <row r="670" spans="6:6">
      <c r="F670" s="217"/>
    </row>
    <row r="671" spans="6:6">
      <c r="F671" s="217"/>
    </row>
    <row r="672" spans="6:6">
      <c r="F672" s="217"/>
    </row>
    <row r="673" spans="6:6">
      <c r="F673" s="217"/>
    </row>
    <row r="674" spans="6:6">
      <c r="F674" s="217"/>
    </row>
    <row r="675" spans="6:6">
      <c r="F675" s="217"/>
    </row>
    <row r="676" spans="6:6">
      <c r="F676" s="217"/>
    </row>
    <row r="677" spans="6:6">
      <c r="F677" s="217"/>
    </row>
    <row r="678" spans="6:6">
      <c r="F678" s="217"/>
    </row>
    <row r="679" spans="6:6">
      <c r="F679" s="217"/>
    </row>
    <row r="680" spans="6:6">
      <c r="F680" s="217"/>
    </row>
    <row r="681" spans="6:6">
      <c r="F681" s="217"/>
    </row>
    <row r="682" spans="6:6">
      <c r="F682" s="217"/>
    </row>
    <row r="683" spans="6:6">
      <c r="F683" s="217"/>
    </row>
    <row r="684" spans="6:6">
      <c r="F684" s="217"/>
    </row>
    <row r="685" spans="6:6">
      <c r="F685" s="217"/>
    </row>
    <row r="686" spans="6:6">
      <c r="F686" s="217"/>
    </row>
    <row r="687" spans="6:6">
      <c r="F687" s="217"/>
    </row>
    <row r="688" spans="6:6">
      <c r="F688" s="217"/>
    </row>
    <row r="689" spans="6:6">
      <c r="F689" s="217"/>
    </row>
    <row r="690" spans="6:6">
      <c r="F690" s="217"/>
    </row>
    <row r="691" spans="6:6">
      <c r="F691" s="217"/>
    </row>
    <row r="692" spans="6:6">
      <c r="F692" s="217"/>
    </row>
    <row r="693" spans="6:6">
      <c r="F693" s="217"/>
    </row>
    <row r="694" spans="6:6">
      <c r="F694" s="217"/>
    </row>
    <row r="695" spans="6:6">
      <c r="F695" s="217"/>
    </row>
    <row r="696" spans="6:6">
      <c r="F696" s="217"/>
    </row>
    <row r="697" spans="6:6">
      <c r="F697" s="217"/>
    </row>
    <row r="698" spans="6:6">
      <c r="F698" s="217"/>
    </row>
    <row r="699" spans="6:6">
      <c r="F699" s="217"/>
    </row>
    <row r="700" spans="6:6">
      <c r="F700" s="217"/>
    </row>
    <row r="701" spans="6:6">
      <c r="F701" s="217"/>
    </row>
    <row r="702" spans="6:6">
      <c r="F702" s="217"/>
    </row>
    <row r="703" spans="6:6">
      <c r="F703" s="217"/>
    </row>
    <row r="704" spans="6:6">
      <c r="F704" s="217"/>
    </row>
    <row r="705" spans="6:6">
      <c r="F705" s="217"/>
    </row>
    <row r="706" spans="6:6">
      <c r="F706" s="217"/>
    </row>
    <row r="707" spans="6:6">
      <c r="F707" s="217"/>
    </row>
    <row r="708" spans="6:6">
      <c r="F708" s="217"/>
    </row>
    <row r="709" spans="6:6">
      <c r="F709" s="217"/>
    </row>
    <row r="710" spans="6:6">
      <c r="F710" s="217"/>
    </row>
    <row r="711" spans="6:6">
      <c r="F711" s="217"/>
    </row>
    <row r="712" spans="6:6">
      <c r="F712" s="217"/>
    </row>
    <row r="713" spans="6:6">
      <c r="F713" s="217"/>
    </row>
    <row r="714" spans="6:6">
      <c r="F714" s="217"/>
    </row>
    <row r="715" spans="6:6">
      <c r="F715" s="217"/>
    </row>
    <row r="716" spans="6:6">
      <c r="F716" s="217"/>
    </row>
    <row r="717" spans="6:6">
      <c r="F717" s="217"/>
    </row>
    <row r="718" spans="6:6">
      <c r="F718" s="217"/>
    </row>
    <row r="719" spans="6:6">
      <c r="F719" s="217"/>
    </row>
    <row r="720" spans="6:6">
      <c r="F720" s="217"/>
    </row>
    <row r="721" spans="6:6">
      <c r="F721" s="217"/>
    </row>
    <row r="722" spans="6:6">
      <c r="F722" s="217"/>
    </row>
    <row r="723" spans="6:6">
      <c r="F723" s="217"/>
    </row>
    <row r="724" spans="6:6">
      <c r="F724" s="217"/>
    </row>
    <row r="725" spans="6:6">
      <c r="F725" s="217"/>
    </row>
    <row r="726" spans="6:6">
      <c r="F726" s="217"/>
    </row>
    <row r="727" spans="6:6">
      <c r="F727" s="217"/>
    </row>
    <row r="728" spans="6:6">
      <c r="F728" s="217"/>
    </row>
    <row r="729" spans="6:6">
      <c r="F729" s="217"/>
    </row>
    <row r="730" spans="6:6">
      <c r="F730" s="217"/>
    </row>
    <row r="731" spans="6:6">
      <c r="F731" s="217"/>
    </row>
    <row r="732" spans="6:6">
      <c r="F732" s="217"/>
    </row>
    <row r="733" spans="6:6">
      <c r="F733" s="217"/>
    </row>
    <row r="734" spans="6:6">
      <c r="F734" s="217"/>
    </row>
    <row r="735" spans="6:6">
      <c r="F735" s="217"/>
    </row>
    <row r="736" spans="6:6">
      <c r="F736" s="217"/>
    </row>
    <row r="737" spans="6:6">
      <c r="F737" s="217"/>
    </row>
    <row r="738" spans="6:6">
      <c r="F738" s="217"/>
    </row>
    <row r="739" spans="6:6">
      <c r="F739" s="217"/>
    </row>
    <row r="740" spans="6:6">
      <c r="F740" s="217"/>
    </row>
    <row r="741" spans="6:6">
      <c r="F741" s="217"/>
    </row>
    <row r="742" spans="6:6">
      <c r="F742" s="217"/>
    </row>
    <row r="743" spans="6:6">
      <c r="F743" s="217"/>
    </row>
    <row r="744" spans="6:6">
      <c r="F744" s="217"/>
    </row>
    <row r="745" spans="6:6">
      <c r="F745" s="217"/>
    </row>
    <row r="746" spans="6:6">
      <c r="F746" s="217"/>
    </row>
    <row r="747" spans="6:6">
      <c r="F747" s="217"/>
    </row>
    <row r="748" spans="6:6">
      <c r="F748" s="217"/>
    </row>
    <row r="749" spans="6:6">
      <c r="F749" s="217"/>
    </row>
    <row r="750" spans="6:6">
      <c r="F750" s="217"/>
    </row>
    <row r="751" spans="6:6">
      <c r="F751" s="217"/>
    </row>
    <row r="752" spans="6:6">
      <c r="F752" s="217"/>
    </row>
    <row r="753" spans="6:6">
      <c r="F753" s="217"/>
    </row>
    <row r="754" spans="6:6">
      <c r="F754" s="217"/>
    </row>
    <row r="755" spans="6:6">
      <c r="F755" s="217"/>
    </row>
    <row r="756" spans="6:6">
      <c r="F756" s="217"/>
    </row>
    <row r="757" spans="6:6">
      <c r="F757" s="217"/>
    </row>
    <row r="758" spans="6:6">
      <c r="F758" s="217"/>
    </row>
    <row r="759" spans="6:6">
      <c r="F759" s="217"/>
    </row>
    <row r="760" spans="6:6">
      <c r="F760" s="217"/>
    </row>
    <row r="761" spans="6:6">
      <c r="F761" s="217"/>
    </row>
    <row r="762" spans="6:6">
      <c r="F762" s="217"/>
    </row>
    <row r="763" spans="6:6">
      <c r="F763" s="217"/>
    </row>
    <row r="764" spans="6:6">
      <c r="F764" s="217"/>
    </row>
    <row r="765" spans="6:6">
      <c r="F765" s="217"/>
    </row>
    <row r="766" spans="6:6">
      <c r="F766" s="217"/>
    </row>
    <row r="767" spans="6:6">
      <c r="F767" s="217"/>
    </row>
    <row r="768" spans="6:6">
      <c r="F768" s="217"/>
    </row>
    <row r="769" spans="6:6">
      <c r="F769" s="217"/>
    </row>
    <row r="770" spans="6:6">
      <c r="F770" s="217"/>
    </row>
    <row r="771" spans="6:6">
      <c r="F771" s="217"/>
    </row>
    <row r="772" spans="6:6">
      <c r="F772" s="217"/>
    </row>
    <row r="773" spans="6:6">
      <c r="F773" s="217"/>
    </row>
    <row r="774" spans="6:6">
      <c r="F774" s="217"/>
    </row>
    <row r="775" spans="6:6">
      <c r="F775" s="217"/>
    </row>
    <row r="776" spans="6:6">
      <c r="F776" s="217"/>
    </row>
    <row r="777" spans="6:6">
      <c r="F777" s="217"/>
    </row>
    <row r="778" spans="6:6">
      <c r="F778" s="217"/>
    </row>
    <row r="779" spans="6:6">
      <c r="F779" s="217"/>
    </row>
    <row r="780" spans="6:6">
      <c r="F780" s="217"/>
    </row>
    <row r="781" spans="6:6">
      <c r="F781" s="217"/>
    </row>
    <row r="782" spans="6:6">
      <c r="F782" s="217"/>
    </row>
    <row r="783" spans="6:6">
      <c r="F783" s="217"/>
    </row>
    <row r="784" spans="6:6">
      <c r="F784" s="217"/>
    </row>
    <row r="785" spans="6:6">
      <c r="F785" s="217"/>
    </row>
    <row r="786" spans="6:6">
      <c r="F786" s="217"/>
    </row>
    <row r="787" spans="6:6">
      <c r="F787" s="217"/>
    </row>
    <row r="788" spans="6:6">
      <c r="F788" s="217"/>
    </row>
    <row r="789" spans="6:6">
      <c r="F789" s="217"/>
    </row>
    <row r="790" spans="6:6">
      <c r="F790" s="217"/>
    </row>
    <row r="791" spans="6:6">
      <c r="F791" s="217"/>
    </row>
    <row r="792" spans="6:6">
      <c r="F792" s="217"/>
    </row>
    <row r="793" spans="6:6">
      <c r="F793" s="217"/>
    </row>
    <row r="794" spans="6:6">
      <c r="F794" s="217"/>
    </row>
    <row r="795" spans="6:6">
      <c r="F795" s="217"/>
    </row>
    <row r="796" spans="6:6">
      <c r="F796" s="217"/>
    </row>
    <row r="797" spans="6:6">
      <c r="F797" s="217"/>
    </row>
    <row r="798" spans="6:6">
      <c r="F798" s="217"/>
    </row>
    <row r="799" spans="6:6">
      <c r="F799" s="217"/>
    </row>
    <row r="800" spans="6:6">
      <c r="F800" s="217"/>
    </row>
    <row r="801" spans="6:6">
      <c r="F801" s="217"/>
    </row>
    <row r="802" spans="6:6">
      <c r="F802" s="217"/>
    </row>
    <row r="803" spans="6:6">
      <c r="F803" s="217"/>
    </row>
    <row r="804" spans="6:6">
      <c r="F804" s="217"/>
    </row>
    <row r="805" spans="6:6">
      <c r="F805" s="217"/>
    </row>
    <row r="806" spans="6:6">
      <c r="F806" s="217"/>
    </row>
    <row r="807" spans="6:6">
      <c r="F807" s="217"/>
    </row>
    <row r="808" spans="6:6">
      <c r="F808" s="217"/>
    </row>
    <row r="809" spans="6:6">
      <c r="F809" s="217"/>
    </row>
    <row r="810" spans="6:6">
      <c r="F810" s="217"/>
    </row>
    <row r="811" spans="6:6">
      <c r="F811" s="217"/>
    </row>
    <row r="812" spans="6:6">
      <c r="F812" s="217"/>
    </row>
    <row r="813" spans="6:6">
      <c r="F813" s="217"/>
    </row>
    <row r="814" spans="6:6">
      <c r="F814" s="217"/>
    </row>
    <row r="815" spans="6:6">
      <c r="F815" s="217"/>
    </row>
    <row r="816" spans="6:6">
      <c r="F816" s="217"/>
    </row>
    <row r="817" spans="6:6">
      <c r="F817" s="217"/>
    </row>
    <row r="818" spans="6:6">
      <c r="F818" s="217"/>
    </row>
    <row r="819" spans="6:6">
      <c r="F819" s="217"/>
    </row>
    <row r="820" spans="6:6">
      <c r="F820" s="217"/>
    </row>
    <row r="821" spans="6:6">
      <c r="F821" s="217"/>
    </row>
    <row r="822" spans="6:6">
      <c r="F822" s="217"/>
    </row>
    <row r="823" spans="6:6">
      <c r="F823" s="217"/>
    </row>
    <row r="824" spans="6:6">
      <c r="F824" s="217"/>
    </row>
    <row r="825" spans="6:6">
      <c r="F825" s="217"/>
    </row>
    <row r="826" spans="6:6">
      <c r="F826" s="217"/>
    </row>
    <row r="827" spans="6:6">
      <c r="F827" s="217"/>
    </row>
    <row r="828" spans="6:6">
      <c r="F828" s="217"/>
    </row>
    <row r="829" spans="6:6">
      <c r="F829" s="217"/>
    </row>
    <row r="830" spans="6:6">
      <c r="F830" s="217"/>
    </row>
    <row r="831" spans="6:6">
      <c r="F831" s="217"/>
    </row>
    <row r="832" spans="6:6">
      <c r="F832" s="217"/>
    </row>
    <row r="833" spans="6:6">
      <c r="F833" s="217"/>
    </row>
    <row r="834" spans="6:6">
      <c r="F834" s="217"/>
    </row>
    <row r="835" spans="6:6">
      <c r="F835" s="217"/>
    </row>
    <row r="836" spans="6:6">
      <c r="F836" s="217"/>
    </row>
    <row r="837" spans="6:6">
      <c r="F837" s="217"/>
    </row>
    <row r="838" spans="6:6">
      <c r="F838" s="217"/>
    </row>
    <row r="839" spans="6:6">
      <c r="F839" s="217"/>
    </row>
    <row r="840" spans="6:6">
      <c r="F840" s="217"/>
    </row>
    <row r="841" spans="6:6">
      <c r="F841" s="217"/>
    </row>
    <row r="842" spans="6:6">
      <c r="F842" s="217"/>
    </row>
    <row r="843" spans="6:6">
      <c r="F843" s="217"/>
    </row>
    <row r="844" spans="6:6">
      <c r="F844" s="217"/>
    </row>
    <row r="845" spans="6:6">
      <c r="F845" s="217"/>
    </row>
    <row r="846" spans="6:6">
      <c r="F846" s="217"/>
    </row>
    <row r="847" spans="6:6">
      <c r="F847" s="217"/>
    </row>
    <row r="848" spans="6:6">
      <c r="F848" s="217"/>
    </row>
    <row r="849" spans="6:6">
      <c r="F849" s="217"/>
    </row>
    <row r="850" spans="6:6">
      <c r="F850" s="217"/>
    </row>
    <row r="851" spans="6:6">
      <c r="F851" s="217"/>
    </row>
    <row r="852" spans="6:6">
      <c r="F852" s="217"/>
    </row>
    <row r="853" spans="6:6">
      <c r="F853" s="217"/>
    </row>
    <row r="854" spans="6:6">
      <c r="F854" s="217"/>
    </row>
    <row r="855" spans="6:6">
      <c r="F855" s="217"/>
    </row>
    <row r="856" spans="6:6">
      <c r="F856" s="217"/>
    </row>
    <row r="857" spans="6:6">
      <c r="F857" s="217"/>
    </row>
    <row r="858" spans="6:6">
      <c r="F858" s="217"/>
    </row>
    <row r="859" spans="6:6">
      <c r="F859" s="217"/>
    </row>
    <row r="860" spans="6:6">
      <c r="F860" s="217"/>
    </row>
    <row r="861" spans="6:6">
      <c r="F861" s="217"/>
    </row>
    <row r="862" spans="6:6">
      <c r="F862" s="217"/>
    </row>
    <row r="863" spans="6:6">
      <c r="F863" s="217"/>
    </row>
    <row r="864" spans="6:6">
      <c r="F864" s="217"/>
    </row>
    <row r="865" spans="6:6">
      <c r="F865" s="217"/>
    </row>
    <row r="866" spans="6:6">
      <c r="F866" s="217"/>
    </row>
    <row r="867" spans="6:6">
      <c r="F867" s="217"/>
    </row>
    <row r="868" spans="6:6">
      <c r="F868" s="217"/>
    </row>
    <row r="869" spans="6:6">
      <c r="F869" s="217"/>
    </row>
    <row r="870" spans="6:6">
      <c r="F870" s="217"/>
    </row>
    <row r="871" spans="6:6">
      <c r="F871" s="217"/>
    </row>
    <row r="872" spans="6:6">
      <c r="F872" s="217"/>
    </row>
    <row r="873" spans="6:6">
      <c r="F873" s="217"/>
    </row>
    <row r="874" spans="6:6">
      <c r="F874" s="217"/>
    </row>
    <row r="875" spans="6:6">
      <c r="F875" s="217"/>
    </row>
    <row r="876" spans="6:6">
      <c r="F876" s="217"/>
    </row>
    <row r="877" spans="6:6">
      <c r="F877" s="217"/>
    </row>
    <row r="878" spans="6:6">
      <c r="F878" s="217"/>
    </row>
    <row r="879" spans="6:6">
      <c r="F879" s="217"/>
    </row>
    <row r="880" spans="6:6">
      <c r="F880" s="217"/>
    </row>
    <row r="881" spans="6:6">
      <c r="F881" s="217"/>
    </row>
    <row r="882" spans="6:6">
      <c r="F882" s="217"/>
    </row>
    <row r="883" spans="6:6">
      <c r="F883" s="217"/>
    </row>
    <row r="884" spans="6:6">
      <c r="F884" s="217"/>
    </row>
    <row r="885" spans="6:6">
      <c r="F885" s="217"/>
    </row>
    <row r="886" spans="6:6">
      <c r="F886" s="217"/>
    </row>
    <row r="887" spans="6:6">
      <c r="F887" s="217"/>
    </row>
    <row r="888" spans="6:6">
      <c r="F888" s="217"/>
    </row>
    <row r="889" spans="6:6">
      <c r="F889" s="217"/>
    </row>
    <row r="890" spans="6:6">
      <c r="F890" s="217"/>
    </row>
    <row r="891" spans="6:6">
      <c r="F891" s="217"/>
    </row>
    <row r="892" spans="6:6">
      <c r="F892" s="217"/>
    </row>
    <row r="893" spans="6:6">
      <c r="F893" s="217"/>
    </row>
    <row r="894" spans="6:6">
      <c r="F894" s="217"/>
    </row>
    <row r="895" spans="6:6">
      <c r="F895" s="217"/>
    </row>
    <row r="896" spans="6:6">
      <c r="F896" s="217"/>
    </row>
    <row r="897" spans="6:6">
      <c r="F897" s="217"/>
    </row>
    <row r="898" spans="6:6">
      <c r="F898" s="217"/>
    </row>
    <row r="899" spans="6:6">
      <c r="F899" s="217"/>
    </row>
    <row r="900" spans="6:6">
      <c r="F900" s="217"/>
    </row>
    <row r="901" spans="6:6">
      <c r="F901" s="217"/>
    </row>
    <row r="902" spans="6:6">
      <c r="F902" s="217"/>
    </row>
    <row r="903" spans="6:6">
      <c r="F903" s="217"/>
    </row>
    <row r="904" spans="6:6">
      <c r="F904" s="217"/>
    </row>
    <row r="905" spans="6:6">
      <c r="F905" s="217"/>
    </row>
    <row r="906" spans="6:6">
      <c r="F906" s="217"/>
    </row>
    <row r="907" spans="6:6">
      <c r="F907" s="217"/>
    </row>
    <row r="908" spans="6:6">
      <c r="F908" s="217"/>
    </row>
    <row r="909" spans="6:6">
      <c r="F909" s="217"/>
    </row>
    <row r="910" spans="6:6">
      <c r="F910" s="217"/>
    </row>
    <row r="911" spans="6:6">
      <c r="F911" s="217"/>
    </row>
    <row r="912" spans="6:6">
      <c r="F912" s="217"/>
    </row>
    <row r="913" spans="6:6">
      <c r="F913" s="217"/>
    </row>
    <row r="914" spans="6:6">
      <c r="F914" s="217"/>
    </row>
    <row r="915" spans="6:6">
      <c r="F915" s="217"/>
    </row>
    <row r="916" spans="6:6">
      <c r="F916" s="217"/>
    </row>
    <row r="917" spans="6:6">
      <c r="F917" s="217"/>
    </row>
    <row r="918" spans="6:6">
      <c r="F918" s="217"/>
    </row>
    <row r="919" spans="6:6">
      <c r="F919" s="217"/>
    </row>
    <row r="920" spans="6:6">
      <c r="F920" s="217"/>
    </row>
    <row r="921" spans="6:6">
      <c r="F921" s="217"/>
    </row>
    <row r="922" spans="6:6">
      <c r="F922" s="217"/>
    </row>
    <row r="923" spans="6:6">
      <c r="F923" s="217"/>
    </row>
    <row r="924" spans="6:6">
      <c r="F924" s="217"/>
    </row>
    <row r="925" spans="6:6">
      <c r="F925" s="217"/>
    </row>
    <row r="926" spans="6:6">
      <c r="F926" s="217"/>
    </row>
    <row r="927" spans="6:6">
      <c r="F927" s="217"/>
    </row>
    <row r="928" spans="6:6">
      <c r="F928" s="217"/>
    </row>
    <row r="929" spans="6:6">
      <c r="F929" s="217"/>
    </row>
    <row r="930" spans="6:6">
      <c r="F930" s="217"/>
    </row>
    <row r="931" spans="6:6">
      <c r="F931" s="217"/>
    </row>
    <row r="932" spans="6:6">
      <c r="F932" s="217"/>
    </row>
    <row r="933" spans="6:6">
      <c r="F933" s="217"/>
    </row>
    <row r="934" spans="6:6">
      <c r="F934" s="217"/>
    </row>
    <row r="935" spans="6:6">
      <c r="F935" s="217"/>
    </row>
    <row r="936" spans="6:6">
      <c r="F936" s="217"/>
    </row>
    <row r="937" spans="6:6">
      <c r="F937" s="217"/>
    </row>
    <row r="938" spans="6:6">
      <c r="F938" s="217"/>
    </row>
    <row r="939" spans="6:6">
      <c r="F939" s="217"/>
    </row>
    <row r="940" spans="6:6">
      <c r="F940" s="217"/>
    </row>
    <row r="941" spans="6:6">
      <c r="F941" s="217"/>
    </row>
    <row r="942" spans="6:6">
      <c r="F942" s="217"/>
    </row>
    <row r="943" spans="6:6">
      <c r="F943" s="217"/>
    </row>
    <row r="944" spans="6:6">
      <c r="F944" s="217"/>
    </row>
    <row r="945" spans="6:6">
      <c r="F945" s="217"/>
    </row>
    <row r="946" spans="6:6">
      <c r="F946" s="217"/>
    </row>
    <row r="947" spans="6:6">
      <c r="F947" s="217"/>
    </row>
    <row r="948" spans="6:6">
      <c r="F948" s="217"/>
    </row>
    <row r="949" spans="6:6">
      <c r="F949" s="217"/>
    </row>
    <row r="950" spans="6:6">
      <c r="F950" s="217"/>
    </row>
    <row r="951" spans="6:6">
      <c r="F951" s="217"/>
    </row>
    <row r="952" spans="6:6">
      <c r="F952" s="217"/>
    </row>
    <row r="953" spans="6:6">
      <c r="F953" s="217"/>
    </row>
    <row r="954" spans="6:6">
      <c r="F954" s="217"/>
    </row>
    <row r="955" spans="6:6">
      <c r="F955" s="217"/>
    </row>
    <row r="956" spans="6:6">
      <c r="F956" s="217"/>
    </row>
    <row r="957" spans="6:6">
      <c r="F957" s="217"/>
    </row>
    <row r="958" spans="6:6">
      <c r="F958" s="217"/>
    </row>
    <row r="959" spans="6:6">
      <c r="F959" s="217"/>
    </row>
    <row r="960" spans="6:6">
      <c r="F960" s="217"/>
    </row>
    <row r="961" spans="6:6">
      <c r="F961" s="217"/>
    </row>
    <row r="962" spans="6:6">
      <c r="F962" s="217"/>
    </row>
    <row r="963" spans="6:6">
      <c r="F963" s="217"/>
    </row>
    <row r="964" spans="6:6">
      <c r="F964" s="217"/>
    </row>
    <row r="965" spans="6:6">
      <c r="F965" s="217"/>
    </row>
    <row r="966" spans="6:6">
      <c r="F966" s="217"/>
    </row>
    <row r="967" spans="6:6">
      <c r="F967" s="217"/>
    </row>
    <row r="968" spans="6:6">
      <c r="F968" s="217"/>
    </row>
    <row r="969" spans="6:6">
      <c r="F969" s="217"/>
    </row>
    <row r="970" spans="6:6">
      <c r="F970" s="217"/>
    </row>
    <row r="971" spans="6:6">
      <c r="F971" s="217"/>
    </row>
    <row r="972" spans="6:6">
      <c r="F972" s="217"/>
    </row>
    <row r="973" spans="6:6">
      <c r="F973" s="217"/>
    </row>
    <row r="974" spans="6:6">
      <c r="F974" s="217"/>
    </row>
    <row r="975" spans="6:6">
      <c r="F975" s="217"/>
    </row>
    <row r="976" spans="6:6">
      <c r="F976" s="217"/>
    </row>
    <row r="977" spans="6:6">
      <c r="F977" s="217"/>
    </row>
    <row r="978" spans="6:6">
      <c r="F978" s="217"/>
    </row>
    <row r="979" spans="6:6">
      <c r="F979" s="217"/>
    </row>
    <row r="980" spans="6:6">
      <c r="F980" s="217"/>
    </row>
    <row r="981" spans="6:6">
      <c r="F981" s="217"/>
    </row>
    <row r="982" spans="6:6">
      <c r="F982" s="217"/>
    </row>
    <row r="983" spans="6:6">
      <c r="F983" s="217"/>
    </row>
    <row r="984" spans="6:6">
      <c r="F984" s="217"/>
    </row>
    <row r="985" spans="6:6">
      <c r="F985" s="217"/>
    </row>
    <row r="986" spans="6:6">
      <c r="F986" s="217"/>
    </row>
    <row r="987" spans="6:6">
      <c r="F987" s="217"/>
    </row>
    <row r="988" spans="6:6">
      <c r="F988" s="217"/>
    </row>
    <row r="989" spans="6:6">
      <c r="F989" s="217"/>
    </row>
    <row r="990" spans="6:6">
      <c r="F990" s="217"/>
    </row>
    <row r="991" spans="6:6">
      <c r="F991" s="217"/>
    </row>
    <row r="992" spans="6:6">
      <c r="F992" s="217"/>
    </row>
    <row r="993" spans="6:6">
      <c r="F993" s="217"/>
    </row>
    <row r="994" spans="6:6">
      <c r="F994" s="217"/>
    </row>
    <row r="995" spans="6:6">
      <c r="F995" s="217"/>
    </row>
    <row r="996" spans="6:6">
      <c r="F996" s="217"/>
    </row>
    <row r="997" spans="6:6">
      <c r="F997" s="217"/>
    </row>
    <row r="998" spans="6:6">
      <c r="F998" s="217"/>
    </row>
    <row r="999" spans="6:6">
      <c r="F999" s="217"/>
    </row>
    <row r="1000" spans="6:6">
      <c r="F1000" s="217"/>
    </row>
    <row r="1001" spans="6:6">
      <c r="F1001" s="217"/>
    </row>
    <row r="1002" spans="6:6">
      <c r="F1002" s="217"/>
    </row>
    <row r="1003" spans="6:6">
      <c r="F1003" s="217"/>
    </row>
    <row r="1004" spans="6:6">
      <c r="F1004" s="217"/>
    </row>
    <row r="1005" spans="6:6">
      <c r="F1005" s="217"/>
    </row>
    <row r="1006" spans="6:6">
      <c r="F1006" s="217"/>
    </row>
    <row r="1007" spans="6:6">
      <c r="F1007" s="217"/>
    </row>
    <row r="1008" spans="6:6">
      <c r="F1008" s="217"/>
    </row>
    <row r="1009" spans="6:6">
      <c r="F1009" s="217"/>
    </row>
    <row r="1010" spans="6:6">
      <c r="F1010" s="217"/>
    </row>
    <row r="1011" spans="6:6">
      <c r="F1011" s="217"/>
    </row>
    <row r="1012" spans="6:6">
      <c r="F1012" s="217"/>
    </row>
    <row r="1013" spans="6:6">
      <c r="F1013" s="217"/>
    </row>
    <row r="1014" spans="6:6">
      <c r="F1014" s="217"/>
    </row>
    <row r="1015" spans="6:6">
      <c r="F1015" s="217"/>
    </row>
    <row r="1016" spans="6:6">
      <c r="F1016" s="217"/>
    </row>
    <row r="1017" spans="6:6">
      <c r="F1017" s="217"/>
    </row>
    <row r="1018" spans="6:6">
      <c r="F1018" s="217"/>
    </row>
    <row r="1019" spans="6:6">
      <c r="F1019" s="217"/>
    </row>
    <row r="1020" spans="6:6">
      <c r="F1020" s="217"/>
    </row>
    <row r="1021" spans="6:6">
      <c r="F1021" s="217"/>
    </row>
    <row r="1022" spans="6:6">
      <c r="F1022" s="217"/>
    </row>
    <row r="1023" spans="6:6">
      <c r="F1023" s="217"/>
    </row>
    <row r="1024" spans="6:6">
      <c r="F1024" s="217"/>
    </row>
    <row r="1025" spans="6:6">
      <c r="F1025" s="217"/>
    </row>
    <row r="1026" spans="6:6">
      <c r="F1026" s="217"/>
    </row>
    <row r="1027" spans="6:6">
      <c r="F1027" s="217"/>
    </row>
    <row r="1028" spans="6:6">
      <c r="F1028" s="217"/>
    </row>
    <row r="1029" spans="6:6">
      <c r="F1029" s="217"/>
    </row>
    <row r="1030" spans="6:6">
      <c r="F1030" s="217"/>
    </row>
    <row r="1031" spans="6:6">
      <c r="F1031" s="217"/>
    </row>
    <row r="1032" spans="6:6">
      <c r="F1032" s="217"/>
    </row>
    <row r="1033" spans="6:6">
      <c r="F1033" s="217"/>
    </row>
    <row r="1034" spans="6:6">
      <c r="F1034" s="217"/>
    </row>
    <row r="1035" spans="6:6">
      <c r="F1035" s="217"/>
    </row>
    <row r="1036" spans="6:6">
      <c r="F1036" s="217"/>
    </row>
    <row r="1037" spans="6:6">
      <c r="F1037" s="217"/>
    </row>
    <row r="1038" spans="6:6">
      <c r="F1038" s="217"/>
    </row>
    <row r="1039" spans="6:6">
      <c r="F1039" s="217"/>
    </row>
    <row r="1040" spans="6:6">
      <c r="F1040" s="217"/>
    </row>
    <row r="1041" spans="6:6">
      <c r="F1041" s="217"/>
    </row>
    <row r="1042" spans="6:6">
      <c r="F1042" s="217"/>
    </row>
    <row r="1043" spans="6:6">
      <c r="F1043" s="217"/>
    </row>
    <row r="1044" spans="6:6">
      <c r="F1044" s="217"/>
    </row>
    <row r="1045" spans="6:6">
      <c r="F1045" s="217"/>
    </row>
    <row r="1046" spans="6:6">
      <c r="F1046" s="217"/>
    </row>
    <row r="1047" spans="6:6">
      <c r="F1047" s="217"/>
    </row>
    <row r="1048" spans="6:6">
      <c r="F1048" s="217"/>
    </row>
    <row r="1049" spans="6:6">
      <c r="F1049" s="217"/>
    </row>
    <row r="1050" spans="6:6">
      <c r="F1050" s="217"/>
    </row>
    <row r="1051" spans="6:6">
      <c r="F1051" s="217"/>
    </row>
    <row r="1052" spans="6:6">
      <c r="F1052" s="217"/>
    </row>
    <row r="1053" spans="6:6">
      <c r="F1053" s="217"/>
    </row>
    <row r="1054" spans="6:6">
      <c r="F1054" s="217"/>
    </row>
    <row r="1055" spans="6:6">
      <c r="F1055" s="217"/>
    </row>
    <row r="1056" spans="6:6">
      <c r="F1056" s="217"/>
    </row>
    <row r="1057" spans="6:6">
      <c r="F1057" s="217"/>
    </row>
    <row r="1058" spans="6:6">
      <c r="F1058" s="217"/>
    </row>
    <row r="1059" spans="6:6">
      <c r="F1059" s="217"/>
    </row>
    <row r="1060" spans="6:6">
      <c r="F1060" s="217"/>
    </row>
    <row r="1061" spans="6:6">
      <c r="F1061" s="217"/>
    </row>
    <row r="1062" spans="6:6">
      <c r="F1062" s="217"/>
    </row>
    <row r="1063" spans="6:6">
      <c r="F1063" s="217"/>
    </row>
    <row r="1064" spans="6:6">
      <c r="F1064" s="217"/>
    </row>
    <row r="1065" spans="6:6">
      <c r="F1065" s="217"/>
    </row>
    <row r="1066" spans="6:6">
      <c r="F1066" s="217"/>
    </row>
    <row r="1067" spans="6:6">
      <c r="F1067" s="217"/>
    </row>
    <row r="1068" spans="6:6">
      <c r="F1068" s="217"/>
    </row>
    <row r="1069" spans="6:6">
      <c r="F1069" s="217"/>
    </row>
    <row r="1070" spans="6:6">
      <c r="F1070" s="217"/>
    </row>
    <row r="1071" spans="6:6">
      <c r="F1071" s="217"/>
    </row>
    <row r="1072" spans="6:6">
      <c r="F1072" s="217"/>
    </row>
    <row r="1073" spans="6:6">
      <c r="F1073" s="217"/>
    </row>
    <row r="1074" spans="6:6">
      <c r="F1074" s="217"/>
    </row>
    <row r="1075" spans="6:6">
      <c r="F1075" s="217"/>
    </row>
    <row r="1076" spans="6:6">
      <c r="F1076" s="217"/>
    </row>
    <row r="1077" spans="6:6">
      <c r="F1077" s="217"/>
    </row>
    <row r="1078" spans="6:6">
      <c r="F1078" s="217"/>
    </row>
    <row r="1079" spans="6:6">
      <c r="F1079" s="217"/>
    </row>
    <row r="1080" spans="6:6">
      <c r="F1080" s="217"/>
    </row>
    <row r="1081" spans="6:6">
      <c r="F1081" s="217"/>
    </row>
    <row r="1082" spans="6:6">
      <c r="F1082" s="217"/>
    </row>
    <row r="1083" spans="6:6">
      <c r="F1083" s="217"/>
    </row>
    <row r="1084" spans="6:6">
      <c r="F1084" s="217"/>
    </row>
  </sheetData>
  <protectedRanges>
    <protectedRange sqref="H83" name="Rango1"/>
  </protectedRanges>
  <mergeCells count="11">
    <mergeCell ref="A2:H2"/>
    <mergeCell ref="A3:H3"/>
    <mergeCell ref="A4:H4"/>
    <mergeCell ref="A5:H5"/>
    <mergeCell ref="A7:H7"/>
    <mergeCell ref="O12:P14"/>
    <mergeCell ref="A10:E10"/>
    <mergeCell ref="F10:F11"/>
    <mergeCell ref="A6:H6"/>
    <mergeCell ref="A9:H9"/>
    <mergeCell ref="A8:H8"/>
  </mergeCells>
  <phoneticPr fontId="6" type="noConversion"/>
  <pageMargins left="1.1811023622047245" right="0.39370078740157483" top="0.59055118110236227" bottom="0.59055118110236227" header="0" footer="0"/>
  <pageSetup scale="75" orientation="portrait" horizontalDpi="360" verticalDpi="36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M55"/>
  <sheetViews>
    <sheetView topLeftCell="A12" workbookViewId="0">
      <selection sqref="A1:H32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5" customWidth="1"/>
    <col min="9" max="9" width="1.28515625" style="122" customWidth="1"/>
    <col min="10" max="10" width="11.42578125" style="122"/>
    <col min="11" max="11" width="15.7109375" style="122" customWidth="1"/>
    <col min="12" max="12" width="12.42578125" style="122" customWidth="1"/>
    <col min="13" max="13" width="13.42578125" style="122" customWidth="1"/>
    <col min="14" max="16384" width="11.42578125" style="122"/>
  </cols>
  <sheetData>
    <row r="1" spans="1:8" ht="18">
      <c r="A1" s="4"/>
      <c r="C1" s="29"/>
      <c r="D1" s="29"/>
      <c r="E1" s="29"/>
      <c r="F1" s="29"/>
      <c r="G1" s="29"/>
      <c r="H1" s="30" t="s">
        <v>92</v>
      </c>
    </row>
    <row r="2" spans="1:8" ht="18.75">
      <c r="A2" s="347" t="s">
        <v>239</v>
      </c>
      <c r="B2" s="348"/>
      <c r="C2" s="348"/>
      <c r="D2" s="348"/>
      <c r="E2" s="348"/>
      <c r="F2" s="348"/>
      <c r="G2" s="348"/>
      <c r="H2" s="348"/>
    </row>
    <row r="3" spans="1:8" ht="18.75">
      <c r="A3" s="347" t="s">
        <v>208</v>
      </c>
      <c r="B3" s="348"/>
      <c r="C3" s="348"/>
      <c r="D3" s="348"/>
      <c r="E3" s="348"/>
      <c r="F3" s="348"/>
      <c r="G3" s="348"/>
      <c r="H3" s="348"/>
    </row>
    <row r="4" spans="1:8" ht="18.75">
      <c r="A4" s="347" t="s">
        <v>12</v>
      </c>
      <c r="B4" s="348"/>
      <c r="C4" s="348"/>
      <c r="D4" s="348"/>
      <c r="E4" s="348"/>
      <c r="F4" s="348"/>
      <c r="G4" s="348"/>
      <c r="H4" s="348"/>
    </row>
    <row r="5" spans="1:8" ht="18.75">
      <c r="A5" s="347" t="s">
        <v>470</v>
      </c>
      <c r="B5" s="348"/>
      <c r="C5" s="348"/>
      <c r="D5" s="348"/>
      <c r="E5" s="348"/>
      <c r="F5" s="348"/>
      <c r="G5" s="348"/>
      <c r="H5" s="348"/>
    </row>
    <row r="6" spans="1:8" ht="18.75">
      <c r="A6" s="347" t="s">
        <v>13</v>
      </c>
      <c r="B6" s="348"/>
      <c r="C6" s="348"/>
      <c r="D6" s="348"/>
      <c r="E6" s="348"/>
      <c r="F6" s="348"/>
      <c r="G6" s="348"/>
      <c r="H6" s="348"/>
    </row>
    <row r="7" spans="1:8" ht="11.25" customHeight="1">
      <c r="A7" s="376"/>
      <c r="B7" s="377"/>
      <c r="C7" s="377"/>
      <c r="D7" s="377"/>
      <c r="E7" s="377"/>
      <c r="F7" s="377"/>
      <c r="G7" s="377"/>
      <c r="H7" s="377"/>
    </row>
    <row r="8" spans="1:8" ht="18.75">
      <c r="A8" s="373" t="s">
        <v>96</v>
      </c>
      <c r="B8" s="373"/>
      <c r="C8" s="373"/>
      <c r="D8" s="373"/>
      <c r="E8" s="373"/>
      <c r="F8" s="373"/>
      <c r="G8" s="373"/>
      <c r="H8" s="373"/>
    </row>
    <row r="9" spans="1:8" ht="18.75">
      <c r="A9" s="373" t="s">
        <v>381</v>
      </c>
      <c r="B9" s="373"/>
      <c r="C9" s="373"/>
      <c r="D9" s="373"/>
      <c r="E9" s="373"/>
      <c r="F9" s="373"/>
      <c r="G9" s="373"/>
      <c r="H9" s="373"/>
    </row>
    <row r="10" spans="1:8" ht="11.25" customHeight="1" thickBot="1">
      <c r="A10" s="118"/>
      <c r="B10" s="118"/>
      <c r="C10" s="118"/>
      <c r="D10" s="118"/>
      <c r="E10" s="118"/>
      <c r="F10" s="120"/>
      <c r="G10" s="120"/>
      <c r="H10" s="120"/>
    </row>
    <row r="11" spans="1:8" ht="30.75" customHeight="1" thickBot="1">
      <c r="A11" s="374" t="s">
        <v>6</v>
      </c>
      <c r="B11" s="375"/>
      <c r="C11" s="375"/>
      <c r="D11" s="375"/>
      <c r="E11" s="375"/>
      <c r="F11" s="116"/>
      <c r="G11" s="119"/>
      <c r="H11" s="38"/>
    </row>
    <row r="12" spans="1:8" ht="193.5" customHeight="1" thickBot="1">
      <c r="A12" s="39" t="s">
        <v>32</v>
      </c>
      <c r="B12" s="40" t="s">
        <v>33</v>
      </c>
      <c r="C12" s="40" t="s">
        <v>34</v>
      </c>
      <c r="D12" s="40" t="s">
        <v>39</v>
      </c>
      <c r="E12" s="41" t="s">
        <v>35</v>
      </c>
      <c r="F12" s="117" t="s">
        <v>36</v>
      </c>
      <c r="G12" s="42" t="s">
        <v>37</v>
      </c>
      <c r="H12" s="43" t="s">
        <v>100</v>
      </c>
    </row>
    <row r="13" spans="1:8" ht="15.75" customHeight="1">
      <c r="A13" s="47">
        <v>3</v>
      </c>
      <c r="B13" s="48" t="s">
        <v>195</v>
      </c>
      <c r="C13" s="48" t="s">
        <v>173</v>
      </c>
      <c r="D13" s="48" t="s">
        <v>176</v>
      </c>
      <c r="E13" s="48" t="s">
        <v>178</v>
      </c>
      <c r="F13" s="97" t="str">
        <f>Egresos!A16</f>
        <v>51201</v>
      </c>
      <c r="G13" s="102" t="str">
        <f>Egresos!B16</f>
        <v>Sueldos</v>
      </c>
      <c r="H13" s="125">
        <f>Egresos!K16</f>
        <v>16800</v>
      </c>
    </row>
    <row r="14" spans="1:8" ht="15.75" customHeight="1">
      <c r="A14" s="47">
        <v>3</v>
      </c>
      <c r="B14" s="48" t="s">
        <v>195</v>
      </c>
      <c r="C14" s="48" t="s">
        <v>173</v>
      </c>
      <c r="D14" s="48" t="s">
        <v>176</v>
      </c>
      <c r="E14" s="48" t="s">
        <v>178</v>
      </c>
      <c r="F14" s="97" t="str">
        <f>Egresos!A19</f>
        <v>51401</v>
      </c>
      <c r="G14" s="102" t="str">
        <f>Egresos!B19</f>
        <v>Por Remuneraciones Permanentes (ISSS)</v>
      </c>
      <c r="H14" s="125">
        <f>Egresos!K19</f>
        <v>1428</v>
      </c>
    </row>
    <row r="15" spans="1:8" ht="15.75" customHeight="1">
      <c r="A15" s="47">
        <v>3</v>
      </c>
      <c r="B15" s="48" t="s">
        <v>195</v>
      </c>
      <c r="C15" s="48" t="s">
        <v>173</v>
      </c>
      <c r="D15" s="48" t="s">
        <v>176</v>
      </c>
      <c r="E15" s="48" t="s">
        <v>178</v>
      </c>
      <c r="F15" s="97" t="str">
        <f>Egresos!A20</f>
        <v>51501</v>
      </c>
      <c r="G15" s="102" t="str">
        <f>Egresos!B20</f>
        <v>Por Remuneraciones Permanentes (AFP'S)</v>
      </c>
      <c r="H15" s="125">
        <f>Egresos!K20</f>
        <v>1302</v>
      </c>
    </row>
    <row r="16" spans="1:8" ht="15.75" customHeight="1">
      <c r="A16" s="47">
        <v>3</v>
      </c>
      <c r="B16" s="48" t="s">
        <v>195</v>
      </c>
      <c r="C16" s="48" t="s">
        <v>173</v>
      </c>
      <c r="D16" s="48" t="s">
        <v>176</v>
      </c>
      <c r="E16" s="48" t="s">
        <v>178</v>
      </c>
      <c r="F16" s="97">
        <f>Egresos!A34</f>
        <v>54110</v>
      </c>
      <c r="G16" s="102" t="str">
        <f>Egresos!B34</f>
        <v>Combustibles y Lubricantes</v>
      </c>
      <c r="H16" s="125">
        <f>Egresos!K34</f>
        <v>6000</v>
      </c>
    </row>
    <row r="17" spans="1:13" ht="15.75" customHeight="1">
      <c r="A17" s="47">
        <v>3</v>
      </c>
      <c r="B17" s="48" t="s">
        <v>195</v>
      </c>
      <c r="C17" s="48" t="s">
        <v>173</v>
      </c>
      <c r="D17" s="48" t="s">
        <v>176</v>
      </c>
      <c r="E17" s="48" t="s">
        <v>178</v>
      </c>
      <c r="F17" s="97" t="str">
        <f>Egresos!A43</f>
        <v>54199</v>
      </c>
      <c r="G17" s="102" t="str">
        <f>Egresos!B43</f>
        <v>Bienes de uso y consumo diverso</v>
      </c>
      <c r="H17" s="125">
        <f>Egresos!K43</f>
        <v>3143.5</v>
      </c>
    </row>
    <row r="18" spans="1:13" ht="15.75" customHeight="1">
      <c r="A18" s="47">
        <v>3</v>
      </c>
      <c r="B18" s="48" t="s">
        <v>195</v>
      </c>
      <c r="C18" s="48" t="s">
        <v>173</v>
      </c>
      <c r="D18" s="48" t="s">
        <v>176</v>
      </c>
      <c r="E18" s="48" t="s">
        <v>178</v>
      </c>
      <c r="F18" s="97" t="str">
        <f>Egresos!A68</f>
        <v>54602</v>
      </c>
      <c r="G18" s="102" t="str">
        <f>Egresos!B68</f>
        <v>Depósitos de desechos</v>
      </c>
      <c r="H18" s="125">
        <f>Egresos!K68</f>
        <v>11400</v>
      </c>
    </row>
    <row r="19" spans="1:13" ht="15.75" customHeight="1">
      <c r="A19" s="47">
        <v>3</v>
      </c>
      <c r="B19" s="48" t="s">
        <v>195</v>
      </c>
      <c r="C19" s="48" t="s">
        <v>173</v>
      </c>
      <c r="D19" s="48" t="s">
        <v>176</v>
      </c>
      <c r="E19" s="48" t="s">
        <v>178</v>
      </c>
      <c r="F19" s="97" t="str">
        <f>Egresos!A69</f>
        <v>54699</v>
      </c>
      <c r="G19" s="102" t="str">
        <f>Egresos!B69</f>
        <v>Servisios diversos</v>
      </c>
      <c r="H19" s="125">
        <f>Egresos!K69</f>
        <v>2470</v>
      </c>
    </row>
    <row r="20" spans="1:13" ht="15.75" customHeight="1">
      <c r="A20" s="47">
        <v>3</v>
      </c>
      <c r="B20" s="48" t="s">
        <v>195</v>
      </c>
      <c r="C20" s="48" t="s">
        <v>173</v>
      </c>
      <c r="D20" s="48" t="s">
        <v>176</v>
      </c>
      <c r="E20" s="48" t="s">
        <v>178</v>
      </c>
      <c r="F20" s="97" t="str">
        <f>Egresos!A72</f>
        <v>55508</v>
      </c>
      <c r="G20" s="102" t="str">
        <f>Egresos!B72</f>
        <v>Derechos</v>
      </c>
      <c r="H20" s="125">
        <f>Egresos!K72</f>
        <v>150</v>
      </c>
    </row>
    <row r="21" spans="1:13" ht="15.75" customHeight="1">
      <c r="A21" s="47">
        <v>3</v>
      </c>
      <c r="B21" s="48" t="s">
        <v>195</v>
      </c>
      <c r="C21" s="48" t="s">
        <v>173</v>
      </c>
      <c r="D21" s="48" t="s">
        <v>176</v>
      </c>
      <c r="E21" s="48" t="s">
        <v>178</v>
      </c>
      <c r="F21" s="97" t="str">
        <f>Egresos!A75</f>
        <v>55603</v>
      </c>
      <c r="G21" s="102" t="str">
        <f>Egresos!B75</f>
        <v>Comisiones y gastos bancarios</v>
      </c>
      <c r="H21" s="125">
        <f>Egresos!K75</f>
        <v>150</v>
      </c>
    </row>
    <row r="22" spans="1:13" ht="15.75" customHeight="1">
      <c r="A22" s="47">
        <v>3</v>
      </c>
      <c r="B22" s="48" t="s">
        <v>195</v>
      </c>
      <c r="C22" s="48" t="s">
        <v>173</v>
      </c>
      <c r="D22" s="48" t="s">
        <v>176</v>
      </c>
      <c r="E22" s="48" t="s">
        <v>178</v>
      </c>
      <c r="F22" s="97" t="str">
        <f>Egresos!A98</f>
        <v>61699</v>
      </c>
      <c r="G22" s="102" t="str">
        <f>Egresos!B98</f>
        <v>Infraestructura diversa</v>
      </c>
      <c r="H22" s="125">
        <f>1497242.4-M22</f>
        <v>1145188.5899999999</v>
      </c>
      <c r="J22" s="122" t="s">
        <v>494</v>
      </c>
      <c r="M22" s="322">
        <v>352053.81</v>
      </c>
    </row>
    <row r="23" spans="1:13" ht="15.75" customHeight="1">
      <c r="A23" s="47"/>
      <c r="B23" s="48"/>
      <c r="C23" s="48"/>
      <c r="D23" s="48"/>
      <c r="E23" s="48"/>
      <c r="F23" s="214"/>
      <c r="G23" s="250" t="s">
        <v>380</v>
      </c>
      <c r="H23" s="130">
        <f>SUM(H13:H22)</f>
        <v>1188032.0899999999</v>
      </c>
    </row>
    <row r="24" spans="1:13" ht="15.75" customHeight="1">
      <c r="A24" s="47"/>
      <c r="B24" s="48"/>
      <c r="C24" s="48"/>
      <c r="D24" s="48"/>
      <c r="E24" s="48"/>
      <c r="F24" s="214"/>
      <c r="G24" s="248"/>
      <c r="H24" s="3"/>
    </row>
    <row r="25" spans="1:13" ht="15.75" customHeight="1">
      <c r="A25" s="47">
        <v>3</v>
      </c>
      <c r="B25" s="48" t="s">
        <v>195</v>
      </c>
      <c r="C25" s="48" t="s">
        <v>175</v>
      </c>
      <c r="D25" s="48" t="s">
        <v>176</v>
      </c>
      <c r="E25" s="48" t="s">
        <v>178</v>
      </c>
      <c r="F25" s="214" t="str">
        <f>Egresos!A89</f>
        <v>61501</v>
      </c>
      <c r="G25" s="251" t="str">
        <f>Egresos!B89</f>
        <v>Proyectos de construcciones</v>
      </c>
      <c r="H25" s="3">
        <f>Egresos!L89</f>
        <v>53781.94</v>
      </c>
    </row>
    <row r="26" spans="1:13" ht="15.75" customHeight="1">
      <c r="A26" s="181"/>
      <c r="B26" s="50"/>
      <c r="C26" s="50"/>
      <c r="D26" s="50"/>
      <c r="E26" s="50"/>
      <c r="F26" s="214"/>
      <c r="G26" s="250" t="s">
        <v>380</v>
      </c>
      <c r="H26" s="130">
        <f>SUM(H25:H25)</f>
        <v>53781.94</v>
      </c>
    </row>
    <row r="27" spans="1:13" ht="15.75" customHeight="1">
      <c r="A27" s="181"/>
      <c r="B27" s="50"/>
      <c r="C27" s="50"/>
      <c r="D27" s="50"/>
      <c r="E27" s="50"/>
      <c r="F27" s="214"/>
      <c r="G27" s="248"/>
      <c r="H27" s="3"/>
    </row>
    <row r="28" spans="1:13" ht="15.75" customHeight="1">
      <c r="A28" s="47">
        <v>5</v>
      </c>
      <c r="B28" s="48" t="s">
        <v>202</v>
      </c>
      <c r="C28" s="48" t="s">
        <v>173</v>
      </c>
      <c r="D28" s="48" t="s">
        <v>176</v>
      </c>
      <c r="E28" s="48" t="s">
        <v>178</v>
      </c>
      <c r="F28" s="214" t="str">
        <f>Egresos!A70</f>
        <v>55302</v>
      </c>
      <c r="G28" s="248" t="str">
        <f>Egresos!B70</f>
        <v>De Inst. descentralizadas no empresariales</v>
      </c>
      <c r="H28" s="3">
        <f>Egresos!O70</f>
        <v>1856.64</v>
      </c>
    </row>
    <row r="29" spans="1:13" ht="15.75" customHeight="1">
      <c r="A29" s="47">
        <v>5</v>
      </c>
      <c r="B29" s="48" t="s">
        <v>202</v>
      </c>
      <c r="C29" s="48" t="s">
        <v>173</v>
      </c>
      <c r="D29" s="48" t="s">
        <v>176</v>
      </c>
      <c r="E29" s="48" t="s">
        <v>178</v>
      </c>
      <c r="F29" s="214" t="str">
        <f>Egresos!A71</f>
        <v>55308</v>
      </c>
      <c r="G29" s="248" t="str">
        <f>Egresos!B71</f>
        <v>De empresas privadas financieras</v>
      </c>
      <c r="H29" s="3">
        <f>Egresos!O71</f>
        <v>203606.83</v>
      </c>
    </row>
    <row r="30" spans="1:13" ht="15.75" customHeight="1">
      <c r="A30" s="47">
        <v>5</v>
      </c>
      <c r="B30" s="48" t="s">
        <v>202</v>
      </c>
      <c r="C30" s="48" t="s">
        <v>173</v>
      </c>
      <c r="D30" s="48" t="s">
        <v>176</v>
      </c>
      <c r="E30" s="48" t="s">
        <v>178</v>
      </c>
      <c r="F30" s="214" t="str">
        <f>Egresos!A99</f>
        <v>71308</v>
      </c>
      <c r="G30" s="248" t="str">
        <f>Egresos!B99</f>
        <v>De empresas privadas financieras</v>
      </c>
      <c r="H30" s="3">
        <f>Egresos!O99</f>
        <v>63791.09</v>
      </c>
    </row>
    <row r="31" spans="1:13" ht="15" customHeight="1">
      <c r="A31" s="123"/>
      <c r="B31" s="124"/>
      <c r="C31" s="124"/>
      <c r="D31" s="124"/>
      <c r="E31" s="124"/>
      <c r="F31" s="223"/>
      <c r="G31" s="250" t="s">
        <v>380</v>
      </c>
      <c r="H31" s="132">
        <f>SUM(H28:H30)</f>
        <v>269254.56</v>
      </c>
    </row>
    <row r="32" spans="1:13" ht="16.5" customHeight="1" thickBot="1">
      <c r="A32" s="44"/>
      <c r="B32" s="33"/>
      <c r="C32" s="33"/>
      <c r="D32" s="33"/>
      <c r="E32" s="126"/>
      <c r="F32" s="216"/>
      <c r="G32" s="252" t="s">
        <v>38</v>
      </c>
      <c r="H32" s="158">
        <f>H31+H26+H23</f>
        <v>1511068.5899999999</v>
      </c>
    </row>
    <row r="33" spans="1:13">
      <c r="A33" s="11"/>
      <c r="B33" s="11"/>
      <c r="C33" s="11"/>
      <c r="D33" s="11"/>
      <c r="E33" s="11"/>
      <c r="F33" s="217"/>
      <c r="H33" s="128"/>
      <c r="M33" s="211"/>
    </row>
    <row r="34" spans="1:13">
      <c r="A34" s="115"/>
      <c r="B34" s="115"/>
      <c r="C34" s="115"/>
      <c r="D34" s="115"/>
      <c r="E34" s="115"/>
      <c r="F34" s="218"/>
      <c r="K34" s="196">
        <f>Ingresos!D45</f>
        <v>1863122.4</v>
      </c>
      <c r="L34" s="122" t="s">
        <v>429</v>
      </c>
    </row>
    <row r="35" spans="1:13" ht="19.5" customHeight="1">
      <c r="A35" s="129"/>
      <c r="B35" s="129"/>
      <c r="C35" s="129"/>
      <c r="D35" s="129"/>
      <c r="E35" s="129"/>
      <c r="F35" s="219"/>
      <c r="K35" s="198">
        <f>H32</f>
        <v>1511068.5899999999</v>
      </c>
    </row>
    <row r="36" spans="1:13">
      <c r="A36" s="115"/>
      <c r="B36" s="115"/>
      <c r="C36" s="115"/>
      <c r="D36" s="115"/>
      <c r="E36" s="115"/>
      <c r="F36" s="218"/>
      <c r="G36" s="115"/>
      <c r="H36" s="198"/>
      <c r="K36" s="206">
        <f>K34-K35</f>
        <v>352053.81000000006</v>
      </c>
      <c r="L36" s="122" t="s">
        <v>428</v>
      </c>
    </row>
    <row r="37" spans="1:13">
      <c r="A37" s="115"/>
      <c r="B37" s="115"/>
      <c r="C37" s="115"/>
      <c r="D37" s="115"/>
      <c r="E37" s="115"/>
      <c r="F37" s="218"/>
      <c r="G37" s="115"/>
    </row>
    <row r="38" spans="1:13">
      <c r="A38" s="115"/>
      <c r="B38" s="115"/>
      <c r="C38" s="115"/>
      <c r="D38" s="115"/>
      <c r="E38" s="115"/>
      <c r="F38" s="218"/>
      <c r="G38" s="115"/>
      <c r="H38" s="198"/>
    </row>
    <row r="39" spans="1:13">
      <c r="A39" s="115"/>
      <c r="B39" s="115"/>
      <c r="C39" s="115"/>
      <c r="D39" s="115"/>
      <c r="E39" s="115"/>
      <c r="F39" s="218"/>
      <c r="G39" s="115"/>
    </row>
    <row r="40" spans="1:13">
      <c r="A40" s="115"/>
      <c r="B40" s="115"/>
      <c r="C40" s="115"/>
      <c r="D40" s="115"/>
      <c r="E40" s="115"/>
      <c r="F40" s="218"/>
      <c r="G40" s="115"/>
    </row>
    <row r="41" spans="1:13" ht="18">
      <c r="A41" s="24"/>
      <c r="B41" s="121"/>
      <c r="C41" s="121"/>
      <c r="D41" s="11"/>
      <c r="E41" s="11"/>
      <c r="F41" s="217"/>
      <c r="H41" s="45" t="s">
        <v>513</v>
      </c>
    </row>
    <row r="42" spans="1:13" ht="18">
      <c r="A42" s="24"/>
      <c r="B42" s="121"/>
      <c r="C42" s="121"/>
      <c r="D42" s="11"/>
      <c r="E42" s="11"/>
      <c r="F42" s="217"/>
    </row>
    <row r="43" spans="1:13">
      <c r="A43" s="88"/>
      <c r="B43" s="89"/>
      <c r="C43" s="89"/>
      <c r="D43" s="90"/>
      <c r="E43" s="90"/>
      <c r="F43" s="220"/>
      <c r="G43" s="91"/>
      <c r="H43" s="92"/>
      <c r="I43" s="93"/>
    </row>
    <row r="44" spans="1:13">
      <c r="A44" s="88"/>
      <c r="B44" s="90"/>
      <c r="C44" s="90"/>
      <c r="D44" s="90"/>
      <c r="E44" s="90"/>
      <c r="F44" s="90"/>
      <c r="G44" s="91"/>
      <c r="H44" s="92"/>
      <c r="I44" s="93"/>
    </row>
    <row r="45" spans="1:13">
      <c r="A45" s="88"/>
      <c r="B45" s="90"/>
      <c r="C45" s="90"/>
      <c r="D45" s="90"/>
      <c r="E45" s="90"/>
      <c r="F45" s="90"/>
      <c r="G45" s="91"/>
      <c r="H45" s="92"/>
      <c r="I45" s="93"/>
    </row>
    <row r="46" spans="1:13">
      <c r="A46" s="88"/>
      <c r="B46" s="90"/>
      <c r="C46" s="90"/>
      <c r="D46" s="90"/>
      <c r="E46" s="90"/>
      <c r="F46" s="90"/>
      <c r="G46" s="91"/>
      <c r="H46" s="92"/>
      <c r="I46" s="93"/>
    </row>
    <row r="47" spans="1:13">
      <c r="A47" s="88"/>
      <c r="B47" s="90"/>
      <c r="C47" s="90"/>
      <c r="D47" s="90"/>
      <c r="E47" s="90"/>
      <c r="F47" s="90"/>
      <c r="G47" s="91"/>
      <c r="H47" s="92"/>
      <c r="I47" s="93"/>
    </row>
    <row r="48" spans="1:13">
      <c r="A48" s="88"/>
      <c r="B48" s="90"/>
      <c r="C48" s="90"/>
      <c r="D48" s="90"/>
      <c r="E48" s="90"/>
      <c r="F48" s="90"/>
      <c r="G48" s="91"/>
      <c r="H48" s="92"/>
      <c r="I48" s="93"/>
    </row>
    <row r="49" spans="1:9">
      <c r="A49" s="88"/>
      <c r="B49" s="90"/>
      <c r="C49" s="90"/>
      <c r="D49" s="90"/>
      <c r="E49" s="90"/>
      <c r="F49" s="90"/>
      <c r="G49" s="91"/>
      <c r="H49" s="92"/>
      <c r="I49" s="93"/>
    </row>
    <row r="50" spans="1:9">
      <c r="A50" s="94"/>
      <c r="B50" s="90"/>
      <c r="C50" s="90"/>
      <c r="D50" s="90"/>
      <c r="E50" s="90"/>
      <c r="F50" s="90"/>
      <c r="G50" s="91"/>
      <c r="H50" s="92"/>
      <c r="I50" s="93"/>
    </row>
    <row r="51" spans="1:9">
      <c r="A51" s="94"/>
      <c r="B51" s="90"/>
      <c r="C51" s="90"/>
      <c r="D51" s="90"/>
      <c r="E51" s="90"/>
      <c r="F51" s="90"/>
      <c r="G51" s="91"/>
      <c r="H51" s="92"/>
      <c r="I51" s="93"/>
    </row>
    <row r="52" spans="1:9">
      <c r="A52" s="95"/>
      <c r="B52" s="90"/>
      <c r="C52" s="90"/>
      <c r="D52" s="90"/>
      <c r="E52" s="90"/>
      <c r="F52" s="90"/>
      <c r="G52" s="91"/>
      <c r="H52" s="92"/>
      <c r="I52" s="93"/>
    </row>
    <row r="53" spans="1:9">
      <c r="A53" s="90"/>
      <c r="B53" s="90"/>
      <c r="C53" s="90"/>
      <c r="D53" s="90"/>
      <c r="E53" s="90"/>
      <c r="F53" s="90"/>
      <c r="G53" s="91"/>
      <c r="H53" s="92"/>
      <c r="I53" s="93"/>
    </row>
    <row r="54" spans="1:9">
      <c r="A54" s="96"/>
      <c r="B54" s="96"/>
      <c r="C54" s="96"/>
      <c r="D54" s="96"/>
      <c r="E54" s="96"/>
      <c r="F54" s="96"/>
      <c r="G54" s="91"/>
      <c r="H54" s="92"/>
      <c r="I54" s="93"/>
    </row>
    <row r="55" spans="1:9">
      <c r="A55" s="96"/>
      <c r="B55" s="96"/>
      <c r="C55" s="96"/>
      <c r="D55" s="96"/>
      <c r="E55" s="96"/>
      <c r="F55" s="96"/>
      <c r="G55" s="91"/>
      <c r="H55" s="92"/>
      <c r="I55" s="93"/>
    </row>
  </sheetData>
  <protectedRanges>
    <protectedRange sqref="K34:K35 H31:H33 H36:H126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1.1811023622047245" right="0.59055118110236227" top="0.39370078740157483" bottom="0.59055118110236227" header="0.31496062992125984" footer="0.31496062992125984"/>
  <pageSetup scale="7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M38"/>
  <sheetViews>
    <sheetView topLeftCell="D10" workbookViewId="0">
      <selection activeCell="H21" sqref="H21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5" customWidth="1"/>
    <col min="9" max="9" width="1.28515625" style="122" customWidth="1"/>
    <col min="10" max="10" width="11.42578125" style="122"/>
    <col min="11" max="11" width="13.85546875" style="122" bestFit="1" customWidth="1"/>
    <col min="12" max="12" width="11.42578125" style="122"/>
    <col min="13" max="13" width="12.28515625" style="122" bestFit="1" customWidth="1"/>
    <col min="14" max="16384" width="11.42578125" style="122"/>
  </cols>
  <sheetData>
    <row r="1" spans="1:13" ht="18">
      <c r="A1" s="4"/>
      <c r="C1" s="29"/>
      <c r="D1" s="29"/>
      <c r="E1" s="29"/>
      <c r="F1" s="29"/>
      <c r="G1" s="29"/>
      <c r="H1" s="30" t="s">
        <v>92</v>
      </c>
    </row>
    <row r="2" spans="1:13" ht="18.75">
      <c r="A2" s="347" t="s">
        <v>239</v>
      </c>
      <c r="B2" s="348"/>
      <c r="C2" s="348"/>
      <c r="D2" s="348"/>
      <c r="E2" s="348"/>
      <c r="F2" s="348"/>
      <c r="G2" s="348"/>
      <c r="H2" s="348"/>
    </row>
    <row r="3" spans="1:13" ht="18.75">
      <c r="A3" s="347" t="s">
        <v>208</v>
      </c>
      <c r="B3" s="348"/>
      <c r="C3" s="348"/>
      <c r="D3" s="348"/>
      <c r="E3" s="348"/>
      <c r="F3" s="348"/>
      <c r="G3" s="348"/>
      <c r="H3" s="348"/>
    </row>
    <row r="4" spans="1:13" ht="18.75">
      <c r="A4" s="347" t="s">
        <v>12</v>
      </c>
      <c r="B4" s="348"/>
      <c r="C4" s="348"/>
      <c r="D4" s="348"/>
      <c r="E4" s="348"/>
      <c r="F4" s="348"/>
      <c r="G4" s="348"/>
      <c r="H4" s="348"/>
    </row>
    <row r="5" spans="1:13" ht="18.75">
      <c r="A5" s="347" t="s">
        <v>470</v>
      </c>
      <c r="B5" s="348"/>
      <c r="C5" s="348"/>
      <c r="D5" s="348"/>
      <c r="E5" s="348"/>
      <c r="F5" s="348"/>
      <c r="G5" s="348"/>
      <c r="H5" s="348"/>
    </row>
    <row r="6" spans="1:13" ht="18.75">
      <c r="A6" s="347" t="s">
        <v>13</v>
      </c>
      <c r="B6" s="348"/>
      <c r="C6" s="348"/>
      <c r="D6" s="348"/>
      <c r="E6" s="348"/>
      <c r="F6" s="348"/>
      <c r="G6" s="348"/>
      <c r="H6" s="348"/>
    </row>
    <row r="7" spans="1:13" ht="11.25" customHeight="1">
      <c r="A7" s="376"/>
      <c r="B7" s="377"/>
      <c r="C7" s="377"/>
      <c r="D7" s="377"/>
      <c r="E7" s="377"/>
      <c r="F7" s="377"/>
      <c r="G7" s="377"/>
      <c r="H7" s="377"/>
    </row>
    <row r="8" spans="1:13" ht="18.75">
      <c r="A8" s="373" t="s">
        <v>96</v>
      </c>
      <c r="B8" s="373"/>
      <c r="C8" s="373"/>
      <c r="D8" s="373"/>
      <c r="E8" s="373"/>
      <c r="F8" s="373"/>
      <c r="G8" s="373"/>
      <c r="H8" s="373"/>
    </row>
    <row r="9" spans="1:13" ht="18.75">
      <c r="A9" s="373" t="s">
        <v>493</v>
      </c>
      <c r="B9" s="373"/>
      <c r="C9" s="373"/>
      <c r="D9" s="373"/>
      <c r="E9" s="373"/>
      <c r="F9" s="373"/>
      <c r="G9" s="373"/>
      <c r="H9" s="373"/>
    </row>
    <row r="10" spans="1:13" ht="11.25" customHeight="1" thickBot="1">
      <c r="A10" s="292"/>
      <c r="B10" s="292"/>
      <c r="C10" s="292"/>
      <c r="D10" s="292"/>
      <c r="E10" s="292"/>
      <c r="F10" s="294"/>
      <c r="G10" s="294"/>
      <c r="H10" s="294"/>
    </row>
    <row r="11" spans="1:13" ht="30.75" customHeight="1" thickBot="1">
      <c r="A11" s="374" t="s">
        <v>6</v>
      </c>
      <c r="B11" s="375"/>
      <c r="C11" s="375"/>
      <c r="D11" s="375"/>
      <c r="E11" s="375"/>
      <c r="F11" s="290"/>
      <c r="G11" s="293"/>
      <c r="H11" s="295"/>
    </row>
    <row r="12" spans="1:13" ht="193.5" customHeight="1" thickBot="1">
      <c r="A12" s="39" t="s">
        <v>32</v>
      </c>
      <c r="B12" s="40" t="s">
        <v>33</v>
      </c>
      <c r="C12" s="40" t="s">
        <v>34</v>
      </c>
      <c r="D12" s="40" t="s">
        <v>39</v>
      </c>
      <c r="E12" s="41" t="s">
        <v>35</v>
      </c>
      <c r="F12" s="291" t="s">
        <v>36</v>
      </c>
      <c r="G12" s="42" t="s">
        <v>37</v>
      </c>
      <c r="H12" s="296" t="s">
        <v>100</v>
      </c>
    </row>
    <row r="13" spans="1:13" ht="15.75" customHeight="1">
      <c r="A13" s="47">
        <v>3</v>
      </c>
      <c r="B13" s="48" t="s">
        <v>195</v>
      </c>
      <c r="C13" s="48" t="s">
        <v>173</v>
      </c>
      <c r="D13" s="48" t="s">
        <v>176</v>
      </c>
      <c r="E13" s="48" t="s">
        <v>479</v>
      </c>
      <c r="F13" s="97" t="str">
        <f>Egresos!A98</f>
        <v>61699</v>
      </c>
      <c r="G13" s="102" t="str">
        <f>Egresos!B98</f>
        <v>Infraestructura diversa</v>
      </c>
      <c r="H13" s="125">
        <f>343806.96-M13</f>
        <v>197570.96000000002</v>
      </c>
      <c r="J13" s="122" t="s">
        <v>494</v>
      </c>
      <c r="M13" s="211">
        <f>Presup.Inv1!I241</f>
        <v>146236</v>
      </c>
    </row>
    <row r="14" spans="1:13" ht="15" customHeight="1">
      <c r="A14" s="123"/>
      <c r="B14" s="124"/>
      <c r="C14" s="124"/>
      <c r="D14" s="124"/>
      <c r="E14" s="124"/>
      <c r="F14" s="223"/>
      <c r="G14" s="250" t="s">
        <v>380</v>
      </c>
      <c r="H14" s="132">
        <f>SUM(H13)</f>
        <v>197570.96000000002</v>
      </c>
    </row>
    <row r="15" spans="1:13" ht="16.5" customHeight="1" thickBot="1">
      <c r="A15" s="44"/>
      <c r="B15" s="33"/>
      <c r="C15" s="33"/>
      <c r="D15" s="33"/>
      <c r="E15" s="126"/>
      <c r="F15" s="216"/>
      <c r="G15" s="252" t="s">
        <v>38</v>
      </c>
      <c r="H15" s="158">
        <f>SUM(H14)</f>
        <v>197570.96000000002</v>
      </c>
    </row>
    <row r="16" spans="1:13" ht="15.75">
      <c r="A16" s="11"/>
      <c r="B16" s="11"/>
      <c r="C16" s="11"/>
      <c r="D16" s="11"/>
      <c r="E16" s="11"/>
      <c r="F16" s="217"/>
      <c r="H16" s="128"/>
      <c r="K16" s="300">
        <v>343806.96</v>
      </c>
      <c r="L16" s="122" t="s">
        <v>495</v>
      </c>
    </row>
    <row r="17" spans="1:12" ht="15.75">
      <c r="A17" s="115"/>
      <c r="B17" s="115"/>
      <c r="C17" s="115"/>
      <c r="D17" s="115"/>
      <c r="E17" s="115"/>
      <c r="F17" s="218"/>
      <c r="K17" s="301">
        <f>H15</f>
        <v>197570.96000000002</v>
      </c>
    </row>
    <row r="18" spans="1:12" ht="19.5" customHeight="1">
      <c r="A18" s="129"/>
      <c r="B18" s="129"/>
      <c r="C18" s="129"/>
      <c r="D18" s="129"/>
      <c r="E18" s="129"/>
      <c r="F18" s="219"/>
      <c r="K18" s="302">
        <f>K16-K17</f>
        <v>146236</v>
      </c>
      <c r="L18" s="122" t="s">
        <v>428</v>
      </c>
    </row>
    <row r="19" spans="1:12">
      <c r="A19" s="115"/>
      <c r="B19" s="115"/>
      <c r="C19" s="115"/>
      <c r="D19" s="115"/>
      <c r="E19" s="115"/>
      <c r="F19" s="218"/>
      <c r="G19" s="115"/>
      <c r="H19" s="198"/>
    </row>
    <row r="20" spans="1:12">
      <c r="A20" s="115"/>
      <c r="B20" s="115"/>
      <c r="C20" s="115"/>
      <c r="D20" s="115"/>
      <c r="E20" s="115"/>
      <c r="F20" s="218"/>
      <c r="G20" s="115"/>
    </row>
    <row r="21" spans="1:12">
      <c r="A21" s="115"/>
      <c r="B21" s="115"/>
      <c r="C21" s="115"/>
      <c r="D21" s="115"/>
      <c r="E21" s="115"/>
      <c r="F21" s="218"/>
      <c r="G21" s="115"/>
      <c r="H21" s="198"/>
    </row>
    <row r="22" spans="1:12">
      <c r="A22" s="115"/>
      <c r="B22" s="115"/>
      <c r="C22" s="115"/>
      <c r="D22" s="115"/>
      <c r="E22" s="115"/>
      <c r="F22" s="218"/>
      <c r="G22" s="115"/>
    </row>
    <row r="23" spans="1:12">
      <c r="A23" s="115"/>
      <c r="B23" s="115"/>
      <c r="C23" s="115"/>
      <c r="D23" s="115"/>
      <c r="E23" s="115"/>
      <c r="F23" s="218"/>
      <c r="G23" s="115"/>
    </row>
    <row r="24" spans="1:12" ht="18">
      <c r="A24" s="24"/>
      <c r="B24" s="297"/>
      <c r="C24" s="297"/>
      <c r="D24" s="11"/>
      <c r="E24" s="11"/>
      <c r="F24" s="217"/>
    </row>
    <row r="25" spans="1:12" ht="18">
      <c r="A25" s="24"/>
      <c r="B25" s="297"/>
      <c r="C25" s="297"/>
      <c r="D25" s="11"/>
      <c r="E25" s="11"/>
      <c r="F25" s="217"/>
    </row>
    <row r="26" spans="1:12">
      <c r="A26" s="88"/>
      <c r="B26" s="89"/>
      <c r="C26" s="89"/>
      <c r="D26" s="90"/>
      <c r="E26" s="90"/>
      <c r="F26" s="220"/>
      <c r="G26" s="91"/>
      <c r="H26" s="92"/>
      <c r="I26" s="93"/>
    </row>
    <row r="27" spans="1:12">
      <c r="A27" s="88"/>
      <c r="B27" s="90"/>
      <c r="C27" s="90"/>
      <c r="D27" s="90"/>
      <c r="E27" s="90"/>
      <c r="F27" s="90"/>
      <c r="G27" s="91"/>
      <c r="H27" s="92"/>
      <c r="I27" s="93"/>
    </row>
    <row r="28" spans="1:12">
      <c r="A28" s="88"/>
      <c r="B28" s="90"/>
      <c r="C28" s="90"/>
      <c r="D28" s="90"/>
      <c r="E28" s="90"/>
      <c r="F28" s="90"/>
      <c r="G28" s="91"/>
      <c r="H28" s="92"/>
      <c r="I28" s="93"/>
    </row>
    <row r="29" spans="1:12">
      <c r="A29" s="88"/>
      <c r="B29" s="90"/>
      <c r="C29" s="90"/>
      <c r="D29" s="90"/>
      <c r="E29" s="90"/>
      <c r="F29" s="90"/>
      <c r="G29" s="91"/>
      <c r="H29" s="92"/>
      <c r="I29" s="93"/>
    </row>
    <row r="30" spans="1:12">
      <c r="A30" s="88"/>
      <c r="B30" s="90"/>
      <c r="C30" s="90"/>
      <c r="D30" s="90"/>
      <c r="E30" s="90"/>
      <c r="F30" s="90"/>
      <c r="G30" s="91"/>
      <c r="H30" s="92"/>
      <c r="I30" s="93"/>
    </row>
    <row r="31" spans="1:12">
      <c r="A31" s="88"/>
      <c r="B31" s="90"/>
      <c r="C31" s="90"/>
      <c r="D31" s="90"/>
      <c r="E31" s="90"/>
      <c r="F31" s="90"/>
      <c r="G31" s="91"/>
      <c r="H31" s="92"/>
      <c r="I31" s="93"/>
    </row>
    <row r="32" spans="1:12">
      <c r="A32" s="88"/>
      <c r="B32" s="90"/>
      <c r="C32" s="90"/>
      <c r="D32" s="90"/>
      <c r="E32" s="90"/>
      <c r="F32" s="90"/>
      <c r="G32" s="91"/>
      <c r="H32" s="92"/>
      <c r="I32" s="93"/>
    </row>
    <row r="33" spans="1:9">
      <c r="A33" s="94"/>
      <c r="B33" s="90"/>
      <c r="C33" s="90"/>
      <c r="D33" s="90"/>
      <c r="E33" s="90"/>
      <c r="F33" s="90"/>
      <c r="G33" s="91"/>
      <c r="H33" s="92"/>
      <c r="I33" s="93"/>
    </row>
    <row r="34" spans="1:9">
      <c r="A34" s="94"/>
      <c r="B34" s="90"/>
      <c r="C34" s="90"/>
      <c r="D34" s="90"/>
      <c r="E34" s="90"/>
      <c r="F34" s="90"/>
      <c r="G34" s="91"/>
      <c r="H34" s="92"/>
      <c r="I34" s="93"/>
    </row>
    <row r="35" spans="1:9">
      <c r="A35" s="95"/>
      <c r="B35" s="90"/>
      <c r="C35" s="90"/>
      <c r="D35" s="90"/>
      <c r="E35" s="90"/>
      <c r="F35" s="90"/>
      <c r="G35" s="91"/>
      <c r="H35" s="92"/>
      <c r="I35" s="93"/>
    </row>
    <row r="36" spans="1:9">
      <c r="A36" s="90"/>
      <c r="B36" s="90"/>
      <c r="C36" s="90"/>
      <c r="D36" s="90"/>
      <c r="E36" s="90"/>
      <c r="F36" s="90"/>
      <c r="G36" s="91"/>
      <c r="H36" s="92"/>
      <c r="I36" s="93"/>
    </row>
    <row r="37" spans="1:9">
      <c r="A37" s="96"/>
      <c r="B37" s="96"/>
      <c r="C37" s="96"/>
      <c r="D37" s="96"/>
      <c r="E37" s="96"/>
      <c r="F37" s="96"/>
      <c r="G37" s="91"/>
      <c r="H37" s="92"/>
      <c r="I37" s="93"/>
    </row>
    <row r="38" spans="1:9">
      <c r="A38" s="96"/>
      <c r="B38" s="96"/>
      <c r="C38" s="96"/>
      <c r="D38" s="96"/>
      <c r="E38" s="96"/>
      <c r="F38" s="96"/>
      <c r="G38" s="91"/>
      <c r="H38" s="92"/>
      <c r="I38" s="93"/>
    </row>
  </sheetData>
  <protectedRanges>
    <protectedRange sqref="H19:H109 H14:H16" name="Rango1_1_2"/>
    <protectedRange sqref="K16:K17" name="Rango1_1_2_1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1.1811023622047245" right="0.59055118110236227" top="0.39370078740157483" bottom="0.59055118110236227" header="0.31496062992125984" footer="0.31496062992125984"/>
  <pageSetup scale="75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I44"/>
  <sheetViews>
    <sheetView workbookViewId="0">
      <selection activeCell="A8" sqref="A8:H8"/>
    </sheetView>
  </sheetViews>
  <sheetFormatPr baseColWidth="10" defaultRowHeight="15"/>
  <cols>
    <col min="1" max="1" width="4.5703125" style="18" customWidth="1"/>
    <col min="2" max="2" width="4.42578125" style="18" customWidth="1"/>
    <col min="3" max="4" width="4.5703125" style="18" customWidth="1"/>
    <col min="5" max="5" width="6.140625" style="18" customWidth="1"/>
    <col min="6" max="6" width="11" style="18" customWidth="1"/>
    <col min="7" max="7" width="50.5703125" style="4" customWidth="1"/>
    <col min="8" max="8" width="24.7109375" style="45" customWidth="1"/>
    <col min="9" max="9" width="1.28515625" style="122" customWidth="1"/>
    <col min="10" max="16384" width="11.42578125" style="122"/>
  </cols>
  <sheetData>
    <row r="1" spans="1:8" ht="18">
      <c r="A1" s="4"/>
      <c r="C1" s="29"/>
      <c r="D1" s="29"/>
      <c r="E1" s="29"/>
      <c r="F1" s="29"/>
      <c r="G1" s="29"/>
      <c r="H1" s="30" t="s">
        <v>92</v>
      </c>
    </row>
    <row r="2" spans="1:8" ht="18.75">
      <c r="A2" s="347" t="s">
        <v>239</v>
      </c>
      <c r="B2" s="348"/>
      <c r="C2" s="348"/>
      <c r="D2" s="348"/>
      <c r="E2" s="348"/>
      <c r="F2" s="348"/>
      <c r="G2" s="348"/>
      <c r="H2" s="348"/>
    </row>
    <row r="3" spans="1:8" ht="18.75">
      <c r="A3" s="347" t="s">
        <v>208</v>
      </c>
      <c r="B3" s="348"/>
      <c r="C3" s="348"/>
      <c r="D3" s="348"/>
      <c r="E3" s="348"/>
      <c r="F3" s="348"/>
      <c r="G3" s="348"/>
      <c r="H3" s="348"/>
    </row>
    <row r="4" spans="1:8" ht="18.75">
      <c r="A4" s="347" t="s">
        <v>12</v>
      </c>
      <c r="B4" s="348"/>
      <c r="C4" s="348"/>
      <c r="D4" s="348"/>
      <c r="E4" s="348"/>
      <c r="F4" s="348"/>
      <c r="G4" s="348"/>
      <c r="H4" s="348"/>
    </row>
    <row r="5" spans="1:8" ht="18.75">
      <c r="A5" s="347" t="s">
        <v>469</v>
      </c>
      <c r="B5" s="348"/>
      <c r="C5" s="348"/>
      <c r="D5" s="348"/>
      <c r="E5" s="348"/>
      <c r="F5" s="348"/>
      <c r="G5" s="348"/>
      <c r="H5" s="348"/>
    </row>
    <row r="6" spans="1:8" ht="18.75">
      <c r="A6" s="347" t="s">
        <v>13</v>
      </c>
      <c r="B6" s="348"/>
      <c r="C6" s="348"/>
      <c r="D6" s="348"/>
      <c r="E6" s="348"/>
      <c r="F6" s="348"/>
      <c r="G6" s="348"/>
      <c r="H6" s="348"/>
    </row>
    <row r="7" spans="1:8" ht="11.25" customHeight="1">
      <c r="A7" s="376"/>
      <c r="B7" s="377"/>
      <c r="C7" s="377"/>
      <c r="D7" s="377"/>
      <c r="E7" s="377"/>
      <c r="F7" s="377"/>
      <c r="G7" s="377"/>
      <c r="H7" s="377"/>
    </row>
    <row r="8" spans="1:8" ht="18.75">
      <c r="A8" s="373" t="s">
        <v>96</v>
      </c>
      <c r="B8" s="373"/>
      <c r="C8" s="373"/>
      <c r="D8" s="373"/>
      <c r="E8" s="373"/>
      <c r="F8" s="373"/>
      <c r="G8" s="373"/>
      <c r="H8" s="373"/>
    </row>
    <row r="9" spans="1:8" ht="18.75">
      <c r="A9" s="373" t="s">
        <v>430</v>
      </c>
      <c r="B9" s="373"/>
      <c r="C9" s="373"/>
      <c r="D9" s="373"/>
      <c r="E9" s="373"/>
      <c r="F9" s="373"/>
      <c r="G9" s="373"/>
      <c r="H9" s="373"/>
    </row>
    <row r="10" spans="1:8" ht="11.25" customHeight="1" thickBot="1">
      <c r="A10" s="137"/>
      <c r="B10" s="137"/>
      <c r="C10" s="137"/>
      <c r="D10" s="137"/>
      <c r="E10" s="137"/>
      <c r="F10" s="139"/>
      <c r="G10" s="139"/>
      <c r="H10" s="139"/>
    </row>
    <row r="11" spans="1:8" ht="30.75" customHeight="1" thickBot="1">
      <c r="A11" s="374" t="s">
        <v>6</v>
      </c>
      <c r="B11" s="375"/>
      <c r="C11" s="375"/>
      <c r="D11" s="375"/>
      <c r="E11" s="375"/>
      <c r="F11" s="135"/>
      <c r="G11" s="138"/>
      <c r="H11" s="38"/>
    </row>
    <row r="12" spans="1:8" ht="193.5" customHeight="1" thickBot="1">
      <c r="A12" s="39" t="s">
        <v>32</v>
      </c>
      <c r="B12" s="40" t="s">
        <v>33</v>
      </c>
      <c r="C12" s="40" t="s">
        <v>34</v>
      </c>
      <c r="D12" s="40" t="s">
        <v>39</v>
      </c>
      <c r="E12" s="41" t="s">
        <v>35</v>
      </c>
      <c r="F12" s="136" t="s">
        <v>36</v>
      </c>
      <c r="G12" s="42" t="s">
        <v>37</v>
      </c>
      <c r="H12" s="43" t="s">
        <v>100</v>
      </c>
    </row>
    <row r="13" spans="1:8" ht="15.75" customHeight="1">
      <c r="A13" s="47">
        <v>3</v>
      </c>
      <c r="B13" s="48" t="s">
        <v>173</v>
      </c>
      <c r="C13" s="48" t="s">
        <v>173</v>
      </c>
      <c r="D13" s="48" t="s">
        <v>425</v>
      </c>
      <c r="E13" s="48" t="s">
        <v>240</v>
      </c>
      <c r="F13" s="97" t="s">
        <v>197</v>
      </c>
      <c r="G13" s="102" t="s">
        <v>322</v>
      </c>
      <c r="H13" s="232">
        <f>Egresos!M71</f>
        <v>0</v>
      </c>
    </row>
    <row r="14" spans="1:8" ht="15.75" customHeight="1">
      <c r="A14" s="181">
        <v>3</v>
      </c>
      <c r="B14" s="50" t="s">
        <v>195</v>
      </c>
      <c r="C14" s="50" t="s">
        <v>173</v>
      </c>
      <c r="D14" s="50" t="s">
        <v>425</v>
      </c>
      <c r="E14" s="50" t="s">
        <v>240</v>
      </c>
      <c r="F14" s="98" t="s">
        <v>347</v>
      </c>
      <c r="G14" s="103" t="s">
        <v>348</v>
      </c>
      <c r="H14" s="232">
        <f>Egresos!N85</f>
        <v>0</v>
      </c>
    </row>
    <row r="15" spans="1:8" ht="15.75" customHeight="1">
      <c r="A15" s="181">
        <v>3</v>
      </c>
      <c r="B15" s="50" t="s">
        <v>195</v>
      </c>
      <c r="C15" s="50" t="s">
        <v>173</v>
      </c>
      <c r="D15" s="50" t="s">
        <v>425</v>
      </c>
      <c r="E15" s="50" t="s">
        <v>240</v>
      </c>
      <c r="F15" s="97" t="s">
        <v>207</v>
      </c>
      <c r="G15" s="102" t="s">
        <v>200</v>
      </c>
      <c r="H15" s="232">
        <f>Egresos!N92</f>
        <v>0</v>
      </c>
    </row>
    <row r="16" spans="1:8" ht="15.75" customHeight="1">
      <c r="A16" s="181">
        <v>3</v>
      </c>
      <c r="B16" s="50" t="s">
        <v>195</v>
      </c>
      <c r="C16" s="50" t="s">
        <v>173</v>
      </c>
      <c r="D16" s="50" t="s">
        <v>425</v>
      </c>
      <c r="E16" s="50" t="s">
        <v>240</v>
      </c>
      <c r="F16" s="97" t="s">
        <v>419</v>
      </c>
      <c r="G16" s="102" t="s">
        <v>420</v>
      </c>
      <c r="H16" s="232">
        <f>Egresos!N95</f>
        <v>0</v>
      </c>
    </row>
    <row r="17" spans="1:9" ht="15.75" customHeight="1">
      <c r="A17" s="181">
        <v>3</v>
      </c>
      <c r="B17" s="50" t="s">
        <v>195</v>
      </c>
      <c r="C17" s="50" t="s">
        <v>173</v>
      </c>
      <c r="D17" s="50" t="s">
        <v>425</v>
      </c>
      <c r="E17" s="50" t="s">
        <v>240</v>
      </c>
      <c r="F17" s="97" t="s">
        <v>361</v>
      </c>
      <c r="G17" s="102" t="s">
        <v>362</v>
      </c>
      <c r="H17" s="232">
        <f>Egresos!N96</f>
        <v>0</v>
      </c>
    </row>
    <row r="18" spans="1:9" ht="15.75" customHeight="1">
      <c r="A18" s="181">
        <v>3</v>
      </c>
      <c r="B18" s="50" t="s">
        <v>195</v>
      </c>
      <c r="C18" s="50" t="s">
        <v>173</v>
      </c>
      <c r="D18" s="50" t="s">
        <v>425</v>
      </c>
      <c r="E18" s="50" t="s">
        <v>240</v>
      </c>
      <c r="F18" s="98" t="s">
        <v>363</v>
      </c>
      <c r="G18" s="103" t="s">
        <v>364</v>
      </c>
      <c r="H18" s="232">
        <f>Egresos!N97</f>
        <v>0</v>
      </c>
    </row>
    <row r="19" spans="1:9" ht="15.75" customHeight="1">
      <c r="A19" s="181">
        <v>3</v>
      </c>
      <c r="B19" s="50" t="s">
        <v>195</v>
      </c>
      <c r="C19" s="50" t="s">
        <v>173</v>
      </c>
      <c r="D19" s="50" t="s">
        <v>425</v>
      </c>
      <c r="E19" s="50" t="s">
        <v>240</v>
      </c>
      <c r="F19" s="97" t="s">
        <v>365</v>
      </c>
      <c r="G19" s="102" t="s">
        <v>366</v>
      </c>
      <c r="H19" s="232">
        <f>Egresos!N98</f>
        <v>0</v>
      </c>
    </row>
    <row r="20" spans="1:9" ht="15.75" customHeight="1">
      <c r="A20" s="47"/>
      <c r="B20" s="48"/>
      <c r="C20" s="48"/>
      <c r="D20" s="48"/>
      <c r="E20" s="48"/>
      <c r="F20" s="98"/>
      <c r="G20" s="156" t="s">
        <v>380</v>
      </c>
      <c r="H20" s="130">
        <f>SUM(H13:H19)</f>
        <v>0</v>
      </c>
    </row>
    <row r="21" spans="1:9" ht="16.5" customHeight="1" thickBot="1">
      <c r="A21" s="44"/>
      <c r="B21" s="33"/>
      <c r="C21" s="33"/>
      <c r="D21" s="33"/>
      <c r="E21" s="126"/>
      <c r="F21" s="127"/>
      <c r="G21" s="35" t="s">
        <v>38</v>
      </c>
      <c r="H21" s="158">
        <f>H20</f>
        <v>0</v>
      </c>
    </row>
    <row r="22" spans="1:9">
      <c r="A22" s="11"/>
      <c r="B22" s="11"/>
      <c r="C22" s="11"/>
      <c r="D22" s="11"/>
      <c r="E22" s="11"/>
      <c r="F22" s="11"/>
      <c r="H22" s="128"/>
    </row>
    <row r="23" spans="1:9">
      <c r="A23" s="115"/>
      <c r="B23" s="115"/>
      <c r="C23" s="115"/>
      <c r="D23" s="115"/>
      <c r="E23" s="115"/>
      <c r="F23" s="115"/>
    </row>
    <row r="24" spans="1:9" ht="19.5" customHeight="1">
      <c r="A24" s="129"/>
      <c r="B24" s="129"/>
      <c r="C24" s="129"/>
      <c r="D24" s="129"/>
      <c r="E24" s="129"/>
      <c r="F24" s="129"/>
    </row>
    <row r="25" spans="1:9">
      <c r="A25" s="115"/>
      <c r="B25" s="115"/>
      <c r="C25" s="115"/>
      <c r="D25" s="115"/>
      <c r="E25" s="115"/>
      <c r="F25" s="115"/>
      <c r="G25" s="115"/>
    </row>
    <row r="26" spans="1:9">
      <c r="A26" s="115"/>
      <c r="B26" s="115"/>
      <c r="C26" s="115"/>
      <c r="D26" s="115"/>
      <c r="E26" s="115"/>
      <c r="F26" s="115"/>
      <c r="G26" s="115"/>
    </row>
    <row r="27" spans="1:9">
      <c r="A27" s="115"/>
      <c r="B27" s="115"/>
      <c r="C27" s="115"/>
      <c r="D27" s="115"/>
      <c r="E27" s="115"/>
      <c r="F27" s="115"/>
      <c r="G27" s="115"/>
    </row>
    <row r="28" spans="1:9">
      <c r="A28" s="115"/>
      <c r="B28" s="115"/>
      <c r="C28" s="115"/>
      <c r="D28" s="115"/>
      <c r="E28" s="115"/>
      <c r="F28" s="115"/>
      <c r="G28" s="115"/>
    </row>
    <row r="29" spans="1:9">
      <c r="A29" s="115"/>
      <c r="B29" s="115"/>
      <c r="C29" s="115"/>
      <c r="D29" s="115"/>
      <c r="E29" s="115"/>
      <c r="F29" s="115"/>
      <c r="G29" s="115"/>
    </row>
    <row r="30" spans="1:9" ht="18">
      <c r="A30" s="24"/>
      <c r="B30" s="140"/>
      <c r="C30" s="140"/>
      <c r="D30" s="11"/>
      <c r="E30" s="11"/>
      <c r="F30" s="11"/>
    </row>
    <row r="31" spans="1:9" ht="18">
      <c r="A31" s="24"/>
      <c r="B31" s="140"/>
      <c r="C31" s="140"/>
      <c r="D31" s="11"/>
      <c r="E31" s="11"/>
      <c r="F31" s="11"/>
    </row>
    <row r="32" spans="1:9">
      <c r="A32" s="88"/>
      <c r="B32" s="89"/>
      <c r="C32" s="89"/>
      <c r="D32" s="90"/>
      <c r="E32" s="90"/>
      <c r="F32" s="90"/>
      <c r="G32" s="91"/>
      <c r="H32" s="92"/>
      <c r="I32" s="93"/>
    </row>
    <row r="33" spans="1:9">
      <c r="A33" s="88"/>
      <c r="B33" s="90"/>
      <c r="C33" s="90"/>
      <c r="D33" s="90"/>
      <c r="E33" s="90"/>
      <c r="F33" s="90"/>
      <c r="G33" s="91"/>
      <c r="H33" s="92"/>
      <c r="I33" s="93"/>
    </row>
    <row r="34" spans="1:9">
      <c r="A34" s="88"/>
      <c r="B34" s="90"/>
      <c r="C34" s="90"/>
      <c r="D34" s="90"/>
      <c r="E34" s="90"/>
      <c r="F34" s="90"/>
      <c r="G34" s="91"/>
      <c r="H34" s="92"/>
      <c r="I34" s="93"/>
    </row>
    <row r="35" spans="1:9">
      <c r="A35" s="88"/>
      <c r="B35" s="90"/>
      <c r="C35" s="90"/>
      <c r="D35" s="90"/>
      <c r="E35" s="90"/>
      <c r="F35" s="90"/>
      <c r="G35" s="91"/>
      <c r="H35" s="92"/>
      <c r="I35" s="93"/>
    </row>
    <row r="36" spans="1:9">
      <c r="A36" s="88"/>
      <c r="B36" s="90"/>
      <c r="C36" s="90"/>
      <c r="D36" s="90"/>
      <c r="E36" s="90"/>
      <c r="F36" s="90"/>
      <c r="G36" s="91"/>
      <c r="H36" s="92"/>
      <c r="I36" s="93"/>
    </row>
    <row r="37" spans="1:9">
      <c r="A37" s="88"/>
      <c r="B37" s="90"/>
      <c r="C37" s="90"/>
      <c r="D37" s="90"/>
      <c r="E37" s="90"/>
      <c r="F37" s="90"/>
      <c r="G37" s="91"/>
      <c r="H37" s="92"/>
      <c r="I37" s="93"/>
    </row>
    <row r="38" spans="1:9">
      <c r="A38" s="88"/>
      <c r="B38" s="90"/>
      <c r="C38" s="90"/>
      <c r="D38" s="90"/>
      <c r="E38" s="90"/>
      <c r="F38" s="90"/>
      <c r="G38" s="91"/>
      <c r="H38" s="92"/>
      <c r="I38" s="93"/>
    </row>
    <row r="39" spans="1:9">
      <c r="A39" s="94"/>
      <c r="B39" s="90"/>
      <c r="C39" s="90"/>
      <c r="D39" s="90"/>
      <c r="E39" s="90"/>
      <c r="F39" s="90"/>
      <c r="G39" s="91"/>
      <c r="H39" s="92"/>
      <c r="I39" s="93"/>
    </row>
    <row r="40" spans="1:9">
      <c r="A40" s="94"/>
      <c r="B40" s="90"/>
      <c r="C40" s="90"/>
      <c r="D40" s="90"/>
      <c r="E40" s="90"/>
      <c r="F40" s="90"/>
      <c r="G40" s="91"/>
      <c r="H40" s="92"/>
      <c r="I40" s="93"/>
    </row>
    <row r="41" spans="1:9">
      <c r="A41" s="95"/>
      <c r="B41" s="90"/>
      <c r="C41" s="90"/>
      <c r="D41" s="90"/>
      <c r="E41" s="90"/>
      <c r="F41" s="90"/>
      <c r="G41" s="91"/>
      <c r="H41" s="92"/>
      <c r="I41" s="93"/>
    </row>
    <row r="42" spans="1:9">
      <c r="A42" s="90"/>
      <c r="B42" s="90"/>
      <c r="C42" s="90"/>
      <c r="D42" s="90"/>
      <c r="E42" s="90"/>
      <c r="F42" s="90"/>
      <c r="G42" s="91"/>
      <c r="H42" s="92"/>
      <c r="I42" s="93"/>
    </row>
    <row r="43" spans="1:9">
      <c r="A43" s="96"/>
      <c r="B43" s="96"/>
      <c r="C43" s="96"/>
      <c r="D43" s="96"/>
      <c r="E43" s="96"/>
      <c r="F43" s="96"/>
      <c r="G43" s="91"/>
      <c r="H43" s="92"/>
      <c r="I43" s="93"/>
    </row>
    <row r="44" spans="1:9">
      <c r="A44" s="96"/>
      <c r="B44" s="96"/>
      <c r="C44" s="96"/>
      <c r="D44" s="96"/>
      <c r="E44" s="96"/>
      <c r="F44" s="96"/>
      <c r="G44" s="91"/>
      <c r="H44" s="92"/>
      <c r="I44" s="93"/>
    </row>
  </sheetData>
  <protectedRanges>
    <protectedRange sqref="H21:H115" name="Rango1_1_2"/>
  </protectedRanges>
  <mergeCells count="9">
    <mergeCell ref="A8:H8"/>
    <mergeCell ref="A9:H9"/>
    <mergeCell ref="A11:E11"/>
    <mergeCell ref="A2:H2"/>
    <mergeCell ref="A3:H3"/>
    <mergeCell ref="A4:H4"/>
    <mergeCell ref="A5:H5"/>
    <mergeCell ref="A6:H6"/>
    <mergeCell ref="A7:H7"/>
  </mergeCells>
  <pageMargins left="0.70866141732283472" right="0.70866141732283472" top="0.74803149606299213" bottom="0.74803149606299213" header="0.31496062992125984" footer="0.31496062992125984"/>
  <pageSetup scale="80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7"/>
  </sheetPr>
  <dimension ref="A1:H16"/>
  <sheetViews>
    <sheetView topLeftCell="A7" zoomScale="130" zoomScaleNormal="130" workbookViewId="0">
      <selection activeCell="H16" sqref="H16"/>
    </sheetView>
  </sheetViews>
  <sheetFormatPr baseColWidth="10" defaultRowHeight="15"/>
  <cols>
    <col min="1" max="5" width="4.5703125" style="18" customWidth="1"/>
    <col min="6" max="6" width="14.85546875" style="18" customWidth="1"/>
    <col min="7" max="7" width="50.7109375" style="4" customWidth="1"/>
    <col min="8" max="8" width="26.42578125" style="45" customWidth="1"/>
    <col min="9" max="16384" width="11.42578125" style="37"/>
  </cols>
  <sheetData>
    <row r="1" spans="1:8" ht="18">
      <c r="A1" s="4"/>
      <c r="C1" s="29"/>
      <c r="D1" s="29"/>
      <c r="E1" s="29"/>
      <c r="F1" s="29"/>
      <c r="G1" s="29"/>
      <c r="H1" s="30" t="s">
        <v>95</v>
      </c>
    </row>
    <row r="2" spans="1:8" ht="18.75">
      <c r="A2" s="347" t="s">
        <v>239</v>
      </c>
      <c r="B2" s="382"/>
      <c r="C2" s="382"/>
      <c r="D2" s="382"/>
      <c r="E2" s="382"/>
      <c r="F2" s="382"/>
      <c r="G2" s="382"/>
      <c r="H2" s="382"/>
    </row>
    <row r="3" spans="1:8" ht="18.75">
      <c r="A3" s="347" t="s">
        <v>208</v>
      </c>
      <c r="B3" s="382"/>
      <c r="C3" s="382"/>
      <c r="D3" s="382"/>
      <c r="E3" s="382"/>
      <c r="F3" s="382"/>
      <c r="G3" s="382"/>
      <c r="H3" s="382"/>
    </row>
    <row r="4" spans="1:8" ht="18.75">
      <c r="A4" s="347" t="s">
        <v>12</v>
      </c>
      <c r="B4" s="382"/>
      <c r="C4" s="382"/>
      <c r="D4" s="382"/>
      <c r="E4" s="382"/>
      <c r="F4" s="382"/>
      <c r="G4" s="382"/>
      <c r="H4" s="382"/>
    </row>
    <row r="5" spans="1:8" ht="18.75">
      <c r="A5" s="347" t="s">
        <v>469</v>
      </c>
      <c r="B5" s="382"/>
      <c r="C5" s="382"/>
      <c r="D5" s="382"/>
      <c r="E5" s="382"/>
      <c r="F5" s="382"/>
      <c r="G5" s="382"/>
      <c r="H5" s="382"/>
    </row>
    <row r="6" spans="1:8" ht="18.75">
      <c r="A6" s="347" t="s">
        <v>13</v>
      </c>
      <c r="B6" s="382"/>
      <c r="C6" s="382"/>
      <c r="D6" s="382"/>
      <c r="E6" s="382"/>
      <c r="F6" s="382"/>
      <c r="G6" s="382"/>
      <c r="H6" s="382"/>
    </row>
    <row r="7" spans="1:8">
      <c r="A7" s="4"/>
    </row>
    <row r="8" spans="1:8" ht="20.25" customHeight="1" thickBot="1">
      <c r="A8" s="340" t="s">
        <v>99</v>
      </c>
      <c r="B8" s="340"/>
      <c r="C8" s="340"/>
      <c r="D8" s="340"/>
      <c r="E8" s="340"/>
      <c r="F8" s="340"/>
      <c r="G8" s="340"/>
      <c r="H8" s="340"/>
    </row>
    <row r="9" spans="1:8" ht="34.5" customHeight="1" thickBot="1">
      <c r="A9" s="374" t="s">
        <v>6</v>
      </c>
      <c r="B9" s="379"/>
      <c r="C9" s="379"/>
      <c r="D9" s="379"/>
      <c r="E9" s="380"/>
      <c r="F9" s="328" t="s">
        <v>36</v>
      </c>
      <c r="G9" s="51"/>
      <c r="H9" s="38"/>
    </row>
    <row r="10" spans="1:8" ht="201" customHeight="1" thickBot="1">
      <c r="A10" s="39" t="s">
        <v>32</v>
      </c>
      <c r="B10" s="40" t="s">
        <v>33</v>
      </c>
      <c r="C10" s="40" t="s">
        <v>34</v>
      </c>
      <c r="D10" s="40" t="s">
        <v>39</v>
      </c>
      <c r="E10" s="41" t="s">
        <v>35</v>
      </c>
      <c r="F10" s="384"/>
      <c r="G10" s="55" t="s">
        <v>37</v>
      </c>
      <c r="H10" s="43" t="s">
        <v>100</v>
      </c>
    </row>
    <row r="11" spans="1:8" ht="15.75" customHeight="1">
      <c r="A11" s="47">
        <v>5</v>
      </c>
      <c r="B11" s="48" t="s">
        <v>202</v>
      </c>
      <c r="C11" s="48" t="s">
        <v>173</v>
      </c>
      <c r="D11" s="48" t="s">
        <v>176</v>
      </c>
      <c r="E11" s="48" t="s">
        <v>178</v>
      </c>
      <c r="F11" s="97" t="str">
        <f>Egresos!A70</f>
        <v>55302</v>
      </c>
      <c r="G11" s="102" t="str">
        <f>Egresos!B70</f>
        <v>De Inst. descentralizadas no empresariales</v>
      </c>
      <c r="H11" s="3">
        <f>Egresos!O70</f>
        <v>1856.64</v>
      </c>
    </row>
    <row r="12" spans="1:8" ht="15.75" customHeight="1">
      <c r="A12" s="47">
        <v>5</v>
      </c>
      <c r="B12" s="48" t="s">
        <v>202</v>
      </c>
      <c r="C12" s="48" t="s">
        <v>173</v>
      </c>
      <c r="D12" s="48" t="s">
        <v>176</v>
      </c>
      <c r="E12" s="48" t="s">
        <v>178</v>
      </c>
      <c r="F12" s="97" t="str">
        <f>Egresos!A71</f>
        <v>55308</v>
      </c>
      <c r="G12" s="102" t="str">
        <f>Egresos!B71</f>
        <v>De empresas privadas financieras</v>
      </c>
      <c r="H12" s="3">
        <f>Egresos!O71</f>
        <v>203606.83</v>
      </c>
    </row>
    <row r="13" spans="1:8" ht="15.75" customHeight="1">
      <c r="A13" s="47">
        <v>5</v>
      </c>
      <c r="B13" s="48" t="s">
        <v>202</v>
      </c>
      <c r="C13" s="48" t="s">
        <v>173</v>
      </c>
      <c r="D13" s="48" t="s">
        <v>176</v>
      </c>
      <c r="E13" s="48" t="s">
        <v>178</v>
      </c>
      <c r="F13" s="97" t="str">
        <f>Egresos!A99</f>
        <v>71308</v>
      </c>
      <c r="G13" s="102" t="str">
        <f>Egresos!B99</f>
        <v>De empresas privadas financieras</v>
      </c>
      <c r="H13" s="3">
        <f>Egresos!O99</f>
        <v>63791.09</v>
      </c>
    </row>
    <row r="14" spans="1:8" ht="15.75" customHeight="1">
      <c r="A14" s="49"/>
      <c r="B14" s="50"/>
      <c r="C14" s="50"/>
      <c r="D14" s="50"/>
      <c r="E14" s="50"/>
      <c r="F14" s="71"/>
      <c r="G14" s="73"/>
      <c r="H14" s="72"/>
    </row>
    <row r="15" spans="1:8">
      <c r="A15" s="74"/>
      <c r="B15" s="50"/>
      <c r="C15" s="50"/>
      <c r="D15" s="50"/>
      <c r="E15" s="50"/>
      <c r="F15" s="71"/>
      <c r="G15" s="75"/>
      <c r="H15" s="76"/>
    </row>
    <row r="16" spans="1:8" ht="16.5" customHeight="1" thickBot="1">
      <c r="A16" s="44"/>
      <c r="B16" s="33"/>
      <c r="C16" s="33"/>
      <c r="D16" s="33"/>
      <c r="E16" s="33"/>
      <c r="F16" s="34"/>
      <c r="G16" s="77" t="s">
        <v>44</v>
      </c>
      <c r="H16" s="78">
        <f>SUM(H11:H15)</f>
        <v>269254.56</v>
      </c>
    </row>
  </sheetData>
  <mergeCells count="8">
    <mergeCell ref="A8:H8"/>
    <mergeCell ref="A9:E9"/>
    <mergeCell ref="F9:F10"/>
    <mergeCell ref="A6:H6"/>
    <mergeCell ref="A2:H2"/>
    <mergeCell ref="A3:H3"/>
    <mergeCell ref="A4:H4"/>
    <mergeCell ref="A5:H5"/>
  </mergeCells>
  <phoneticPr fontId="6" type="noConversion"/>
  <pageMargins left="1.1811023622047245" right="0.39370078740157483" top="0.98425196850393704" bottom="0.98425196850393704" header="0" footer="0"/>
  <pageSetup scale="75" orientation="portrait" horizontalDpi="4294967293" vertic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B1:K293"/>
  <sheetViews>
    <sheetView tabSelected="1" topLeftCell="A232" zoomScale="115" zoomScaleNormal="115" workbookViewId="0">
      <selection activeCell="N223" sqref="N223"/>
    </sheetView>
  </sheetViews>
  <sheetFormatPr baseColWidth="10" defaultRowHeight="12.75"/>
  <cols>
    <col min="1" max="1" width="2" style="122" customWidth="1"/>
    <col min="2" max="2" width="6.5703125" style="122" customWidth="1"/>
    <col min="3" max="3" width="7" style="122" customWidth="1"/>
    <col min="4" max="4" width="7.28515625" style="122" customWidth="1"/>
    <col min="5" max="5" width="7.42578125" style="122" customWidth="1"/>
    <col min="6" max="6" width="7.85546875" style="122" customWidth="1"/>
    <col min="7" max="7" width="11.5703125" style="122" customWidth="1"/>
    <col min="8" max="8" width="37.5703125" style="122" customWidth="1"/>
    <col min="9" max="9" width="22.42578125" style="122" customWidth="1"/>
    <col min="10" max="10" width="11.42578125" style="122"/>
    <col min="11" max="11" width="13.28515625" style="122" bestFit="1" customWidth="1"/>
    <col min="12" max="16384" width="11.42578125" style="122"/>
  </cols>
  <sheetData>
    <row r="1" spans="2:11" ht="15">
      <c r="B1" s="66"/>
      <c r="C1" s="66"/>
      <c r="D1" s="66"/>
      <c r="E1" s="66"/>
      <c r="F1" s="66"/>
      <c r="G1" s="66"/>
      <c r="H1" s="66"/>
      <c r="I1" s="16"/>
    </row>
    <row r="2" spans="2:11" ht="18">
      <c r="B2" s="4"/>
      <c r="C2" s="18"/>
      <c r="D2" s="29"/>
      <c r="E2" s="29"/>
      <c r="F2" s="29"/>
      <c r="G2" s="29"/>
      <c r="H2" s="29"/>
      <c r="I2" s="30" t="s">
        <v>94</v>
      </c>
    </row>
    <row r="3" spans="2:11" ht="18.75">
      <c r="B3" s="347" t="s">
        <v>239</v>
      </c>
      <c r="C3" s="348"/>
      <c r="D3" s="348"/>
      <c r="E3" s="348"/>
      <c r="F3" s="348"/>
      <c r="G3" s="348"/>
      <c r="H3" s="348"/>
      <c r="I3" s="348"/>
    </row>
    <row r="4" spans="2:11" ht="18.75">
      <c r="B4" s="347" t="s">
        <v>208</v>
      </c>
      <c r="C4" s="348"/>
      <c r="D4" s="348"/>
      <c r="E4" s="348"/>
      <c r="F4" s="348"/>
      <c r="G4" s="348"/>
      <c r="H4" s="348"/>
      <c r="I4" s="348"/>
    </row>
    <row r="5" spans="2:11" ht="18.75">
      <c r="B5" s="347" t="s">
        <v>12</v>
      </c>
      <c r="C5" s="348"/>
      <c r="D5" s="348"/>
      <c r="E5" s="348"/>
      <c r="F5" s="348"/>
      <c r="G5" s="348"/>
      <c r="H5" s="348"/>
      <c r="I5" s="348"/>
    </row>
    <row r="6" spans="2:11" ht="18.75">
      <c r="B6" s="347" t="s">
        <v>470</v>
      </c>
      <c r="C6" s="348"/>
      <c r="D6" s="348"/>
      <c r="E6" s="348"/>
      <c r="F6" s="348"/>
      <c r="G6" s="348"/>
      <c r="H6" s="348"/>
      <c r="I6" s="348"/>
    </row>
    <row r="7" spans="2:11" ht="18.75">
      <c r="B7" s="347" t="s">
        <v>13</v>
      </c>
      <c r="C7" s="348"/>
      <c r="D7" s="348"/>
      <c r="E7" s="348"/>
      <c r="F7" s="348"/>
      <c r="G7" s="348"/>
      <c r="H7" s="348"/>
      <c r="I7" s="348"/>
    </row>
    <row r="8" spans="2:11" ht="15">
      <c r="B8" s="4"/>
      <c r="C8" s="18"/>
      <c r="D8" s="18"/>
      <c r="E8" s="18"/>
      <c r="F8" s="18"/>
      <c r="G8" s="18"/>
      <c r="H8" s="4"/>
      <c r="I8" s="45"/>
    </row>
    <row r="9" spans="2:11" ht="18.75">
      <c r="B9" s="373" t="s">
        <v>98</v>
      </c>
      <c r="C9" s="373"/>
      <c r="D9" s="373"/>
      <c r="E9" s="373"/>
      <c r="F9" s="373"/>
      <c r="G9" s="373"/>
      <c r="H9" s="373"/>
      <c r="I9" s="373"/>
    </row>
    <row r="10" spans="2:11" ht="39.75" customHeight="1" thickBot="1">
      <c r="B10" s="386" t="s">
        <v>505</v>
      </c>
      <c r="C10" s="386"/>
      <c r="D10" s="386"/>
      <c r="E10" s="386"/>
      <c r="F10" s="386"/>
      <c r="G10" s="386"/>
      <c r="H10" s="386"/>
      <c r="I10" s="386"/>
    </row>
    <row r="11" spans="2:11" ht="18.75" customHeight="1" thickBot="1">
      <c r="B11" s="374" t="s">
        <v>6</v>
      </c>
      <c r="C11" s="375"/>
      <c r="D11" s="375"/>
      <c r="E11" s="375"/>
      <c r="F11" s="387"/>
      <c r="G11" s="328" t="s">
        <v>36</v>
      </c>
      <c r="H11" s="182"/>
      <c r="I11" s="38"/>
    </row>
    <row r="12" spans="2:11" ht="176.25" thickBot="1">
      <c r="B12" s="68" t="s">
        <v>32</v>
      </c>
      <c r="C12" s="69" t="s">
        <v>33</v>
      </c>
      <c r="D12" s="69" t="s">
        <v>34</v>
      </c>
      <c r="E12" s="69" t="s">
        <v>39</v>
      </c>
      <c r="F12" s="70" t="s">
        <v>35</v>
      </c>
      <c r="G12" s="388"/>
      <c r="H12" s="183" t="s">
        <v>37</v>
      </c>
      <c r="I12" s="43" t="s">
        <v>100</v>
      </c>
    </row>
    <row r="13" spans="2:11">
      <c r="B13" s="123">
        <v>3</v>
      </c>
      <c r="C13" s="124" t="s">
        <v>195</v>
      </c>
      <c r="D13" s="124" t="s">
        <v>173</v>
      </c>
      <c r="E13" s="124" t="s">
        <v>176</v>
      </c>
      <c r="F13" s="124" t="s">
        <v>178</v>
      </c>
      <c r="G13" s="97" t="s">
        <v>207</v>
      </c>
      <c r="H13" s="102" t="s">
        <v>424</v>
      </c>
      <c r="I13" s="175">
        <v>218240.86</v>
      </c>
    </row>
    <row r="14" spans="2:11">
      <c r="B14" s="123">
        <v>3</v>
      </c>
      <c r="C14" s="124" t="s">
        <v>195</v>
      </c>
      <c r="D14" s="124" t="s">
        <v>173</v>
      </c>
      <c r="E14" s="124" t="s">
        <v>176</v>
      </c>
      <c r="F14" s="124" t="s">
        <v>479</v>
      </c>
      <c r="G14" s="314" t="s">
        <v>207</v>
      </c>
      <c r="H14" s="315" t="s">
        <v>424</v>
      </c>
      <c r="I14" s="175">
        <v>15000</v>
      </c>
      <c r="K14" s="313"/>
    </row>
    <row r="15" spans="2:11">
      <c r="B15" s="123">
        <v>3</v>
      </c>
      <c r="C15" s="124" t="s">
        <v>195</v>
      </c>
      <c r="D15" s="124" t="s">
        <v>173</v>
      </c>
      <c r="E15" s="124" t="s">
        <v>176</v>
      </c>
      <c r="F15" s="124" t="s">
        <v>178</v>
      </c>
      <c r="G15" s="97" t="s">
        <v>363</v>
      </c>
      <c r="H15" s="188" t="s">
        <v>421</v>
      </c>
      <c r="I15" s="125">
        <v>10500</v>
      </c>
      <c r="K15" s="313"/>
    </row>
    <row r="16" spans="2:11" ht="15">
      <c r="B16" s="56"/>
      <c r="C16" s="57"/>
      <c r="D16" s="57"/>
      <c r="E16" s="57"/>
      <c r="F16" s="58"/>
      <c r="G16" s="59"/>
      <c r="H16" s="60"/>
      <c r="I16" s="61"/>
      <c r="K16" s="313"/>
    </row>
    <row r="17" spans="2:11" ht="15.75" thickBot="1">
      <c r="B17" s="44"/>
      <c r="C17" s="33"/>
      <c r="D17" s="33"/>
      <c r="E17" s="33"/>
      <c r="F17" s="33"/>
      <c r="G17" s="34"/>
      <c r="H17" s="35" t="s">
        <v>38</v>
      </c>
      <c r="I17" s="36">
        <f>SUM(I13:I15)</f>
        <v>243740.86</v>
      </c>
      <c r="K17" s="313"/>
    </row>
    <row r="18" spans="2:11" ht="15">
      <c r="B18" s="11"/>
      <c r="C18" s="11"/>
      <c r="D18" s="11"/>
      <c r="E18" s="11"/>
      <c r="F18" s="11"/>
      <c r="G18" s="11"/>
      <c r="H18" s="4"/>
      <c r="I18" s="45"/>
      <c r="K18" s="313"/>
    </row>
    <row r="19" spans="2:11" ht="15.75" thickBot="1">
      <c r="B19" s="11"/>
      <c r="C19" s="11"/>
      <c r="D19" s="11"/>
      <c r="E19" s="11"/>
      <c r="F19" s="11"/>
      <c r="G19" s="11"/>
      <c r="H19" s="4"/>
      <c r="I19" s="45"/>
      <c r="K19" s="313"/>
    </row>
    <row r="20" spans="2:11" ht="15" customHeight="1">
      <c r="B20" s="399" t="s">
        <v>400</v>
      </c>
      <c r="C20" s="400"/>
      <c r="D20" s="400"/>
      <c r="E20" s="400"/>
      <c r="F20" s="400"/>
      <c r="G20" s="401"/>
      <c r="H20" s="402" t="s">
        <v>203</v>
      </c>
      <c r="I20" s="403"/>
    </row>
    <row r="21" spans="2:11" ht="15">
      <c r="B21" s="62"/>
      <c r="C21" s="63"/>
      <c r="D21" s="63"/>
      <c r="E21" s="63"/>
      <c r="F21" s="63"/>
      <c r="G21" s="63"/>
      <c r="H21" s="62"/>
      <c r="I21" s="64"/>
    </row>
    <row r="22" spans="2:11" ht="30" customHeight="1">
      <c r="B22" s="389" t="s">
        <v>403</v>
      </c>
      <c r="C22" s="404"/>
      <c r="D22" s="404"/>
      <c r="E22" s="404"/>
      <c r="F22" s="404"/>
      <c r="G22" s="405"/>
      <c r="H22" s="389" t="s">
        <v>423</v>
      </c>
      <c r="I22" s="390"/>
    </row>
    <row r="23" spans="2:11" ht="30.75" customHeight="1">
      <c r="B23" s="391" t="s">
        <v>478</v>
      </c>
      <c r="C23" s="392"/>
      <c r="D23" s="392"/>
      <c r="E23" s="392"/>
      <c r="F23" s="392"/>
      <c r="G23" s="390"/>
      <c r="H23" s="393" t="s">
        <v>402</v>
      </c>
      <c r="I23" s="394"/>
    </row>
    <row r="24" spans="2:11" ht="15">
      <c r="B24" s="65"/>
      <c r="C24" s="66"/>
      <c r="D24" s="66"/>
      <c r="E24" s="66"/>
      <c r="F24" s="66"/>
      <c r="G24" s="66"/>
      <c r="H24" s="65"/>
      <c r="I24" s="64"/>
    </row>
    <row r="25" spans="2:11" ht="15" customHeight="1" thickBot="1">
      <c r="B25" s="395" t="s">
        <v>477</v>
      </c>
      <c r="C25" s="396"/>
      <c r="D25" s="396"/>
      <c r="E25" s="396"/>
      <c r="F25" s="396"/>
      <c r="G25" s="397"/>
      <c r="H25" s="395" t="s">
        <v>206</v>
      </c>
      <c r="I25" s="398"/>
    </row>
    <row r="26" spans="2:11" ht="15">
      <c r="B26" s="66"/>
      <c r="C26" s="66"/>
      <c r="D26" s="66"/>
      <c r="E26" s="66"/>
      <c r="F26" s="66"/>
      <c r="G26" s="66"/>
      <c r="H26" s="66"/>
      <c r="I26" s="16"/>
    </row>
    <row r="27" spans="2:11" ht="15">
      <c r="B27" s="66"/>
      <c r="C27" s="66"/>
      <c r="D27" s="66"/>
      <c r="E27" s="66"/>
      <c r="F27" s="66"/>
      <c r="G27" s="66"/>
      <c r="H27" s="66"/>
      <c r="I27" s="16"/>
    </row>
    <row r="28" spans="2:11" ht="15">
      <c r="B28" s="66"/>
      <c r="C28" s="66"/>
      <c r="D28" s="66"/>
      <c r="E28" s="66"/>
      <c r="F28" s="66"/>
      <c r="G28" s="66"/>
      <c r="H28" s="66"/>
      <c r="I28" s="16"/>
    </row>
    <row r="29" spans="2:11" ht="15">
      <c r="B29" s="66"/>
      <c r="C29" s="66"/>
      <c r="D29" s="66"/>
      <c r="E29" s="66"/>
      <c r="F29" s="66"/>
      <c r="G29" s="66"/>
      <c r="H29" s="66"/>
      <c r="I29" s="16"/>
    </row>
    <row r="30" spans="2:11" ht="15">
      <c r="B30" s="66"/>
      <c r="C30" s="66"/>
      <c r="D30" s="66"/>
      <c r="E30" s="66"/>
      <c r="F30" s="66"/>
      <c r="G30" s="66"/>
      <c r="H30" s="66"/>
      <c r="I30" s="16"/>
    </row>
    <row r="31" spans="2:11" ht="15">
      <c r="B31" s="66"/>
      <c r="C31" s="66"/>
      <c r="D31" s="66"/>
      <c r="E31" s="66"/>
      <c r="F31" s="66"/>
      <c r="G31" s="66"/>
      <c r="H31" s="66"/>
      <c r="I31" s="16"/>
    </row>
    <row r="32" spans="2:11" ht="15">
      <c r="B32" s="66"/>
      <c r="C32" s="66"/>
      <c r="D32" s="66"/>
      <c r="E32" s="66"/>
      <c r="F32" s="66"/>
      <c r="G32" s="66"/>
      <c r="H32" s="66"/>
      <c r="I32" s="16"/>
    </row>
    <row r="33" spans="2:9" ht="15">
      <c r="B33" s="66"/>
      <c r="C33" s="66"/>
      <c r="D33" s="66"/>
      <c r="E33" s="66"/>
      <c r="F33" s="66"/>
      <c r="G33" s="66"/>
      <c r="H33" s="66"/>
      <c r="I33" s="16"/>
    </row>
    <row r="34" spans="2:9" ht="15">
      <c r="B34" s="66"/>
      <c r="C34" s="66"/>
      <c r="D34" s="66"/>
      <c r="E34" s="66"/>
      <c r="F34" s="66"/>
      <c r="G34" s="66"/>
      <c r="H34" s="66"/>
      <c r="I34" s="16"/>
    </row>
    <row r="35" spans="2:9" ht="15">
      <c r="B35" s="66"/>
      <c r="C35" s="66"/>
      <c r="D35" s="66"/>
      <c r="E35" s="66"/>
      <c r="F35" s="66"/>
      <c r="G35" s="66"/>
      <c r="H35" s="66"/>
      <c r="I35" s="16"/>
    </row>
    <row r="36" spans="2:9" ht="15">
      <c r="B36" s="66"/>
      <c r="C36" s="66"/>
      <c r="D36" s="66"/>
      <c r="E36" s="66"/>
      <c r="F36" s="66"/>
      <c r="G36" s="66"/>
      <c r="H36" s="66"/>
      <c r="I36" s="16"/>
    </row>
    <row r="37" spans="2:9" ht="15">
      <c r="B37" s="66"/>
      <c r="C37" s="66"/>
      <c r="D37" s="66"/>
      <c r="E37" s="66"/>
      <c r="F37" s="66"/>
      <c r="G37" s="66"/>
      <c r="H37" s="66"/>
      <c r="I37" s="16"/>
    </row>
    <row r="38" spans="2:9" ht="15">
      <c r="B38" s="66"/>
      <c r="C38" s="66"/>
      <c r="D38" s="66"/>
      <c r="E38" s="66"/>
      <c r="F38" s="66"/>
      <c r="G38" s="66"/>
      <c r="H38" s="66"/>
      <c r="I38" s="16"/>
    </row>
    <row r="39" spans="2:9" ht="15">
      <c r="B39" s="66"/>
      <c r="C39" s="66"/>
      <c r="D39" s="66"/>
      <c r="E39" s="66"/>
      <c r="F39" s="66"/>
      <c r="G39" s="66"/>
      <c r="H39" s="66"/>
      <c r="I39" s="16"/>
    </row>
    <row r="40" spans="2:9" ht="15">
      <c r="B40" s="66"/>
      <c r="C40" s="66"/>
      <c r="D40" s="66"/>
      <c r="E40" s="66"/>
      <c r="F40" s="66"/>
      <c r="G40" s="66"/>
      <c r="H40" s="66"/>
      <c r="I40" s="16"/>
    </row>
    <row r="41" spans="2:9" ht="15">
      <c r="B41" s="66"/>
      <c r="C41" s="66"/>
      <c r="D41" s="66"/>
      <c r="E41" s="66"/>
      <c r="F41" s="66"/>
      <c r="G41" s="66"/>
      <c r="H41" s="66"/>
      <c r="I41" s="16"/>
    </row>
    <row r="42" spans="2:9" ht="15">
      <c r="B42" s="66"/>
      <c r="C42" s="66"/>
      <c r="D42" s="66"/>
      <c r="E42" s="66"/>
      <c r="F42" s="66"/>
      <c r="G42" s="66"/>
      <c r="H42" s="66"/>
      <c r="I42" s="16"/>
    </row>
    <row r="43" spans="2:9" ht="18">
      <c r="B43" s="4"/>
      <c r="C43" s="18"/>
      <c r="D43" s="29"/>
      <c r="E43" s="29"/>
      <c r="F43" s="29"/>
      <c r="G43" s="29"/>
      <c r="H43" s="29"/>
      <c r="I43" s="30" t="s">
        <v>94</v>
      </c>
    </row>
    <row r="44" spans="2:9" ht="18.75">
      <c r="B44" s="347" t="s">
        <v>239</v>
      </c>
      <c r="C44" s="348"/>
      <c r="D44" s="348"/>
      <c r="E44" s="348"/>
      <c r="F44" s="348"/>
      <c r="G44" s="348"/>
      <c r="H44" s="348"/>
      <c r="I44" s="348"/>
    </row>
    <row r="45" spans="2:9" ht="18.75">
      <c r="B45" s="347" t="s">
        <v>208</v>
      </c>
      <c r="C45" s="348"/>
      <c r="D45" s="348"/>
      <c r="E45" s="348"/>
      <c r="F45" s="348"/>
      <c r="G45" s="348"/>
      <c r="H45" s="348"/>
      <c r="I45" s="348"/>
    </row>
    <row r="46" spans="2:9" ht="18.75">
      <c r="B46" s="347" t="s">
        <v>12</v>
      </c>
      <c r="C46" s="348"/>
      <c r="D46" s="348"/>
      <c r="E46" s="348"/>
      <c r="F46" s="348"/>
      <c r="G46" s="348"/>
      <c r="H46" s="348"/>
      <c r="I46" s="348"/>
    </row>
    <row r="47" spans="2:9" ht="18.75">
      <c r="B47" s="347" t="s">
        <v>470</v>
      </c>
      <c r="C47" s="348"/>
      <c r="D47" s="348"/>
      <c r="E47" s="348"/>
      <c r="F47" s="348"/>
      <c r="G47" s="348"/>
      <c r="H47" s="348"/>
      <c r="I47" s="348"/>
    </row>
    <row r="48" spans="2:9" ht="18.75">
      <c r="B48" s="347" t="s">
        <v>13</v>
      </c>
      <c r="C48" s="348"/>
      <c r="D48" s="348"/>
      <c r="E48" s="348"/>
      <c r="F48" s="348"/>
      <c r="G48" s="348"/>
      <c r="H48" s="348"/>
      <c r="I48" s="348"/>
    </row>
    <row r="49" spans="2:9" ht="15">
      <c r="B49" s="4"/>
      <c r="C49" s="18"/>
      <c r="D49" s="18"/>
      <c r="E49" s="18"/>
      <c r="F49" s="18"/>
      <c r="G49" s="18"/>
      <c r="H49" s="4"/>
      <c r="I49" s="45"/>
    </row>
    <row r="50" spans="2:9" ht="18.75">
      <c r="B50" s="373" t="s">
        <v>98</v>
      </c>
      <c r="C50" s="373"/>
      <c r="D50" s="373"/>
      <c r="E50" s="373"/>
      <c r="F50" s="373"/>
      <c r="G50" s="373"/>
      <c r="H50" s="373"/>
      <c r="I50" s="373"/>
    </row>
    <row r="51" spans="2:9" ht="38.25" customHeight="1" thickBot="1">
      <c r="B51" s="386" t="s">
        <v>506</v>
      </c>
      <c r="C51" s="386"/>
      <c r="D51" s="386"/>
      <c r="E51" s="386"/>
      <c r="F51" s="386"/>
      <c r="G51" s="386"/>
      <c r="H51" s="386"/>
      <c r="I51" s="386"/>
    </row>
    <row r="52" spans="2:9" ht="18.75" thickBot="1">
      <c r="B52" s="374" t="s">
        <v>6</v>
      </c>
      <c r="C52" s="375"/>
      <c r="D52" s="375"/>
      <c r="E52" s="375"/>
      <c r="F52" s="387"/>
      <c r="G52" s="328" t="s">
        <v>36</v>
      </c>
      <c r="H52" s="283"/>
      <c r="I52" s="38"/>
    </row>
    <row r="53" spans="2:9" ht="176.25" thickBot="1">
      <c r="B53" s="68" t="s">
        <v>32</v>
      </c>
      <c r="C53" s="69" t="s">
        <v>33</v>
      </c>
      <c r="D53" s="69" t="s">
        <v>34</v>
      </c>
      <c r="E53" s="69" t="s">
        <v>39</v>
      </c>
      <c r="F53" s="70" t="s">
        <v>35</v>
      </c>
      <c r="G53" s="388"/>
      <c r="H53" s="284" t="s">
        <v>37</v>
      </c>
      <c r="I53" s="43" t="s">
        <v>100</v>
      </c>
    </row>
    <row r="54" spans="2:9">
      <c r="B54" s="123">
        <v>3</v>
      </c>
      <c r="C54" s="124" t="s">
        <v>195</v>
      </c>
      <c r="D54" s="124" t="s">
        <v>173</v>
      </c>
      <c r="E54" s="124" t="s">
        <v>176</v>
      </c>
      <c r="F54" s="316" t="s">
        <v>479</v>
      </c>
      <c r="G54" s="314" t="s">
        <v>207</v>
      </c>
      <c r="H54" s="315" t="s">
        <v>424</v>
      </c>
      <c r="I54" s="175">
        <v>48593.51</v>
      </c>
    </row>
    <row r="55" spans="2:9">
      <c r="B55" s="123">
        <v>3</v>
      </c>
      <c r="C55" s="124" t="s">
        <v>195</v>
      </c>
      <c r="D55" s="124" t="s">
        <v>173</v>
      </c>
      <c r="E55" s="124" t="s">
        <v>176</v>
      </c>
      <c r="F55" s="316" t="s">
        <v>479</v>
      </c>
      <c r="G55" s="314" t="s">
        <v>363</v>
      </c>
      <c r="H55" s="317" t="s">
        <v>421</v>
      </c>
      <c r="I55" s="125">
        <v>2400</v>
      </c>
    </row>
    <row r="56" spans="2:9" ht="15">
      <c r="B56" s="56"/>
      <c r="C56" s="57"/>
      <c r="D56" s="57"/>
      <c r="E56" s="57"/>
      <c r="F56" s="58"/>
      <c r="G56" s="59"/>
      <c r="H56" s="60"/>
      <c r="I56" s="61"/>
    </row>
    <row r="57" spans="2:9" ht="15.75" thickBot="1">
      <c r="B57" s="44"/>
      <c r="C57" s="33"/>
      <c r="D57" s="33"/>
      <c r="E57" s="33"/>
      <c r="F57" s="33"/>
      <c r="G57" s="34"/>
      <c r="H57" s="35" t="s">
        <v>38</v>
      </c>
      <c r="I57" s="36">
        <f>SUM(I54:I55)</f>
        <v>50993.51</v>
      </c>
    </row>
    <row r="58" spans="2:9" ht="15">
      <c r="B58" s="11"/>
      <c r="C58" s="11"/>
      <c r="D58" s="11"/>
      <c r="E58" s="11"/>
      <c r="F58" s="11"/>
      <c r="G58" s="11"/>
      <c r="H58" s="4"/>
      <c r="I58" s="45"/>
    </row>
    <row r="59" spans="2:9" ht="15.75" thickBot="1">
      <c r="B59" s="11"/>
      <c r="C59" s="11"/>
      <c r="D59" s="11"/>
      <c r="E59" s="11"/>
      <c r="F59" s="11"/>
      <c r="G59" s="11"/>
      <c r="H59" s="4"/>
      <c r="I59" s="45"/>
    </row>
    <row r="60" spans="2:9" ht="15">
      <c r="B60" s="399" t="s">
        <v>401</v>
      </c>
      <c r="C60" s="400"/>
      <c r="D60" s="400"/>
      <c r="E60" s="400"/>
      <c r="F60" s="400"/>
      <c r="G60" s="401"/>
      <c r="H60" s="402" t="s">
        <v>203</v>
      </c>
      <c r="I60" s="406"/>
    </row>
    <row r="61" spans="2:9" ht="15">
      <c r="B61" s="62"/>
      <c r="C61" s="63"/>
      <c r="D61" s="63"/>
      <c r="E61" s="63"/>
      <c r="F61" s="63"/>
      <c r="G61" s="63"/>
      <c r="H61" s="62"/>
      <c r="I61" s="64"/>
    </row>
    <row r="62" spans="2:9" ht="15">
      <c r="B62" s="389" t="s">
        <v>403</v>
      </c>
      <c r="C62" s="404"/>
      <c r="D62" s="404"/>
      <c r="E62" s="404"/>
      <c r="F62" s="404"/>
      <c r="G62" s="405"/>
      <c r="H62" s="389" t="s">
        <v>423</v>
      </c>
      <c r="I62" s="390"/>
    </row>
    <row r="63" spans="2:9" ht="27" customHeight="1">
      <c r="B63" s="391" t="s">
        <v>482</v>
      </c>
      <c r="C63" s="392"/>
      <c r="D63" s="392"/>
      <c r="E63" s="392"/>
      <c r="F63" s="392"/>
      <c r="G63" s="390"/>
      <c r="H63" s="393" t="s">
        <v>402</v>
      </c>
      <c r="I63" s="394"/>
    </row>
    <row r="64" spans="2:9" ht="15">
      <c r="B64" s="65"/>
      <c r="C64" s="66"/>
      <c r="D64" s="66"/>
      <c r="E64" s="66"/>
      <c r="F64" s="66"/>
      <c r="G64" s="66"/>
      <c r="H64" s="65"/>
      <c r="I64" s="64"/>
    </row>
    <row r="65" spans="2:9" ht="15.75" thickBot="1">
      <c r="B65" s="395" t="s">
        <v>477</v>
      </c>
      <c r="C65" s="396"/>
      <c r="D65" s="396"/>
      <c r="E65" s="396"/>
      <c r="F65" s="396"/>
      <c r="G65" s="397"/>
      <c r="H65" s="395" t="s">
        <v>206</v>
      </c>
      <c r="I65" s="398"/>
    </row>
    <row r="66" spans="2:9" ht="15">
      <c r="B66" s="66"/>
      <c r="C66" s="66"/>
      <c r="D66" s="66"/>
      <c r="E66" s="66"/>
      <c r="F66" s="66"/>
      <c r="G66" s="66"/>
      <c r="H66" s="66"/>
      <c r="I66" s="16"/>
    </row>
    <row r="67" spans="2:9" ht="15">
      <c r="B67" s="66"/>
      <c r="C67" s="66"/>
      <c r="D67" s="66"/>
      <c r="E67" s="66"/>
      <c r="F67" s="66"/>
      <c r="G67" s="66"/>
      <c r="H67" s="66"/>
      <c r="I67" s="16"/>
    </row>
    <row r="68" spans="2:9" ht="15">
      <c r="B68" s="66"/>
      <c r="C68" s="66"/>
      <c r="D68" s="66"/>
      <c r="E68" s="66"/>
      <c r="F68" s="66"/>
      <c r="G68" s="66"/>
      <c r="H68" s="66"/>
      <c r="I68" s="16"/>
    </row>
    <row r="69" spans="2:9" ht="15">
      <c r="B69" s="66"/>
      <c r="C69" s="66"/>
      <c r="D69" s="66"/>
      <c r="E69" s="66"/>
      <c r="F69" s="66"/>
      <c r="G69" s="66"/>
      <c r="H69" s="66"/>
      <c r="I69" s="16"/>
    </row>
    <row r="70" spans="2:9" ht="15">
      <c r="B70" s="66"/>
      <c r="C70" s="66"/>
      <c r="D70" s="66"/>
      <c r="E70" s="66"/>
      <c r="F70" s="66"/>
      <c r="G70" s="66"/>
      <c r="H70" s="66"/>
      <c r="I70" s="16"/>
    </row>
    <row r="71" spans="2:9" ht="15">
      <c r="B71" s="66"/>
      <c r="C71" s="66"/>
      <c r="D71" s="66"/>
      <c r="E71" s="66"/>
      <c r="F71" s="66"/>
      <c r="G71" s="66"/>
      <c r="H71" s="66"/>
      <c r="I71" s="16"/>
    </row>
    <row r="72" spans="2:9" ht="15">
      <c r="B72" s="66"/>
      <c r="C72" s="66"/>
      <c r="D72" s="66"/>
      <c r="E72" s="66"/>
      <c r="F72" s="66"/>
      <c r="G72" s="66"/>
      <c r="H72" s="66"/>
      <c r="I72" s="16"/>
    </row>
    <row r="73" spans="2:9" ht="15">
      <c r="B73" s="66"/>
      <c r="C73" s="66"/>
      <c r="D73" s="66"/>
      <c r="E73" s="66"/>
      <c r="F73" s="66"/>
      <c r="G73" s="66"/>
      <c r="H73" s="66"/>
      <c r="I73" s="16"/>
    </row>
    <row r="74" spans="2:9" ht="15">
      <c r="B74" s="66"/>
      <c r="C74" s="66"/>
      <c r="D74" s="66"/>
      <c r="E74" s="66"/>
      <c r="F74" s="66"/>
      <c r="G74" s="66"/>
      <c r="H74" s="66"/>
      <c r="I74" s="16"/>
    </row>
    <row r="75" spans="2:9" ht="15">
      <c r="B75" s="66"/>
      <c r="C75" s="66"/>
      <c r="D75" s="66"/>
      <c r="E75" s="66"/>
      <c r="F75" s="66"/>
      <c r="G75" s="66"/>
      <c r="H75" s="66"/>
      <c r="I75" s="16"/>
    </row>
    <row r="76" spans="2:9" ht="15">
      <c r="B76" s="66"/>
      <c r="C76" s="66"/>
      <c r="D76" s="66"/>
      <c r="E76" s="66"/>
      <c r="F76" s="66"/>
      <c r="G76" s="66"/>
      <c r="H76" s="66"/>
      <c r="I76" s="16"/>
    </row>
    <row r="77" spans="2:9" ht="15">
      <c r="B77" s="66"/>
      <c r="C77" s="66"/>
      <c r="D77" s="66"/>
      <c r="E77" s="66"/>
      <c r="F77" s="66"/>
      <c r="G77" s="66"/>
      <c r="H77" s="66"/>
      <c r="I77" s="16"/>
    </row>
    <row r="78" spans="2:9" ht="15">
      <c r="B78" s="66"/>
      <c r="C78" s="66"/>
      <c r="D78" s="66"/>
      <c r="E78" s="66"/>
      <c r="F78" s="66"/>
      <c r="G78" s="66"/>
      <c r="H78" s="66"/>
      <c r="I78" s="16"/>
    </row>
    <row r="79" spans="2:9" ht="15">
      <c r="B79" s="66"/>
      <c r="C79" s="66"/>
      <c r="D79" s="66"/>
      <c r="E79" s="66"/>
      <c r="F79" s="66"/>
      <c r="G79" s="66"/>
      <c r="H79" s="66"/>
      <c r="I79" s="16"/>
    </row>
    <row r="80" spans="2:9" ht="15">
      <c r="B80" s="66"/>
      <c r="C80" s="66"/>
      <c r="D80" s="66"/>
      <c r="E80" s="66"/>
      <c r="F80" s="66"/>
      <c r="G80" s="66"/>
      <c r="H80" s="66"/>
      <c r="I80" s="16"/>
    </row>
    <row r="81" spans="2:9" ht="15">
      <c r="B81" s="66"/>
      <c r="C81" s="66"/>
      <c r="D81" s="66"/>
      <c r="E81" s="66"/>
      <c r="F81" s="66"/>
      <c r="G81" s="66"/>
      <c r="H81" s="66"/>
      <c r="I81" s="16"/>
    </row>
    <row r="82" spans="2:9" ht="15">
      <c r="B82" s="66"/>
      <c r="C82" s="66"/>
      <c r="D82" s="66"/>
      <c r="E82" s="66"/>
      <c r="F82" s="66"/>
      <c r="G82" s="66"/>
      <c r="H82" s="66"/>
      <c r="I82" s="16"/>
    </row>
    <row r="83" spans="2:9" ht="15">
      <c r="B83" s="66"/>
      <c r="C83" s="66"/>
      <c r="D83" s="66"/>
      <c r="E83" s="66"/>
      <c r="F83" s="66"/>
      <c r="G83" s="66"/>
      <c r="H83" s="66"/>
      <c r="I83" s="16"/>
    </row>
    <row r="84" spans="2:9" ht="15">
      <c r="B84" s="66"/>
      <c r="C84" s="66"/>
      <c r="D84" s="66"/>
      <c r="E84" s="66"/>
      <c r="F84" s="66"/>
      <c r="G84" s="66"/>
      <c r="H84" s="66"/>
      <c r="I84" s="16"/>
    </row>
    <row r="85" spans="2:9" ht="15">
      <c r="B85" s="66"/>
      <c r="C85" s="66"/>
      <c r="D85" s="66"/>
      <c r="E85" s="66"/>
      <c r="F85" s="66"/>
      <c r="G85" s="66"/>
      <c r="H85" s="66"/>
      <c r="I85" s="16"/>
    </row>
    <row r="86" spans="2:9" ht="18">
      <c r="B86" s="4"/>
      <c r="C86" s="18"/>
      <c r="D86" s="29"/>
      <c r="E86" s="29"/>
      <c r="F86" s="29"/>
      <c r="G86" s="29"/>
      <c r="H86" s="29"/>
      <c r="I86" s="30" t="s">
        <v>94</v>
      </c>
    </row>
    <row r="87" spans="2:9" ht="18.75">
      <c r="B87" s="347" t="s">
        <v>239</v>
      </c>
      <c r="C87" s="348"/>
      <c r="D87" s="348"/>
      <c r="E87" s="348"/>
      <c r="F87" s="348"/>
      <c r="G87" s="348"/>
      <c r="H87" s="348"/>
      <c r="I87" s="348"/>
    </row>
    <row r="88" spans="2:9" ht="18.75">
      <c r="B88" s="347" t="s">
        <v>208</v>
      </c>
      <c r="C88" s="348"/>
      <c r="D88" s="348"/>
      <c r="E88" s="348"/>
      <c r="F88" s="348"/>
      <c r="G88" s="348"/>
      <c r="H88" s="348"/>
      <c r="I88" s="348"/>
    </row>
    <row r="89" spans="2:9" ht="18.75">
      <c r="B89" s="347" t="s">
        <v>12</v>
      </c>
      <c r="C89" s="348"/>
      <c r="D89" s="348"/>
      <c r="E89" s="348"/>
      <c r="F89" s="348"/>
      <c r="G89" s="348"/>
      <c r="H89" s="348"/>
      <c r="I89" s="348"/>
    </row>
    <row r="90" spans="2:9" ht="18.75">
      <c r="B90" s="347" t="s">
        <v>470</v>
      </c>
      <c r="C90" s="348"/>
      <c r="D90" s="348"/>
      <c r="E90" s="348"/>
      <c r="F90" s="348"/>
      <c r="G90" s="348"/>
      <c r="H90" s="348"/>
      <c r="I90" s="348"/>
    </row>
    <row r="91" spans="2:9" ht="18.75">
      <c r="B91" s="347" t="s">
        <v>13</v>
      </c>
      <c r="C91" s="348"/>
      <c r="D91" s="348"/>
      <c r="E91" s="348"/>
      <c r="F91" s="348"/>
      <c r="G91" s="348"/>
      <c r="H91" s="348"/>
      <c r="I91" s="348"/>
    </row>
    <row r="92" spans="2:9" ht="15">
      <c r="B92" s="4"/>
      <c r="C92" s="18"/>
      <c r="D92" s="18"/>
      <c r="E92" s="18"/>
      <c r="F92" s="18"/>
      <c r="G92" s="18"/>
      <c r="H92" s="4"/>
      <c r="I92" s="45"/>
    </row>
    <row r="93" spans="2:9" ht="18.75">
      <c r="B93" s="373" t="s">
        <v>98</v>
      </c>
      <c r="C93" s="373"/>
      <c r="D93" s="373"/>
      <c r="E93" s="373"/>
      <c r="F93" s="373"/>
      <c r="G93" s="373"/>
      <c r="H93" s="373"/>
      <c r="I93" s="373"/>
    </row>
    <row r="94" spans="2:9" ht="19.5" thickBot="1">
      <c r="B94" s="386" t="s">
        <v>507</v>
      </c>
      <c r="C94" s="386"/>
      <c r="D94" s="386"/>
      <c r="E94" s="386"/>
      <c r="F94" s="386"/>
      <c r="G94" s="386"/>
      <c r="H94" s="386"/>
      <c r="I94" s="386"/>
    </row>
    <row r="95" spans="2:9" ht="15" thickBot="1">
      <c r="B95" s="374" t="s">
        <v>6</v>
      </c>
      <c r="C95" s="375"/>
      <c r="D95" s="375"/>
      <c r="E95" s="375"/>
      <c r="F95" s="387"/>
      <c r="G95" s="328" t="s">
        <v>36</v>
      </c>
      <c r="H95" s="342" t="s">
        <v>37</v>
      </c>
      <c r="I95" s="407" t="s">
        <v>100</v>
      </c>
    </row>
    <row r="96" spans="2:9" ht="176.25" thickBot="1">
      <c r="B96" s="68" t="s">
        <v>32</v>
      </c>
      <c r="C96" s="69" t="s">
        <v>33</v>
      </c>
      <c r="D96" s="69" t="s">
        <v>34</v>
      </c>
      <c r="E96" s="69" t="s">
        <v>39</v>
      </c>
      <c r="F96" s="70" t="s">
        <v>35</v>
      </c>
      <c r="G96" s="388"/>
      <c r="H96" s="344"/>
      <c r="I96" s="408"/>
    </row>
    <row r="97" spans="2:9">
      <c r="B97" s="123">
        <v>3</v>
      </c>
      <c r="C97" s="124" t="s">
        <v>195</v>
      </c>
      <c r="D97" s="124" t="s">
        <v>173</v>
      </c>
      <c r="E97" s="124" t="s">
        <v>176</v>
      </c>
      <c r="F97" s="286" t="s">
        <v>479</v>
      </c>
      <c r="G97" s="287" t="s">
        <v>347</v>
      </c>
      <c r="H97" s="288" t="s">
        <v>481</v>
      </c>
      <c r="I97" s="175">
        <v>3742.49</v>
      </c>
    </row>
    <row r="98" spans="2:9">
      <c r="B98" s="123"/>
      <c r="C98" s="124"/>
      <c r="D98" s="124"/>
      <c r="E98" s="124"/>
      <c r="F98" s="124"/>
      <c r="G98" s="97"/>
      <c r="H98" s="188"/>
      <c r="I98" s="125"/>
    </row>
    <row r="99" spans="2:9" ht="15">
      <c r="B99" s="56"/>
      <c r="C99" s="57"/>
      <c r="D99" s="57"/>
      <c r="E99" s="57"/>
      <c r="F99" s="58"/>
      <c r="G99" s="59"/>
      <c r="H99" s="60"/>
      <c r="I99" s="61"/>
    </row>
    <row r="100" spans="2:9" ht="15.75" thickBot="1">
      <c r="B100" s="44"/>
      <c r="C100" s="33"/>
      <c r="D100" s="33"/>
      <c r="E100" s="33"/>
      <c r="F100" s="33"/>
      <c r="G100" s="34"/>
      <c r="H100" s="35" t="s">
        <v>38</v>
      </c>
      <c r="I100" s="36">
        <f>SUM(I97:I98)</f>
        <v>3742.49</v>
      </c>
    </row>
    <row r="101" spans="2:9" ht="15">
      <c r="B101" s="11"/>
      <c r="C101" s="11"/>
      <c r="D101" s="11"/>
      <c r="E101" s="11"/>
      <c r="F101" s="11"/>
      <c r="G101" s="11"/>
      <c r="H101" s="4"/>
      <c r="I101" s="45"/>
    </row>
    <row r="102" spans="2:9" ht="15.75" thickBot="1">
      <c r="B102" s="11"/>
      <c r="C102" s="11"/>
      <c r="D102" s="11"/>
      <c r="E102" s="11"/>
      <c r="F102" s="11"/>
      <c r="G102" s="11"/>
      <c r="H102" s="4"/>
      <c r="I102" s="45"/>
    </row>
    <row r="103" spans="2:9" ht="15">
      <c r="B103" s="399" t="s">
        <v>400</v>
      </c>
      <c r="C103" s="400"/>
      <c r="D103" s="400"/>
      <c r="E103" s="400"/>
      <c r="F103" s="400"/>
      <c r="G103" s="401"/>
      <c r="H103" s="402" t="s">
        <v>203</v>
      </c>
      <c r="I103" s="403"/>
    </row>
    <row r="104" spans="2:9" ht="15">
      <c r="B104" s="62"/>
      <c r="C104" s="63"/>
      <c r="D104" s="63"/>
      <c r="E104" s="63"/>
      <c r="F104" s="63"/>
      <c r="G104" s="63"/>
      <c r="H104" s="62"/>
      <c r="I104" s="64"/>
    </row>
    <row r="105" spans="2:9" ht="15">
      <c r="B105" s="389" t="s">
        <v>403</v>
      </c>
      <c r="C105" s="404"/>
      <c r="D105" s="404"/>
      <c r="E105" s="404"/>
      <c r="F105" s="404"/>
      <c r="G105" s="405"/>
      <c r="H105" s="389" t="s">
        <v>423</v>
      </c>
      <c r="I105" s="390"/>
    </row>
    <row r="106" spans="2:9" ht="15">
      <c r="B106" s="391" t="s">
        <v>483</v>
      </c>
      <c r="C106" s="392"/>
      <c r="D106" s="392"/>
      <c r="E106" s="392"/>
      <c r="F106" s="392"/>
      <c r="G106" s="390"/>
      <c r="H106" s="393" t="s">
        <v>402</v>
      </c>
      <c r="I106" s="394"/>
    </row>
    <row r="107" spans="2:9" ht="15">
      <c r="B107" s="65"/>
      <c r="C107" s="66"/>
      <c r="D107" s="66"/>
      <c r="E107" s="66"/>
      <c r="F107" s="66"/>
      <c r="G107" s="66"/>
      <c r="H107" s="65"/>
      <c r="I107" s="64"/>
    </row>
    <row r="108" spans="2:9" ht="15.75" thickBot="1">
      <c r="B108" s="395" t="s">
        <v>477</v>
      </c>
      <c r="C108" s="396"/>
      <c r="D108" s="396"/>
      <c r="E108" s="396"/>
      <c r="F108" s="396"/>
      <c r="G108" s="397"/>
      <c r="H108" s="395" t="s">
        <v>206</v>
      </c>
      <c r="I108" s="398"/>
    </row>
    <row r="109" spans="2:9" ht="15">
      <c r="B109" s="66"/>
      <c r="C109" s="66"/>
      <c r="D109" s="66"/>
      <c r="E109" s="66"/>
      <c r="F109" s="66"/>
      <c r="G109" s="66"/>
      <c r="H109" s="66"/>
      <c r="I109" s="16"/>
    </row>
    <row r="110" spans="2:9" ht="15">
      <c r="B110" s="66"/>
      <c r="C110" s="66"/>
      <c r="D110" s="66"/>
      <c r="E110" s="66"/>
      <c r="F110" s="66"/>
      <c r="G110" s="66"/>
      <c r="H110" s="66"/>
      <c r="I110" s="16"/>
    </row>
    <row r="111" spans="2:9" ht="15">
      <c r="B111" s="66"/>
      <c r="C111" s="66"/>
      <c r="D111" s="66"/>
      <c r="E111" s="66"/>
      <c r="F111" s="66"/>
      <c r="G111" s="66"/>
      <c r="H111" s="66"/>
      <c r="I111" s="16"/>
    </row>
    <row r="112" spans="2:9" ht="15">
      <c r="B112" s="66"/>
      <c r="C112" s="66"/>
      <c r="D112" s="66"/>
      <c r="E112" s="66"/>
      <c r="F112" s="66"/>
      <c r="G112" s="66"/>
      <c r="H112" s="66"/>
      <c r="I112" s="16"/>
    </row>
    <row r="113" spans="2:9" ht="15">
      <c r="B113" s="66"/>
      <c r="C113" s="66"/>
      <c r="D113" s="66"/>
      <c r="E113" s="66"/>
      <c r="F113" s="66"/>
      <c r="G113" s="66"/>
      <c r="H113" s="66"/>
      <c r="I113" s="16"/>
    </row>
    <row r="114" spans="2:9" ht="15">
      <c r="B114" s="66"/>
      <c r="C114" s="66"/>
      <c r="D114" s="66"/>
      <c r="E114" s="66"/>
      <c r="F114" s="66"/>
      <c r="G114" s="66"/>
      <c r="H114" s="66"/>
      <c r="I114" s="16"/>
    </row>
    <row r="115" spans="2:9" ht="15">
      <c r="B115" s="66"/>
      <c r="C115" s="66"/>
      <c r="D115" s="66"/>
      <c r="E115" s="66"/>
      <c r="F115" s="66"/>
      <c r="G115" s="66"/>
      <c r="H115" s="66"/>
      <c r="I115" s="16"/>
    </row>
    <row r="116" spans="2:9" ht="15">
      <c r="B116" s="66"/>
      <c r="C116" s="66"/>
      <c r="D116" s="66"/>
      <c r="E116" s="66"/>
      <c r="F116" s="66"/>
      <c r="G116" s="66"/>
      <c r="H116" s="66"/>
      <c r="I116" s="16"/>
    </row>
    <row r="117" spans="2:9" ht="15">
      <c r="B117" s="66"/>
      <c r="C117" s="66"/>
      <c r="D117" s="66"/>
      <c r="E117" s="66"/>
      <c r="F117" s="66"/>
      <c r="G117" s="66"/>
      <c r="H117" s="66"/>
      <c r="I117" s="16"/>
    </row>
    <row r="118" spans="2:9" ht="15">
      <c r="B118" s="66"/>
      <c r="C118" s="66"/>
      <c r="D118" s="66"/>
      <c r="E118" s="66"/>
      <c r="F118" s="66"/>
      <c r="G118" s="66"/>
      <c r="H118" s="66"/>
      <c r="I118" s="16"/>
    </row>
    <row r="119" spans="2:9" ht="15">
      <c r="B119" s="66"/>
      <c r="C119" s="66"/>
      <c r="D119" s="66"/>
      <c r="E119" s="66"/>
      <c r="F119" s="66"/>
      <c r="G119" s="66"/>
      <c r="H119" s="66"/>
      <c r="I119" s="16"/>
    </row>
    <row r="120" spans="2:9" ht="15">
      <c r="B120" s="66"/>
      <c r="C120" s="66"/>
      <c r="D120" s="66"/>
      <c r="E120" s="66"/>
      <c r="F120" s="66"/>
      <c r="G120" s="66"/>
      <c r="H120" s="66"/>
      <c r="I120" s="16"/>
    </row>
    <row r="121" spans="2:9" ht="15">
      <c r="B121" s="66"/>
      <c r="C121" s="66"/>
      <c r="D121" s="66"/>
      <c r="E121" s="66"/>
      <c r="F121" s="66"/>
      <c r="G121" s="66"/>
      <c r="H121" s="66"/>
      <c r="I121" s="16"/>
    </row>
    <row r="122" spans="2:9" ht="15">
      <c r="B122" s="66"/>
      <c r="C122" s="66"/>
      <c r="D122" s="66"/>
      <c r="E122" s="66"/>
      <c r="F122" s="66"/>
      <c r="G122" s="66"/>
      <c r="H122" s="66"/>
      <c r="I122" s="16"/>
    </row>
    <row r="123" spans="2:9" ht="15">
      <c r="B123" s="66"/>
      <c r="C123" s="66"/>
      <c r="D123" s="66"/>
      <c r="E123" s="66"/>
      <c r="F123" s="66"/>
      <c r="G123" s="66"/>
      <c r="H123" s="66"/>
      <c r="I123" s="16"/>
    </row>
    <row r="124" spans="2:9" ht="15">
      <c r="B124" s="66"/>
      <c r="C124" s="66"/>
      <c r="D124" s="66"/>
      <c r="E124" s="66"/>
      <c r="F124" s="66"/>
      <c r="G124" s="66"/>
      <c r="H124" s="66"/>
      <c r="I124" s="16"/>
    </row>
    <row r="125" spans="2:9" ht="15">
      <c r="B125" s="66"/>
      <c r="C125" s="66"/>
      <c r="D125" s="66"/>
      <c r="E125" s="66"/>
      <c r="F125" s="66"/>
      <c r="G125" s="66"/>
      <c r="H125" s="66"/>
      <c r="I125" s="16"/>
    </row>
    <row r="126" spans="2:9" ht="15">
      <c r="B126" s="66"/>
      <c r="C126" s="66"/>
      <c r="D126" s="66"/>
      <c r="E126" s="66"/>
      <c r="F126" s="66"/>
      <c r="G126" s="66"/>
      <c r="H126" s="66"/>
      <c r="I126" s="16"/>
    </row>
    <row r="127" spans="2:9" ht="15">
      <c r="B127" s="66"/>
      <c r="C127" s="66"/>
      <c r="D127" s="66"/>
      <c r="E127" s="66"/>
      <c r="F127" s="66"/>
      <c r="G127" s="66"/>
      <c r="H127" s="66"/>
      <c r="I127" s="16"/>
    </row>
    <row r="128" spans="2:9" ht="15">
      <c r="B128" s="66"/>
      <c r="C128" s="66"/>
      <c r="D128" s="66"/>
      <c r="E128" s="66"/>
      <c r="F128" s="66"/>
      <c r="G128" s="66"/>
      <c r="H128" s="66"/>
      <c r="I128" s="16"/>
    </row>
    <row r="129" spans="2:9" ht="15">
      <c r="B129" s="66"/>
      <c r="C129" s="66"/>
      <c r="D129" s="66"/>
      <c r="E129" s="66"/>
      <c r="F129" s="66"/>
      <c r="G129" s="66"/>
      <c r="H129" s="66"/>
      <c r="I129" s="16"/>
    </row>
    <row r="130" spans="2:9" ht="18">
      <c r="B130" s="4"/>
      <c r="C130" s="18"/>
      <c r="D130" s="29"/>
      <c r="E130" s="29"/>
      <c r="F130" s="29"/>
      <c r="G130" s="29"/>
      <c r="H130" s="29"/>
      <c r="I130" s="30" t="s">
        <v>94</v>
      </c>
    </row>
    <row r="131" spans="2:9" ht="18.75">
      <c r="B131" s="347" t="s">
        <v>239</v>
      </c>
      <c r="C131" s="348"/>
      <c r="D131" s="348"/>
      <c r="E131" s="348"/>
      <c r="F131" s="348"/>
      <c r="G131" s="348"/>
      <c r="H131" s="348"/>
      <c r="I131" s="348"/>
    </row>
    <row r="132" spans="2:9" ht="18.75">
      <c r="B132" s="347" t="s">
        <v>208</v>
      </c>
      <c r="C132" s="348"/>
      <c r="D132" s="348"/>
      <c r="E132" s="348"/>
      <c r="F132" s="348"/>
      <c r="G132" s="348"/>
      <c r="H132" s="348"/>
      <c r="I132" s="348"/>
    </row>
    <row r="133" spans="2:9" ht="18.75">
      <c r="B133" s="347" t="s">
        <v>12</v>
      </c>
      <c r="C133" s="348"/>
      <c r="D133" s="348"/>
      <c r="E133" s="348"/>
      <c r="F133" s="348"/>
      <c r="G133" s="348"/>
      <c r="H133" s="348"/>
      <c r="I133" s="348"/>
    </row>
    <row r="134" spans="2:9" ht="18.75">
      <c r="B134" s="347" t="s">
        <v>470</v>
      </c>
      <c r="C134" s="348"/>
      <c r="D134" s="348"/>
      <c r="E134" s="348"/>
      <c r="F134" s="348"/>
      <c r="G134" s="348"/>
      <c r="H134" s="348"/>
      <c r="I134" s="348"/>
    </row>
    <row r="135" spans="2:9" ht="18.75">
      <c r="B135" s="347" t="s">
        <v>13</v>
      </c>
      <c r="C135" s="348"/>
      <c r="D135" s="348"/>
      <c r="E135" s="348"/>
      <c r="F135" s="348"/>
      <c r="G135" s="348"/>
      <c r="H135" s="348"/>
      <c r="I135" s="348"/>
    </row>
    <row r="136" spans="2:9" ht="15">
      <c r="B136" s="4"/>
      <c r="C136" s="18"/>
      <c r="D136" s="18"/>
      <c r="E136" s="18"/>
      <c r="F136" s="18"/>
      <c r="G136" s="18"/>
      <c r="H136" s="4"/>
      <c r="I136" s="45"/>
    </row>
    <row r="137" spans="2:9" ht="18.75">
      <c r="B137" s="373" t="s">
        <v>98</v>
      </c>
      <c r="C137" s="373"/>
      <c r="D137" s="373"/>
      <c r="E137" s="373"/>
      <c r="F137" s="373"/>
      <c r="G137" s="373"/>
      <c r="H137" s="373"/>
      <c r="I137" s="373"/>
    </row>
    <row r="138" spans="2:9" ht="41.25" customHeight="1" thickBot="1">
      <c r="B138" s="386" t="s">
        <v>508</v>
      </c>
      <c r="C138" s="386"/>
      <c r="D138" s="386"/>
      <c r="E138" s="386"/>
      <c r="F138" s="386"/>
      <c r="G138" s="386"/>
      <c r="H138" s="386"/>
      <c r="I138" s="386"/>
    </row>
    <row r="139" spans="2:9" ht="15" thickBot="1">
      <c r="B139" s="374" t="s">
        <v>6</v>
      </c>
      <c r="C139" s="375"/>
      <c r="D139" s="375"/>
      <c r="E139" s="375"/>
      <c r="F139" s="387"/>
      <c r="G139" s="328" t="s">
        <v>36</v>
      </c>
      <c r="H139" s="342" t="s">
        <v>37</v>
      </c>
      <c r="I139" s="407" t="s">
        <v>100</v>
      </c>
    </row>
    <row r="140" spans="2:9" ht="176.25" thickBot="1">
      <c r="B140" s="68" t="s">
        <v>32</v>
      </c>
      <c r="C140" s="69" t="s">
        <v>33</v>
      </c>
      <c r="D140" s="69" t="s">
        <v>34</v>
      </c>
      <c r="E140" s="69" t="s">
        <v>39</v>
      </c>
      <c r="F140" s="70" t="s">
        <v>35</v>
      </c>
      <c r="G140" s="388"/>
      <c r="H140" s="344"/>
      <c r="I140" s="408"/>
    </row>
    <row r="141" spans="2:9">
      <c r="B141" s="123">
        <v>3</v>
      </c>
      <c r="C141" s="124" t="s">
        <v>195</v>
      </c>
      <c r="D141" s="124" t="s">
        <v>173</v>
      </c>
      <c r="E141" s="124" t="s">
        <v>176</v>
      </c>
      <c r="F141" s="286" t="s">
        <v>479</v>
      </c>
      <c r="G141" s="287" t="s">
        <v>347</v>
      </c>
      <c r="H141" s="288" t="s">
        <v>481</v>
      </c>
      <c r="I141" s="175">
        <v>68600</v>
      </c>
    </row>
    <row r="142" spans="2:9">
      <c r="B142" s="123">
        <v>3</v>
      </c>
      <c r="C142" s="124" t="s">
        <v>195</v>
      </c>
      <c r="D142" s="124" t="s">
        <v>173</v>
      </c>
      <c r="E142" s="124" t="s">
        <v>176</v>
      </c>
      <c r="F142" s="286" t="s">
        <v>479</v>
      </c>
      <c r="G142" s="287" t="s">
        <v>363</v>
      </c>
      <c r="H142" s="312" t="s">
        <v>421</v>
      </c>
      <c r="I142" s="125">
        <v>3400</v>
      </c>
    </row>
    <row r="143" spans="2:9" ht="15">
      <c r="B143" s="56"/>
      <c r="C143" s="57"/>
      <c r="D143" s="57"/>
      <c r="E143" s="57"/>
      <c r="F143" s="58"/>
      <c r="G143" s="59"/>
      <c r="H143" s="60"/>
      <c r="I143" s="61"/>
    </row>
    <row r="144" spans="2:9" ht="15.75" thickBot="1">
      <c r="B144" s="44"/>
      <c r="C144" s="33"/>
      <c r="D144" s="33"/>
      <c r="E144" s="33"/>
      <c r="F144" s="33"/>
      <c r="G144" s="34"/>
      <c r="H144" s="35" t="s">
        <v>38</v>
      </c>
      <c r="I144" s="36">
        <f>SUM(I141:I142)</f>
        <v>72000</v>
      </c>
    </row>
    <row r="145" spans="2:11" ht="15">
      <c r="B145" s="11"/>
      <c r="C145" s="11"/>
      <c r="D145" s="11"/>
      <c r="E145" s="11"/>
      <c r="F145" s="11"/>
      <c r="G145" s="11"/>
      <c r="H145" s="4"/>
      <c r="I145" s="45"/>
    </row>
    <row r="146" spans="2:11" ht="15.75" thickBot="1">
      <c r="B146" s="11"/>
      <c r="C146" s="11"/>
      <c r="D146" s="11"/>
      <c r="E146" s="11"/>
      <c r="F146" s="11"/>
      <c r="G146" s="11"/>
      <c r="H146" s="4"/>
      <c r="I146" s="45"/>
    </row>
    <row r="147" spans="2:11" ht="15">
      <c r="B147" s="399" t="s">
        <v>485</v>
      </c>
      <c r="C147" s="400"/>
      <c r="D147" s="400"/>
      <c r="E147" s="400"/>
      <c r="F147" s="400"/>
      <c r="G147" s="401"/>
      <c r="H147" s="402" t="s">
        <v>203</v>
      </c>
      <c r="I147" s="403"/>
    </row>
    <row r="148" spans="2:11" ht="15">
      <c r="B148" s="62"/>
      <c r="C148" s="63"/>
      <c r="D148" s="63"/>
      <c r="E148" s="63"/>
      <c r="F148" s="63"/>
      <c r="G148" s="63"/>
      <c r="H148" s="62"/>
      <c r="I148" s="64" t="s">
        <v>490</v>
      </c>
    </row>
    <row r="149" spans="2:11" ht="15">
      <c r="B149" s="389" t="s">
        <v>484</v>
      </c>
      <c r="C149" s="404"/>
      <c r="D149" s="404"/>
      <c r="E149" s="404"/>
      <c r="F149" s="404"/>
      <c r="G149" s="405"/>
      <c r="H149" s="389" t="s">
        <v>423</v>
      </c>
      <c r="I149" s="390"/>
    </row>
    <row r="150" spans="2:11" ht="34.5" customHeight="1">
      <c r="B150" s="391" t="s">
        <v>486</v>
      </c>
      <c r="C150" s="392"/>
      <c r="D150" s="392"/>
      <c r="E150" s="392"/>
      <c r="F150" s="392"/>
      <c r="G150" s="390"/>
      <c r="H150" s="393" t="s">
        <v>402</v>
      </c>
      <c r="I150" s="394"/>
    </row>
    <row r="151" spans="2:11" ht="15">
      <c r="B151" s="65"/>
      <c r="C151" s="66"/>
      <c r="D151" s="66"/>
      <c r="E151" s="66"/>
      <c r="F151" s="66"/>
      <c r="G151" s="66"/>
      <c r="H151" s="65"/>
      <c r="I151" s="64"/>
    </row>
    <row r="152" spans="2:11" ht="15.75" thickBot="1">
      <c r="B152" s="395" t="s">
        <v>487</v>
      </c>
      <c r="C152" s="396"/>
      <c r="D152" s="396"/>
      <c r="E152" s="396"/>
      <c r="F152" s="396"/>
      <c r="G152" s="397"/>
      <c r="H152" s="395" t="s">
        <v>206</v>
      </c>
      <c r="I152" s="398"/>
    </row>
    <row r="153" spans="2:11" ht="15">
      <c r="B153" s="66"/>
      <c r="C153" s="66"/>
      <c r="D153" s="66"/>
      <c r="E153" s="66"/>
      <c r="F153" s="66"/>
      <c r="G153" s="66"/>
      <c r="H153" s="66"/>
      <c r="I153" s="16"/>
    </row>
    <row r="154" spans="2:11" ht="15">
      <c r="B154" s="66"/>
      <c r="C154" s="66"/>
      <c r="D154" s="66"/>
      <c r="E154" s="66"/>
      <c r="F154" s="66"/>
      <c r="G154" s="66"/>
      <c r="H154" s="66"/>
      <c r="I154" s="298"/>
    </row>
    <row r="155" spans="2:11" ht="15.75">
      <c r="B155" s="66"/>
      <c r="C155" s="66"/>
      <c r="D155" s="66"/>
      <c r="E155" s="66"/>
      <c r="F155" s="66"/>
      <c r="G155" s="66"/>
      <c r="H155" s="66"/>
      <c r="K155" s="289"/>
    </row>
    <row r="156" spans="2:11" ht="15">
      <c r="B156" s="66"/>
      <c r="C156" s="66"/>
      <c r="D156" s="66"/>
      <c r="E156" s="66"/>
      <c r="F156" s="66"/>
      <c r="G156" s="66"/>
      <c r="H156" s="299"/>
      <c r="I156" s="298"/>
    </row>
    <row r="157" spans="2:11" ht="15">
      <c r="B157" s="66"/>
      <c r="C157" s="66"/>
      <c r="D157" s="66"/>
      <c r="E157" s="66"/>
      <c r="F157" s="66"/>
      <c r="G157" s="66"/>
      <c r="H157" s="299"/>
      <c r="I157" s="298"/>
    </row>
    <row r="158" spans="2:11" ht="15">
      <c r="B158" s="66"/>
      <c r="C158" s="66"/>
      <c r="D158" s="66"/>
      <c r="E158" s="66"/>
      <c r="F158" s="66"/>
      <c r="G158" s="66"/>
      <c r="H158" s="66"/>
      <c r="I158" s="16"/>
    </row>
    <row r="159" spans="2:11" ht="15">
      <c r="B159" s="66"/>
      <c r="C159" s="66"/>
      <c r="D159" s="66"/>
      <c r="E159" s="66"/>
      <c r="F159" s="66"/>
      <c r="G159" s="66"/>
      <c r="H159" s="66"/>
      <c r="I159" s="16"/>
    </row>
    <row r="160" spans="2:11" ht="15">
      <c r="B160" s="66"/>
      <c r="C160" s="66"/>
      <c r="D160" s="66"/>
      <c r="E160" s="66"/>
      <c r="F160" s="66"/>
      <c r="G160" s="66"/>
      <c r="H160" s="66"/>
      <c r="I160" s="16"/>
    </row>
    <row r="161" spans="2:9" ht="15">
      <c r="B161" s="66"/>
      <c r="C161" s="66"/>
      <c r="D161" s="66"/>
      <c r="E161" s="66"/>
      <c r="F161" s="66"/>
      <c r="G161" s="66"/>
      <c r="H161" s="66"/>
    </row>
    <row r="162" spans="2:9" ht="15">
      <c r="B162" s="66"/>
      <c r="C162" s="66"/>
      <c r="D162" s="66"/>
      <c r="E162" s="66"/>
      <c r="F162" s="66"/>
      <c r="G162" s="66"/>
      <c r="H162" s="66"/>
      <c r="I162" s="16"/>
    </row>
    <row r="163" spans="2:9" ht="15">
      <c r="B163" s="66"/>
      <c r="C163" s="66"/>
      <c r="D163" s="66"/>
      <c r="E163" s="66"/>
      <c r="F163" s="66"/>
      <c r="G163" s="66"/>
      <c r="H163" s="66"/>
      <c r="I163" s="16"/>
    </row>
    <row r="164" spans="2:9" ht="15">
      <c r="B164" s="66"/>
      <c r="C164" s="66"/>
      <c r="D164" s="66"/>
      <c r="E164" s="66"/>
      <c r="F164" s="66"/>
      <c r="G164" s="66"/>
      <c r="H164" s="66"/>
      <c r="I164" s="16"/>
    </row>
    <row r="165" spans="2:9" ht="15">
      <c r="B165" s="66"/>
      <c r="C165" s="66"/>
      <c r="D165" s="66"/>
      <c r="E165" s="66"/>
      <c r="F165" s="66"/>
      <c r="G165" s="66"/>
      <c r="H165" s="66"/>
      <c r="I165" s="16"/>
    </row>
    <row r="166" spans="2:9" ht="15">
      <c r="B166" s="66"/>
      <c r="C166" s="66"/>
      <c r="D166" s="66"/>
      <c r="E166" s="66"/>
      <c r="F166" s="66"/>
      <c r="G166" s="66"/>
      <c r="H166" s="66"/>
      <c r="I166" s="16"/>
    </row>
    <row r="167" spans="2:9" ht="15">
      <c r="B167" s="66"/>
      <c r="C167" s="66"/>
      <c r="D167" s="66"/>
      <c r="E167" s="66"/>
      <c r="F167" s="66"/>
      <c r="G167" s="66"/>
      <c r="H167" s="66"/>
      <c r="I167" s="16"/>
    </row>
    <row r="168" spans="2:9" ht="15">
      <c r="B168" s="66"/>
      <c r="C168" s="66"/>
      <c r="D168" s="66"/>
      <c r="E168" s="66"/>
      <c r="F168" s="66"/>
      <c r="G168" s="66"/>
      <c r="H168" s="66"/>
      <c r="I168" s="16"/>
    </row>
    <row r="169" spans="2:9" ht="15">
      <c r="B169" s="66"/>
      <c r="C169" s="66"/>
      <c r="D169" s="66"/>
      <c r="E169" s="66"/>
      <c r="F169" s="66"/>
      <c r="G169" s="66"/>
      <c r="H169" s="66"/>
      <c r="I169" s="16"/>
    </row>
    <row r="170" spans="2:9" ht="15">
      <c r="B170" s="66"/>
      <c r="C170" s="66"/>
      <c r="D170" s="66"/>
      <c r="E170" s="66"/>
      <c r="F170" s="66"/>
      <c r="G170" s="66"/>
      <c r="H170" s="66"/>
      <c r="I170" s="16"/>
    </row>
    <row r="171" spans="2:9" ht="18">
      <c r="B171" s="4"/>
      <c r="C171" s="18"/>
      <c r="D171" s="29"/>
      <c r="E171" s="29"/>
      <c r="F171" s="29"/>
      <c r="G171" s="29"/>
      <c r="H171" s="29"/>
      <c r="I171" s="30" t="s">
        <v>94</v>
      </c>
    </row>
    <row r="172" spans="2:9" ht="18.75">
      <c r="B172" s="347" t="s">
        <v>239</v>
      </c>
      <c r="C172" s="348"/>
      <c r="D172" s="348"/>
      <c r="E172" s="348"/>
      <c r="F172" s="348"/>
      <c r="G172" s="348"/>
      <c r="H172" s="348"/>
      <c r="I172" s="348"/>
    </row>
    <row r="173" spans="2:9" ht="18.75">
      <c r="B173" s="347" t="s">
        <v>208</v>
      </c>
      <c r="C173" s="348"/>
      <c r="D173" s="348"/>
      <c r="E173" s="348"/>
      <c r="F173" s="348"/>
      <c r="G173" s="348"/>
      <c r="H173" s="348"/>
      <c r="I173" s="348"/>
    </row>
    <row r="174" spans="2:9" ht="18.75">
      <c r="B174" s="347" t="s">
        <v>12</v>
      </c>
      <c r="C174" s="348"/>
      <c r="D174" s="348"/>
      <c r="E174" s="348"/>
      <c r="F174" s="348"/>
      <c r="G174" s="348"/>
      <c r="H174" s="348"/>
      <c r="I174" s="348"/>
    </row>
    <row r="175" spans="2:9" ht="18.75">
      <c r="B175" s="347" t="s">
        <v>470</v>
      </c>
      <c r="C175" s="348"/>
      <c r="D175" s="348"/>
      <c r="E175" s="348"/>
      <c r="F175" s="348"/>
      <c r="G175" s="348"/>
      <c r="H175" s="348"/>
      <c r="I175" s="348"/>
    </row>
    <row r="176" spans="2:9" ht="18.75">
      <c r="B176" s="347" t="s">
        <v>13</v>
      </c>
      <c r="C176" s="348"/>
      <c r="D176" s="348"/>
      <c r="E176" s="348"/>
      <c r="F176" s="348"/>
      <c r="G176" s="348"/>
      <c r="H176" s="348"/>
      <c r="I176" s="348"/>
    </row>
    <row r="177" spans="2:9" ht="15">
      <c r="B177" s="4"/>
      <c r="C177" s="18"/>
      <c r="D177" s="18"/>
      <c r="E177" s="18"/>
      <c r="F177" s="18"/>
      <c r="G177" s="18"/>
      <c r="H177" s="4"/>
      <c r="I177" s="45"/>
    </row>
    <row r="178" spans="2:9" ht="18.75">
      <c r="B178" s="373" t="s">
        <v>98</v>
      </c>
      <c r="C178" s="373"/>
      <c r="D178" s="373"/>
      <c r="E178" s="373"/>
      <c r="F178" s="373"/>
      <c r="G178" s="373"/>
      <c r="H178" s="373"/>
      <c r="I178" s="373"/>
    </row>
    <row r="179" spans="2:9" ht="19.5" customHeight="1" thickBot="1">
      <c r="B179" s="386" t="s">
        <v>509</v>
      </c>
      <c r="C179" s="386"/>
      <c r="D179" s="386"/>
      <c r="E179" s="386"/>
      <c r="F179" s="386"/>
      <c r="G179" s="386"/>
      <c r="H179" s="386"/>
      <c r="I179" s="386"/>
    </row>
    <row r="180" spans="2:9" ht="15" customHeight="1" thickBot="1">
      <c r="B180" s="374" t="s">
        <v>6</v>
      </c>
      <c r="C180" s="375"/>
      <c r="D180" s="375"/>
      <c r="E180" s="375"/>
      <c r="F180" s="387"/>
      <c r="G180" s="328" t="s">
        <v>36</v>
      </c>
      <c r="H180" s="342" t="s">
        <v>37</v>
      </c>
      <c r="I180" s="407" t="s">
        <v>100</v>
      </c>
    </row>
    <row r="181" spans="2:9" ht="176.25" thickBot="1">
      <c r="B181" s="68" t="s">
        <v>32</v>
      </c>
      <c r="C181" s="69" t="s">
        <v>33</v>
      </c>
      <c r="D181" s="69" t="s">
        <v>34</v>
      </c>
      <c r="E181" s="69" t="s">
        <v>39</v>
      </c>
      <c r="F181" s="70" t="s">
        <v>35</v>
      </c>
      <c r="G181" s="388"/>
      <c r="H181" s="344"/>
      <c r="I181" s="408"/>
    </row>
    <row r="182" spans="2:9">
      <c r="B182" s="123">
        <v>3</v>
      </c>
      <c r="C182" s="124" t="s">
        <v>195</v>
      </c>
      <c r="D182" s="124" t="s">
        <v>173</v>
      </c>
      <c r="E182" s="124" t="s">
        <v>176</v>
      </c>
      <c r="F182" s="316" t="s">
        <v>479</v>
      </c>
      <c r="G182" s="314" t="s">
        <v>248</v>
      </c>
      <c r="H182" s="315" t="s">
        <v>249</v>
      </c>
      <c r="I182" s="175">
        <v>2000</v>
      </c>
    </row>
    <row r="183" spans="2:9">
      <c r="B183" s="123">
        <v>3</v>
      </c>
      <c r="C183" s="124" t="s">
        <v>195</v>
      </c>
      <c r="D183" s="124" t="s">
        <v>173</v>
      </c>
      <c r="E183" s="124" t="s">
        <v>176</v>
      </c>
      <c r="F183" s="316" t="s">
        <v>479</v>
      </c>
      <c r="G183" s="314" t="s">
        <v>498</v>
      </c>
      <c r="H183" s="317" t="s">
        <v>172</v>
      </c>
      <c r="I183" s="125">
        <v>2500</v>
      </c>
    </row>
    <row r="184" spans="2:9" ht="15">
      <c r="B184" s="56"/>
      <c r="C184" s="57"/>
      <c r="D184" s="57"/>
      <c r="E184" s="57"/>
      <c r="F184" s="58"/>
      <c r="G184" s="59"/>
      <c r="H184" s="60"/>
      <c r="I184" s="61"/>
    </row>
    <row r="185" spans="2:9" ht="15.75" thickBot="1">
      <c r="B185" s="44"/>
      <c r="C185" s="33"/>
      <c r="D185" s="33"/>
      <c r="E185" s="33"/>
      <c r="F185" s="33"/>
      <c r="G185" s="34"/>
      <c r="H185" s="35" t="s">
        <v>38</v>
      </c>
      <c r="I185" s="36">
        <f>SUM(I182:I183)</f>
        <v>4500</v>
      </c>
    </row>
    <row r="186" spans="2:9" ht="15">
      <c r="B186" s="11"/>
      <c r="C186" s="11"/>
      <c r="D186" s="11"/>
      <c r="E186" s="11"/>
      <c r="F186" s="11"/>
      <c r="G186" s="11"/>
      <c r="H186" s="4"/>
      <c r="I186" s="45"/>
    </row>
    <row r="187" spans="2:9" ht="15.75" thickBot="1">
      <c r="B187" s="11"/>
      <c r="C187" s="11"/>
      <c r="D187" s="11"/>
      <c r="E187" s="11"/>
      <c r="F187" s="11"/>
      <c r="G187" s="11"/>
      <c r="H187" s="4"/>
      <c r="I187" s="45"/>
    </row>
    <row r="188" spans="2:9" ht="15" customHeight="1">
      <c r="B188" s="399" t="s">
        <v>499</v>
      </c>
      <c r="C188" s="400"/>
      <c r="D188" s="400"/>
      <c r="E188" s="400"/>
      <c r="F188" s="400"/>
      <c r="G188" s="401"/>
      <c r="H188" s="402" t="s">
        <v>497</v>
      </c>
      <c r="I188" s="403"/>
    </row>
    <row r="189" spans="2:9" ht="15">
      <c r="B189" s="62"/>
      <c r="C189" s="63"/>
      <c r="D189" s="63"/>
      <c r="E189" s="63"/>
      <c r="F189" s="63"/>
      <c r="G189" s="63"/>
      <c r="H189" s="62"/>
      <c r="I189" s="64" t="s">
        <v>490</v>
      </c>
    </row>
    <row r="190" spans="2:9" ht="15" customHeight="1">
      <c r="B190" s="389" t="s">
        <v>500</v>
      </c>
      <c r="C190" s="404"/>
      <c r="D190" s="404"/>
      <c r="E190" s="404"/>
      <c r="F190" s="404"/>
      <c r="G190" s="405"/>
      <c r="H190" s="389" t="s">
        <v>422</v>
      </c>
      <c r="I190" s="390"/>
    </row>
    <row r="191" spans="2:9" ht="15" customHeight="1">
      <c r="B191" s="391" t="s">
        <v>501</v>
      </c>
      <c r="C191" s="392"/>
      <c r="D191" s="392"/>
      <c r="E191" s="392"/>
      <c r="F191" s="392"/>
      <c r="G191" s="390"/>
      <c r="H191" s="393" t="s">
        <v>502</v>
      </c>
      <c r="I191" s="394"/>
    </row>
    <row r="192" spans="2:9" ht="15">
      <c r="B192" s="65"/>
      <c r="C192" s="66"/>
      <c r="D192" s="66"/>
      <c r="E192" s="66"/>
      <c r="F192" s="66"/>
      <c r="G192" s="66"/>
      <c r="H192" s="65"/>
      <c r="I192" s="64"/>
    </row>
    <row r="193" spans="2:11" ht="15.75" customHeight="1" thickBot="1">
      <c r="B193" s="395" t="s">
        <v>503</v>
      </c>
      <c r="C193" s="396"/>
      <c r="D193" s="396"/>
      <c r="E193" s="396"/>
      <c r="F193" s="396"/>
      <c r="G193" s="397"/>
      <c r="H193" s="395" t="s">
        <v>206</v>
      </c>
      <c r="I193" s="398"/>
    </row>
    <row r="194" spans="2:11" ht="15">
      <c r="B194" s="66"/>
      <c r="C194" s="66"/>
      <c r="D194" s="66"/>
      <c r="E194" s="66"/>
      <c r="F194" s="66"/>
      <c r="G194" s="66"/>
      <c r="H194" s="66"/>
      <c r="I194" s="16"/>
    </row>
    <row r="195" spans="2:11" ht="15">
      <c r="B195" s="66"/>
      <c r="C195" s="66"/>
      <c r="D195" s="66"/>
      <c r="E195" s="66"/>
      <c r="F195" s="66"/>
      <c r="G195" s="66"/>
      <c r="H195" s="299"/>
      <c r="I195" s="298"/>
    </row>
    <row r="196" spans="2:11" ht="15">
      <c r="B196" s="66"/>
      <c r="C196" s="66"/>
      <c r="D196" s="66"/>
      <c r="E196" s="66"/>
      <c r="F196" s="66"/>
      <c r="G196" s="66"/>
      <c r="H196" s="66"/>
    </row>
    <row r="197" spans="2:11" ht="15">
      <c r="B197" s="66"/>
      <c r="C197" s="66"/>
      <c r="D197" s="66"/>
      <c r="E197" s="66"/>
      <c r="F197" s="66"/>
      <c r="G197" s="66"/>
      <c r="H197" s="299"/>
      <c r="I197" s="298"/>
    </row>
    <row r="198" spans="2:11" ht="15">
      <c r="B198" s="66"/>
      <c r="C198" s="66"/>
      <c r="D198" s="66"/>
      <c r="E198" s="66"/>
      <c r="F198" s="66"/>
      <c r="G198" s="66"/>
      <c r="H198" s="299"/>
      <c r="I198" s="298"/>
      <c r="K198" s="313"/>
    </row>
    <row r="199" spans="2:11" ht="15">
      <c r="B199" s="66"/>
      <c r="C199" s="66"/>
      <c r="D199" s="66"/>
      <c r="E199" s="66"/>
      <c r="F199" s="66"/>
      <c r="G199" s="66"/>
      <c r="H199" s="66"/>
      <c r="I199" s="16"/>
    </row>
    <row r="200" spans="2:11" ht="15">
      <c r="B200" s="66"/>
      <c r="C200" s="66"/>
      <c r="D200" s="66"/>
      <c r="E200" s="66"/>
      <c r="F200" s="66"/>
      <c r="G200" s="66"/>
      <c r="H200" s="66"/>
      <c r="I200" s="16"/>
      <c r="K200" s="211"/>
    </row>
    <row r="201" spans="2:11" ht="15">
      <c r="B201" s="66"/>
      <c r="C201" s="66"/>
      <c r="D201" s="66"/>
      <c r="E201" s="66"/>
      <c r="F201" s="66"/>
      <c r="G201" s="66"/>
      <c r="H201" s="66"/>
      <c r="I201" s="16"/>
    </row>
    <row r="202" spans="2:11" ht="15">
      <c r="B202" s="66"/>
      <c r="C202" s="66"/>
      <c r="D202" s="66"/>
      <c r="E202" s="66"/>
      <c r="F202" s="66"/>
      <c r="G202" s="66"/>
      <c r="H202" s="66"/>
      <c r="I202" s="16"/>
    </row>
    <row r="203" spans="2:11" ht="15">
      <c r="B203" s="66"/>
      <c r="C203" s="66"/>
      <c r="D203" s="66"/>
      <c r="E203" s="66"/>
      <c r="F203" s="66"/>
      <c r="G203" s="66"/>
      <c r="H203" s="66"/>
      <c r="I203" s="16"/>
    </row>
    <row r="204" spans="2:11" ht="15">
      <c r="B204" s="66"/>
      <c r="C204" s="66"/>
      <c r="D204" s="66"/>
      <c r="E204" s="66"/>
      <c r="F204" s="66"/>
      <c r="G204" s="66"/>
      <c r="H204" s="66"/>
      <c r="I204" s="16"/>
    </row>
    <row r="205" spans="2:11" ht="15">
      <c r="B205" s="66"/>
      <c r="C205" s="66"/>
      <c r="D205" s="66"/>
      <c r="E205" s="66"/>
      <c r="F205" s="66"/>
      <c r="G205" s="66"/>
      <c r="H205" s="66"/>
      <c r="I205" s="16"/>
    </row>
    <row r="206" spans="2:11" ht="15">
      <c r="B206" s="66"/>
      <c r="C206" s="66"/>
      <c r="D206" s="66"/>
      <c r="E206" s="66"/>
      <c r="F206" s="66"/>
      <c r="G206" s="66"/>
      <c r="H206" s="299"/>
      <c r="I206" s="298"/>
    </row>
    <row r="207" spans="2:11" ht="15">
      <c r="B207" s="66"/>
      <c r="C207" s="66"/>
      <c r="D207" s="66"/>
      <c r="E207" s="66"/>
      <c r="F207" s="66"/>
      <c r="G207" s="66"/>
      <c r="H207" s="66"/>
    </row>
    <row r="208" spans="2:11" ht="15">
      <c r="B208" s="66"/>
      <c r="C208" s="66"/>
      <c r="D208" s="66"/>
      <c r="E208" s="66"/>
      <c r="F208" s="66"/>
      <c r="G208" s="66"/>
      <c r="H208" s="299"/>
      <c r="I208" s="298"/>
      <c r="K208" s="313"/>
    </row>
    <row r="209" spans="2:11" ht="15">
      <c r="B209" s="66"/>
      <c r="C209" s="66"/>
      <c r="D209" s="66"/>
      <c r="E209" s="66"/>
      <c r="F209" s="66"/>
      <c r="G209" s="66"/>
      <c r="H209" s="299"/>
      <c r="I209" s="298"/>
    </row>
    <row r="210" spans="2:11" ht="15">
      <c r="B210" s="66"/>
      <c r="C210" s="66"/>
      <c r="D210" s="66"/>
      <c r="E210" s="66"/>
      <c r="F210" s="66"/>
      <c r="G210" s="66"/>
      <c r="H210" s="66"/>
      <c r="I210" s="16"/>
      <c r="K210" s="211"/>
    </row>
    <row r="211" spans="2:11" ht="15">
      <c r="B211" s="66"/>
      <c r="C211" s="66"/>
      <c r="D211" s="66"/>
      <c r="E211" s="66"/>
      <c r="F211" s="66"/>
      <c r="G211" s="66"/>
      <c r="H211" s="66"/>
      <c r="I211" s="16"/>
    </row>
    <row r="212" spans="2:11" ht="15">
      <c r="B212" s="66"/>
      <c r="C212" s="66"/>
      <c r="D212" s="66"/>
      <c r="E212" s="66"/>
      <c r="F212" s="66"/>
      <c r="G212" s="66"/>
      <c r="H212" s="66"/>
      <c r="I212" s="16"/>
    </row>
    <row r="213" spans="2:11" ht="18">
      <c r="B213" s="4"/>
      <c r="C213" s="18"/>
      <c r="D213" s="29"/>
      <c r="E213" s="29"/>
      <c r="F213" s="29"/>
      <c r="G213" s="29"/>
      <c r="H213" s="29"/>
      <c r="I213" s="30" t="s">
        <v>94</v>
      </c>
    </row>
    <row r="214" spans="2:11" ht="18.75">
      <c r="B214" s="347" t="s">
        <v>239</v>
      </c>
      <c r="C214" s="348"/>
      <c r="D214" s="348"/>
      <c r="E214" s="348"/>
      <c r="F214" s="348"/>
      <c r="G214" s="348"/>
      <c r="H214" s="348"/>
      <c r="I214" s="348"/>
    </row>
    <row r="215" spans="2:11" ht="18.75">
      <c r="B215" s="347" t="s">
        <v>208</v>
      </c>
      <c r="C215" s="348"/>
      <c r="D215" s="348"/>
      <c r="E215" s="348"/>
      <c r="F215" s="348"/>
      <c r="G215" s="348"/>
      <c r="H215" s="348"/>
      <c r="I215" s="348"/>
    </row>
    <row r="216" spans="2:11" ht="18.75">
      <c r="B216" s="347" t="s">
        <v>12</v>
      </c>
      <c r="C216" s="348"/>
      <c r="D216" s="348"/>
      <c r="E216" s="348"/>
      <c r="F216" s="348"/>
      <c r="G216" s="348"/>
      <c r="H216" s="348"/>
      <c r="I216" s="348"/>
    </row>
    <row r="217" spans="2:11" ht="18.75">
      <c r="B217" s="347" t="s">
        <v>470</v>
      </c>
      <c r="C217" s="348"/>
      <c r="D217" s="348"/>
      <c r="E217" s="348"/>
      <c r="F217" s="348"/>
      <c r="G217" s="348"/>
      <c r="H217" s="348"/>
      <c r="I217" s="348"/>
    </row>
    <row r="218" spans="2:11" ht="18.75">
      <c r="B218" s="347" t="s">
        <v>13</v>
      </c>
      <c r="C218" s="348"/>
      <c r="D218" s="348"/>
      <c r="E218" s="348"/>
      <c r="F218" s="348"/>
      <c r="G218" s="348"/>
      <c r="H218" s="348"/>
      <c r="I218" s="348"/>
    </row>
    <row r="219" spans="2:11" ht="15">
      <c r="B219" s="4"/>
      <c r="C219" s="18"/>
      <c r="D219" s="18"/>
      <c r="E219" s="18"/>
      <c r="F219" s="18"/>
      <c r="G219" s="18"/>
      <c r="H219" s="4"/>
      <c r="I219" s="45"/>
    </row>
    <row r="220" spans="2:11" ht="18.75">
      <c r="B220" s="373" t="s">
        <v>98</v>
      </c>
      <c r="C220" s="373"/>
      <c r="D220" s="373"/>
      <c r="E220" s="373"/>
      <c r="F220" s="373"/>
      <c r="G220" s="373"/>
      <c r="H220" s="373"/>
      <c r="I220" s="373"/>
    </row>
    <row r="221" spans="2:11" ht="40.5" customHeight="1" thickBot="1">
      <c r="B221" s="386" t="s">
        <v>512</v>
      </c>
      <c r="C221" s="386"/>
      <c r="D221" s="386"/>
      <c r="E221" s="386"/>
      <c r="F221" s="386"/>
      <c r="G221" s="386"/>
      <c r="H221" s="386"/>
      <c r="I221" s="386"/>
    </row>
    <row r="222" spans="2:11" ht="18.75" thickBot="1">
      <c r="B222" s="374" t="s">
        <v>6</v>
      </c>
      <c r="C222" s="375"/>
      <c r="D222" s="375"/>
      <c r="E222" s="375"/>
      <c r="F222" s="387"/>
      <c r="G222" s="328" t="s">
        <v>36</v>
      </c>
      <c r="H222" s="318"/>
      <c r="I222" s="320"/>
    </row>
    <row r="223" spans="2:11" ht="176.25" thickBot="1">
      <c r="B223" s="68" t="s">
        <v>32</v>
      </c>
      <c r="C223" s="69" t="s">
        <v>33</v>
      </c>
      <c r="D223" s="69" t="s">
        <v>34</v>
      </c>
      <c r="E223" s="69" t="s">
        <v>39</v>
      </c>
      <c r="F223" s="70" t="s">
        <v>35</v>
      </c>
      <c r="G223" s="388"/>
      <c r="H223" s="319" t="s">
        <v>37</v>
      </c>
      <c r="I223" s="321" t="s">
        <v>100</v>
      </c>
    </row>
    <row r="224" spans="2:11">
      <c r="B224" s="123">
        <v>3</v>
      </c>
      <c r="C224" s="124" t="s">
        <v>195</v>
      </c>
      <c r="D224" s="124" t="s">
        <v>173</v>
      </c>
      <c r="E224" s="124" t="s">
        <v>176</v>
      </c>
      <c r="F224" s="124" t="s">
        <v>178</v>
      </c>
      <c r="G224" s="97" t="s">
        <v>207</v>
      </c>
      <c r="H224" s="102" t="s">
        <v>424</v>
      </c>
      <c r="I224" s="175">
        <v>112812.95</v>
      </c>
    </row>
    <row r="225" spans="2:11">
      <c r="B225" s="123">
        <v>3</v>
      </c>
      <c r="C225" s="124" t="s">
        <v>195</v>
      </c>
      <c r="D225" s="124" t="s">
        <v>173</v>
      </c>
      <c r="E225" s="124" t="s">
        <v>176</v>
      </c>
      <c r="F225" s="124" t="s">
        <v>178</v>
      </c>
      <c r="G225" s="97" t="s">
        <v>363</v>
      </c>
      <c r="H225" s="188" t="s">
        <v>421</v>
      </c>
      <c r="I225" s="125">
        <v>10500</v>
      </c>
    </row>
    <row r="226" spans="2:11" ht="15">
      <c r="B226" s="56"/>
      <c r="C226" s="57"/>
      <c r="D226" s="57"/>
      <c r="E226" s="57"/>
      <c r="F226" s="58"/>
      <c r="G226" s="59"/>
      <c r="H226" s="60"/>
      <c r="I226" s="61"/>
    </row>
    <row r="227" spans="2:11" ht="15.75" thickBot="1">
      <c r="B227" s="44"/>
      <c r="C227" s="33"/>
      <c r="D227" s="33"/>
      <c r="E227" s="33"/>
      <c r="F227" s="33"/>
      <c r="G227" s="34"/>
      <c r="H227" s="35" t="s">
        <v>38</v>
      </c>
      <c r="I227" s="36">
        <f>SUM(I224:I225)</f>
        <v>123312.95</v>
      </c>
    </row>
    <row r="228" spans="2:11" ht="15">
      <c r="B228" s="11"/>
      <c r="C228" s="11"/>
      <c r="D228" s="11"/>
      <c r="E228" s="11"/>
      <c r="F228" s="11"/>
      <c r="G228" s="11"/>
      <c r="H228" s="4"/>
      <c r="I228" s="45"/>
    </row>
    <row r="229" spans="2:11" ht="15.75" thickBot="1">
      <c r="B229" s="11"/>
      <c r="C229" s="11"/>
      <c r="D229" s="11"/>
      <c r="E229" s="11"/>
      <c r="F229" s="11"/>
      <c r="G229" s="11"/>
      <c r="H229" s="4"/>
      <c r="I229" s="45"/>
    </row>
    <row r="230" spans="2:11" ht="15">
      <c r="B230" s="399" t="s">
        <v>401</v>
      </c>
      <c r="C230" s="400"/>
      <c r="D230" s="400"/>
      <c r="E230" s="400"/>
      <c r="F230" s="400"/>
      <c r="G230" s="401"/>
      <c r="H230" s="402" t="s">
        <v>510</v>
      </c>
      <c r="I230" s="406"/>
    </row>
    <row r="231" spans="2:11" ht="15">
      <c r="B231" s="62"/>
      <c r="C231" s="63"/>
      <c r="D231" s="63"/>
      <c r="E231" s="63"/>
      <c r="F231" s="63"/>
      <c r="G231" s="63"/>
      <c r="H231" s="62"/>
      <c r="I231" s="64"/>
    </row>
    <row r="232" spans="2:11" ht="15">
      <c r="B232" s="389" t="s">
        <v>403</v>
      </c>
      <c r="C232" s="404"/>
      <c r="D232" s="404"/>
      <c r="E232" s="404"/>
      <c r="F232" s="404"/>
      <c r="G232" s="405"/>
      <c r="H232" s="389" t="s">
        <v>423</v>
      </c>
      <c r="I232" s="390"/>
    </row>
    <row r="233" spans="2:11" ht="15">
      <c r="B233" s="391" t="s">
        <v>511</v>
      </c>
      <c r="C233" s="392"/>
      <c r="D233" s="392"/>
      <c r="E233" s="392"/>
      <c r="F233" s="392"/>
      <c r="G233" s="390"/>
      <c r="H233" s="393" t="s">
        <v>402</v>
      </c>
      <c r="I233" s="394"/>
    </row>
    <row r="234" spans="2:11" ht="15">
      <c r="B234" s="65"/>
      <c r="C234" s="66"/>
      <c r="D234" s="66"/>
      <c r="E234" s="66"/>
      <c r="F234" s="66"/>
      <c r="G234" s="66"/>
      <c r="H234" s="65"/>
      <c r="I234" s="64"/>
    </row>
    <row r="235" spans="2:11" ht="15.75" thickBot="1">
      <c r="B235" s="395" t="s">
        <v>477</v>
      </c>
      <c r="C235" s="396"/>
      <c r="D235" s="396"/>
      <c r="E235" s="396"/>
      <c r="F235" s="396"/>
      <c r="G235" s="397"/>
      <c r="H235" s="395" t="s">
        <v>206</v>
      </c>
      <c r="I235" s="398"/>
    </row>
    <row r="236" spans="2:11" ht="15">
      <c r="B236" s="66"/>
      <c r="C236" s="66"/>
      <c r="D236" s="66"/>
      <c r="E236" s="66"/>
      <c r="F236" s="66"/>
      <c r="G236" s="66"/>
      <c r="H236" s="66"/>
      <c r="I236" s="16"/>
    </row>
    <row r="237" spans="2:11" ht="15">
      <c r="B237" s="66"/>
      <c r="C237" s="66"/>
      <c r="D237" s="66"/>
      <c r="E237" s="66"/>
      <c r="F237" s="66"/>
      <c r="G237" s="66"/>
      <c r="H237" s="66"/>
      <c r="I237" s="16"/>
    </row>
    <row r="238" spans="2:11" ht="15">
      <c r="B238" s="66"/>
      <c r="C238" s="66"/>
      <c r="D238" s="66"/>
      <c r="E238" s="66"/>
      <c r="F238" s="66"/>
      <c r="G238" s="66"/>
      <c r="H238" s="299" t="s">
        <v>504</v>
      </c>
      <c r="I238" s="298">
        <f>I17+I57+I100+I144+I185+I227</f>
        <v>498289.81</v>
      </c>
    </row>
    <row r="239" spans="2:11" ht="15">
      <c r="B239" s="66"/>
      <c r="C239" s="66"/>
      <c r="D239" s="66"/>
      <c r="E239" s="66"/>
      <c r="F239" s="66"/>
      <c r="G239" s="66"/>
      <c r="H239" s="66"/>
      <c r="K239" s="211"/>
    </row>
    <row r="240" spans="2:11" ht="15">
      <c r="B240" s="66"/>
      <c r="C240" s="66"/>
      <c r="D240" s="66"/>
      <c r="E240" s="66"/>
      <c r="F240" s="66"/>
      <c r="G240" s="66"/>
      <c r="H240" s="299" t="s">
        <v>491</v>
      </c>
      <c r="I240" s="298">
        <f>I238-I241</f>
        <v>352053.81</v>
      </c>
    </row>
    <row r="241" spans="2:11" ht="15">
      <c r="B241" s="66"/>
      <c r="C241" s="66"/>
      <c r="D241" s="66"/>
      <c r="E241" s="66"/>
      <c r="F241" s="66"/>
      <c r="G241" s="66"/>
      <c r="H241" s="299" t="s">
        <v>492</v>
      </c>
      <c r="I241" s="298">
        <f>I14+I57+I100+I144+I185</f>
        <v>146236</v>
      </c>
      <c r="K241" s="313">
        <v>343806.96</v>
      </c>
    </row>
    <row r="242" spans="2:11" ht="15">
      <c r="B242" s="66"/>
      <c r="C242" s="66"/>
      <c r="D242" s="66"/>
      <c r="E242" s="66"/>
      <c r="F242" s="66"/>
      <c r="G242" s="66"/>
      <c r="H242" s="66"/>
      <c r="I242" s="16"/>
    </row>
    <row r="243" spans="2:11" ht="15">
      <c r="B243" s="66"/>
      <c r="C243" s="66"/>
      <c r="D243" s="66"/>
      <c r="E243" s="66"/>
      <c r="F243" s="66"/>
      <c r="G243" s="66"/>
      <c r="H243" s="66"/>
      <c r="I243" s="16"/>
      <c r="K243" s="211">
        <f>K241-I241</f>
        <v>197570.96000000002</v>
      </c>
    </row>
    <row r="244" spans="2:11" ht="15">
      <c r="B244" s="66"/>
      <c r="C244" s="66"/>
      <c r="D244" s="66"/>
      <c r="E244" s="66"/>
      <c r="F244" s="66"/>
      <c r="G244" s="66"/>
      <c r="H244" s="66"/>
      <c r="I244" s="16"/>
    </row>
    <row r="245" spans="2:11" ht="15">
      <c r="B245" s="66"/>
      <c r="C245" s="66"/>
      <c r="D245" s="66"/>
      <c r="E245" s="66"/>
      <c r="F245" s="66"/>
      <c r="G245" s="66"/>
      <c r="H245" s="66"/>
      <c r="I245" s="16"/>
    </row>
    <row r="246" spans="2:11" ht="15">
      <c r="B246" s="66"/>
      <c r="C246" s="66"/>
      <c r="D246" s="66"/>
      <c r="E246" s="66"/>
      <c r="F246" s="66"/>
      <c r="G246" s="66"/>
      <c r="H246" s="66"/>
      <c r="I246" s="16"/>
    </row>
    <row r="247" spans="2:11" ht="15">
      <c r="B247" s="66"/>
      <c r="C247" s="66"/>
      <c r="D247" s="66"/>
      <c r="E247" s="66"/>
      <c r="F247" s="66"/>
      <c r="G247" s="66"/>
      <c r="H247" s="66"/>
      <c r="I247" s="16"/>
    </row>
    <row r="248" spans="2:11" ht="15">
      <c r="B248" s="66"/>
      <c r="C248" s="66"/>
      <c r="D248" s="66"/>
      <c r="E248" s="66"/>
      <c r="F248" s="66"/>
      <c r="G248" s="66"/>
      <c r="H248" s="66"/>
      <c r="I248" s="16"/>
    </row>
    <row r="249" spans="2:11" ht="15">
      <c r="B249" s="66"/>
      <c r="C249" s="66"/>
      <c r="D249" s="66"/>
      <c r="E249" s="66"/>
      <c r="F249" s="66"/>
      <c r="G249" s="66"/>
      <c r="H249" s="66"/>
      <c r="I249" s="322">
        <v>352053.81</v>
      </c>
    </row>
    <row r="250" spans="2:11" ht="15">
      <c r="B250" s="66"/>
      <c r="C250" s="66"/>
      <c r="D250" s="66"/>
      <c r="E250" s="66"/>
      <c r="F250" s="66"/>
      <c r="G250" s="66"/>
      <c r="H250" s="66"/>
      <c r="I250" s="16"/>
    </row>
    <row r="251" spans="2:11" ht="15">
      <c r="B251" s="66"/>
      <c r="C251" s="66"/>
      <c r="D251" s="66"/>
      <c r="E251" s="66"/>
      <c r="F251" s="66"/>
      <c r="G251" s="66"/>
      <c r="H251" s="66"/>
      <c r="I251" s="16"/>
    </row>
    <row r="252" spans="2:11" ht="15">
      <c r="B252" s="66"/>
      <c r="C252" s="66"/>
      <c r="D252" s="66"/>
      <c r="E252" s="66"/>
      <c r="F252" s="66"/>
      <c r="G252" s="66"/>
      <c r="H252" s="66"/>
      <c r="I252" s="211"/>
    </row>
    <row r="253" spans="2:11" ht="15">
      <c r="B253" s="66"/>
      <c r="C253" s="66"/>
      <c r="D253" s="66"/>
      <c r="E253" s="66"/>
      <c r="F253" s="66"/>
      <c r="G253" s="66"/>
      <c r="H253" s="66"/>
      <c r="I253" s="298"/>
    </row>
    <row r="254" spans="2:11" ht="15">
      <c r="B254" s="66"/>
      <c r="C254" s="66"/>
      <c r="D254" s="66"/>
      <c r="E254" s="66"/>
      <c r="F254" s="66"/>
      <c r="G254" s="66"/>
      <c r="H254" s="66"/>
      <c r="I254" s="16"/>
    </row>
    <row r="255" spans="2:11" ht="15">
      <c r="B255" s="66"/>
      <c r="C255" s="66"/>
      <c r="D255" s="66"/>
      <c r="E255" s="66"/>
      <c r="F255" s="66"/>
      <c r="G255" s="66"/>
      <c r="H255" s="66"/>
      <c r="I255" s="16"/>
    </row>
    <row r="256" spans="2:11" ht="15">
      <c r="B256" s="66"/>
      <c r="C256" s="66"/>
      <c r="D256" s="66"/>
      <c r="E256" s="66"/>
      <c r="F256" s="66"/>
      <c r="G256" s="66"/>
      <c r="H256" s="66"/>
      <c r="I256" s="16"/>
    </row>
    <row r="257" spans="2:9" ht="15">
      <c r="B257" s="66"/>
      <c r="C257" s="66"/>
      <c r="D257" s="66"/>
      <c r="E257" s="66"/>
      <c r="F257" s="66"/>
      <c r="G257" s="66"/>
      <c r="H257" s="66"/>
      <c r="I257" s="16"/>
    </row>
    <row r="258" spans="2:9" ht="15">
      <c r="B258" s="66"/>
      <c r="C258" s="66"/>
      <c r="D258" s="66"/>
      <c r="E258" s="66"/>
      <c r="F258" s="66"/>
      <c r="G258" s="66"/>
      <c r="H258" s="66"/>
      <c r="I258" s="16"/>
    </row>
    <row r="259" spans="2:9" ht="15">
      <c r="B259" s="66"/>
      <c r="C259" s="66"/>
      <c r="D259" s="66"/>
      <c r="E259" s="66"/>
      <c r="F259" s="66"/>
      <c r="G259" s="66"/>
      <c r="H259" s="66"/>
      <c r="I259" s="16"/>
    </row>
    <row r="260" spans="2:9" ht="15">
      <c r="B260" s="66"/>
      <c r="C260" s="66"/>
      <c r="D260" s="66"/>
      <c r="E260" s="66"/>
      <c r="F260" s="66"/>
      <c r="G260" s="66"/>
      <c r="H260" s="66"/>
      <c r="I260" s="16"/>
    </row>
    <row r="261" spans="2:9" ht="15">
      <c r="B261" s="66"/>
      <c r="C261" s="66"/>
      <c r="D261" s="66"/>
      <c r="E261" s="66"/>
      <c r="F261" s="66"/>
      <c r="G261" s="66"/>
      <c r="H261" s="66"/>
      <c r="I261" s="16"/>
    </row>
    <row r="262" spans="2:9" ht="15">
      <c r="B262" s="66"/>
      <c r="C262" s="66"/>
      <c r="D262" s="66"/>
      <c r="E262" s="66"/>
      <c r="F262" s="66"/>
      <c r="G262" s="66"/>
      <c r="H262" s="66"/>
      <c r="I262" s="16"/>
    </row>
    <row r="263" spans="2:9" ht="15">
      <c r="B263" s="66"/>
      <c r="C263" s="66"/>
      <c r="D263" s="66"/>
      <c r="E263" s="66"/>
      <c r="F263" s="66"/>
      <c r="G263" s="66"/>
      <c r="H263" s="66"/>
      <c r="I263" s="16"/>
    </row>
    <row r="264" spans="2:9" ht="15">
      <c r="B264" s="66"/>
      <c r="C264" s="66"/>
      <c r="D264" s="66"/>
      <c r="E264" s="66"/>
      <c r="F264" s="66"/>
      <c r="G264" s="66"/>
      <c r="H264" s="66"/>
      <c r="I264" s="16"/>
    </row>
    <row r="265" spans="2:9" ht="15">
      <c r="B265" s="66"/>
      <c r="C265" s="66"/>
      <c r="D265" s="66"/>
      <c r="E265" s="66"/>
      <c r="F265" s="66"/>
      <c r="G265" s="66"/>
      <c r="H265" s="66"/>
      <c r="I265" s="16"/>
    </row>
    <row r="266" spans="2:9" ht="15">
      <c r="B266" s="66"/>
      <c r="C266" s="66"/>
      <c r="D266" s="66"/>
      <c r="E266" s="66"/>
      <c r="F266" s="66"/>
      <c r="G266" s="66"/>
      <c r="H266" s="66"/>
      <c r="I266" s="16"/>
    </row>
    <row r="267" spans="2:9" ht="15">
      <c r="B267" s="66"/>
      <c r="C267" s="66"/>
      <c r="D267" s="66"/>
      <c r="E267" s="66"/>
      <c r="F267" s="66"/>
      <c r="G267" s="66"/>
      <c r="H267" s="66"/>
      <c r="I267" s="16"/>
    </row>
    <row r="268" spans="2:9" ht="15">
      <c r="B268" s="66"/>
      <c r="C268" s="66"/>
      <c r="D268" s="66"/>
      <c r="E268" s="66"/>
      <c r="F268" s="66"/>
      <c r="G268" s="66"/>
      <c r="H268" s="66"/>
      <c r="I268" s="16"/>
    </row>
    <row r="269" spans="2:9" ht="15">
      <c r="B269" s="66"/>
      <c r="C269" s="66"/>
      <c r="D269" s="66"/>
      <c r="E269" s="66"/>
      <c r="F269" s="66"/>
      <c r="G269" s="66"/>
      <c r="H269" s="66"/>
      <c r="I269" s="16"/>
    </row>
    <row r="270" spans="2:9" ht="15">
      <c r="B270" s="66"/>
      <c r="C270" s="66"/>
      <c r="D270" s="66"/>
      <c r="E270" s="66"/>
      <c r="F270" s="66"/>
      <c r="G270" s="66"/>
      <c r="H270" s="66"/>
      <c r="I270" s="16"/>
    </row>
    <row r="271" spans="2:9" ht="15">
      <c r="B271" s="66"/>
      <c r="C271" s="66"/>
      <c r="D271" s="66"/>
      <c r="E271" s="66"/>
      <c r="F271" s="66"/>
      <c r="G271" s="66"/>
      <c r="H271" s="66"/>
      <c r="I271" s="16"/>
    </row>
    <row r="272" spans="2:9" ht="15">
      <c r="B272" s="66"/>
      <c r="C272" s="66"/>
      <c r="D272" s="66"/>
      <c r="E272" s="66"/>
      <c r="F272" s="66"/>
      <c r="G272" s="66"/>
      <c r="H272" s="66"/>
      <c r="I272" s="16"/>
    </row>
    <row r="273" spans="2:9" ht="15">
      <c r="B273" s="66"/>
      <c r="C273" s="66"/>
      <c r="D273" s="66"/>
      <c r="E273" s="66"/>
      <c r="F273" s="66"/>
      <c r="G273" s="66"/>
      <c r="H273" s="66"/>
      <c r="I273" s="16"/>
    </row>
    <row r="274" spans="2:9" ht="15">
      <c r="B274" s="66"/>
      <c r="C274" s="66"/>
      <c r="D274" s="66"/>
      <c r="E274" s="66"/>
      <c r="F274" s="66"/>
      <c r="G274" s="66"/>
      <c r="H274" s="66"/>
      <c r="I274" s="16"/>
    </row>
    <row r="275" spans="2:9" ht="15">
      <c r="B275" s="66"/>
      <c r="C275" s="66"/>
      <c r="D275" s="66"/>
      <c r="E275" s="66"/>
      <c r="F275" s="66"/>
      <c r="G275" s="66"/>
      <c r="H275" s="66"/>
      <c r="I275" s="16"/>
    </row>
    <row r="276" spans="2:9" ht="15">
      <c r="B276" s="66"/>
      <c r="C276" s="66"/>
      <c r="D276" s="66"/>
      <c r="E276" s="66"/>
      <c r="F276" s="66"/>
      <c r="G276" s="66"/>
      <c r="H276" s="66"/>
      <c r="I276" s="16"/>
    </row>
    <row r="277" spans="2:9" ht="15">
      <c r="B277" s="66"/>
      <c r="C277" s="66"/>
      <c r="D277" s="66"/>
      <c r="E277" s="66"/>
      <c r="F277" s="66"/>
      <c r="G277" s="66"/>
      <c r="H277" s="66"/>
      <c r="I277" s="16"/>
    </row>
    <row r="278" spans="2:9" ht="15">
      <c r="B278" s="66"/>
      <c r="C278" s="66"/>
      <c r="D278" s="66"/>
      <c r="E278" s="66"/>
      <c r="F278" s="66"/>
      <c r="G278" s="66"/>
      <c r="H278" s="66"/>
      <c r="I278" s="16"/>
    </row>
    <row r="279" spans="2:9" ht="15">
      <c r="B279" s="66"/>
      <c r="C279" s="66"/>
      <c r="D279" s="66"/>
      <c r="E279" s="66"/>
      <c r="F279" s="66"/>
      <c r="G279" s="66"/>
      <c r="H279" s="66"/>
      <c r="I279" s="16"/>
    </row>
    <row r="280" spans="2:9" ht="15">
      <c r="B280" s="385" t="s">
        <v>8</v>
      </c>
      <c r="C280" s="385"/>
      <c r="D280" s="385"/>
      <c r="E280" s="385"/>
      <c r="F280" s="385"/>
      <c r="G280" s="385"/>
      <c r="H280" s="385"/>
      <c r="I280" s="45"/>
    </row>
    <row r="281" spans="2:9" ht="15">
      <c r="B281" s="385" t="s">
        <v>9</v>
      </c>
      <c r="C281" s="385"/>
      <c r="D281" s="385"/>
      <c r="E281" s="385"/>
      <c r="F281" s="385"/>
      <c r="G281" s="385"/>
      <c r="H281" s="385"/>
      <c r="I281" s="45"/>
    </row>
    <row r="282" spans="2:9" ht="15">
      <c r="B282" s="11"/>
      <c r="C282" s="11"/>
      <c r="D282" s="11"/>
      <c r="E282" s="11"/>
      <c r="F282" s="11"/>
      <c r="G282" s="11"/>
      <c r="H282" s="4"/>
      <c r="I282" s="45"/>
    </row>
    <row r="283" spans="2:9" ht="18">
      <c r="B283" s="24" t="s">
        <v>45</v>
      </c>
      <c r="C283" s="186"/>
      <c r="D283" s="11"/>
      <c r="E283" s="11"/>
      <c r="F283" s="11"/>
      <c r="G283" s="11"/>
      <c r="H283" s="4"/>
      <c r="I283" s="45"/>
    </row>
    <row r="284" spans="2:9" ht="18">
      <c r="B284" s="24"/>
      <c r="C284" s="186"/>
      <c r="D284" s="11"/>
      <c r="E284" s="11"/>
      <c r="F284" s="11"/>
      <c r="G284" s="11"/>
      <c r="H284" s="4"/>
      <c r="I284" s="45"/>
    </row>
    <row r="285" spans="2:9" ht="15">
      <c r="B285" s="14" t="s">
        <v>46</v>
      </c>
      <c r="C285" s="184"/>
      <c r="D285" s="11"/>
      <c r="E285" s="11"/>
      <c r="F285" s="11"/>
      <c r="G285" s="11"/>
      <c r="H285" s="4"/>
      <c r="I285" s="45"/>
    </row>
    <row r="286" spans="2:9" ht="15">
      <c r="B286" s="14" t="s">
        <v>40</v>
      </c>
      <c r="C286" s="11"/>
      <c r="D286" s="11"/>
      <c r="E286" s="11"/>
      <c r="F286" s="11"/>
      <c r="G286" s="11"/>
      <c r="H286" s="4"/>
      <c r="I286" s="45"/>
    </row>
    <row r="287" spans="2:9" ht="15">
      <c r="B287" s="14" t="s">
        <v>47</v>
      </c>
      <c r="C287" s="11"/>
      <c r="D287" s="11"/>
      <c r="E287" s="11"/>
      <c r="F287" s="11"/>
      <c r="G287" s="11"/>
      <c r="H287" s="4"/>
      <c r="I287" s="45"/>
    </row>
    <row r="288" spans="2:9" ht="15">
      <c r="B288" s="14" t="s">
        <v>48</v>
      </c>
      <c r="C288" s="11"/>
      <c r="D288" s="11"/>
      <c r="E288" s="11"/>
      <c r="F288" s="11"/>
      <c r="G288" s="11"/>
      <c r="H288" s="4"/>
      <c r="I288" s="45"/>
    </row>
    <row r="289" spans="2:9" ht="15">
      <c r="B289" s="14" t="s">
        <v>41</v>
      </c>
      <c r="C289" s="11"/>
      <c r="D289" s="11"/>
      <c r="E289" s="11"/>
      <c r="F289" s="11"/>
      <c r="G289" s="11"/>
      <c r="H289" s="4"/>
      <c r="I289" s="45"/>
    </row>
    <row r="290" spans="2:9" ht="15">
      <c r="B290" s="14" t="s">
        <v>42</v>
      </c>
      <c r="C290" s="11"/>
      <c r="D290" s="11"/>
      <c r="E290" s="11"/>
      <c r="F290" s="11"/>
      <c r="G290" s="11"/>
      <c r="H290" s="4"/>
      <c r="I290" s="45"/>
    </row>
    <row r="291" spans="2:9" ht="15">
      <c r="B291" s="14" t="s">
        <v>50</v>
      </c>
      <c r="C291" s="11"/>
      <c r="D291" s="11"/>
      <c r="E291" s="11"/>
      <c r="F291" s="11"/>
      <c r="G291" s="11"/>
      <c r="H291" s="4"/>
      <c r="I291" s="45"/>
    </row>
    <row r="292" spans="2:9" ht="15">
      <c r="B292" s="16" t="s">
        <v>43</v>
      </c>
      <c r="C292" s="11"/>
      <c r="D292" s="11"/>
      <c r="E292" s="11"/>
      <c r="F292" s="11"/>
      <c r="G292" s="11"/>
      <c r="H292" s="4"/>
      <c r="I292" s="45"/>
    </row>
    <row r="293" spans="2:9" ht="15">
      <c r="B293" s="16" t="s">
        <v>49</v>
      </c>
      <c r="C293" s="11"/>
      <c r="D293" s="11"/>
      <c r="E293" s="11"/>
      <c r="F293" s="11"/>
      <c r="G293" s="11"/>
      <c r="H293" s="4"/>
      <c r="I293" s="45"/>
    </row>
  </sheetData>
  <protectedRanges>
    <protectedRange sqref="I17 I144 I100 I185 I57" name="Rango1_1"/>
    <protectedRange sqref="I227" name="Rango1_1_1"/>
  </protectedRanges>
  <mergeCells count="110">
    <mergeCell ref="B233:G233"/>
    <mergeCell ref="H233:I233"/>
    <mergeCell ref="B235:G235"/>
    <mergeCell ref="H235:I235"/>
    <mergeCell ref="B222:F222"/>
    <mergeCell ref="G222:G223"/>
    <mergeCell ref="B230:G230"/>
    <mergeCell ref="H230:I230"/>
    <mergeCell ref="B232:G232"/>
    <mergeCell ref="H232:I232"/>
    <mergeCell ref="B216:I216"/>
    <mergeCell ref="B217:I217"/>
    <mergeCell ref="B218:I218"/>
    <mergeCell ref="B220:I220"/>
    <mergeCell ref="B221:I221"/>
    <mergeCell ref="H190:I190"/>
    <mergeCell ref="B191:G191"/>
    <mergeCell ref="H191:I191"/>
    <mergeCell ref="B214:I214"/>
    <mergeCell ref="B215:I215"/>
    <mergeCell ref="B193:G193"/>
    <mergeCell ref="H193:I193"/>
    <mergeCell ref="B172:I172"/>
    <mergeCell ref="B173:I173"/>
    <mergeCell ref="B174:I174"/>
    <mergeCell ref="B175:I175"/>
    <mergeCell ref="B176:I176"/>
    <mergeCell ref="B178:I178"/>
    <mergeCell ref="B179:I179"/>
    <mergeCell ref="B180:F180"/>
    <mergeCell ref="G180:G181"/>
    <mergeCell ref="H180:H181"/>
    <mergeCell ref="I180:I181"/>
    <mergeCell ref="B188:G188"/>
    <mergeCell ref="H188:I188"/>
    <mergeCell ref="B190:G190"/>
    <mergeCell ref="H147:I147"/>
    <mergeCell ref="B149:G149"/>
    <mergeCell ref="H149:I149"/>
    <mergeCell ref="B150:G150"/>
    <mergeCell ref="H150:I150"/>
    <mergeCell ref="H106:I106"/>
    <mergeCell ref="B108:G108"/>
    <mergeCell ref="H108:I108"/>
    <mergeCell ref="B152:G152"/>
    <mergeCell ref="H152:I152"/>
    <mergeCell ref="B132:I132"/>
    <mergeCell ref="B133:I133"/>
    <mergeCell ref="B134:I134"/>
    <mergeCell ref="B135:I135"/>
    <mergeCell ref="B137:I137"/>
    <mergeCell ref="B138:I138"/>
    <mergeCell ref="B139:F139"/>
    <mergeCell ref="G139:G140"/>
    <mergeCell ref="H139:H140"/>
    <mergeCell ref="I139:I140"/>
    <mergeCell ref="B147:G147"/>
    <mergeCell ref="B60:G60"/>
    <mergeCell ref="H60:I60"/>
    <mergeCell ref="B62:G62"/>
    <mergeCell ref="H95:H96"/>
    <mergeCell ref="I95:I96"/>
    <mergeCell ref="B131:I131"/>
    <mergeCell ref="B88:I88"/>
    <mergeCell ref="B89:I89"/>
    <mergeCell ref="B90:I90"/>
    <mergeCell ref="B91:I91"/>
    <mergeCell ref="B93:I93"/>
    <mergeCell ref="B94:I94"/>
    <mergeCell ref="B95:F95"/>
    <mergeCell ref="G95:G96"/>
    <mergeCell ref="B103:G103"/>
    <mergeCell ref="H103:I103"/>
    <mergeCell ref="B105:G105"/>
    <mergeCell ref="H105:I105"/>
    <mergeCell ref="B106:G106"/>
    <mergeCell ref="B11:F11"/>
    <mergeCell ref="G11:G12"/>
    <mergeCell ref="B25:G25"/>
    <mergeCell ref="H25:I25"/>
    <mergeCell ref="B20:G20"/>
    <mergeCell ref="H20:I20"/>
    <mergeCell ref="B22:G22"/>
    <mergeCell ref="H22:I22"/>
    <mergeCell ref="B23:G23"/>
    <mergeCell ref="H23:I23"/>
    <mergeCell ref="B280:H280"/>
    <mergeCell ref="B281:H281"/>
    <mergeCell ref="B3:I3"/>
    <mergeCell ref="B4:I4"/>
    <mergeCell ref="B5:I5"/>
    <mergeCell ref="B6:I6"/>
    <mergeCell ref="B7:I7"/>
    <mergeCell ref="B44:I44"/>
    <mergeCell ref="B45:I45"/>
    <mergeCell ref="B46:I46"/>
    <mergeCell ref="B47:I47"/>
    <mergeCell ref="B48:I48"/>
    <mergeCell ref="B50:I50"/>
    <mergeCell ref="B51:I51"/>
    <mergeCell ref="B52:F52"/>
    <mergeCell ref="G52:G53"/>
    <mergeCell ref="H62:I62"/>
    <mergeCell ref="B63:G63"/>
    <mergeCell ref="H63:I63"/>
    <mergeCell ref="B65:G65"/>
    <mergeCell ref="H65:I65"/>
    <mergeCell ref="B87:I87"/>
    <mergeCell ref="B9:I9"/>
    <mergeCell ref="B10:I10"/>
  </mergeCells>
  <pageMargins left="0.70866141732283472" right="0.27559055118110237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Ingresos</vt:lpstr>
      <vt:lpstr>Egresos</vt:lpstr>
      <vt:lpstr>Presup.Fun RP</vt:lpstr>
      <vt:lpstr>Presup.Fun FODES 25%</vt:lpstr>
      <vt:lpstr>Presup. Inv. FODES 75%</vt:lpstr>
      <vt:lpstr>Presup. Inv. GOES 109</vt:lpstr>
      <vt:lpstr>Presup. Inv. prestamo</vt:lpstr>
      <vt:lpstr>Presup.SD</vt:lpstr>
      <vt:lpstr>Presup.Inv1</vt:lpstr>
      <vt:lpstr>Presup.Inv.2</vt:lpstr>
      <vt:lpstr>PIPR</vt:lpstr>
      <vt:lpstr>Hoja1</vt:lpstr>
      <vt:lpstr>Egresos!_GoBack</vt:lpstr>
      <vt:lpstr>Egresos!Títulos_a_imprimir</vt:lpstr>
      <vt:lpstr>'Presup.Fun FODES 25%'!Títulos_a_imprimir</vt:lpstr>
      <vt:lpstr>'Presup.Fun RP'!Títulos_a_imprimir</vt:lpstr>
    </vt:vector>
  </TitlesOfParts>
  <Company>SUBDERE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Estructura de Presupuesto Municipal</dc:title>
  <dc:creator>Gastón Collao</dc:creator>
  <cp:lastModifiedBy>San Dionisio</cp:lastModifiedBy>
  <cp:lastPrinted>2021-01-13T18:05:48Z</cp:lastPrinted>
  <dcterms:created xsi:type="dcterms:W3CDTF">2007-07-18T15:13:44Z</dcterms:created>
  <dcterms:modified xsi:type="dcterms:W3CDTF">2021-01-28T14:11:34Z</dcterms:modified>
</cp:coreProperties>
</file>