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\Desktop\PRESUP 2019\"/>
    </mc:Choice>
  </mc:AlternateContent>
  <bookViews>
    <workbookView xWindow="15" yWindow="-45" windowWidth="11535" windowHeight="8265" tabRatio="725" activeTab="7"/>
  </bookViews>
  <sheets>
    <sheet name="Ingresos" sheetId="16" r:id="rId1"/>
    <sheet name="Egresos" sheetId="19" r:id="rId2"/>
    <sheet name="Presup.Fun RP" sheetId="12" r:id="rId3"/>
    <sheet name="Presup.Fun FODES 25%" sheetId="20" r:id="rId4"/>
    <sheet name="Presup. Inv. FODES 75%" sheetId="23" r:id="rId5"/>
    <sheet name="Presup.SD" sheetId="15" r:id="rId6"/>
    <sheet name="Presup.Inv1" sheetId="22" r:id="rId7"/>
    <sheet name="PIPR" sheetId="10" r:id="rId8"/>
  </sheets>
  <definedNames>
    <definedName name="_xlnm._FilterDatabase" localSheetId="2" hidden="1">'Presup.Fun RP'!$A$12:$H$38</definedName>
    <definedName name="_GoBack" localSheetId="1">Egresos!$V$97</definedName>
    <definedName name="_xlnm.Print_Titles" localSheetId="1">Egresos!$1:$11</definedName>
    <definedName name="_xlnm.Print_Titles" localSheetId="3">'Presup.Fun FODES 25%'!$1:$11</definedName>
    <definedName name="_xlnm.Print_Titles" localSheetId="2">'Presup.Fun RP'!$1:$12</definedName>
  </definedNames>
  <calcPr calcId="152511"/>
</workbook>
</file>

<file path=xl/calcChain.xml><?xml version="1.0" encoding="utf-8"?>
<calcChain xmlns="http://schemas.openxmlformats.org/spreadsheetml/2006/main">
  <c r="E13" i="19" l="1"/>
  <c r="C13" i="19"/>
  <c r="H30" i="23" l="1"/>
  <c r="K12" i="16" l="1"/>
  <c r="K39" i="16"/>
  <c r="K40" i="16"/>
  <c r="P13" i="19" l="1"/>
  <c r="P14" i="19"/>
  <c r="P15" i="19"/>
  <c r="P16" i="19"/>
  <c r="P17" i="19"/>
  <c r="P18" i="19"/>
  <c r="P21" i="19"/>
  <c r="P22" i="19"/>
  <c r="P23" i="19"/>
  <c r="P25" i="19"/>
  <c r="P26" i="19"/>
  <c r="P27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42" i="19"/>
  <c r="P43" i="19"/>
  <c r="P44" i="19"/>
  <c r="P46" i="19"/>
  <c r="P47" i="19"/>
  <c r="P48" i="19"/>
  <c r="P49" i="19"/>
  <c r="P50" i="19"/>
  <c r="P51" i="19"/>
  <c r="P52" i="19"/>
  <c r="P53" i="19"/>
  <c r="P54" i="19"/>
  <c r="P55" i="19"/>
  <c r="P56" i="19"/>
  <c r="P57" i="19"/>
  <c r="P58" i="19"/>
  <c r="P59" i="19"/>
  <c r="P60" i="19"/>
  <c r="P61" i="19"/>
  <c r="P62" i="19"/>
  <c r="P63" i="19"/>
  <c r="P64" i="19"/>
  <c r="P65" i="19"/>
  <c r="P66" i="19"/>
  <c r="P67" i="19"/>
  <c r="P68" i="19"/>
  <c r="P69" i="19"/>
  <c r="P71" i="19"/>
  <c r="P72" i="19"/>
  <c r="P73" i="19"/>
  <c r="P74" i="19"/>
  <c r="P75" i="19"/>
  <c r="P77" i="19"/>
  <c r="P78" i="19"/>
  <c r="P79" i="19"/>
  <c r="P80" i="19"/>
  <c r="P81" i="19"/>
  <c r="P82" i="19"/>
  <c r="P83" i="19"/>
  <c r="P84" i="19"/>
  <c r="P85" i="19"/>
  <c r="P86" i="19"/>
  <c r="P87" i="19"/>
  <c r="P88" i="19"/>
  <c r="P89" i="19"/>
  <c r="P90" i="19"/>
  <c r="P91" i="19"/>
  <c r="P92" i="19"/>
  <c r="P93" i="19"/>
  <c r="P94" i="19"/>
  <c r="P95" i="19"/>
  <c r="P96" i="19"/>
  <c r="P97" i="19"/>
  <c r="P99" i="19"/>
  <c r="P100" i="19"/>
  <c r="I15" i="22" l="1"/>
  <c r="F14" i="23"/>
  <c r="G14" i="23"/>
  <c r="H14" i="23"/>
  <c r="F15" i="23"/>
  <c r="G15" i="23"/>
  <c r="H15" i="23"/>
  <c r="F16" i="23"/>
  <c r="G16" i="23"/>
  <c r="H16" i="23"/>
  <c r="F17" i="23"/>
  <c r="G17" i="23"/>
  <c r="H17" i="23"/>
  <c r="F18" i="23"/>
  <c r="G18" i="23"/>
  <c r="H18" i="23"/>
  <c r="F19" i="23"/>
  <c r="G19" i="23"/>
  <c r="H19" i="23"/>
  <c r="F20" i="23"/>
  <c r="G20" i="23"/>
  <c r="H20" i="23"/>
  <c r="F21" i="23"/>
  <c r="G21" i="23"/>
  <c r="H21" i="23"/>
  <c r="F22" i="23"/>
  <c r="G22" i="23"/>
  <c r="H22" i="23"/>
  <c r="F23" i="23"/>
  <c r="G23" i="23"/>
  <c r="H23" i="23"/>
  <c r="F24" i="23"/>
  <c r="G24" i="23"/>
  <c r="H24" i="23"/>
  <c r="F25" i="23"/>
  <c r="G25" i="23"/>
  <c r="H25" i="23"/>
  <c r="F26" i="23"/>
  <c r="G26" i="23"/>
  <c r="H26" i="23"/>
  <c r="F27" i="23"/>
  <c r="G27" i="23"/>
  <c r="H27" i="23"/>
  <c r="F28" i="23"/>
  <c r="G28" i="23"/>
  <c r="F29" i="23"/>
  <c r="G29" i="23"/>
  <c r="F30" i="23"/>
  <c r="G30" i="23"/>
  <c r="H13" i="23"/>
  <c r="G13" i="23"/>
  <c r="F13" i="23"/>
  <c r="F60" i="20"/>
  <c r="G60" i="20"/>
  <c r="H60" i="20"/>
  <c r="F61" i="20"/>
  <c r="G61" i="20"/>
  <c r="H61" i="20"/>
  <c r="F62" i="20"/>
  <c r="G62" i="20"/>
  <c r="F63" i="20"/>
  <c r="G63" i="20"/>
  <c r="F64" i="20"/>
  <c r="G64" i="20"/>
  <c r="H64" i="20"/>
  <c r="F65" i="20"/>
  <c r="G65" i="20"/>
  <c r="H65" i="20"/>
  <c r="F66" i="20"/>
  <c r="G66" i="20"/>
  <c r="H66" i="20"/>
  <c r="F67" i="20"/>
  <c r="G67" i="20"/>
  <c r="H67" i="20"/>
  <c r="F68" i="20"/>
  <c r="G68" i="20"/>
  <c r="H68" i="20"/>
  <c r="F69" i="20"/>
  <c r="G69" i="20"/>
  <c r="H69" i="20"/>
  <c r="F70" i="20"/>
  <c r="G70" i="20"/>
  <c r="H70" i="20"/>
  <c r="F71" i="20"/>
  <c r="G71" i="20"/>
  <c r="H71" i="20"/>
  <c r="F72" i="20"/>
  <c r="G72" i="20"/>
  <c r="H72" i="20"/>
  <c r="F73" i="20"/>
  <c r="G73" i="20"/>
  <c r="H73" i="20"/>
  <c r="F74" i="20"/>
  <c r="G74" i="20"/>
  <c r="H74" i="20"/>
  <c r="F75" i="20"/>
  <c r="G75" i="20"/>
  <c r="H75" i="20"/>
  <c r="H59" i="20"/>
  <c r="G59" i="20"/>
  <c r="F59" i="20"/>
  <c r="F49" i="20"/>
  <c r="G49" i="20"/>
  <c r="H49" i="20"/>
  <c r="F50" i="20"/>
  <c r="G50" i="20"/>
  <c r="H50" i="20"/>
  <c r="F51" i="20"/>
  <c r="G51" i="20"/>
  <c r="F52" i="20"/>
  <c r="G52" i="20"/>
  <c r="F53" i="20"/>
  <c r="G53" i="20"/>
  <c r="H53" i="20"/>
  <c r="F54" i="20"/>
  <c r="G54" i="20"/>
  <c r="H54" i="20"/>
  <c r="F55" i="20"/>
  <c r="G55" i="20"/>
  <c r="H55" i="20"/>
  <c r="F56" i="20"/>
  <c r="G56" i="20"/>
  <c r="H56" i="20"/>
  <c r="F57" i="20"/>
  <c r="G57" i="20"/>
  <c r="H57" i="20"/>
  <c r="H48" i="20"/>
  <c r="G48" i="20"/>
  <c r="F48" i="20"/>
  <c r="F46" i="20"/>
  <c r="G46" i="20"/>
  <c r="H46" i="20"/>
  <c r="F32" i="20"/>
  <c r="G32" i="20"/>
  <c r="H32" i="20"/>
  <c r="F33" i="20"/>
  <c r="G33" i="20"/>
  <c r="H33" i="20"/>
  <c r="F34" i="20"/>
  <c r="G34" i="20"/>
  <c r="F35" i="20"/>
  <c r="G35" i="20"/>
  <c r="F36" i="20"/>
  <c r="G36" i="20"/>
  <c r="H36" i="20"/>
  <c r="F37" i="20"/>
  <c r="G37" i="20"/>
  <c r="H37" i="20"/>
  <c r="F38" i="20"/>
  <c r="G38" i="20"/>
  <c r="H38" i="20"/>
  <c r="F39" i="20"/>
  <c r="G39" i="20"/>
  <c r="H39" i="20"/>
  <c r="F40" i="20"/>
  <c r="G40" i="20"/>
  <c r="H40" i="20"/>
  <c r="F41" i="20"/>
  <c r="G41" i="20"/>
  <c r="H41" i="20"/>
  <c r="F42" i="20"/>
  <c r="G42" i="20"/>
  <c r="H42" i="20"/>
  <c r="F43" i="20"/>
  <c r="G43" i="20"/>
  <c r="H43" i="20"/>
  <c r="F44" i="20"/>
  <c r="G44" i="20"/>
  <c r="H44" i="20"/>
  <c r="F45" i="20"/>
  <c r="G45" i="20"/>
  <c r="H45" i="20"/>
  <c r="H31" i="20"/>
  <c r="G31" i="20"/>
  <c r="F31" i="20"/>
  <c r="F13" i="20"/>
  <c r="G13" i="20"/>
  <c r="H13" i="20"/>
  <c r="F14" i="20"/>
  <c r="G14" i="20"/>
  <c r="H14" i="20"/>
  <c r="F15" i="20"/>
  <c r="G15" i="20"/>
  <c r="F16" i="20"/>
  <c r="G16" i="20"/>
  <c r="F17" i="20"/>
  <c r="G17" i="20"/>
  <c r="H17" i="20"/>
  <c r="F18" i="20"/>
  <c r="G18" i="20"/>
  <c r="F19" i="20"/>
  <c r="G19" i="20"/>
  <c r="H19" i="20"/>
  <c r="F20" i="20"/>
  <c r="G20" i="20"/>
  <c r="H20" i="20"/>
  <c r="F21" i="20"/>
  <c r="G21" i="20"/>
  <c r="H21" i="20"/>
  <c r="F22" i="20"/>
  <c r="G22" i="20"/>
  <c r="H22" i="20"/>
  <c r="F23" i="20"/>
  <c r="G23" i="20"/>
  <c r="F24" i="20"/>
  <c r="G24" i="20"/>
  <c r="H24" i="20"/>
  <c r="F25" i="20"/>
  <c r="G25" i="20"/>
  <c r="H25" i="20"/>
  <c r="F26" i="20"/>
  <c r="G26" i="20"/>
  <c r="H26" i="20"/>
  <c r="F27" i="20"/>
  <c r="G27" i="20"/>
  <c r="F28" i="20"/>
  <c r="G28" i="20"/>
  <c r="H28" i="20"/>
  <c r="F29" i="20"/>
  <c r="G29" i="20"/>
  <c r="H29" i="20"/>
  <c r="G12" i="20"/>
  <c r="F12" i="20"/>
  <c r="F13" i="12"/>
  <c r="F14" i="12"/>
  <c r="F23" i="12" l="1"/>
  <c r="G23" i="12"/>
  <c r="H23" i="12"/>
  <c r="F24" i="12"/>
  <c r="G24" i="12"/>
  <c r="H24" i="12"/>
  <c r="F25" i="12"/>
  <c r="G25" i="12"/>
  <c r="H25" i="12"/>
  <c r="F26" i="12"/>
  <c r="G26" i="12"/>
  <c r="H26" i="12"/>
  <c r="F27" i="12"/>
  <c r="G27" i="12"/>
  <c r="H27" i="12"/>
  <c r="G14" i="12"/>
  <c r="H14" i="12"/>
  <c r="F15" i="12"/>
  <c r="G15" i="12"/>
  <c r="H15" i="12"/>
  <c r="F16" i="12"/>
  <c r="G16" i="12"/>
  <c r="H16" i="12"/>
  <c r="F17" i="12"/>
  <c r="G17" i="12"/>
  <c r="H17" i="12"/>
  <c r="F18" i="12"/>
  <c r="G18" i="12"/>
  <c r="H18" i="12"/>
  <c r="F19" i="12"/>
  <c r="G19" i="12"/>
  <c r="H19" i="12"/>
  <c r="F20" i="12"/>
  <c r="G20" i="12"/>
  <c r="H20" i="12"/>
  <c r="F21" i="12"/>
  <c r="G21" i="12"/>
  <c r="H21" i="12"/>
  <c r="F22" i="12"/>
  <c r="G22" i="12"/>
  <c r="H22" i="12"/>
  <c r="C76" i="19" l="1"/>
  <c r="C20" i="19"/>
  <c r="C19" i="19"/>
  <c r="C12" i="19"/>
  <c r="H12" i="20" s="1"/>
  <c r="F38" i="12"/>
  <c r="G38" i="12"/>
  <c r="H38" i="12"/>
  <c r="F31" i="12"/>
  <c r="G31" i="12"/>
  <c r="H31" i="12"/>
  <c r="F32" i="12"/>
  <c r="G32" i="12"/>
  <c r="H32" i="12"/>
  <c r="F33" i="12"/>
  <c r="G33" i="12"/>
  <c r="H33" i="12"/>
  <c r="F34" i="12"/>
  <c r="G34" i="12"/>
  <c r="H34" i="12"/>
  <c r="F35" i="12"/>
  <c r="G35" i="12"/>
  <c r="H35" i="12"/>
  <c r="F36" i="12"/>
  <c r="G36" i="12"/>
  <c r="H36" i="12"/>
  <c r="F37" i="12"/>
  <c r="G37" i="12"/>
  <c r="H37" i="12"/>
  <c r="F30" i="12"/>
  <c r="H13" i="12"/>
  <c r="G13" i="12"/>
  <c r="O70" i="19"/>
  <c r="P70" i="19" s="1"/>
  <c r="O98" i="19"/>
  <c r="P98" i="19" s="1"/>
  <c r="H15" i="20" l="1"/>
  <c r="H16" i="20"/>
  <c r="P76" i="19"/>
  <c r="H27" i="20"/>
  <c r="C45" i="19" l="1"/>
  <c r="P45" i="19" l="1"/>
  <c r="H23" i="20"/>
  <c r="V23" i="19" l="1"/>
  <c r="V29" i="19" s="1"/>
  <c r="V30" i="19" s="1"/>
  <c r="C24" i="19" l="1"/>
  <c r="P24" i="19" l="1"/>
  <c r="H18" i="20"/>
  <c r="I20" i="19" l="1"/>
  <c r="H63" i="20" s="1"/>
  <c r="G20" i="19"/>
  <c r="H52" i="20" s="1"/>
  <c r="E20" i="19"/>
  <c r="I19" i="19"/>
  <c r="H62" i="20" s="1"/>
  <c r="G19" i="19"/>
  <c r="H51" i="20" s="1"/>
  <c r="E19" i="19"/>
  <c r="H35" i="20" l="1"/>
  <c r="P20" i="19"/>
  <c r="H34" i="20"/>
  <c r="P19" i="19"/>
  <c r="M101" i="19" l="1"/>
  <c r="F42" i="16" l="1"/>
  <c r="K42" i="16" s="1"/>
  <c r="N101" i="19" l="1"/>
  <c r="H13" i="15" l="1"/>
  <c r="G13" i="15"/>
  <c r="F13" i="15"/>
  <c r="F12" i="15"/>
  <c r="G12" i="15"/>
  <c r="H12" i="15"/>
  <c r="F11" i="15"/>
  <c r="H11" i="15"/>
  <c r="G11" i="15"/>
  <c r="H38" i="23"/>
  <c r="G38" i="23"/>
  <c r="F38" i="23"/>
  <c r="F37" i="23"/>
  <c r="G37" i="23"/>
  <c r="H37" i="23"/>
  <c r="H36" i="23"/>
  <c r="G36" i="23"/>
  <c r="F36" i="23"/>
  <c r="H33" i="23"/>
  <c r="G33" i="23"/>
  <c r="F33" i="23"/>
  <c r="G30" i="12" l="1"/>
  <c r="H30" i="12"/>
  <c r="H47" i="20" l="1"/>
  <c r="H28" i="12"/>
  <c r="H30" i="20" l="1"/>
  <c r="F11" i="16" l="1"/>
  <c r="K11" i="16" s="1"/>
  <c r="F13" i="16"/>
  <c r="K13" i="16" s="1"/>
  <c r="F14" i="16"/>
  <c r="K14" i="16" s="1"/>
  <c r="F15" i="16"/>
  <c r="K15" i="16" s="1"/>
  <c r="F16" i="16"/>
  <c r="K16" i="16" s="1"/>
  <c r="F17" i="16"/>
  <c r="K17" i="16" s="1"/>
  <c r="F18" i="16"/>
  <c r="K18" i="16" s="1"/>
  <c r="F19" i="16"/>
  <c r="K19" i="16" s="1"/>
  <c r="F20" i="16"/>
  <c r="K20" i="16" s="1"/>
  <c r="F21" i="16"/>
  <c r="K21" i="16" s="1"/>
  <c r="F22" i="16"/>
  <c r="K22" i="16" s="1"/>
  <c r="F23" i="16"/>
  <c r="K23" i="16" s="1"/>
  <c r="F24" i="16"/>
  <c r="K24" i="16" s="1"/>
  <c r="F25" i="16"/>
  <c r="K25" i="16" s="1"/>
  <c r="F26" i="16"/>
  <c r="K26" i="16" s="1"/>
  <c r="F27" i="16"/>
  <c r="K27" i="16" s="1"/>
  <c r="F28" i="16"/>
  <c r="K28" i="16" s="1"/>
  <c r="F29" i="16"/>
  <c r="K29" i="16" s="1"/>
  <c r="F30" i="16"/>
  <c r="K30" i="16" s="1"/>
  <c r="F31" i="16"/>
  <c r="K31" i="16" s="1"/>
  <c r="F32" i="16"/>
  <c r="K32" i="16" s="1"/>
  <c r="F33" i="16"/>
  <c r="K33" i="16" s="1"/>
  <c r="F34" i="16"/>
  <c r="K34" i="16" s="1"/>
  <c r="F35" i="16"/>
  <c r="K35" i="16" s="1"/>
  <c r="F36" i="16"/>
  <c r="K36" i="16" s="1"/>
  <c r="F37" i="16"/>
  <c r="K37" i="16" s="1"/>
  <c r="F38" i="16"/>
  <c r="K38" i="16" s="1"/>
  <c r="F41" i="16"/>
  <c r="K41" i="16" s="1"/>
  <c r="F43" i="16"/>
  <c r="K43" i="16" s="1"/>
  <c r="F44" i="16"/>
  <c r="K44" i="16" s="1"/>
  <c r="H58" i="20" l="1"/>
  <c r="H76" i="20"/>
  <c r="H39" i="12" l="1"/>
  <c r="J101" i="19"/>
  <c r="H40" i="12" l="1"/>
  <c r="H77" i="20"/>
  <c r="I101" i="19" l="1"/>
  <c r="H34" i="23" l="1"/>
  <c r="C101" i="19" l="1"/>
  <c r="H16" i="15" l="1"/>
  <c r="H31" i="23"/>
  <c r="O33" i="10" l="1"/>
  <c r="R32" i="10"/>
  <c r="R31" i="10"/>
  <c r="R30" i="10"/>
  <c r="R29" i="10"/>
  <c r="R28" i="10"/>
  <c r="R27" i="10"/>
  <c r="R26" i="10"/>
  <c r="R25" i="10"/>
  <c r="R24" i="10"/>
  <c r="R23" i="10"/>
  <c r="R22" i="10"/>
  <c r="R21" i="10"/>
  <c r="R20" i="10"/>
  <c r="R19" i="10"/>
  <c r="R18" i="10"/>
  <c r="R17" i="10"/>
  <c r="R16" i="10"/>
  <c r="R15" i="10"/>
  <c r="R14" i="10"/>
  <c r="R13" i="10"/>
  <c r="R12" i="10"/>
  <c r="R11" i="10"/>
  <c r="R10" i="10"/>
  <c r="R33" i="10" l="1"/>
  <c r="H39" i="23" l="1"/>
  <c r="H40" i="23" s="1"/>
  <c r="F101" i="19" l="1"/>
  <c r="O101" i="19"/>
  <c r="L101" i="19"/>
  <c r="H101" i="19" l="1"/>
  <c r="P12" i="19" l="1"/>
  <c r="G45" i="16"/>
  <c r="D104" i="19" s="1"/>
  <c r="H45" i="16"/>
  <c r="I45" i="16"/>
  <c r="J45" i="16"/>
  <c r="E45" i="16"/>
  <c r="D45" i="16"/>
  <c r="D106" i="19" s="1"/>
  <c r="C45" i="16"/>
  <c r="D105" i="19" s="1"/>
  <c r="F10" i="16"/>
  <c r="K10" i="16" s="1"/>
  <c r="D108" i="19" l="1"/>
  <c r="F45" i="16"/>
  <c r="K45" i="16"/>
  <c r="P101" i="19"/>
  <c r="D101" i="19"/>
  <c r="E104" i="19" s="1"/>
  <c r="F104" i="19" s="1"/>
  <c r="E101" i="19"/>
  <c r="G101" i="19"/>
  <c r="K101" i="19"/>
  <c r="E106" i="19" s="1"/>
  <c r="F106" i="19" l="1"/>
  <c r="E105" i="19"/>
  <c r="F105" i="19" s="1"/>
</calcChain>
</file>

<file path=xl/comments1.xml><?xml version="1.0" encoding="utf-8"?>
<comments xmlns="http://schemas.openxmlformats.org/spreadsheetml/2006/main">
  <authors>
    <author>San Dionisio</author>
  </authors>
  <commentList>
    <comment ref="C48" authorId="0" shapeId="0">
      <text>
        <r>
          <rPr>
            <b/>
            <sz val="9"/>
            <color indexed="81"/>
            <rFont val="Tahoma"/>
            <family val="2"/>
          </rPr>
          <t>San Dionisio:</t>
        </r>
        <r>
          <rPr>
            <sz val="9"/>
            <color indexed="81"/>
            <rFont val="Tahoma"/>
            <family val="2"/>
          </rPr>
          <t xml:space="preserve">
melvin $280 c/m</t>
        </r>
      </text>
    </comment>
  </commentList>
</comments>
</file>

<file path=xl/sharedStrings.xml><?xml version="1.0" encoding="utf-8"?>
<sst xmlns="http://schemas.openxmlformats.org/spreadsheetml/2006/main" count="963" uniqueCount="425">
  <si>
    <t>51</t>
  </si>
  <si>
    <t>54</t>
  </si>
  <si>
    <t>55</t>
  </si>
  <si>
    <t>56</t>
  </si>
  <si>
    <t>61</t>
  </si>
  <si>
    <t>62</t>
  </si>
  <si>
    <t>ESTRUCTURA PRESUPUESTARIA</t>
  </si>
  <si>
    <t>PRESUPUESTO MUNICIPAL DE INVERSIÓN POR RESULTADOS (PIPR)</t>
  </si>
  <si>
    <t>1. ESTRUCTURA PRESUPUESTARIA APROBADA</t>
  </si>
  <si>
    <t>2. PLAN DE INVERSIONES</t>
  </si>
  <si>
    <t>(En Dolares de los Estados Unidos de America)</t>
  </si>
  <si>
    <t>FORMULACIÓN DEL PRESUPUESTO MUNICIPAL DE INGRESOS</t>
  </si>
  <si>
    <t>FORMULACION DEL PRESUPUESTO MUNICIPAL DE EGRESOS</t>
  </si>
  <si>
    <t>(En Dolares de los Estados Unidos de América)</t>
  </si>
  <si>
    <t>FORMULACIÓN DEL PRESUPUESTO MUNICIPAL DE EGRESOS</t>
  </si>
  <si>
    <t>(1) Objeto Específico</t>
  </si>
  <si>
    <t>(2) DENOMINACION</t>
  </si>
  <si>
    <t>(3) Fondo General</t>
  </si>
  <si>
    <t>(4) FODES</t>
  </si>
  <si>
    <t>(5) Funcionamiento</t>
  </si>
  <si>
    <t>(6) Inversión</t>
  </si>
  <si>
    <t>(7) OTROS</t>
  </si>
  <si>
    <t>(8) SUBTOTAL</t>
  </si>
  <si>
    <t>(9) Fondos Propios</t>
  </si>
  <si>
    <t>(10) Préstamos Externos</t>
  </si>
  <si>
    <t>(11) Préstamos Internos</t>
  </si>
  <si>
    <t>(12) Donaciones</t>
  </si>
  <si>
    <t xml:space="preserve">(13) T O T A L  </t>
  </si>
  <si>
    <t>(14) TOTAL INGRESOS</t>
  </si>
  <si>
    <t>(3) ESTRUCTURA PRESUPUESTARIA</t>
  </si>
  <si>
    <t>(4) TOTAL</t>
  </si>
  <si>
    <t>(5)TOTAL EGRESOS</t>
  </si>
  <si>
    <t>(1) Area de Gestión</t>
  </si>
  <si>
    <t>(2) Unidd Presupuestaria</t>
  </si>
  <si>
    <t>(3) Linea de Trabajo</t>
  </si>
  <si>
    <t>(5) Subfuente de Financiamiento</t>
  </si>
  <si>
    <t>(6) Objeto Específico</t>
  </si>
  <si>
    <t>(7) DENOMINACIÓN</t>
  </si>
  <si>
    <t>(9) TOTAL GASTOS</t>
  </si>
  <si>
    <t>(4) Fuente de Financiamiento</t>
  </si>
  <si>
    <r>
      <t>(2)</t>
    </r>
    <r>
      <rPr>
        <sz val="10"/>
        <rFont val="Trebuchet MS"/>
        <family val="2"/>
      </rPr>
      <t>: Registrará el código de la Unidad presupuestaria a la cual han sido asignados los montos presupuestarios</t>
    </r>
  </si>
  <si>
    <r>
      <t>(5)</t>
    </r>
    <r>
      <rPr>
        <sz val="10"/>
        <rFont val="Trebuchet MS"/>
        <family val="2"/>
      </rPr>
      <t xml:space="preserve">: Se debe identificar el destino de los fondos transferidos por entes del Estado, si es Recurso Propio se completa con ceros. </t>
    </r>
  </si>
  <si>
    <r>
      <t>(6)</t>
    </r>
    <r>
      <rPr>
        <sz val="10"/>
        <rFont val="Trebuchet MS"/>
        <family val="2"/>
      </rPr>
      <t>: Se detallará el objeto específico al que se asigne el egreso estimado</t>
    </r>
  </si>
  <si>
    <r>
      <t>(8)</t>
    </r>
    <r>
      <rPr>
        <sz val="10"/>
        <rFont val="Trebuchet MS"/>
        <family val="2"/>
      </rPr>
      <t xml:space="preserve">: Incluye el monto asignado por especifico presupuestario de gastos de todos los elementos de la Estructura Presupuestaria </t>
    </r>
  </si>
  <si>
    <t>(9) T O T A L   GASTOS</t>
  </si>
  <si>
    <t>Indicaciones para llenado de ANEXO 4.2</t>
  </si>
  <si>
    <r>
      <t>(1)</t>
    </r>
    <r>
      <rPr>
        <sz val="10"/>
        <rFont val="Trebuchet MS"/>
        <family val="2"/>
      </rPr>
      <t>: Se detallará el Área de Gestión donde se clasifica el proyecto de inversion a ejecutar</t>
    </r>
  </si>
  <si>
    <r>
      <t>(3)</t>
    </r>
    <r>
      <rPr>
        <sz val="10"/>
        <rFont val="Trebuchet MS"/>
        <family val="2"/>
      </rPr>
      <t>: Se detalla la Linea de Trabajo a la que se ha asignado el proyecto</t>
    </r>
  </si>
  <si>
    <r>
      <t>(4)</t>
    </r>
    <r>
      <rPr>
        <sz val="10"/>
        <rFont val="Trebuchet MS"/>
        <family val="2"/>
      </rPr>
      <t>: Se detalla la Fuente de Financiamiento con la que se pagarán los egresos del proyecto</t>
    </r>
  </si>
  <si>
    <r>
      <t>(9)</t>
    </r>
    <r>
      <rPr>
        <sz val="10"/>
        <rFont val="Trebuchet MS"/>
        <family val="2"/>
      </rPr>
      <t xml:space="preserve">: Incluye la sumatoria de todos los especificos presupuestarios de gastos que integran lo asignado a un proyecto </t>
    </r>
  </si>
  <si>
    <r>
      <t>(7)</t>
    </r>
    <r>
      <rPr>
        <sz val="10"/>
        <rFont val="Trebuchet MS"/>
        <family val="2"/>
      </rPr>
      <t>: Se escribe el nombre del objeto especifico  a utilizar</t>
    </r>
  </si>
  <si>
    <t>Indicaciones para llenado de ANEXO 5</t>
  </si>
  <si>
    <t>(1) SECTOR</t>
  </si>
  <si>
    <t>(2) Programa</t>
  </si>
  <si>
    <t xml:space="preserve">(4) DENOMINACIÓN                                                                                                              </t>
  </si>
  <si>
    <t xml:space="preserve">(5)      Meta                                                                                                             </t>
  </si>
  <si>
    <t xml:space="preserve">(6) Indicador                                                                                                              </t>
  </si>
  <si>
    <t xml:space="preserve">(7)     Unidad de Medida                                                                                                                  </t>
  </si>
  <si>
    <t xml:space="preserve">(8) Cantidad </t>
  </si>
  <si>
    <t xml:space="preserve">(9) Responsable                                                                                                                            </t>
  </si>
  <si>
    <t>(10) ASIGNACIONES</t>
  </si>
  <si>
    <t>(11) Remuneraciones</t>
  </si>
  <si>
    <t>(12) Adquicisiones de Bs. y Servicios</t>
  </si>
  <si>
    <t>(13) Gastos Financ. y Otros</t>
  </si>
  <si>
    <t>(14) Transferencias Corrientes</t>
  </si>
  <si>
    <t>(15) Inversiones en Activos Fijos</t>
  </si>
  <si>
    <t>(16) Transferencias de Capital</t>
  </si>
  <si>
    <t>(17) Saldos Años Anteriores</t>
  </si>
  <si>
    <t>(18) TOTAL</t>
  </si>
  <si>
    <t>( 3) PROYECTO</t>
  </si>
  <si>
    <r>
      <t>(9)</t>
    </r>
    <r>
      <rPr>
        <sz val="10"/>
        <rFont val="Trebuchet MS"/>
        <family val="2"/>
      </rPr>
      <t>: Se agrega el nombre de la persona encargada de la administración del proyecto.</t>
    </r>
  </si>
  <si>
    <r>
      <t>(11)</t>
    </r>
    <r>
      <rPr>
        <sz val="10"/>
        <rFont val="Trebuchet MS"/>
        <family val="2"/>
      </rPr>
      <t>: Corresponde al monto presupuestado para las Remuneraciones de un proyecto</t>
    </r>
  </si>
  <si>
    <r>
      <t>(12)</t>
    </r>
    <r>
      <rPr>
        <sz val="10"/>
        <rFont val="Trebuchet MS"/>
        <family val="2"/>
      </rPr>
      <t>: Se detalla el presupuesto asignado para la adquisición de bienes y servicios para el proyecto</t>
    </r>
  </si>
  <si>
    <r>
      <t>(13)</t>
    </r>
    <r>
      <rPr>
        <sz val="10"/>
        <rFont val="Trebuchet MS"/>
        <family val="2"/>
      </rPr>
      <t>: Se presenta el presupuesto que ha asignado la municipalidad para gastos financieros del proyecto</t>
    </r>
  </si>
  <si>
    <r>
      <t>(14)</t>
    </r>
    <r>
      <rPr>
        <sz val="10"/>
        <rFont val="Trebuchet MS"/>
        <family val="2"/>
      </rPr>
      <t>: Detalla el monto presupuestado para transferencias a otorgar con fondos del proyecto</t>
    </r>
  </si>
  <si>
    <r>
      <t>(10)</t>
    </r>
    <r>
      <rPr>
        <sz val="10"/>
        <rFont val="Trebuchet MS"/>
        <family val="2"/>
      </rPr>
      <t>: Comprende la distribución del presupuesto por cada proyecto en los rubros de agrupación presupuestaria de gastos.</t>
    </r>
  </si>
  <si>
    <r>
      <t>(15)</t>
    </r>
    <r>
      <rPr>
        <sz val="10"/>
        <rFont val="Trebuchet MS"/>
        <family val="2"/>
      </rPr>
      <t xml:space="preserve">: Presenta la asignación presupuestaria para la compra de activos fijos para la ejecución del proyecto </t>
    </r>
  </si>
  <si>
    <r>
      <t>(16)</t>
    </r>
    <r>
      <rPr>
        <sz val="10"/>
        <rFont val="Trebuchet MS"/>
        <family val="2"/>
      </rPr>
      <t xml:space="preserve">: Registra el presupuesto asignado al proyecto para transferencias de capital  </t>
    </r>
  </si>
  <si>
    <r>
      <t>(17)</t>
    </r>
    <r>
      <rPr>
        <sz val="10"/>
        <rFont val="Trebuchet MS"/>
        <family val="2"/>
      </rPr>
      <t xml:space="preserve">: Registra el presupuesto para los egresos que se efectuarán con fondos percibidos en ejercicios anteriores y que se encuentran en cuentas bancarias. </t>
    </r>
  </si>
  <si>
    <r>
      <t>(18)</t>
    </r>
    <r>
      <rPr>
        <sz val="10"/>
        <rFont val="Trebuchet MS"/>
        <family val="2"/>
      </rPr>
      <t>: Incluye la sumatoria de todos los Rubros presupuestarios de gastos en los cuales se ha distribuido el presupuesto asignado al proyecto.</t>
    </r>
  </si>
  <si>
    <t xml:space="preserve">         01 – AGUA Y ALCANTARILLADOS</t>
  </si>
  <si>
    <t xml:space="preserve">         02 – FORTALECIMIENTO DEL SECTOR AGRICOLA</t>
  </si>
  <si>
    <t xml:space="preserve">         04 – EDUCACIÓN</t>
  </si>
  <si>
    <r>
      <t>(4):</t>
    </r>
    <r>
      <rPr>
        <sz val="10"/>
        <rFont val="Arial"/>
        <family val="2"/>
      </rPr>
      <t xml:space="preserve"> Corresponde al nombre asignado al proyecto en función al acuerdo municipal</t>
    </r>
  </si>
  <si>
    <r>
      <t>(3)</t>
    </r>
    <r>
      <rPr>
        <sz val="10"/>
        <rFont val="Arial"/>
        <family val="2"/>
      </rPr>
      <t xml:space="preserve"> Se detalla el número de proyecto, el cual estará formado por un Código CORRELATIVO O SECUENCIAL Y ÚNICO que debe asignar el municipio para identificar los proyectos.</t>
    </r>
  </si>
  <si>
    <r>
      <t>(5)</t>
    </r>
    <r>
      <rPr>
        <sz val="10"/>
        <rFont val="Trebuchet MS"/>
        <family val="2"/>
      </rPr>
      <t>: Se detalla el producto, servicio u objetivo final que se pretende obtener con la ejecución del proyecto.</t>
    </r>
  </si>
  <si>
    <r>
      <t>(6)</t>
    </r>
    <r>
      <rPr>
        <sz val="10"/>
        <rFont val="Trebuchet MS"/>
        <family val="2"/>
      </rPr>
      <t>: Se deben describir los resultados esperados de las actividades que se van a crear, fortalecer o incrementar con la ejecucion del proyecto, presentando en porcentajes, tasas o unidades la creación,</t>
    </r>
  </si>
  <si>
    <t xml:space="preserve">          fortalecimiento o incremento esperados a fin de poder comparar los resultados. </t>
  </si>
  <si>
    <r>
      <t>(7)</t>
    </r>
    <r>
      <rPr>
        <sz val="10"/>
        <rFont val="Trebuchet MS"/>
        <family val="2"/>
      </rPr>
      <t>: Se detalla el producto o resultado final individual esperado en factores de medición estandar. Ej: Libras, Personas atendidas, Cursos impartidos, Unidades, Paquetes u otros.</t>
    </r>
  </si>
  <si>
    <r>
      <t>(8)</t>
    </r>
    <r>
      <rPr>
        <sz val="10"/>
        <rFont val="Trebuchet MS"/>
        <family val="2"/>
      </rPr>
      <t>: Es el número de unidades de medida que se esperan alcanzar.</t>
    </r>
  </si>
  <si>
    <t>(19) TOTAL PROYECTOS</t>
  </si>
  <si>
    <r>
      <t xml:space="preserve">(19): </t>
    </r>
    <r>
      <rPr>
        <sz val="10"/>
        <rFont val="Trebuchet MS"/>
        <family val="2"/>
      </rPr>
      <t>Representa la sumatoria de las asigaciones presupuestarias por rubro de gastos de todos los proyectos incluidos en el presupuesto municpal de inversión.</t>
    </r>
  </si>
  <si>
    <t>ANEXO 4.1</t>
  </si>
  <si>
    <t>INSUMOS BASICOS:</t>
  </si>
  <si>
    <t>ANEXO 4.2</t>
  </si>
  <si>
    <t>ANEXO 4.3</t>
  </si>
  <si>
    <t>PRESUPUESTO MUNICIPAL DE FUNCIONAMIENTO POR ESTRUCTURA PRESUPUESTARIA</t>
  </si>
  <si>
    <t>DETALLE CONSOLIDADO DE INGRESOS POR ESPECIFICO Y FUENTE DE FINANCIAMIENTO</t>
  </si>
  <si>
    <t>PRESUPUESTO MUNICIPAL DE INVERSION POR ESTRUCTURA PRESUPUESTARIA</t>
  </si>
  <si>
    <t>PRESUPUESTO MUNICIPAL DEL SERVICIO DE LA DEUDA POR ESTRUCTURA PRESUPUESTARIA</t>
  </si>
  <si>
    <t>(8) MONTO</t>
  </si>
  <si>
    <t>1. PRESUPUESTO DE INVERSION POR PROYECTO</t>
  </si>
  <si>
    <t>03 – Tanques de Abastecimiento</t>
  </si>
  <si>
    <t>02 – Perforación de pozos</t>
  </si>
  <si>
    <t>01 – Acueductos y alcantarillados</t>
  </si>
  <si>
    <t>02 – Sistemas de riego y drenaje</t>
  </si>
  <si>
    <t>03 – Fortalecimiento agrícola</t>
  </si>
  <si>
    <t>01 – Acueductos rurales</t>
  </si>
  <si>
    <r>
      <t>(1) y (2)</t>
    </r>
    <r>
      <rPr>
        <sz val="10"/>
        <rFont val="Trebuchet MS"/>
        <family val="2"/>
      </rPr>
      <t>: Se detallará el sector y el programa de inversión. Los sectores se subdividirán en programas de la siguiente manera:</t>
    </r>
  </si>
  <si>
    <t>01 – Equipamiento</t>
  </si>
  <si>
    <t>02 – Fortalecimiento deportes y recreación</t>
  </si>
  <si>
    <t>03 – Infraestructura deportes y recreación</t>
  </si>
  <si>
    <t>01 – Cultura</t>
  </si>
  <si>
    <t>02 – Fortalecimiento cultura y educación</t>
  </si>
  <si>
    <t>03 – Infraestructura educación</t>
  </si>
  <si>
    <t>04 – Becas</t>
  </si>
  <si>
    <t>04 – Otros</t>
  </si>
  <si>
    <t>05 – Proyectos de educación diversos</t>
  </si>
  <si>
    <t>02 – Fortalecimiento a la salud</t>
  </si>
  <si>
    <t>03 – Infraestructura de salud</t>
  </si>
  <si>
    <t>04 – Programas comunitarios</t>
  </si>
  <si>
    <t>06 – SANEAMIENTO AMBIENTAL Y TRATAMIENTO DE DESECHOS SÓLIDOS</t>
  </si>
  <si>
    <t>08 – TURISMO</t>
  </si>
  <si>
    <t>07 – ELECTRIFICACION RURAL Y URBANA</t>
  </si>
  <si>
    <t>01 – Aseo Urbano</t>
  </si>
  <si>
    <t>02 – Construcción de Plantas para Tratamiento de Aguas Residuales</t>
  </si>
  <si>
    <t>03 – Rellenos Sanitarios</t>
  </si>
  <si>
    <t>04 – Recuperación y Saneamiento Ambiental</t>
  </si>
  <si>
    <t>05 – Cementerios</t>
  </si>
  <si>
    <t>06 – Fosas Sépticas, Letrinas, Baños Públicos y Lavaderos</t>
  </si>
  <si>
    <t>01 – Electrificación Urbana</t>
  </si>
  <si>
    <t>02 – Electrificación Rural</t>
  </si>
  <si>
    <t>01 – Construcción de Centros Turísticos</t>
  </si>
  <si>
    <t>02 – Fortalecimiento al Turismo</t>
  </si>
  <si>
    <t>03 – Otros Proyectos Turísticos</t>
  </si>
  <si>
    <t>01 – Construcción y Equipamiento de Casas Comunales</t>
  </si>
  <si>
    <t>02 – Obras de Mitigación</t>
  </si>
  <si>
    <t>03 – Proyectos Habitacionales</t>
  </si>
  <si>
    <t>01 – Infraestructura Vial Urbana</t>
  </si>
  <si>
    <t>02 – Infraestructura Vial Rural</t>
  </si>
  <si>
    <t>03 – Construcción, Reconstrucción y Mantenimiento de Puentes</t>
  </si>
  <si>
    <t>01 – Construcción de Taludes y Muros</t>
  </si>
  <si>
    <t>02 – Construcción de Bordas</t>
  </si>
  <si>
    <t>03 – Construcción de Barreras de Protección</t>
  </si>
  <si>
    <t>01 – Capacitación</t>
  </si>
  <si>
    <t>02 – Equipamiento y Mantenimiento de Equipo</t>
  </si>
  <si>
    <t>03 – Infraestructura</t>
  </si>
  <si>
    <t>01 – Construcción y Ampliación de Mercados</t>
  </si>
  <si>
    <t>02 – Construcción de Parqueos Públicos</t>
  </si>
  <si>
    <t xml:space="preserve">03 – Otros </t>
  </si>
  <si>
    <t>01 – Transporte de Desechos Sólidos</t>
  </si>
  <si>
    <t>02 – maquinaria y Equipo de Construcción</t>
  </si>
  <si>
    <t>03 – Equipos Agrícolas</t>
  </si>
  <si>
    <t>04 – Mobiliario y Equipo de Oficina no Institucional</t>
  </si>
  <si>
    <t>05 – Vehículos</t>
  </si>
  <si>
    <t>01 – Proyectos de Reforestación</t>
  </si>
  <si>
    <t>02 – Mantenimiento de Manantiales</t>
  </si>
  <si>
    <t>03 – Mantenimiento de Cuencas</t>
  </si>
  <si>
    <t>99 – OTROS NO ESPECIFICADOS</t>
  </si>
  <si>
    <t>01 – Otros no Especificados</t>
  </si>
  <si>
    <t>DEPORTES Y RECREACION</t>
  </si>
  <si>
    <t xml:space="preserve">         03 – INFRAESTRUCTURA Y EQUIPAMIENTO PARA </t>
  </si>
  <si>
    <t>10 – VIVIENDA</t>
  </si>
  <si>
    <t>11 – INFRAESTRUCTURA VIAL</t>
  </si>
  <si>
    <t>12 – OBRAS DE MITIGACIÓN</t>
  </si>
  <si>
    <t>13 – FORTALECIMIENTO INSTITUCIONAL</t>
  </si>
  <si>
    <t>14 – APOYO AL DESARROLLO ECONOMICO</t>
  </si>
  <si>
    <t>15 – COMPRA DE MAQUINARIA Y EQUIPO</t>
  </si>
  <si>
    <t>16 – PRESERVACION DEL MEDIO AMBIENTE</t>
  </si>
  <si>
    <t>Sueldos</t>
  </si>
  <si>
    <t>Aguinaldos</t>
  </si>
  <si>
    <t>Productos Alimenticios para Personas</t>
  </si>
  <si>
    <t>Combustibles y Lubricantes</t>
  </si>
  <si>
    <t>01</t>
  </si>
  <si>
    <t>2</t>
  </si>
  <si>
    <t>02</t>
  </si>
  <si>
    <t>1</t>
  </si>
  <si>
    <t>110</t>
  </si>
  <si>
    <t>111</t>
  </si>
  <si>
    <t>FUENTE O SUBFUENTE DE FINANCIAMIENTO: Recursos Propios</t>
  </si>
  <si>
    <t>FUENTE O SUBFUENTE DE FINANCIAMIENTO: FODES 25%</t>
  </si>
  <si>
    <t>1-01-01-1-110</t>
  </si>
  <si>
    <t>1-01-01-2-000</t>
  </si>
  <si>
    <t>1-01-02-1-110</t>
  </si>
  <si>
    <t>1-01-02-2-000</t>
  </si>
  <si>
    <t>1-02-01-1-110</t>
  </si>
  <si>
    <t>1-02-01-2-000</t>
  </si>
  <si>
    <t>1-02-02-1-110</t>
  </si>
  <si>
    <t>1-02-02-2-000</t>
  </si>
  <si>
    <t>3-03-01-1-111</t>
  </si>
  <si>
    <t>Dietas</t>
  </si>
  <si>
    <t>Productos Agropecuarios y Forestales</t>
  </si>
  <si>
    <t>Productos Textiles y Vestuarios</t>
  </si>
  <si>
    <t>Herramientas, Repuestos y Accesorios</t>
  </si>
  <si>
    <t>03</t>
  </si>
  <si>
    <t>71308</t>
  </si>
  <si>
    <t>55308</t>
  </si>
  <si>
    <t>32102</t>
  </si>
  <si>
    <t>Saldo Inicial de Bancos</t>
  </si>
  <si>
    <t>Viales</t>
  </si>
  <si>
    <t>5-05-01-1-111</t>
  </si>
  <si>
    <t>05</t>
  </si>
  <si>
    <t xml:space="preserve">FECHA DE INICIO/FINALIZACION : </t>
  </si>
  <si>
    <t xml:space="preserve">RESPONSABLE: </t>
  </si>
  <si>
    <t>61601</t>
  </si>
  <si>
    <t>DEPARTAMENTO DE USULUTAN</t>
  </si>
  <si>
    <t>ALCALDIA MUNICPAL DE SAN DIONISIO</t>
  </si>
  <si>
    <t>DE COMERCIO</t>
  </si>
  <si>
    <t>DE INDUSTRIA</t>
  </si>
  <si>
    <t>SERVICIOS DE ESPARCIMIENTO</t>
  </si>
  <si>
    <t>VIALIDADES</t>
  </si>
  <si>
    <t>IMPUESTOS MUNICIPALES DIVERSOS</t>
  </si>
  <si>
    <t>POR SERV. DE CERTIF. O VISADO DE DOC. DE IDENTIFIC.</t>
  </si>
  <si>
    <t>POR EXP. DE DOCUMENTOS DE IDENTIFICION</t>
  </si>
  <si>
    <t>ALUMBRADO PUBLICO</t>
  </si>
  <si>
    <t>ASEO PUBLICO</t>
  </si>
  <si>
    <t>CEMENTERIOS MUNICIPALES</t>
  </si>
  <si>
    <t>FIESTAS</t>
  </si>
  <si>
    <t>PAVIMENTACION</t>
  </si>
  <si>
    <t>POSTES, TORRES Y ANTENAS</t>
  </si>
  <si>
    <t>RASTRO Y TIANGUE</t>
  </si>
  <si>
    <t>TASAS DIVERSAS</t>
  </si>
  <si>
    <t>PERMISOS Y LICENCIAS  MPLES.</t>
  </si>
  <si>
    <t>COTEJO DE FIERROS</t>
  </si>
  <si>
    <t>SERVICIOS DIVERSOS</t>
  </si>
  <si>
    <t>MULTAS P/MORA DE IMPUESTOS</t>
  </si>
  <si>
    <t>INTERESES P/MORA DE IMPUESTO</t>
  </si>
  <si>
    <t>MULTAS POR REGISTRO CIVIL</t>
  </si>
  <si>
    <t>MULTAS  AL COMERCIO</t>
  </si>
  <si>
    <t>OTRAS MULTAS MUNICIPALES</t>
  </si>
  <si>
    <t>ARRENDAMIENTO DE BIENES INMUEBLES</t>
  </si>
  <si>
    <t>RENTABILIDAD BANCARIA</t>
  </si>
  <si>
    <t>INGRESOS DIVERSOS</t>
  </si>
  <si>
    <t>TRANSF.CORRIENTES DELSECT.PUB.</t>
  </si>
  <si>
    <t>DE EMPRESAS PRIV. FINANCIERAS</t>
  </si>
  <si>
    <t>TRANSF.DE CAPITAL DEL SECT. PUB.</t>
  </si>
  <si>
    <t>ALCALDIA MUNICIPAL DE SAN DIONISIO</t>
  </si>
  <si>
    <t>000</t>
  </si>
  <si>
    <t>51107</t>
  </si>
  <si>
    <t>Beneficios Adicionales</t>
  </si>
  <si>
    <t>51401</t>
  </si>
  <si>
    <t>51501</t>
  </si>
  <si>
    <t>Por Remuneraciones Permanentes (ISSS)</t>
  </si>
  <si>
    <t>51901</t>
  </si>
  <si>
    <t>Honorarios</t>
  </si>
  <si>
    <t>51999</t>
  </si>
  <si>
    <t>Remuneraciones diversas</t>
  </si>
  <si>
    <t>54104</t>
  </si>
  <si>
    <t>54105</t>
  </si>
  <si>
    <t>Productos de papel y carton</t>
  </si>
  <si>
    <t>54106</t>
  </si>
  <si>
    <t>Productos de cuero y caucho</t>
  </si>
  <si>
    <t>54107</t>
  </si>
  <si>
    <t>Productos químicos</t>
  </si>
  <si>
    <t>Llantas y neumáticos</t>
  </si>
  <si>
    <t>54111</t>
  </si>
  <si>
    <t>54112</t>
  </si>
  <si>
    <t>Minerales metálicos y productos derivados</t>
  </si>
  <si>
    <t>54114</t>
  </si>
  <si>
    <t>Materiales de oficina</t>
  </si>
  <si>
    <t>54115</t>
  </si>
  <si>
    <t>Materiales Informaticos</t>
  </si>
  <si>
    <t>54116</t>
  </si>
  <si>
    <t>Libros, Textos, Útiles y Publicidad</t>
  </si>
  <si>
    <t>54118</t>
  </si>
  <si>
    <t>54119</t>
  </si>
  <si>
    <t>Materiales Eléctricos</t>
  </si>
  <si>
    <t>54121</t>
  </si>
  <si>
    <t>Especies Municipales</t>
  </si>
  <si>
    <t>54199</t>
  </si>
  <si>
    <t>Bienes de uso y consumo diverso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</si>
  <si>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</si>
  <si>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</si>
  <si>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</si>
  <si>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</si>
  <si>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</si>
  <si>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</si>
  <si>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54204</t>
  </si>
  <si>
    <t>Servicios de correos</t>
  </si>
  <si>
    <t>54205</t>
  </si>
  <si>
    <t>Alumbrado público</t>
  </si>
  <si>
    <t>54301</t>
  </si>
  <si>
    <t>54302</t>
  </si>
  <si>
    <t>Mantenimiento y reparación de vehículos</t>
  </si>
  <si>
    <t>54303</t>
  </si>
  <si>
    <t>54304</t>
  </si>
  <si>
    <t>Transportes fletes y almacenamientos</t>
  </si>
  <si>
    <t>54305</t>
  </si>
  <si>
    <t>Servicios de publicidad</t>
  </si>
  <si>
    <t>54307</t>
  </si>
  <si>
    <t>Servicios de limpieza y fumigación</t>
  </si>
  <si>
    <t>54310</t>
  </si>
  <si>
    <t>Servicios de alimentación</t>
  </si>
  <si>
    <t>54313</t>
  </si>
  <si>
    <t>54314</t>
  </si>
  <si>
    <t>Antenciones oficiales</t>
  </si>
  <si>
    <t>54317</t>
  </si>
  <si>
    <t>Arrendamientos de bienes Inmuebles</t>
  </si>
  <si>
    <t>54399</t>
  </si>
  <si>
    <t>54401</t>
  </si>
  <si>
    <t>Pasajes al interior</t>
  </si>
  <si>
    <t>54402</t>
  </si>
  <si>
    <t>Pasajes al exterior</t>
  </si>
  <si>
    <t>54403</t>
  </si>
  <si>
    <t>Viaticos por comisión interna</t>
  </si>
  <si>
    <t>54404</t>
  </si>
  <si>
    <t>Viaticos por comisión externa</t>
  </si>
  <si>
    <t>54503</t>
  </si>
  <si>
    <t>Servicios juridicos</t>
  </si>
  <si>
    <t>54599</t>
  </si>
  <si>
    <t>Consultorías, estudios e investigación</t>
  </si>
  <si>
    <t>54601</t>
  </si>
  <si>
    <t>Limpieza de calles</t>
  </si>
  <si>
    <t>54602</t>
  </si>
  <si>
    <t>Depósitos de desechos</t>
  </si>
  <si>
    <t>54699</t>
  </si>
  <si>
    <t>Servisios diversos</t>
  </si>
  <si>
    <t>55302</t>
  </si>
  <si>
    <t>De Inst. descentralizadas no empresariales</t>
  </si>
  <si>
    <t>De empresas privadas financieras</t>
  </si>
  <si>
    <t>55508</t>
  </si>
  <si>
    <t>Derechos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</si>
  <si>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</si>
  <si>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</si>
  <si>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</si>
  <si>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</si>
  <si>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</si>
  <si>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</si>
  <si>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55799</t>
  </si>
  <si>
    <t>Gastos diversos</t>
  </si>
  <si>
    <t>56201</t>
  </si>
  <si>
    <t>Transferencias corrientes al sector público</t>
  </si>
  <si>
    <t>56303</t>
  </si>
  <si>
    <t>A organismos sin fines de lucro</t>
  </si>
  <si>
    <t>56304</t>
  </si>
  <si>
    <t>A personas naturales</t>
  </si>
  <si>
    <t>56305</t>
  </si>
  <si>
    <t>Becas</t>
  </si>
  <si>
    <t>61101</t>
  </si>
  <si>
    <t>Mobiliarios</t>
  </si>
  <si>
    <t>61102</t>
  </si>
  <si>
    <t>Maquinaria y equipos</t>
  </si>
  <si>
    <t>61104</t>
  </si>
  <si>
    <t>Equipos informáticos</t>
  </si>
  <si>
    <t>61199</t>
  </si>
  <si>
    <t>Bienes muebles diversos</t>
  </si>
  <si>
    <t>61201</t>
  </si>
  <si>
    <t>Terrenos</t>
  </si>
  <si>
    <t>61403</t>
  </si>
  <si>
    <t>Derechos de propiedad intelectual</t>
  </si>
  <si>
    <t>61501</t>
  </si>
  <si>
    <t>Proyectos de construcciones</t>
  </si>
  <si>
    <t>61503</t>
  </si>
  <si>
    <t>Programas de inversion social</t>
  </si>
  <si>
    <t>61602</t>
  </si>
  <si>
    <t>De salud y saneamiento ambiental</t>
  </si>
  <si>
    <t>61603</t>
  </si>
  <si>
    <t>De educacion y Recreacion</t>
  </si>
  <si>
    <t>61606</t>
  </si>
  <si>
    <t>Electricas y Comunicaciones</t>
  </si>
  <si>
    <t>61608</t>
  </si>
  <si>
    <t>Supervición de infraestructuras</t>
  </si>
  <si>
    <t>61699</t>
  </si>
  <si>
    <t>Infraestructura diversa</t>
  </si>
  <si>
    <t>72101</t>
  </si>
  <si>
    <t>Cuentas por pagar de años anteriores</t>
  </si>
  <si>
    <t>Minerales no metálicos y product. Deriv.</t>
  </si>
  <si>
    <t>Mant. y reparacion de bienes muebles</t>
  </si>
  <si>
    <t>Mant. y reparacion de bienes inmuebles</t>
  </si>
  <si>
    <t>Impresiones, publicac. y reproducciones</t>
  </si>
  <si>
    <t>Serv. Generales de arrendamient. diversos</t>
  </si>
  <si>
    <t>32201</t>
  </si>
  <si>
    <t>Cuentas por cobrar de años anteriores</t>
  </si>
  <si>
    <t>3-03-02-1-111</t>
  </si>
  <si>
    <t>61502</t>
  </si>
  <si>
    <t>Proyectos de Ampliaciones</t>
  </si>
  <si>
    <t>sub-total………………………………….</t>
  </si>
  <si>
    <t>sub-total……………………</t>
  </si>
  <si>
    <t>FUENTE O SUBFUENTE DE FINANCIAMIENTO: FODES 75%</t>
  </si>
  <si>
    <t>DE EMPRESAS PRIV. NO FINANCIERAS</t>
  </si>
  <si>
    <t>Por Remuneraciones Permanentes (AFP'S)</t>
  </si>
  <si>
    <t>61105</t>
  </si>
  <si>
    <t>Vehiculos de Transporte</t>
  </si>
  <si>
    <t>51201</t>
  </si>
  <si>
    <t>07- Recoleccion Transporte y Disposicion final de desechos Solidos</t>
  </si>
  <si>
    <t>51207</t>
  </si>
  <si>
    <t>DE SERVICIOS</t>
  </si>
  <si>
    <t>51203</t>
  </si>
  <si>
    <t>54505</t>
  </si>
  <si>
    <t>Servicios de Capacitacion</t>
  </si>
  <si>
    <t>61299</t>
  </si>
  <si>
    <t>Inmuebles Diversos</t>
  </si>
  <si>
    <t>SECTOR:  INFRAESTRUCTURA VIAL</t>
  </si>
  <si>
    <t>MODALIDAD: CONTRATO</t>
  </si>
  <si>
    <t>PROGRAMA:   Infraestructura Vial Rural</t>
  </si>
  <si>
    <t>51702</t>
  </si>
  <si>
    <t>Al personal de servicio eventual</t>
  </si>
  <si>
    <t xml:space="preserve"> </t>
  </si>
  <si>
    <t>Por Prestación de Servicios en el País</t>
  </si>
  <si>
    <t>51601</t>
  </si>
  <si>
    <t>presup.f.p</t>
  </si>
  <si>
    <t>presup. 25%</t>
  </si>
  <si>
    <t>presup. 75%</t>
  </si>
  <si>
    <t>TOTAL</t>
  </si>
  <si>
    <t>61604</t>
  </si>
  <si>
    <t>De vivienda y oficina</t>
  </si>
  <si>
    <t>Supervicion de infraestructura</t>
  </si>
  <si>
    <t>viales</t>
  </si>
  <si>
    <t xml:space="preserve">       05 – FORTALECIMIENTO A LA SALUD</t>
  </si>
  <si>
    <t>1-01-01-4-000</t>
  </si>
  <si>
    <t>3-03-01-4-000</t>
  </si>
  <si>
    <t>PRESTAMO INTERNO</t>
  </si>
  <si>
    <t>DE EMPRESAS PRIVADA FINANCIERA</t>
  </si>
  <si>
    <t>PRESTAMO</t>
  </si>
  <si>
    <t>AÑO 2019</t>
  </si>
  <si>
    <t>DE PERSONAS NATURAS</t>
  </si>
  <si>
    <t>Al personal de servicios Permanentes</t>
  </si>
  <si>
    <t>51701</t>
  </si>
  <si>
    <t>proporcional</t>
  </si>
  <si>
    <t>INDEMNIZACION UACI POR RETIRO VOLUNTARIO</t>
  </si>
  <si>
    <t>PROYECTO: 00001 - Construcion de puente sobre río el molino, caserío Shurla</t>
  </si>
  <si>
    <t>INDICADOR:  Puente en buen estado</t>
  </si>
  <si>
    <t>Construcion de puente sobre río Molino, caserío Shurla canton Iglesia Vieja, SD.</t>
  </si>
  <si>
    <t>META: Mantener en Buen estado la via de acceso salida hacia carretera de puerto parada.</t>
  </si>
  <si>
    <t>NATURALEZA: 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</si>
</sst>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  <numFmt numFmtId="166" formatCode="_-[$€-2]* #,##0.00_-;\-[$€-2]* #,##0.00_-;_-[$€-2]* &quot;-&quot;??_-"/>
  </numFmts>
  <fonts count="39">
    <font>
      <sz val="10"/>
      <name val="Arial"/>
    </font>
    <font>
      <sz val="10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2"/>
      <name val="Trebuchet MS"/>
      <family val="2"/>
    </font>
    <font>
      <b/>
      <sz val="10"/>
      <color indexed="12"/>
      <name val="Trebuchet MS"/>
      <family val="2"/>
    </font>
    <font>
      <sz val="8"/>
      <name val="Arial"/>
      <family val="2"/>
    </font>
    <font>
      <sz val="12"/>
      <name val="Trebuchet MS"/>
      <family val="2"/>
    </font>
    <font>
      <sz val="9"/>
      <name val="Trebuchet MS"/>
      <family val="2"/>
    </font>
    <font>
      <i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Trebuchet MS"/>
      <family val="2"/>
    </font>
    <font>
      <sz val="14"/>
      <name val="Arial"/>
      <family val="2"/>
    </font>
    <font>
      <b/>
      <sz val="14"/>
      <name val="Trebuchet MS"/>
      <family val="2"/>
    </font>
    <font>
      <b/>
      <u/>
      <sz val="14"/>
      <name val="Trebuchet MS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8"/>
      <name val="Trebuchet MS"/>
      <family val="2"/>
    </font>
    <font>
      <b/>
      <sz val="8"/>
      <name val="Trebuchet MS"/>
      <family val="2"/>
    </font>
    <font>
      <b/>
      <i/>
      <sz val="12"/>
      <name val="Arial"/>
      <family val="2"/>
    </font>
    <font>
      <sz val="14"/>
      <name val="Arial"/>
      <family val="2"/>
    </font>
    <font>
      <sz val="9"/>
      <name val="Verdana"/>
      <family val="2"/>
    </font>
    <font>
      <sz val="9"/>
      <name val="Arial CYR"/>
      <family val="2"/>
      <charset val="204"/>
    </font>
    <font>
      <sz val="9"/>
      <name val="Arial CYR"/>
    </font>
    <font>
      <sz val="9"/>
      <name val="Arial"/>
      <family val="2"/>
    </font>
    <font>
      <b/>
      <sz val="9"/>
      <name val="Trebuchet MS"/>
      <family val="2"/>
    </font>
    <font>
      <sz val="10"/>
      <color indexed="8"/>
      <name val="Arial"/>
      <family val="2"/>
    </font>
    <font>
      <sz val="14"/>
      <name val="Calibri"/>
      <family val="2"/>
      <scheme val="minor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9"/>
      <name val="Calibri"/>
      <family val="2"/>
      <scheme val="minor"/>
    </font>
    <font>
      <sz val="10"/>
      <color rgb="FFFF0000"/>
      <name val="Arial"/>
      <family val="2"/>
    </font>
    <font>
      <b/>
      <sz val="8"/>
      <color indexed="12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11">
    <xf numFmtId="0" fontId="0" fillId="0" borderId="0" xfId="0"/>
    <xf numFmtId="0" fontId="0" fillId="0" borderId="0" xfId="0" applyFill="1"/>
    <xf numFmtId="44" fontId="11" fillId="0" borderId="2" xfId="2" applyNumberFormat="1" applyFont="1" applyFill="1" applyBorder="1" applyAlignment="1">
      <alignment horizontal="right"/>
    </xf>
    <xf numFmtId="0" fontId="2" fillId="0" borderId="0" xfId="0" applyFont="1" applyFill="1"/>
    <xf numFmtId="165" fontId="11" fillId="0" borderId="5" xfId="2" applyFont="1" applyFill="1" applyBorder="1" applyAlignment="1">
      <alignment horizontal="center"/>
    </xf>
    <xf numFmtId="165" fontId="11" fillId="0" borderId="12" xfId="2" applyFont="1" applyFill="1" applyBorder="1" applyAlignment="1">
      <alignment horizontal="center"/>
    </xf>
    <xf numFmtId="165" fontId="11" fillId="0" borderId="2" xfId="2" applyFont="1" applyFill="1" applyBorder="1"/>
    <xf numFmtId="165" fontId="11" fillId="0" borderId="13" xfId="2" applyFont="1" applyFill="1" applyBorder="1"/>
    <xf numFmtId="165" fontId="11" fillId="0" borderId="38" xfId="2" applyFont="1" applyFill="1" applyBorder="1" applyAlignment="1">
      <alignment vertical="center" wrapText="1"/>
    </xf>
    <xf numFmtId="165" fontId="17" fillId="0" borderId="3" xfId="2" applyFont="1" applyFill="1" applyBorder="1" applyAlignment="1">
      <alignment vertical="center" wrapText="1"/>
    </xf>
    <xf numFmtId="49" fontId="2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/>
    <xf numFmtId="49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1" fillId="0" borderId="24" xfId="0" applyFont="1" applyFill="1" applyBorder="1"/>
    <xf numFmtId="44" fontId="20" fillId="0" borderId="0" xfId="0" applyNumberFormat="1" applyFont="1" applyFill="1"/>
    <xf numFmtId="44" fontId="2" fillId="0" borderId="0" xfId="0" applyNumberFormat="1" applyFont="1" applyFill="1"/>
    <xf numFmtId="0" fontId="4" fillId="0" borderId="0" xfId="0" applyFont="1" applyFill="1" applyAlignment="1">
      <alignment horizontal="left"/>
    </xf>
    <xf numFmtId="0" fontId="3" fillId="0" borderId="38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vertical="center" textRotation="90" wrapText="1"/>
    </xf>
    <xf numFmtId="0" fontId="4" fillId="0" borderId="38" xfId="0" applyFont="1" applyFill="1" applyBorder="1" applyAlignment="1">
      <alignment horizontal="center" vertical="center" textRotation="90" wrapText="1"/>
    </xf>
    <xf numFmtId="0" fontId="4" fillId="0" borderId="22" xfId="0" applyFont="1" applyFill="1" applyBorder="1" applyAlignment="1">
      <alignment horizontal="center" vertical="center" textRotation="90" wrapText="1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9" fillId="0" borderId="40" xfId="0" applyNumberFormat="1" applyFont="1" applyFill="1" applyBorder="1" applyAlignment="1">
      <alignment horizontal="center"/>
    </xf>
    <xf numFmtId="49" fontId="9" fillId="0" borderId="41" xfId="0" applyNumberFormat="1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44" fontId="9" fillId="0" borderId="30" xfId="0" applyNumberFormat="1" applyFont="1" applyFill="1" applyBorder="1" applyAlignment="1">
      <alignment horizontal="center"/>
    </xf>
    <xf numFmtId="0" fontId="11" fillId="0" borderId="0" xfId="0" applyFont="1" applyFill="1"/>
    <xf numFmtId="0" fontId="4" fillId="0" borderId="37" xfId="0" applyFont="1" applyFill="1" applyBorder="1" applyAlignment="1" applyProtection="1">
      <alignment horizontal="center" vertical="center" wrapText="1"/>
      <protection locked="0" hidden="1"/>
    </xf>
    <xf numFmtId="0" fontId="4" fillId="0" borderId="42" xfId="0" applyFont="1" applyFill="1" applyBorder="1" applyAlignment="1">
      <alignment horizontal="center" vertical="center" textRotation="90" wrapText="1"/>
    </xf>
    <xf numFmtId="0" fontId="4" fillId="0" borderId="43" xfId="0" applyFont="1" applyFill="1" applyBorder="1" applyAlignment="1">
      <alignment horizontal="center" vertical="center" textRotation="90" wrapText="1"/>
    </xf>
    <xf numFmtId="0" fontId="4" fillId="0" borderId="44" xfId="0" applyFont="1" applyFill="1" applyBorder="1" applyAlignment="1">
      <alignment horizontal="center" vertical="center" textRotation="90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 hidden="1"/>
    </xf>
    <xf numFmtId="0" fontId="9" fillId="0" borderId="39" xfId="0" applyFont="1" applyFill="1" applyBorder="1"/>
    <xf numFmtId="0" fontId="3" fillId="0" borderId="0" xfId="0" applyFont="1" applyFill="1"/>
    <xf numFmtId="0" fontId="10" fillId="0" borderId="26" xfId="0" applyFont="1" applyFill="1" applyBorder="1" applyAlignment="1">
      <alignment horizontal="center"/>
    </xf>
    <xf numFmtId="49" fontId="10" fillId="0" borderId="27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49" fontId="10" fillId="0" borderId="7" xfId="0" applyNumberFormat="1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4" fillId="0" borderId="11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/>
    </xf>
    <xf numFmtId="49" fontId="9" fillId="0" borderId="15" xfId="0" applyNumberFormat="1" applyFont="1" applyFill="1" applyBorder="1" applyAlignment="1">
      <alignment horizontal="center"/>
    </xf>
    <xf numFmtId="49" fontId="9" fillId="0" borderId="16" xfId="0" applyNumberFormat="1" applyFont="1" applyFill="1" applyBorder="1" applyAlignment="1">
      <alignment horizontal="center"/>
    </xf>
    <xf numFmtId="49" fontId="9" fillId="0" borderId="24" xfId="0" applyNumberFormat="1" applyFont="1" applyFill="1" applyBorder="1" applyAlignment="1">
      <alignment horizontal="center"/>
    </xf>
    <xf numFmtId="49" fontId="9" fillId="0" borderId="28" xfId="0" applyNumberFormat="1" applyFont="1" applyFill="1" applyBorder="1" applyAlignment="1">
      <alignment horizontal="center"/>
    </xf>
    <xf numFmtId="165" fontId="9" fillId="0" borderId="9" xfId="2" applyFont="1" applyFill="1" applyBorder="1"/>
    <xf numFmtId="0" fontId="2" fillId="0" borderId="1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49" fontId="2" fillId="0" borderId="18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4" fillId="0" borderId="47" xfId="0" applyFont="1" applyFill="1" applyBorder="1" applyAlignment="1">
      <alignment horizontal="center" vertical="center" textRotation="90" wrapText="1"/>
    </xf>
    <xf numFmtId="0" fontId="4" fillId="0" borderId="48" xfId="0" applyFont="1" applyFill="1" applyBorder="1" applyAlignment="1">
      <alignment horizontal="center" vertical="center" textRotation="90" wrapText="1"/>
    </xf>
    <xf numFmtId="0" fontId="4" fillId="0" borderId="49" xfId="0" applyFont="1" applyFill="1" applyBorder="1" applyAlignment="1">
      <alignment horizontal="center" vertical="center" textRotation="90" wrapText="1"/>
    </xf>
    <xf numFmtId="49" fontId="10" fillId="0" borderId="8" xfId="0" applyNumberFormat="1" applyFont="1" applyFill="1" applyBorder="1" applyAlignment="1">
      <alignment horizontal="center"/>
    </xf>
    <xf numFmtId="165" fontId="10" fillId="0" borderId="2" xfId="2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49" fontId="10" fillId="0" borderId="6" xfId="0" applyNumberFormat="1" applyFont="1" applyFill="1" applyBorder="1" applyAlignment="1">
      <alignment horizontal="center"/>
    </xf>
    <xf numFmtId="0" fontId="10" fillId="0" borderId="17" xfId="0" applyFont="1" applyFill="1" applyBorder="1"/>
    <xf numFmtId="165" fontId="10" fillId="0" borderId="2" xfId="2" applyFont="1" applyFill="1" applyBorder="1"/>
    <xf numFmtId="0" fontId="22" fillId="0" borderId="33" xfId="0" applyFont="1" applyFill="1" applyBorder="1" applyAlignment="1">
      <alignment horizontal="center"/>
    </xf>
    <xf numFmtId="44" fontId="22" fillId="0" borderId="30" xfId="0" applyNumberFormat="1" applyFont="1" applyFill="1" applyBorder="1" applyAlignment="1">
      <alignment horizontal="center"/>
    </xf>
    <xf numFmtId="0" fontId="17" fillId="0" borderId="0" xfId="0" applyFont="1" applyFill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24" fillId="0" borderId="0" xfId="0" applyFont="1" applyFill="1"/>
    <xf numFmtId="0" fontId="25" fillId="0" borderId="51" xfId="0" applyFont="1" applyBorder="1"/>
    <xf numFmtId="0" fontId="19" fillId="0" borderId="17" xfId="0" applyFont="1" applyFill="1" applyBorder="1" applyAlignment="1">
      <alignment horizontal="left"/>
    </xf>
    <xf numFmtId="165" fontId="17" fillId="0" borderId="12" xfId="2" applyFont="1" applyFill="1" applyBorder="1" applyAlignment="1">
      <alignment horizontal="center"/>
    </xf>
    <xf numFmtId="165" fontId="17" fillId="0" borderId="5" xfId="2" applyFont="1" applyFill="1" applyBorder="1" applyAlignment="1">
      <alignment horizontal="center"/>
    </xf>
    <xf numFmtId="49" fontId="2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center"/>
    </xf>
    <xf numFmtId="0" fontId="8" fillId="0" borderId="0" xfId="0" applyFont="1" applyFill="1"/>
    <xf numFmtId="0" fontId="28" fillId="0" borderId="0" xfId="0" applyFont="1" applyFill="1"/>
    <xf numFmtId="0" fontId="27" fillId="0" borderId="0" xfId="0" applyFont="1" applyFill="1"/>
    <xf numFmtId="0" fontId="28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center"/>
    </xf>
    <xf numFmtId="49" fontId="1" fillId="0" borderId="2" xfId="3" applyNumberFormat="1" applyFont="1" applyFill="1" applyBorder="1" applyAlignment="1">
      <alignment horizontal="center"/>
    </xf>
    <xf numFmtId="49" fontId="29" fillId="0" borderId="2" xfId="3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/>
    </xf>
    <xf numFmtId="4" fontId="1" fillId="0" borderId="12" xfId="3" applyNumberFormat="1" applyFont="1" applyFill="1" applyBorder="1"/>
    <xf numFmtId="4" fontId="1" fillId="0" borderId="2" xfId="3" applyNumberFormat="1" applyFont="1" applyFill="1" applyBorder="1"/>
    <xf numFmtId="4" fontId="29" fillId="0" borderId="2" xfId="3" applyNumberFormat="1" applyFont="1" applyFill="1" applyBorder="1"/>
    <xf numFmtId="0" fontId="1" fillId="0" borderId="2" xfId="0" applyFont="1" applyFill="1" applyBorder="1" applyAlignment="1">
      <alignment horizontal="left"/>
    </xf>
    <xf numFmtId="0" fontId="11" fillId="0" borderId="2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44" fontId="11" fillId="0" borderId="38" xfId="2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164" fontId="2" fillId="0" borderId="0" xfId="0" applyNumberFormat="1" applyFont="1" applyFill="1"/>
    <xf numFmtId="165" fontId="17" fillId="0" borderId="38" xfId="2" applyFont="1" applyFill="1" applyBorder="1" applyAlignment="1">
      <alignment vertical="center" wrapText="1"/>
    </xf>
    <xf numFmtId="4" fontId="1" fillId="0" borderId="0" xfId="3" applyNumberFormat="1" applyFont="1" applyFill="1" applyBorder="1"/>
    <xf numFmtId="4" fontId="1" fillId="0" borderId="17" xfId="3" applyNumberFormat="1" applyFont="1" applyFill="1" applyBorder="1"/>
    <xf numFmtId="49" fontId="29" fillId="0" borderId="9" xfId="3" applyNumberFormat="1" applyFont="1" applyFill="1" applyBorder="1" applyAlignment="1">
      <alignment horizontal="center"/>
    </xf>
    <xf numFmtId="49" fontId="1" fillId="0" borderId="1" xfId="3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/>
    <xf numFmtId="0" fontId="4" fillId="0" borderId="37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15" fillId="0" borderId="35" xfId="0" applyFont="1" applyFill="1" applyBorder="1" applyAlignment="1">
      <alignment horizontal="left"/>
    </xf>
    <xf numFmtId="0" fontId="4" fillId="0" borderId="4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6" xfId="0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4" fontId="1" fillId="0" borderId="2" xfId="2" applyNumberFormat="1" applyFont="1" applyFill="1" applyBorder="1" applyAlignment="1">
      <alignment horizontal="right"/>
    </xf>
    <xf numFmtId="49" fontId="9" fillId="0" borderId="52" xfId="0" applyNumberFormat="1" applyFont="1" applyFill="1" applyBorder="1" applyAlignment="1">
      <alignment horizontal="center"/>
    </xf>
    <xf numFmtId="44" fontId="1" fillId="0" borderId="0" xfId="2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/>
    <xf numFmtId="44" fontId="17" fillId="0" borderId="5" xfId="2" applyNumberFormat="1" applyFont="1" applyFill="1" applyBorder="1" applyAlignment="1">
      <alignment horizontal="right"/>
    </xf>
    <xf numFmtId="44" fontId="22" fillId="0" borderId="46" xfId="0" applyNumberFormat="1" applyFont="1" applyFill="1" applyBorder="1" applyAlignment="1">
      <alignment horizontal="center"/>
    </xf>
    <xf numFmtId="44" fontId="17" fillId="0" borderId="2" xfId="2" applyNumberFormat="1" applyFont="1" applyFill="1" applyBorder="1" applyAlignment="1">
      <alignment horizontal="right"/>
    </xf>
    <xf numFmtId="165" fontId="1" fillId="0" borderId="5" xfId="2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43" fontId="20" fillId="0" borderId="7" xfId="1" applyFont="1" applyFill="1" applyBorder="1" applyAlignment="1">
      <alignment horizontal="center" vertical="center"/>
    </xf>
    <xf numFmtId="43" fontId="21" fillId="0" borderId="7" xfId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43" fontId="20" fillId="0" borderId="7" xfId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3" fontId="3" fillId="0" borderId="7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4" fontId="27" fillId="0" borderId="2" xfId="2" applyNumberFormat="1" applyFont="1" applyFill="1" applyBorder="1" applyAlignment="1">
      <alignment horizontal="right"/>
    </xf>
    <xf numFmtId="44" fontId="31" fillId="0" borderId="5" xfId="2" applyNumberFormat="1" applyFont="1" applyFill="1" applyBorder="1" applyAlignment="1">
      <alignment horizontal="right"/>
    </xf>
    <xf numFmtId="0" fontId="32" fillId="0" borderId="33" xfId="0" applyFont="1" applyFill="1" applyBorder="1" applyAlignment="1">
      <alignment horizontal="center"/>
    </xf>
    <xf numFmtId="44" fontId="33" fillId="0" borderId="30" xfId="0" applyNumberFormat="1" applyFont="1" applyFill="1" applyBorder="1" applyAlignment="1">
      <alignment horizontal="center"/>
    </xf>
    <xf numFmtId="165" fontId="8" fillId="0" borderId="0" xfId="2" applyFont="1" applyFill="1"/>
    <xf numFmtId="165" fontId="21" fillId="0" borderId="7" xfId="2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 wrapText="1"/>
    </xf>
    <xf numFmtId="165" fontId="11" fillId="0" borderId="22" xfId="2" applyFont="1" applyFill="1" applyBorder="1" applyAlignment="1">
      <alignment vertical="center" wrapText="1"/>
    </xf>
    <xf numFmtId="0" fontId="19" fillId="0" borderId="24" xfId="0" applyFont="1" applyFill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49" fontId="11" fillId="0" borderId="2" xfId="0" applyNumberFormat="1" applyFont="1" applyFill="1" applyBorder="1" applyAlignment="1">
      <alignment horizontal="left"/>
    </xf>
    <xf numFmtId="49" fontId="17" fillId="0" borderId="4" xfId="0" applyNumberFormat="1" applyFont="1" applyFill="1" applyBorder="1" applyAlignment="1">
      <alignment horizontal="left"/>
    </xf>
    <xf numFmtId="4" fontId="8" fillId="0" borderId="0" xfId="2" applyNumberFormat="1" applyFont="1" applyFill="1"/>
    <xf numFmtId="4" fontId="34" fillId="0" borderId="0" xfId="2" applyNumberFormat="1" applyFont="1" applyFill="1"/>
    <xf numFmtId="4" fontId="8" fillId="0" borderId="0" xfId="0" applyNumberFormat="1" applyFont="1" applyFill="1"/>
    <xf numFmtId="4" fontId="8" fillId="0" borderId="0" xfId="2" applyNumberFormat="1" applyFont="1" applyFill="1" applyBorder="1" applyAlignment="1"/>
    <xf numFmtId="49" fontId="28" fillId="0" borderId="0" xfId="0" applyNumberFormat="1" applyFont="1" applyFill="1" applyBorder="1" applyAlignment="1"/>
    <xf numFmtId="44" fontId="1" fillId="0" borderId="5" xfId="2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>
      <alignment horizontal="left"/>
    </xf>
    <xf numFmtId="44" fontId="35" fillId="0" borderId="2" xfId="2" applyNumberFormat="1" applyFont="1" applyFill="1" applyBorder="1" applyAlignment="1">
      <alignment horizontal="right"/>
    </xf>
    <xf numFmtId="4" fontId="17" fillId="0" borderId="2" xfId="3" applyNumberFormat="1" applyFont="1" applyFill="1" applyBorder="1" applyAlignment="1">
      <alignment horizontal="center"/>
    </xf>
    <xf numFmtId="0" fontId="31" fillId="0" borderId="2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3" fillId="0" borderId="7" xfId="0" applyFont="1" applyFill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left"/>
    </xf>
    <xf numFmtId="49" fontId="1" fillId="0" borderId="53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4" fontId="27" fillId="0" borderId="0" xfId="2" applyNumberFormat="1" applyFont="1" applyFill="1" applyBorder="1" applyAlignment="1">
      <alignment horizontal="center"/>
    </xf>
    <xf numFmtId="8" fontId="0" fillId="0" borderId="0" xfId="0" applyNumberFormat="1" applyFill="1"/>
    <xf numFmtId="0" fontId="0" fillId="0" borderId="0" xfId="0" applyFill="1" applyBorder="1"/>
    <xf numFmtId="8" fontId="1" fillId="0" borderId="0" xfId="0" applyNumberFormat="1" applyFont="1" applyBorder="1" applyAlignment="1">
      <alignment horizontal="right" vertical="center"/>
    </xf>
    <xf numFmtId="8" fontId="1" fillId="0" borderId="0" xfId="0" applyNumberFormat="1" applyFont="1" applyBorder="1" applyAlignment="1">
      <alignment horizontal="center" vertical="center"/>
    </xf>
    <xf numFmtId="8" fontId="1" fillId="0" borderId="0" xfId="0" applyNumberFormat="1" applyFont="1" applyBorder="1" applyAlignment="1">
      <alignment horizontal="right" vertical="center" wrapText="1"/>
    </xf>
    <xf numFmtId="8" fontId="0" fillId="0" borderId="0" xfId="0" applyNumberFormat="1" applyFill="1" applyBorder="1"/>
    <xf numFmtId="165" fontId="3" fillId="0" borderId="0" xfId="2" applyFont="1" applyFill="1"/>
    <xf numFmtId="2" fontId="1" fillId="0" borderId="0" xfId="0" applyNumberFormat="1" applyFont="1" applyFill="1"/>
    <xf numFmtId="44" fontId="3" fillId="0" borderId="0" xfId="0" applyNumberFormat="1" applyFont="1" applyFill="1"/>
    <xf numFmtId="0" fontId="2" fillId="0" borderId="0" xfId="0" applyFont="1" applyFill="1" applyAlignment="1">
      <alignment horizontal="left"/>
    </xf>
    <xf numFmtId="8" fontId="1" fillId="0" borderId="0" xfId="0" applyNumberFormat="1" applyFont="1" applyFill="1" applyBorder="1" applyAlignment="1">
      <alignment horizontal="right" vertical="center"/>
    </xf>
    <xf numFmtId="8" fontId="1" fillId="0" borderId="0" xfId="0" applyNumberFormat="1" applyFont="1" applyFill="1" applyBorder="1" applyAlignment="1">
      <alignment horizontal="center" vertical="center"/>
    </xf>
    <xf numFmtId="165" fontId="5" fillId="0" borderId="0" xfId="2" applyFont="1" applyFill="1"/>
    <xf numFmtId="44" fontId="5" fillId="0" borderId="0" xfId="0" applyNumberFormat="1" applyFont="1" applyFill="1"/>
    <xf numFmtId="165" fontId="11" fillId="0" borderId="0" xfId="2" applyFont="1" applyFill="1" applyBorder="1" applyAlignment="1">
      <alignment horizontal="center"/>
    </xf>
    <xf numFmtId="0" fontId="2" fillId="0" borderId="0" xfId="0" applyFont="1" applyFill="1" applyBorder="1"/>
    <xf numFmtId="44" fontId="2" fillId="0" borderId="0" xfId="0" applyNumberFormat="1" applyFont="1" applyFill="1" applyBorder="1"/>
    <xf numFmtId="44" fontId="17" fillId="0" borderId="0" xfId="0" applyNumberFormat="1" applyFont="1" applyFill="1"/>
    <xf numFmtId="43" fontId="8" fillId="0" borderId="0" xfId="0" applyNumberFormat="1" applyFont="1" applyFill="1"/>
    <xf numFmtId="44" fontId="35" fillId="0" borderId="5" xfId="2" applyNumberFormat="1" applyFont="1" applyFill="1" applyBorder="1" applyAlignment="1">
      <alignment horizontal="right"/>
    </xf>
    <xf numFmtId="0" fontId="1" fillId="0" borderId="2" xfId="3" applyNumberFormat="1" applyFont="1" applyFill="1" applyBorder="1" applyAlignment="1">
      <alignment horizontal="center"/>
    </xf>
    <xf numFmtId="0" fontId="29" fillId="0" borderId="2" xfId="3" applyNumberFormat="1" applyFont="1" applyFill="1" applyBorder="1" applyAlignment="1">
      <alignment horizontal="center"/>
    </xf>
    <xf numFmtId="0" fontId="9" fillId="0" borderId="4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8" fillId="0" borderId="0" xfId="0" applyNumberFormat="1" applyFont="1" applyFill="1" applyAlignment="1">
      <alignment horizontal="center"/>
    </xf>
    <xf numFmtId="0" fontId="11" fillId="0" borderId="5" xfId="0" applyNumberFormat="1" applyFont="1" applyFill="1" applyBorder="1" applyAlignment="1">
      <alignment horizontal="center"/>
    </xf>
    <xf numFmtId="0" fontId="9" fillId="0" borderId="41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165" fontId="20" fillId="0" borderId="0" xfId="2" applyFont="1" applyFill="1"/>
    <xf numFmtId="0" fontId="25" fillId="0" borderId="28" xfId="0" applyFont="1" applyBorder="1"/>
    <xf numFmtId="165" fontId="11" fillId="0" borderId="32" xfId="2" applyFont="1" applyFill="1" applyBorder="1" applyAlignment="1">
      <alignment horizontal="center"/>
    </xf>
    <xf numFmtId="165" fontId="36" fillId="0" borderId="0" xfId="2" applyFont="1" applyFill="1"/>
    <xf numFmtId="165" fontId="1" fillId="0" borderId="0" xfId="2" applyFont="1" applyBorder="1" applyAlignment="1">
      <alignment horizontal="right" vertical="center"/>
    </xf>
    <xf numFmtId="0" fontId="5" fillId="0" borderId="0" xfId="0" applyFont="1" applyFill="1" applyBorder="1"/>
    <xf numFmtId="165" fontId="0" fillId="0" borderId="0" xfId="2" applyFont="1" applyFill="1"/>
    <xf numFmtId="165" fontId="0" fillId="0" borderId="2" xfId="2" applyFont="1" applyFill="1" applyBorder="1"/>
    <xf numFmtId="165" fontId="11" fillId="0" borderId="2" xfId="2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4" fontId="27" fillId="0" borderId="38" xfId="2" applyNumberFormat="1" applyFont="1" applyFill="1" applyBorder="1" applyAlignment="1">
      <alignment horizontal="left" vertical="center" wrapText="1"/>
    </xf>
    <xf numFmtId="0" fontId="1" fillId="0" borderId="2" xfId="3" applyNumberFormat="1" applyFont="1" applyFill="1" applyBorder="1" applyAlignment="1">
      <alignment horizontal="left"/>
    </xf>
    <xf numFmtId="44" fontId="1" fillId="0" borderId="2" xfId="3" applyNumberFormat="1" applyFont="1" applyFill="1" applyBorder="1" applyAlignment="1">
      <alignment horizontal="left"/>
    </xf>
    <xf numFmtId="0" fontId="1" fillId="0" borderId="2" xfId="3" applyNumberFormat="1" applyFont="1" applyFill="1" applyBorder="1"/>
    <xf numFmtId="0" fontId="17" fillId="0" borderId="2" xfId="0" applyNumberFormat="1" applyFont="1" applyFill="1" applyBorder="1" applyAlignment="1">
      <alignment horizontal="right" vertical="center"/>
    </xf>
    <xf numFmtId="0" fontId="1" fillId="0" borderId="17" xfId="3" applyNumberFormat="1" applyFont="1" applyFill="1" applyBorder="1"/>
    <xf numFmtId="0" fontId="9" fillId="0" borderId="33" xfId="0" applyNumberFormat="1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 vertical="center" wrapText="1"/>
    </xf>
    <xf numFmtId="49" fontId="1" fillId="0" borderId="5" xfId="3" applyNumberFormat="1" applyFont="1" applyFill="1" applyBorder="1" applyAlignment="1">
      <alignment horizontal="center"/>
    </xf>
    <xf numFmtId="4" fontId="1" fillId="0" borderId="5" xfId="3" applyNumberFormat="1" applyFont="1" applyFill="1" applyBorder="1"/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 hidden="1"/>
    </xf>
    <xf numFmtId="0" fontId="30" fillId="0" borderId="0" xfId="0" applyFont="1" applyFill="1" applyAlignment="1">
      <alignment horizontal="center"/>
    </xf>
    <xf numFmtId="0" fontId="4" fillId="0" borderId="45" xfId="0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4" fillId="0" borderId="46" xfId="0" applyFont="1" applyFill="1" applyBorder="1" applyAlignment="1">
      <alignment horizontal="center" vertical="center" textRotation="90" wrapText="1"/>
    </xf>
    <xf numFmtId="0" fontId="4" fillId="0" borderId="37" xfId="0" applyFont="1" applyFill="1" applyBorder="1" applyAlignment="1" applyProtection="1">
      <alignment horizontal="center" vertical="center" textRotation="90" wrapText="1"/>
      <protection locked="0" hidden="1"/>
    </xf>
    <xf numFmtId="0" fontId="4" fillId="0" borderId="1" xfId="0" applyFont="1" applyFill="1" applyBorder="1" applyAlignment="1" applyProtection="1">
      <alignment horizontal="center" vertical="center" textRotation="90" wrapText="1"/>
      <protection locked="0" hidden="1"/>
    </xf>
    <xf numFmtId="0" fontId="4" fillId="0" borderId="3" xfId="0" applyFont="1" applyFill="1" applyBorder="1" applyAlignment="1" applyProtection="1">
      <alignment horizontal="center" vertical="center" textRotation="90" wrapText="1"/>
      <protection locked="0" hidden="1"/>
    </xf>
    <xf numFmtId="0" fontId="4" fillId="0" borderId="2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15" fillId="0" borderId="35" xfId="0" applyFont="1" applyFill="1" applyBorder="1" applyAlignment="1">
      <alignment horizontal="left"/>
    </xf>
    <xf numFmtId="0" fontId="18" fillId="0" borderId="35" xfId="0" applyFont="1" applyFill="1" applyBorder="1" applyAlignment="1">
      <alignment horizontal="left"/>
    </xf>
    <xf numFmtId="0" fontId="4" fillId="0" borderId="3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textRotation="90" wrapText="1"/>
    </xf>
    <xf numFmtId="0" fontId="11" fillId="0" borderId="47" xfId="0" applyFont="1" applyFill="1" applyBorder="1" applyAlignment="1">
      <alignment horizontal="left" vertical="center" wrapText="1"/>
    </xf>
    <xf numFmtId="0" fontId="11" fillId="0" borderId="55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3" xfId="0" applyFont="1" applyFill="1" applyBorder="1" applyAlignment="1">
      <alignment horizontal="center" vertical="center" textRotation="90" wrapText="1"/>
    </xf>
    <xf numFmtId="0" fontId="4" fillId="5" borderId="37" xfId="0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4" fillId="5" borderId="3" xfId="0" applyFont="1" applyFill="1" applyBorder="1" applyAlignment="1">
      <alignment horizontal="center" vertical="center" textRotation="90" wrapText="1"/>
    </xf>
    <xf numFmtId="0" fontId="4" fillId="0" borderId="45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/>
    <xf numFmtId="0" fontId="11" fillId="0" borderId="46" xfId="0" applyFont="1" applyFill="1" applyBorder="1" applyAlignment="1"/>
    <xf numFmtId="0" fontId="4" fillId="3" borderId="37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>
      <alignment horizontal="center" vertical="center" textRotation="90" wrapText="1"/>
    </xf>
    <xf numFmtId="0" fontId="4" fillId="2" borderId="37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2" borderId="45" xfId="0" applyFont="1" applyFill="1" applyBorder="1" applyAlignment="1">
      <alignment horizontal="center" vertical="center" textRotation="90" wrapText="1"/>
    </xf>
    <xf numFmtId="0" fontId="4" fillId="2" borderId="19" xfId="0" applyFont="1" applyFill="1" applyBorder="1" applyAlignment="1">
      <alignment horizontal="center" vertical="center" textRotation="90" wrapText="1"/>
    </xf>
    <xf numFmtId="0" fontId="4" fillId="2" borderId="46" xfId="0" applyFont="1" applyFill="1" applyBorder="1" applyAlignment="1">
      <alignment horizontal="center" vertical="center" textRotation="90" wrapText="1"/>
    </xf>
    <xf numFmtId="0" fontId="4" fillId="0" borderId="12" xfId="0" applyFont="1" applyFill="1" applyBorder="1" applyAlignment="1">
      <alignment horizontal="center" vertical="center" textRotation="90" wrapText="1"/>
    </xf>
    <xf numFmtId="0" fontId="11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1" xfId="0" applyFill="1" applyBorder="1" applyAlignment="1"/>
    <xf numFmtId="0" fontId="0" fillId="0" borderId="3" xfId="0" applyFill="1" applyBorder="1" applyAlignment="1"/>
    <xf numFmtId="0" fontId="3" fillId="0" borderId="2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0" fontId="13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1" fillId="0" borderId="21" xfId="0" applyFont="1" applyFill="1" applyBorder="1" applyAlignment="1">
      <alignment horizontal="center" wrapText="1"/>
    </xf>
    <xf numFmtId="0" fontId="11" fillId="0" borderId="22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23" fillId="0" borderId="0" xfId="0" applyFont="1" applyFill="1" applyAlignment="1">
      <alignment horizontal="left"/>
    </xf>
    <xf numFmtId="0" fontId="11" fillId="0" borderId="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 wrapText="1"/>
    </xf>
    <xf numFmtId="0" fontId="2" fillId="0" borderId="17" xfId="0" applyFont="1" applyFill="1" applyBorder="1" applyAlignment="1">
      <alignment horizontal="left" wrapText="1"/>
    </xf>
    <xf numFmtId="0" fontId="2" fillId="0" borderId="36" xfId="0" applyFont="1" applyFill="1" applyBorder="1" applyAlignment="1">
      <alignment horizontal="left" wrapText="1"/>
    </xf>
    <xf numFmtId="0" fontId="2" fillId="0" borderId="31" xfId="0" applyFont="1" applyFill="1" applyBorder="1" applyAlignment="1">
      <alignment horizontal="left" wrapText="1"/>
    </xf>
    <xf numFmtId="49" fontId="2" fillId="0" borderId="32" xfId="0" applyNumberFormat="1" applyFont="1" applyFill="1" applyBorder="1" applyAlignment="1">
      <alignment horizontal="left" wrapText="1"/>
    </xf>
    <xf numFmtId="0" fontId="1" fillId="0" borderId="36" xfId="0" applyFont="1" applyFill="1" applyBorder="1" applyAlignment="1">
      <alignment horizontal="left" wrapText="1"/>
    </xf>
    <xf numFmtId="0" fontId="1" fillId="0" borderId="31" xfId="0" applyFont="1" applyFill="1" applyBorder="1" applyAlignment="1">
      <alignment horizontal="left" wrapText="1"/>
    </xf>
    <xf numFmtId="49" fontId="2" fillId="0" borderId="34" xfId="0" applyNumberFormat="1" applyFont="1" applyFill="1" applyBorder="1" applyAlignment="1">
      <alignment horizontal="left" wrapText="1"/>
    </xf>
    <xf numFmtId="49" fontId="2" fillId="0" borderId="46" xfId="0" applyNumberFormat="1" applyFont="1" applyFill="1" applyBorder="1" applyAlignment="1">
      <alignment horizontal="left" wrapText="1"/>
    </xf>
    <xf numFmtId="0" fontId="1" fillId="0" borderId="2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2" fillId="0" borderId="29" xfId="0" applyFont="1" applyFill="1" applyBorder="1" applyAlignment="1">
      <alignment wrapText="1"/>
    </xf>
    <xf numFmtId="0" fontId="2" fillId="0" borderId="23" xfId="0" applyFont="1" applyFill="1" applyBorder="1" applyAlignment="1">
      <alignment wrapText="1"/>
    </xf>
    <xf numFmtId="0" fontId="2" fillId="0" borderId="32" xfId="0" applyFont="1" applyFill="1" applyBorder="1" applyAlignment="1">
      <alignment horizontal="left" wrapText="1"/>
    </xf>
    <xf numFmtId="49" fontId="2" fillId="0" borderId="29" xfId="0" applyNumberFormat="1" applyFont="1" applyFill="1" applyBorder="1" applyAlignment="1">
      <alignment horizontal="left" wrapText="1"/>
    </xf>
    <xf numFmtId="49" fontId="2" fillId="0" borderId="50" xfId="0" applyNumberFormat="1" applyFont="1" applyFill="1" applyBorder="1" applyAlignment="1">
      <alignment horizontal="left" wrapText="1"/>
    </xf>
    <xf numFmtId="49" fontId="2" fillId="0" borderId="23" xfId="0" applyNumberFormat="1" applyFont="1" applyFill="1" applyBorder="1" applyAlignment="1">
      <alignment horizontal="left" wrapText="1"/>
    </xf>
    <xf numFmtId="0" fontId="1" fillId="0" borderId="35" xfId="0" applyFont="1" applyFill="1" applyBorder="1" applyAlignment="1">
      <alignment horizontal="left" wrapText="1"/>
    </xf>
    <xf numFmtId="0" fontId="1" fillId="0" borderId="46" xfId="0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justify"/>
    </xf>
    <xf numFmtId="49" fontId="7" fillId="0" borderId="0" xfId="0" applyNumberFormat="1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/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" fillId="0" borderId="0" xfId="0" applyFont="1" applyFill="1" applyAlignment="1"/>
  </cellXfs>
  <cellStyles count="4">
    <cellStyle name="Euro" xfId="3"/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EEECE1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14475" name="Rectangle 3"/>
        <xdr:cNvSpPr>
          <a:spLocks noChangeArrowheads="1"/>
        </xdr:cNvSpPr>
      </xdr:nvSpPr>
      <xdr:spPr bwMode="auto">
        <a:xfrm>
          <a:off x="934402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6523" name="Rectangle 3"/>
        <xdr:cNvSpPr>
          <a:spLocks noChangeArrowheads="1"/>
        </xdr:cNvSpPr>
      </xdr:nvSpPr>
      <xdr:spPr bwMode="auto">
        <a:xfrm>
          <a:off x="135826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907073</xdr:colOff>
      <xdr:row>0</xdr:row>
      <xdr:rowOff>0</xdr:rowOff>
    </xdr:from>
    <xdr:to>
      <xdr:col>15</xdr:col>
      <xdr:colOff>907073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387" name="Rectangle 3"/>
        <xdr:cNvSpPr>
          <a:spLocks noChangeArrowheads="1"/>
        </xdr:cNvSpPr>
      </xdr:nvSpPr>
      <xdr:spPr bwMode="auto">
        <a:xfrm>
          <a:off x="73723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8565" name="Rectangle 3"/>
        <xdr:cNvSpPr>
          <a:spLocks noChangeArrowheads="1"/>
        </xdr:cNvSpPr>
      </xdr:nvSpPr>
      <xdr:spPr bwMode="auto">
        <a:xfrm>
          <a:off x="738187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451" name="Rectangle 3"/>
        <xdr:cNvSpPr>
          <a:spLocks noChangeArrowheads="1"/>
        </xdr:cNvSpPr>
      </xdr:nvSpPr>
      <xdr:spPr bwMode="auto">
        <a:xfrm>
          <a:off x="755332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15"/>
  </sheetPr>
  <dimension ref="A1:K57"/>
  <sheetViews>
    <sheetView topLeftCell="A37" zoomScale="110" zoomScaleNormal="110" workbookViewId="0">
      <selection activeCell="E9" sqref="E9"/>
    </sheetView>
  </sheetViews>
  <sheetFormatPr baseColWidth="10" defaultRowHeight="15"/>
  <cols>
    <col min="1" max="1" width="8.140625" style="16" customWidth="1"/>
    <col min="2" max="2" width="48.85546875" style="3" customWidth="1"/>
    <col min="3" max="3" width="15.5703125" style="3" customWidth="1"/>
    <col min="4" max="4" width="16" style="3" customWidth="1"/>
    <col min="5" max="6" width="14.140625" style="3" customWidth="1"/>
    <col min="7" max="7" width="15.140625" style="3" customWidth="1"/>
    <col min="8" max="8" width="7.7109375" style="3" customWidth="1"/>
    <col min="9" max="9" width="13.42578125" style="3" customWidth="1"/>
    <col min="10" max="10" width="8.7109375" style="3" customWidth="1"/>
    <col min="11" max="11" width="17.42578125" style="12" customWidth="1"/>
    <col min="12" max="12" width="3.140625" style="1" customWidth="1"/>
    <col min="13" max="16384" width="11.42578125" style="1"/>
  </cols>
  <sheetData>
    <row r="1" spans="1:11" ht="15" customHeight="1">
      <c r="A1" s="224" t="s">
        <v>206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1" ht="15" customHeight="1">
      <c r="A2" s="224" t="s">
        <v>205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spans="1:11" ht="15" customHeight="1">
      <c r="A3" s="224" t="s">
        <v>11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1:11" ht="15" customHeight="1">
      <c r="A4" s="224" t="s">
        <v>414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</row>
    <row r="5" spans="1:11" ht="15" customHeight="1">
      <c r="A5" s="224" t="s">
        <v>10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</row>
    <row r="6" spans="1:11" ht="19.5" thickBot="1">
      <c r="A6" s="236" t="s">
        <v>97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</row>
    <row r="7" spans="1:11" ht="15.75" customHeight="1" thickBot="1">
      <c r="A7" s="234" t="s">
        <v>15</v>
      </c>
      <c r="B7" s="238" t="s">
        <v>16</v>
      </c>
      <c r="C7" s="231" t="s">
        <v>17</v>
      </c>
      <c r="D7" s="232"/>
      <c r="E7" s="232"/>
      <c r="F7" s="233"/>
      <c r="G7" s="225" t="s">
        <v>23</v>
      </c>
      <c r="H7" s="225" t="s">
        <v>24</v>
      </c>
      <c r="I7" s="225" t="s">
        <v>25</v>
      </c>
      <c r="J7" s="225" t="s">
        <v>26</v>
      </c>
      <c r="K7" s="228" t="s">
        <v>27</v>
      </c>
    </row>
    <row r="8" spans="1:11" ht="17.25" customHeight="1" thickBot="1">
      <c r="A8" s="243"/>
      <c r="B8" s="239"/>
      <c r="C8" s="241" t="s">
        <v>18</v>
      </c>
      <c r="D8" s="242"/>
      <c r="E8" s="21" t="s">
        <v>21</v>
      </c>
      <c r="F8" s="234" t="s">
        <v>22</v>
      </c>
      <c r="G8" s="226"/>
      <c r="H8" s="226"/>
      <c r="I8" s="226"/>
      <c r="J8" s="226"/>
      <c r="K8" s="229"/>
    </row>
    <row r="9" spans="1:11" ht="99.75" customHeight="1" thickBot="1">
      <c r="A9" s="243"/>
      <c r="B9" s="240"/>
      <c r="C9" s="22" t="s">
        <v>19</v>
      </c>
      <c r="D9" s="23" t="s">
        <v>20</v>
      </c>
      <c r="E9" s="24" t="s">
        <v>411</v>
      </c>
      <c r="F9" s="235"/>
      <c r="G9" s="227"/>
      <c r="H9" s="227"/>
      <c r="I9" s="227"/>
      <c r="J9" s="227"/>
      <c r="K9" s="230"/>
    </row>
    <row r="10" spans="1:11" ht="15" customHeight="1">
      <c r="A10" s="146">
        <v>11801</v>
      </c>
      <c r="B10" s="76" t="s">
        <v>207</v>
      </c>
      <c r="C10" s="4"/>
      <c r="D10" s="4"/>
      <c r="E10" s="5"/>
      <c r="F10" s="78">
        <f>SUM(C10:E10)</f>
        <v>0</v>
      </c>
      <c r="G10" s="207">
        <v>1491.1937333333331</v>
      </c>
      <c r="H10" s="4"/>
      <c r="I10" s="4"/>
      <c r="J10" s="4"/>
      <c r="K10" s="4">
        <f>F10+G10+H10+I10+J10</f>
        <v>1491.1937333333331</v>
      </c>
    </row>
    <row r="11" spans="1:11" ht="15" customHeight="1">
      <c r="A11" s="147">
        <v>11802</v>
      </c>
      <c r="B11" s="76" t="s">
        <v>208</v>
      </c>
      <c r="C11" s="4"/>
      <c r="D11" s="4"/>
      <c r="E11" s="4"/>
      <c r="F11" s="79">
        <f>SUM(C11:E11)</f>
        <v>0</v>
      </c>
      <c r="G11" s="208">
        <v>1606.5236000000002</v>
      </c>
      <c r="H11" s="4"/>
      <c r="I11" s="4"/>
      <c r="J11" s="4"/>
      <c r="K11" s="4">
        <f t="shared" ref="K11:K44" si="0">F11+G11+H11+I11+J11</f>
        <v>1606.5236000000002</v>
      </c>
    </row>
    <row r="12" spans="1:11" ht="15" customHeight="1">
      <c r="A12" s="147">
        <v>11804</v>
      </c>
      <c r="B12" s="76" t="s">
        <v>386</v>
      </c>
      <c r="C12" s="4"/>
      <c r="D12" s="4"/>
      <c r="E12" s="4"/>
      <c r="F12" s="79"/>
      <c r="G12" s="208">
        <v>192.4076</v>
      </c>
      <c r="H12" s="4"/>
      <c r="I12" s="4"/>
      <c r="J12" s="4"/>
      <c r="K12" s="4">
        <f t="shared" si="0"/>
        <v>192.4076</v>
      </c>
    </row>
    <row r="13" spans="1:11" ht="15" customHeight="1">
      <c r="A13" s="147">
        <v>11815</v>
      </c>
      <c r="B13" s="76" t="s">
        <v>209</v>
      </c>
      <c r="C13" s="4"/>
      <c r="D13" s="4"/>
      <c r="E13" s="4"/>
      <c r="F13" s="79">
        <f t="shared" ref="F13:F44" si="1">SUM(C13:E13)</f>
        <v>0</v>
      </c>
      <c r="G13" s="208">
        <v>401.62393333333324</v>
      </c>
      <c r="H13" s="4"/>
      <c r="I13" s="4"/>
      <c r="J13" s="4"/>
      <c r="K13" s="4">
        <f t="shared" si="0"/>
        <v>401.62393333333324</v>
      </c>
    </row>
    <row r="14" spans="1:11" ht="15" customHeight="1">
      <c r="A14" s="147">
        <v>11818</v>
      </c>
      <c r="B14" s="76" t="s">
        <v>210</v>
      </c>
      <c r="C14" s="4"/>
      <c r="D14" s="4"/>
      <c r="E14" s="4"/>
      <c r="F14" s="79">
        <f t="shared" si="1"/>
        <v>0</v>
      </c>
      <c r="G14" s="209">
        <v>100.86</v>
      </c>
      <c r="H14" s="4"/>
      <c r="I14" s="4"/>
      <c r="J14" s="4"/>
      <c r="K14" s="4">
        <f t="shared" si="0"/>
        <v>100.86</v>
      </c>
    </row>
    <row r="15" spans="1:11" ht="15" customHeight="1">
      <c r="A15" s="147">
        <v>11899</v>
      </c>
      <c r="B15" s="76" t="s">
        <v>211</v>
      </c>
      <c r="C15" s="4"/>
      <c r="D15" s="4"/>
      <c r="E15" s="4"/>
      <c r="F15" s="79">
        <f t="shared" si="1"/>
        <v>0</v>
      </c>
      <c r="G15" s="4">
        <v>6.85</v>
      </c>
      <c r="H15" s="4"/>
      <c r="I15" s="4"/>
      <c r="J15" s="4"/>
      <c r="K15" s="4">
        <f t="shared" si="0"/>
        <v>6.85</v>
      </c>
    </row>
    <row r="16" spans="1:11" ht="15" customHeight="1">
      <c r="A16" s="147">
        <v>12105</v>
      </c>
      <c r="B16" s="76" t="s">
        <v>212</v>
      </c>
      <c r="C16" s="4"/>
      <c r="D16" s="4"/>
      <c r="E16" s="4"/>
      <c r="F16" s="79">
        <f t="shared" si="1"/>
        <v>0</v>
      </c>
      <c r="G16" s="4">
        <v>7032.18</v>
      </c>
      <c r="H16" s="4"/>
      <c r="I16" s="4"/>
      <c r="J16" s="4"/>
      <c r="K16" s="4">
        <f t="shared" si="0"/>
        <v>7032.18</v>
      </c>
    </row>
    <row r="17" spans="1:11" ht="15" customHeight="1">
      <c r="A17" s="147">
        <v>12106</v>
      </c>
      <c r="B17" s="76" t="s">
        <v>213</v>
      </c>
      <c r="C17" s="4"/>
      <c r="D17" s="4"/>
      <c r="E17" s="4"/>
      <c r="F17" s="79">
        <f t="shared" si="1"/>
        <v>0</v>
      </c>
      <c r="G17" s="4">
        <v>73.709999999999994</v>
      </c>
      <c r="H17" s="4"/>
      <c r="I17" s="4"/>
      <c r="J17" s="4"/>
      <c r="K17" s="4">
        <f t="shared" si="0"/>
        <v>73.709999999999994</v>
      </c>
    </row>
    <row r="18" spans="1:11" ht="15" customHeight="1">
      <c r="A18" s="147">
        <v>12108</v>
      </c>
      <c r="B18" s="76" t="s">
        <v>214</v>
      </c>
      <c r="C18" s="4"/>
      <c r="D18" s="4"/>
      <c r="E18" s="4"/>
      <c r="F18" s="79">
        <f t="shared" si="1"/>
        <v>0</v>
      </c>
      <c r="G18" s="124">
        <v>15235.74</v>
      </c>
      <c r="H18" s="4"/>
      <c r="I18" s="4"/>
      <c r="J18" s="4"/>
      <c r="K18" s="4">
        <f t="shared" si="0"/>
        <v>15235.74</v>
      </c>
    </row>
    <row r="19" spans="1:11" ht="15" customHeight="1">
      <c r="A19" s="147">
        <v>12109</v>
      </c>
      <c r="B19" s="76" t="s">
        <v>215</v>
      </c>
      <c r="C19" s="4"/>
      <c r="D19" s="4"/>
      <c r="E19" s="4"/>
      <c r="F19" s="79">
        <f t="shared" si="1"/>
        <v>0</v>
      </c>
      <c r="G19" s="124">
        <v>9338.02</v>
      </c>
      <c r="H19" s="4"/>
      <c r="I19" s="4"/>
      <c r="J19" s="4"/>
      <c r="K19" s="4">
        <f t="shared" si="0"/>
        <v>9338.02</v>
      </c>
    </row>
    <row r="20" spans="1:11" ht="15" customHeight="1">
      <c r="A20" s="147">
        <v>12111</v>
      </c>
      <c r="B20" s="76" t="s">
        <v>216</v>
      </c>
      <c r="C20" s="4"/>
      <c r="D20" s="4"/>
      <c r="E20" s="4"/>
      <c r="F20" s="79">
        <f t="shared" si="1"/>
        <v>0</v>
      </c>
      <c r="G20" s="4">
        <v>1101.6400000000001</v>
      </c>
      <c r="H20" s="4"/>
      <c r="I20" s="4"/>
      <c r="J20" s="4"/>
      <c r="K20" s="4">
        <f t="shared" si="0"/>
        <v>1101.6400000000001</v>
      </c>
    </row>
    <row r="21" spans="1:11" ht="15" customHeight="1">
      <c r="A21" s="147">
        <v>12114</v>
      </c>
      <c r="B21" s="76" t="s">
        <v>217</v>
      </c>
      <c r="C21" s="4"/>
      <c r="D21" s="4"/>
      <c r="E21" s="4"/>
      <c r="F21" s="79">
        <f t="shared" si="1"/>
        <v>0</v>
      </c>
      <c r="G21" s="4">
        <v>4987.2700000000004</v>
      </c>
      <c r="H21" s="4"/>
      <c r="I21" s="4"/>
      <c r="J21" s="4"/>
      <c r="K21" s="4">
        <f t="shared" si="0"/>
        <v>4987.2700000000004</v>
      </c>
    </row>
    <row r="22" spans="1:11" ht="15" customHeight="1">
      <c r="A22" s="147">
        <v>12117</v>
      </c>
      <c r="B22" s="76" t="s">
        <v>218</v>
      </c>
      <c r="C22" s="4"/>
      <c r="D22" s="4"/>
      <c r="E22" s="4"/>
      <c r="F22" s="79">
        <f t="shared" si="1"/>
        <v>0</v>
      </c>
      <c r="G22" s="208">
        <v>4002.1468666666669</v>
      </c>
      <c r="H22" s="4"/>
      <c r="I22" s="4"/>
      <c r="J22" s="4"/>
      <c r="K22" s="4">
        <f t="shared" si="0"/>
        <v>4002.1468666666669</v>
      </c>
    </row>
    <row r="23" spans="1:11" ht="15" customHeight="1">
      <c r="A23" s="147">
        <v>12118</v>
      </c>
      <c r="B23" s="76" t="s">
        <v>219</v>
      </c>
      <c r="C23" s="4"/>
      <c r="D23" s="4"/>
      <c r="E23" s="4"/>
      <c r="F23" s="79">
        <f t="shared" si="1"/>
        <v>0</v>
      </c>
      <c r="G23" s="208">
        <v>31584.79</v>
      </c>
      <c r="H23" s="4"/>
      <c r="I23" s="4"/>
      <c r="J23" s="4"/>
      <c r="K23" s="4">
        <f t="shared" si="0"/>
        <v>31584.79</v>
      </c>
    </row>
    <row r="24" spans="1:11" ht="15" customHeight="1">
      <c r="A24" s="147">
        <v>12119</v>
      </c>
      <c r="B24" s="76" t="s">
        <v>220</v>
      </c>
      <c r="C24" s="4"/>
      <c r="D24" s="4"/>
      <c r="E24" s="4"/>
      <c r="F24" s="79">
        <f t="shared" si="1"/>
        <v>0</v>
      </c>
      <c r="G24" s="208">
        <v>972.31200000000013</v>
      </c>
      <c r="H24" s="4"/>
      <c r="I24" s="4"/>
      <c r="J24" s="4"/>
      <c r="K24" s="4">
        <f t="shared" si="0"/>
        <v>972.31200000000013</v>
      </c>
    </row>
    <row r="25" spans="1:11" ht="15" customHeight="1">
      <c r="A25" s="147">
        <v>12199</v>
      </c>
      <c r="B25" s="76" t="s">
        <v>221</v>
      </c>
      <c r="C25" s="4"/>
      <c r="D25" s="4"/>
      <c r="E25" s="4"/>
      <c r="F25" s="79">
        <f t="shared" si="1"/>
        <v>0</v>
      </c>
      <c r="G25" s="208">
        <v>74.720799999999997</v>
      </c>
      <c r="H25" s="4"/>
      <c r="I25" s="4"/>
      <c r="J25" s="4"/>
      <c r="K25" s="4">
        <f t="shared" si="0"/>
        <v>74.720799999999997</v>
      </c>
    </row>
    <row r="26" spans="1:11" ht="15" customHeight="1">
      <c r="A26" s="147">
        <v>12210</v>
      </c>
      <c r="B26" s="76" t="s">
        <v>222</v>
      </c>
      <c r="C26" s="4"/>
      <c r="D26" s="4"/>
      <c r="E26" s="4"/>
      <c r="F26" s="79">
        <f t="shared" si="1"/>
        <v>0</v>
      </c>
      <c r="G26" s="208">
        <v>22090.416333333334</v>
      </c>
      <c r="H26" s="4"/>
      <c r="I26" s="4"/>
      <c r="J26" s="4"/>
      <c r="K26" s="4">
        <f t="shared" si="0"/>
        <v>22090.416333333334</v>
      </c>
    </row>
    <row r="27" spans="1:11" ht="15" customHeight="1">
      <c r="A27" s="147">
        <v>12211</v>
      </c>
      <c r="B27" s="76" t="s">
        <v>223</v>
      </c>
      <c r="C27" s="4"/>
      <c r="D27" s="4"/>
      <c r="E27" s="4"/>
      <c r="F27" s="79">
        <f t="shared" si="1"/>
        <v>0</v>
      </c>
      <c r="G27" s="208">
        <v>141.74599999999998</v>
      </c>
      <c r="H27" s="4"/>
      <c r="I27" s="4"/>
      <c r="J27" s="4"/>
      <c r="K27" s="4">
        <f t="shared" si="0"/>
        <v>141.74599999999998</v>
      </c>
    </row>
    <row r="28" spans="1:11" ht="15" customHeight="1">
      <c r="A28" s="147">
        <v>14299</v>
      </c>
      <c r="B28" s="76" t="s">
        <v>224</v>
      </c>
      <c r="C28" s="4"/>
      <c r="D28" s="4"/>
      <c r="E28" s="4"/>
      <c r="F28" s="79">
        <f t="shared" si="1"/>
        <v>0</v>
      </c>
      <c r="G28" s="208">
        <v>161.40960000000001</v>
      </c>
      <c r="H28" s="4"/>
      <c r="I28" s="4"/>
      <c r="J28" s="4"/>
      <c r="K28" s="4">
        <f t="shared" si="0"/>
        <v>161.40960000000001</v>
      </c>
    </row>
    <row r="29" spans="1:11" ht="15" customHeight="1">
      <c r="A29" s="147">
        <v>15301</v>
      </c>
      <c r="B29" s="76" t="s">
        <v>225</v>
      </c>
      <c r="C29" s="4"/>
      <c r="D29" s="4"/>
      <c r="E29" s="4"/>
      <c r="F29" s="79">
        <f t="shared" si="1"/>
        <v>0</v>
      </c>
      <c r="G29" s="209">
        <v>0</v>
      </c>
      <c r="H29" s="4"/>
      <c r="I29" s="4"/>
      <c r="J29" s="4"/>
      <c r="K29" s="4">
        <f t="shared" si="0"/>
        <v>0</v>
      </c>
    </row>
    <row r="30" spans="1:11" ht="15" customHeight="1">
      <c r="A30" s="147">
        <v>15302</v>
      </c>
      <c r="B30" s="76" t="s">
        <v>226</v>
      </c>
      <c r="C30" s="4"/>
      <c r="D30" s="4"/>
      <c r="E30" s="4"/>
      <c r="F30" s="79">
        <f t="shared" si="1"/>
        <v>0</v>
      </c>
      <c r="G30" s="208">
        <v>405.53773333333322</v>
      </c>
      <c r="H30" s="4"/>
      <c r="I30" s="4"/>
      <c r="J30" s="4"/>
      <c r="K30" s="4">
        <f t="shared" si="0"/>
        <v>405.53773333333322</v>
      </c>
    </row>
    <row r="31" spans="1:11" ht="15" customHeight="1">
      <c r="A31" s="147">
        <v>15312</v>
      </c>
      <c r="B31" s="76" t="s">
        <v>227</v>
      </c>
      <c r="C31" s="4"/>
      <c r="D31" s="4"/>
      <c r="E31" s="4"/>
      <c r="F31" s="79">
        <f t="shared" si="1"/>
        <v>0</v>
      </c>
      <c r="G31" s="208">
        <v>13.180199999999999</v>
      </c>
      <c r="H31" s="4"/>
      <c r="I31" s="4"/>
      <c r="J31" s="4"/>
      <c r="K31" s="4">
        <f t="shared" si="0"/>
        <v>13.180199999999999</v>
      </c>
    </row>
    <row r="32" spans="1:11" ht="15" customHeight="1">
      <c r="A32" s="147">
        <v>15313</v>
      </c>
      <c r="B32" s="76" t="s">
        <v>228</v>
      </c>
      <c r="C32" s="4"/>
      <c r="D32" s="4"/>
      <c r="E32" s="4"/>
      <c r="F32" s="79">
        <f t="shared" si="1"/>
        <v>0</v>
      </c>
      <c r="G32" s="208">
        <v>4.4000000000000004</v>
      </c>
      <c r="H32" s="4"/>
      <c r="I32" s="4"/>
      <c r="J32" s="4"/>
      <c r="K32" s="4">
        <f t="shared" si="0"/>
        <v>4.4000000000000004</v>
      </c>
    </row>
    <row r="33" spans="1:11" ht="15" customHeight="1">
      <c r="A33" s="147">
        <v>15314</v>
      </c>
      <c r="B33" s="76" t="s">
        <v>229</v>
      </c>
      <c r="C33" s="4"/>
      <c r="D33" s="4"/>
      <c r="E33" s="4"/>
      <c r="F33" s="79">
        <f t="shared" si="1"/>
        <v>0</v>
      </c>
      <c r="G33" s="208">
        <v>1727.6607333333334</v>
      </c>
      <c r="H33" s="4"/>
      <c r="I33" s="4"/>
      <c r="J33" s="4"/>
      <c r="K33" s="4">
        <f t="shared" si="0"/>
        <v>1727.6607333333334</v>
      </c>
    </row>
    <row r="34" spans="1:11" ht="15" customHeight="1">
      <c r="A34" s="147">
        <v>15402</v>
      </c>
      <c r="B34" s="76" t="s">
        <v>230</v>
      </c>
      <c r="C34" s="4"/>
      <c r="D34" s="4"/>
      <c r="E34" s="4"/>
      <c r="F34" s="79">
        <f t="shared" si="1"/>
        <v>0</v>
      </c>
      <c r="G34" s="208">
        <v>893.21100000000001</v>
      </c>
      <c r="H34" s="4"/>
      <c r="I34" s="4"/>
      <c r="J34" s="4"/>
      <c r="K34" s="4">
        <f t="shared" si="0"/>
        <v>893.21100000000001</v>
      </c>
    </row>
    <row r="35" spans="1:11" ht="15" customHeight="1">
      <c r="A35" s="148">
        <v>15703</v>
      </c>
      <c r="B35" s="76" t="s">
        <v>231</v>
      </c>
      <c r="C35" s="4"/>
      <c r="D35" s="4"/>
      <c r="E35" s="4"/>
      <c r="F35" s="79">
        <f t="shared" si="1"/>
        <v>0</v>
      </c>
      <c r="G35" s="208">
        <v>958.31560000000013</v>
      </c>
      <c r="H35" s="4"/>
      <c r="I35" s="4"/>
      <c r="J35" s="4"/>
      <c r="K35" s="4">
        <f t="shared" si="0"/>
        <v>958.31560000000013</v>
      </c>
    </row>
    <row r="36" spans="1:11" ht="15" customHeight="1">
      <c r="A36" s="147">
        <v>15799</v>
      </c>
      <c r="B36" s="76" t="s">
        <v>232</v>
      </c>
      <c r="C36" s="4"/>
      <c r="D36" s="4"/>
      <c r="E36" s="4"/>
      <c r="F36" s="79">
        <f t="shared" si="1"/>
        <v>0</v>
      </c>
      <c r="G36" s="208">
        <v>1029.9534666666666</v>
      </c>
      <c r="H36" s="4"/>
      <c r="I36" s="4"/>
      <c r="J36" s="4"/>
      <c r="K36" s="4">
        <f t="shared" si="0"/>
        <v>1029.9534666666666</v>
      </c>
    </row>
    <row r="37" spans="1:11" ht="15" customHeight="1">
      <c r="A37" s="147">
        <v>16201</v>
      </c>
      <c r="B37" s="76" t="s">
        <v>233</v>
      </c>
      <c r="C37" s="207">
        <v>256843.91</v>
      </c>
      <c r="D37" s="4"/>
      <c r="E37" s="4"/>
      <c r="F37" s="79">
        <f>SUM(C37:E37)</f>
        <v>256843.91</v>
      </c>
      <c r="G37" s="209"/>
      <c r="H37" s="4"/>
      <c r="I37" s="4"/>
      <c r="J37" s="4"/>
      <c r="K37" s="4">
        <f t="shared" si="0"/>
        <v>256843.91</v>
      </c>
    </row>
    <row r="38" spans="1:11" ht="15" customHeight="1">
      <c r="A38" s="147">
        <v>16301</v>
      </c>
      <c r="B38" s="76" t="s">
        <v>379</v>
      </c>
      <c r="C38" s="4"/>
      <c r="D38" s="4"/>
      <c r="E38" s="4"/>
      <c r="F38" s="79">
        <f t="shared" si="1"/>
        <v>0</v>
      </c>
      <c r="G38" s="209">
        <v>0</v>
      </c>
      <c r="H38" s="4"/>
      <c r="I38" s="4"/>
      <c r="J38" s="4"/>
      <c r="K38" s="4">
        <f t="shared" si="0"/>
        <v>0</v>
      </c>
    </row>
    <row r="39" spans="1:11" ht="15" customHeight="1">
      <c r="A39" s="147">
        <v>16302</v>
      </c>
      <c r="B39" s="76" t="s">
        <v>234</v>
      </c>
      <c r="C39" s="4"/>
      <c r="D39" s="4"/>
      <c r="E39" s="4"/>
      <c r="F39" s="79"/>
      <c r="G39" s="208">
        <v>264</v>
      </c>
      <c r="H39" s="4"/>
      <c r="I39" s="4"/>
      <c r="J39" s="4"/>
      <c r="K39" s="4">
        <f t="shared" si="0"/>
        <v>264</v>
      </c>
    </row>
    <row r="40" spans="1:11" ht="15" customHeight="1">
      <c r="A40" s="147">
        <v>16304</v>
      </c>
      <c r="B40" s="76" t="s">
        <v>415</v>
      </c>
      <c r="C40" s="4"/>
      <c r="D40" s="4"/>
      <c r="E40" s="4"/>
      <c r="F40" s="79"/>
      <c r="G40" s="208">
        <v>33</v>
      </c>
      <c r="H40" s="4"/>
      <c r="I40" s="4"/>
      <c r="J40" s="4"/>
      <c r="K40" s="4">
        <f t="shared" si="0"/>
        <v>33</v>
      </c>
    </row>
    <row r="41" spans="1:11" ht="15" customHeight="1">
      <c r="A41" s="147">
        <v>22201</v>
      </c>
      <c r="B41" s="76" t="s">
        <v>235</v>
      </c>
      <c r="C41" s="4"/>
      <c r="D41" s="207">
        <v>770531.5</v>
      </c>
      <c r="E41" s="4"/>
      <c r="F41" s="79">
        <f t="shared" si="1"/>
        <v>770531.5</v>
      </c>
      <c r="G41" s="209"/>
      <c r="H41" s="4"/>
      <c r="I41" s="4"/>
      <c r="J41" s="4"/>
      <c r="K41" s="4">
        <f t="shared" si="0"/>
        <v>770531.5</v>
      </c>
    </row>
    <row r="42" spans="1:11" ht="15" customHeight="1">
      <c r="A42" s="147">
        <v>31308</v>
      </c>
      <c r="B42" s="202" t="s">
        <v>412</v>
      </c>
      <c r="C42" s="4"/>
      <c r="D42" s="4"/>
      <c r="E42" s="4">
        <v>0</v>
      </c>
      <c r="F42" s="79">
        <f t="shared" si="1"/>
        <v>0</v>
      </c>
      <c r="G42" s="4"/>
      <c r="H42" s="4"/>
      <c r="I42" s="4"/>
      <c r="J42" s="203"/>
      <c r="K42" s="4">
        <f t="shared" si="0"/>
        <v>0</v>
      </c>
    </row>
    <row r="43" spans="1:11" ht="15" customHeight="1">
      <c r="A43" s="149" t="s">
        <v>197</v>
      </c>
      <c r="B43" s="77" t="s">
        <v>198</v>
      </c>
      <c r="C43" s="6">
        <v>0</v>
      </c>
      <c r="D43" s="6"/>
      <c r="E43" s="6">
        <v>0</v>
      </c>
      <c r="F43" s="79">
        <f t="shared" si="1"/>
        <v>0</v>
      </c>
      <c r="G43" s="6"/>
      <c r="H43" s="6"/>
      <c r="I43" s="6"/>
      <c r="J43" s="7"/>
      <c r="K43" s="4">
        <f t="shared" si="0"/>
        <v>0</v>
      </c>
    </row>
    <row r="44" spans="1:11" ht="15" customHeight="1" thickBot="1">
      <c r="A44" s="150" t="s">
        <v>371</v>
      </c>
      <c r="B44" s="145" t="s">
        <v>372</v>
      </c>
      <c r="C44" s="6"/>
      <c r="D44" s="6"/>
      <c r="E44" s="6"/>
      <c r="F44" s="79">
        <f t="shared" si="1"/>
        <v>0</v>
      </c>
      <c r="G44" s="6">
        <v>9500</v>
      </c>
      <c r="H44" s="6"/>
      <c r="I44" s="6"/>
      <c r="J44" s="7"/>
      <c r="K44" s="4">
        <f t="shared" si="0"/>
        <v>9500</v>
      </c>
    </row>
    <row r="45" spans="1:11" ht="16.5" customHeight="1" thickBot="1">
      <c r="A45" s="244" t="s">
        <v>28</v>
      </c>
      <c r="B45" s="245"/>
      <c r="C45" s="144">
        <f>SUM(C10:C44)</f>
        <v>256843.91</v>
      </c>
      <c r="D45" s="8">
        <f>SUM(D10:D44)</f>
        <v>770531.5</v>
      </c>
      <c r="E45" s="8">
        <f>SUM(E10:E44)</f>
        <v>0</v>
      </c>
      <c r="F45" s="102">
        <f>SUM(F10:F44)</f>
        <v>1027375.41</v>
      </c>
      <c r="G45" s="102">
        <f t="shared" ref="G45:J45" si="2">SUM(G10:G44)</f>
        <v>115424.81920000001</v>
      </c>
      <c r="H45" s="8">
        <f t="shared" si="2"/>
        <v>0</v>
      </c>
      <c r="I45" s="8">
        <f t="shared" si="2"/>
        <v>0</v>
      </c>
      <c r="J45" s="8">
        <f t="shared" si="2"/>
        <v>0</v>
      </c>
      <c r="K45" s="9">
        <f>SUM(K10:K44)</f>
        <v>1142800.2291999999</v>
      </c>
    </row>
    <row r="47" spans="1:11">
      <c r="C47" s="185"/>
      <c r="D47" s="185"/>
      <c r="E47" s="186"/>
      <c r="K47" s="183"/>
    </row>
    <row r="48" spans="1:11">
      <c r="C48" s="186"/>
      <c r="D48" s="186"/>
      <c r="E48" s="186"/>
      <c r="K48" s="183"/>
    </row>
    <row r="49" spans="3:11">
      <c r="C49" s="185"/>
      <c r="D49" s="185"/>
      <c r="E49" s="186"/>
      <c r="K49" s="184"/>
    </row>
    <row r="50" spans="3:11">
      <c r="C50" s="187"/>
      <c r="D50" s="187"/>
      <c r="E50" s="186"/>
      <c r="K50" s="175"/>
    </row>
    <row r="51" spans="3:11">
      <c r="C51" s="186"/>
      <c r="D51" s="186"/>
      <c r="E51" s="186"/>
      <c r="K51" s="173"/>
    </row>
    <row r="52" spans="3:11">
      <c r="C52" s="186"/>
      <c r="D52" s="201"/>
      <c r="E52" s="186"/>
      <c r="K52" s="173"/>
    </row>
    <row r="53" spans="3:11">
      <c r="K53" s="173"/>
    </row>
    <row r="54" spans="3:11">
      <c r="K54" s="173"/>
    </row>
    <row r="55" spans="3:11">
      <c r="K55" s="173"/>
    </row>
    <row r="56" spans="3:11">
      <c r="K56" s="174"/>
    </row>
    <row r="57" spans="3:11">
      <c r="K57" s="174"/>
    </row>
  </sheetData>
  <mergeCells count="17">
    <mergeCell ref="A45:B45"/>
    <mergeCell ref="I7:I9"/>
    <mergeCell ref="A1:K1"/>
    <mergeCell ref="A2:K2"/>
    <mergeCell ref="A4:K4"/>
    <mergeCell ref="A3:K3"/>
    <mergeCell ref="G7:G9"/>
    <mergeCell ref="K7:K9"/>
    <mergeCell ref="C7:F7"/>
    <mergeCell ref="F8:F9"/>
    <mergeCell ref="H7:H9"/>
    <mergeCell ref="A6:K6"/>
    <mergeCell ref="A5:K5"/>
    <mergeCell ref="B7:B9"/>
    <mergeCell ref="C8:D8"/>
    <mergeCell ref="J7:J9"/>
    <mergeCell ref="A7:A9"/>
  </mergeCells>
  <phoneticPr fontId="6" type="noConversion"/>
  <pageMargins left="0.78740157480314965" right="0.51181102362204722" top="0.78740157480314965" bottom="0.39370078740157483" header="0" footer="0"/>
  <pageSetup scale="68" fitToHeight="2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indexed="51"/>
  </sheetPr>
  <dimension ref="A1:W109"/>
  <sheetViews>
    <sheetView topLeftCell="A98" zoomScale="110" zoomScaleNormal="110" workbookViewId="0">
      <selection activeCell="E117" sqref="E117"/>
    </sheetView>
  </sheetViews>
  <sheetFormatPr baseColWidth="10" defaultRowHeight="15"/>
  <cols>
    <col min="1" max="1" width="9.5703125" style="16" customWidth="1"/>
    <col min="2" max="2" width="37.140625" style="3" customWidth="1"/>
    <col min="3" max="3" width="12.28515625" style="3" customWidth="1"/>
    <col min="4" max="4" width="11.42578125" style="3" customWidth="1"/>
    <col min="5" max="5" width="11.7109375" style="3" customWidth="1"/>
    <col min="6" max="6" width="11.140625" style="3" customWidth="1"/>
    <col min="7" max="7" width="12.28515625" style="3" customWidth="1"/>
    <col min="8" max="8" width="9.5703125" style="3" customWidth="1"/>
    <col min="9" max="9" width="12.85546875" style="3" customWidth="1"/>
    <col min="10" max="10" width="12.5703125" style="3" customWidth="1"/>
    <col min="11" max="11" width="12.85546875" style="3" customWidth="1"/>
    <col min="12" max="12" width="11.7109375" style="3" customWidth="1"/>
    <col min="13" max="13" width="14.28515625" style="3" customWidth="1"/>
    <col min="14" max="14" width="13.5703125" style="3" customWidth="1"/>
    <col min="15" max="15" width="12.42578125" style="3" customWidth="1"/>
    <col min="16" max="16" width="14.28515625" style="12" customWidth="1"/>
    <col min="17" max="17" width="1" style="1" customWidth="1"/>
    <col min="18" max="18" width="12.7109375" style="1" bestFit="1" customWidth="1"/>
    <col min="19" max="20" width="11.42578125" style="1"/>
    <col min="21" max="21" width="12.7109375" style="1" bestFit="1" customWidth="1"/>
    <col min="22" max="16384" width="11.42578125" style="1"/>
  </cols>
  <sheetData>
    <row r="1" spans="1:16" ht="18.75">
      <c r="A1" s="224" t="s">
        <v>236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</row>
    <row r="2" spans="1:16" ht="18.75">
      <c r="A2" s="224" t="s">
        <v>205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</row>
    <row r="3" spans="1:16" ht="18.75">
      <c r="A3" s="224" t="s">
        <v>12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</row>
    <row r="4" spans="1:16" ht="18.75">
      <c r="A4" s="224" t="s">
        <v>414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</row>
    <row r="5" spans="1:16" ht="18.75">
      <c r="A5" s="224" t="s">
        <v>13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</row>
    <row r="6" spans="1:16" ht="18.75">
      <c r="A6" s="266"/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</row>
    <row r="7" spans="1:16" ht="19.5" thickBot="1">
      <c r="A7" s="236" t="s">
        <v>397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</row>
    <row r="8" spans="1:16" ht="15.75" thickBot="1">
      <c r="A8" s="264" t="s">
        <v>15</v>
      </c>
      <c r="B8" s="252" t="s">
        <v>16</v>
      </c>
      <c r="C8" s="241" t="s">
        <v>29</v>
      </c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42"/>
      <c r="P8" s="228" t="s">
        <v>30</v>
      </c>
    </row>
    <row r="9" spans="1:16" ht="15.75" customHeight="1">
      <c r="A9" s="265"/>
      <c r="B9" s="253"/>
      <c r="C9" s="261" t="s">
        <v>181</v>
      </c>
      <c r="D9" s="255" t="s">
        <v>182</v>
      </c>
      <c r="E9" s="258" t="s">
        <v>183</v>
      </c>
      <c r="F9" s="255" t="s">
        <v>184</v>
      </c>
      <c r="G9" s="258" t="s">
        <v>185</v>
      </c>
      <c r="H9" s="255" t="s">
        <v>186</v>
      </c>
      <c r="I9" s="258" t="s">
        <v>187</v>
      </c>
      <c r="J9" s="255" t="s">
        <v>188</v>
      </c>
      <c r="K9" s="246" t="s">
        <v>189</v>
      </c>
      <c r="L9" s="246" t="s">
        <v>373</v>
      </c>
      <c r="M9" s="249" t="s">
        <v>409</v>
      </c>
      <c r="N9" s="249" t="s">
        <v>410</v>
      </c>
      <c r="O9" s="246" t="s">
        <v>200</v>
      </c>
      <c r="P9" s="268"/>
    </row>
    <row r="10" spans="1:16" ht="15.75" customHeight="1">
      <c r="A10" s="265"/>
      <c r="B10" s="253"/>
      <c r="C10" s="262"/>
      <c r="D10" s="256"/>
      <c r="E10" s="259"/>
      <c r="F10" s="256"/>
      <c r="G10" s="259"/>
      <c r="H10" s="256"/>
      <c r="I10" s="259"/>
      <c r="J10" s="256"/>
      <c r="K10" s="247"/>
      <c r="L10" s="247"/>
      <c r="M10" s="250"/>
      <c r="N10" s="250"/>
      <c r="O10" s="247"/>
      <c r="P10" s="268"/>
    </row>
    <row r="11" spans="1:16" ht="81.75" customHeight="1" thickBot="1">
      <c r="A11" s="265"/>
      <c r="B11" s="254"/>
      <c r="C11" s="263"/>
      <c r="D11" s="257"/>
      <c r="E11" s="260"/>
      <c r="F11" s="257"/>
      <c r="G11" s="260"/>
      <c r="H11" s="257"/>
      <c r="I11" s="260"/>
      <c r="J11" s="257"/>
      <c r="K11" s="248"/>
      <c r="L11" s="248"/>
      <c r="M11" s="251"/>
      <c r="N11" s="251"/>
      <c r="O11" s="248"/>
      <c r="P11" s="269"/>
    </row>
    <row r="12" spans="1:16" ht="15.75" customHeight="1">
      <c r="A12" s="89">
        <v>51101</v>
      </c>
      <c r="B12" s="93" t="s">
        <v>169</v>
      </c>
      <c r="C12" s="156">
        <f>44052+20000</f>
        <v>64052</v>
      </c>
      <c r="D12" s="156">
        <v>28000</v>
      </c>
      <c r="E12" s="156">
        <v>23988</v>
      </c>
      <c r="F12" s="190"/>
      <c r="G12" s="156">
        <v>15838.32</v>
      </c>
      <c r="H12" s="190"/>
      <c r="I12" s="156">
        <v>46478.400000000001</v>
      </c>
      <c r="J12" s="156"/>
      <c r="K12" s="156"/>
      <c r="L12" s="156"/>
      <c r="M12" s="156"/>
      <c r="N12" s="156"/>
      <c r="O12" s="156"/>
      <c r="P12" s="2">
        <f t="shared" ref="P12:P75" si="0">SUM(C12:O12)</f>
        <v>178356.72</v>
      </c>
    </row>
    <row r="13" spans="1:16" ht="15.75" customHeight="1">
      <c r="A13" s="89">
        <v>51103</v>
      </c>
      <c r="B13" s="94" t="s">
        <v>170</v>
      </c>
      <c r="C13" s="156">
        <f>1368.78+456.26</f>
        <v>1825.04</v>
      </c>
      <c r="D13" s="156"/>
      <c r="E13" s="156">
        <f>1368.78+456.26</f>
        <v>1825.04</v>
      </c>
      <c r="F13" s="190"/>
      <c r="G13" s="156">
        <v>912.52</v>
      </c>
      <c r="H13" s="190"/>
      <c r="I13" s="156">
        <v>3193.82</v>
      </c>
      <c r="J13" s="156"/>
      <c r="K13" s="156"/>
      <c r="L13" s="156"/>
      <c r="M13" s="156"/>
      <c r="N13" s="156"/>
      <c r="O13" s="156"/>
      <c r="P13" s="2">
        <f t="shared" si="0"/>
        <v>7756.42</v>
      </c>
    </row>
    <row r="14" spans="1:16" ht="15.75" customHeight="1">
      <c r="A14" s="89">
        <v>51105</v>
      </c>
      <c r="B14" s="94" t="s">
        <v>190</v>
      </c>
      <c r="C14" s="117"/>
      <c r="D14" s="117"/>
      <c r="E14" s="158"/>
      <c r="F14" s="158"/>
      <c r="G14" s="158"/>
      <c r="H14" s="158"/>
      <c r="I14" s="158"/>
      <c r="J14" s="117"/>
      <c r="K14" s="117"/>
      <c r="L14" s="117"/>
      <c r="M14" s="117"/>
      <c r="N14" s="117"/>
      <c r="O14" s="117"/>
      <c r="P14" s="2">
        <f t="shared" si="0"/>
        <v>0</v>
      </c>
    </row>
    <row r="15" spans="1:16" ht="15.75" customHeight="1">
      <c r="A15" s="89" t="s">
        <v>238</v>
      </c>
      <c r="B15" s="94" t="s">
        <v>239</v>
      </c>
      <c r="C15" s="117">
        <v>1200</v>
      </c>
      <c r="D15" s="117"/>
      <c r="E15" s="117">
        <v>900</v>
      </c>
      <c r="F15" s="158"/>
      <c r="G15" s="117">
        <v>600</v>
      </c>
      <c r="H15" s="158"/>
      <c r="I15" s="117">
        <v>2100</v>
      </c>
      <c r="J15" s="117"/>
      <c r="K15" s="117"/>
      <c r="L15" s="117"/>
      <c r="M15" s="117"/>
      <c r="N15" s="117"/>
      <c r="O15" s="117"/>
      <c r="P15" s="2">
        <f t="shared" si="0"/>
        <v>4800</v>
      </c>
    </row>
    <row r="16" spans="1:16" ht="15.75" customHeight="1">
      <c r="A16" s="89" t="s">
        <v>383</v>
      </c>
      <c r="B16" s="94" t="s">
        <v>169</v>
      </c>
      <c r="C16" s="158"/>
      <c r="D16" s="117"/>
      <c r="E16" s="158"/>
      <c r="F16" s="158"/>
      <c r="G16" s="158"/>
      <c r="H16" s="158"/>
      <c r="I16" s="158"/>
      <c r="J16" s="117">
        <v>3600</v>
      </c>
      <c r="K16" s="117">
        <v>14300</v>
      </c>
      <c r="L16" s="117"/>
      <c r="M16" s="117"/>
      <c r="N16" s="117"/>
      <c r="O16" s="117"/>
      <c r="P16" s="2">
        <f t="shared" si="0"/>
        <v>17900</v>
      </c>
    </row>
    <row r="17" spans="1:22" ht="15.75" customHeight="1">
      <c r="A17" s="89" t="s">
        <v>387</v>
      </c>
      <c r="B17" s="94" t="s">
        <v>170</v>
      </c>
      <c r="C17" s="158"/>
      <c r="D17" s="117"/>
      <c r="E17" s="158"/>
      <c r="F17" s="158"/>
      <c r="G17" s="158"/>
      <c r="H17" s="158"/>
      <c r="I17" s="158"/>
      <c r="J17" s="117">
        <v>300</v>
      </c>
      <c r="K17" s="117">
        <v>1100</v>
      </c>
      <c r="L17" s="117"/>
      <c r="M17" s="117"/>
      <c r="N17" s="117"/>
      <c r="O17" s="117"/>
      <c r="P17" s="2">
        <f t="shared" si="0"/>
        <v>1400</v>
      </c>
    </row>
    <row r="18" spans="1:22" ht="15.75" customHeight="1">
      <c r="A18" s="90" t="s">
        <v>385</v>
      </c>
      <c r="B18" s="94" t="s">
        <v>239</v>
      </c>
      <c r="C18" s="158"/>
      <c r="D18" s="117"/>
      <c r="E18" s="158"/>
      <c r="F18" s="158"/>
      <c r="G18" s="158"/>
      <c r="H18" s="158"/>
      <c r="I18" s="158"/>
      <c r="J18" s="117">
        <v>300</v>
      </c>
      <c r="K18" s="117">
        <v>900</v>
      </c>
      <c r="L18" s="117"/>
      <c r="M18" s="117"/>
      <c r="N18" s="117"/>
      <c r="O18" s="117"/>
      <c r="P18" s="2">
        <f t="shared" si="0"/>
        <v>1200</v>
      </c>
    </row>
    <row r="19" spans="1:22" ht="15.75" customHeight="1">
      <c r="A19" s="89" t="s">
        <v>240</v>
      </c>
      <c r="B19" s="94" t="s">
        <v>242</v>
      </c>
      <c r="C19" s="117">
        <f>2430+1125</f>
        <v>3555</v>
      </c>
      <c r="D19" s="117">
        <v>1575</v>
      </c>
      <c r="E19" s="117">
        <f>1799.16</f>
        <v>1799.16</v>
      </c>
      <c r="F19" s="158"/>
      <c r="G19" s="117">
        <f>1187.88</f>
        <v>1187.8800000000001</v>
      </c>
      <c r="H19" s="158"/>
      <c r="I19" s="117">
        <f>3486.12</f>
        <v>3486.12</v>
      </c>
      <c r="J19" s="117">
        <v>270</v>
      </c>
      <c r="K19" s="117">
        <v>990</v>
      </c>
      <c r="L19" s="117"/>
      <c r="M19" s="117"/>
      <c r="N19" s="117"/>
      <c r="O19" s="117"/>
      <c r="P19" s="2">
        <f t="shared" si="0"/>
        <v>12863.16</v>
      </c>
    </row>
    <row r="20" spans="1:22" ht="15.75" customHeight="1">
      <c r="A20" s="89" t="s">
        <v>241</v>
      </c>
      <c r="B20" s="94" t="s">
        <v>380</v>
      </c>
      <c r="C20" s="117">
        <f>2577+1162.65</f>
        <v>3739.65</v>
      </c>
      <c r="D20" s="117">
        <v>1627.71</v>
      </c>
      <c r="E20" s="117">
        <f>608.16+1250.76</f>
        <v>1858.92</v>
      </c>
      <c r="F20" s="158"/>
      <c r="G20" s="117">
        <f>1183.2</f>
        <v>1183.2</v>
      </c>
      <c r="H20" s="158"/>
      <c r="I20" s="117">
        <f>1500+2101.92</f>
        <v>3601.92</v>
      </c>
      <c r="J20" s="117">
        <v>279</v>
      </c>
      <c r="K20" s="117">
        <v>1023</v>
      </c>
      <c r="L20" s="117"/>
      <c r="M20" s="117"/>
      <c r="N20" s="117"/>
      <c r="O20" s="117"/>
      <c r="P20" s="2">
        <f t="shared" si="0"/>
        <v>13313.400000000001</v>
      </c>
    </row>
    <row r="21" spans="1:22" ht="15.75" customHeight="1">
      <c r="A21" s="89" t="s">
        <v>399</v>
      </c>
      <c r="B21" s="94" t="s">
        <v>398</v>
      </c>
      <c r="C21" s="117"/>
      <c r="D21" s="117">
        <v>4200</v>
      </c>
      <c r="E21" s="117"/>
      <c r="F21" s="158"/>
      <c r="G21" s="117"/>
      <c r="H21" s="158"/>
      <c r="I21" s="117"/>
      <c r="J21" s="117"/>
      <c r="K21" s="117"/>
      <c r="L21" s="117"/>
      <c r="M21" s="117"/>
      <c r="N21" s="117"/>
      <c r="O21" s="117"/>
      <c r="P21" s="2">
        <f t="shared" si="0"/>
        <v>4200</v>
      </c>
    </row>
    <row r="22" spans="1:22" ht="15.75" customHeight="1">
      <c r="A22" s="89" t="s">
        <v>417</v>
      </c>
      <c r="B22" s="94" t="s">
        <v>416</v>
      </c>
      <c r="C22" s="117">
        <v>1743.75</v>
      </c>
      <c r="D22" s="117"/>
      <c r="E22" s="117"/>
      <c r="F22" s="158"/>
      <c r="G22" s="117"/>
      <c r="H22" s="158"/>
      <c r="I22" s="117"/>
      <c r="J22" s="117"/>
      <c r="K22" s="117"/>
      <c r="L22" s="117"/>
      <c r="M22" s="117"/>
      <c r="N22" s="117"/>
      <c r="O22" s="117"/>
      <c r="P22" s="2">
        <f t="shared" si="0"/>
        <v>1743.75</v>
      </c>
      <c r="T22" s="114" t="s">
        <v>419</v>
      </c>
    </row>
    <row r="23" spans="1:22" ht="15.75" customHeight="1">
      <c r="A23" s="89" t="s">
        <v>395</v>
      </c>
      <c r="B23" s="94" t="s">
        <v>396</v>
      </c>
      <c r="C23" s="117"/>
      <c r="D23" s="117"/>
      <c r="E23" s="117"/>
      <c r="F23" s="158"/>
      <c r="G23" s="117"/>
      <c r="H23" s="158"/>
      <c r="I23" s="117"/>
      <c r="J23" s="117"/>
      <c r="K23" s="117"/>
      <c r="L23" s="117"/>
      <c r="M23" s="117"/>
      <c r="N23" s="117"/>
      <c r="O23" s="117"/>
      <c r="P23" s="2">
        <f t="shared" si="0"/>
        <v>0</v>
      </c>
      <c r="T23" s="114" t="s">
        <v>418</v>
      </c>
      <c r="U23" s="1">
        <v>2013</v>
      </c>
      <c r="V23" s="1">
        <f>V24/12*2</f>
        <v>112.5</v>
      </c>
    </row>
    <row r="24" spans="1:22" ht="15.75" customHeight="1">
      <c r="A24" s="90" t="s">
        <v>243</v>
      </c>
      <c r="B24" s="95" t="s">
        <v>244</v>
      </c>
      <c r="C24" s="117">
        <f>8052</f>
        <v>8052</v>
      </c>
      <c r="D24" s="117">
        <v>1000</v>
      </c>
      <c r="E24" s="117">
        <v>8100</v>
      </c>
      <c r="F24" s="158"/>
      <c r="G24" s="158"/>
      <c r="H24" s="158"/>
      <c r="I24" s="158"/>
      <c r="J24" s="117"/>
      <c r="K24" s="117"/>
      <c r="L24" s="117"/>
      <c r="M24" s="117"/>
      <c r="N24" s="117"/>
      <c r="O24" s="117"/>
      <c r="P24" s="2">
        <f t="shared" si="0"/>
        <v>17152</v>
      </c>
      <c r="U24" s="1">
        <v>2014</v>
      </c>
      <c r="V24" s="1">
        <v>675</v>
      </c>
    </row>
    <row r="25" spans="1:22" ht="15.75" customHeight="1">
      <c r="A25" s="90" t="s">
        <v>245</v>
      </c>
      <c r="B25" s="95" t="s">
        <v>246</v>
      </c>
      <c r="C25" s="158"/>
      <c r="D25" s="117">
        <v>4200</v>
      </c>
      <c r="E25" s="158"/>
      <c r="F25" s="158"/>
      <c r="G25" s="158"/>
      <c r="H25" s="158"/>
      <c r="I25" s="158"/>
      <c r="J25" s="117"/>
      <c r="K25" s="117"/>
      <c r="L25" s="117"/>
      <c r="M25" s="117"/>
      <c r="N25" s="117"/>
      <c r="O25" s="117"/>
      <c r="P25" s="2">
        <f t="shared" si="0"/>
        <v>4200</v>
      </c>
      <c r="U25" s="1">
        <v>2015</v>
      </c>
      <c r="V25" s="1">
        <v>675</v>
      </c>
    </row>
    <row r="26" spans="1:22" ht="15.75" customHeight="1">
      <c r="A26" s="91">
        <v>54101</v>
      </c>
      <c r="B26" s="96" t="s">
        <v>171</v>
      </c>
      <c r="C26" s="2"/>
      <c r="D26" s="117"/>
      <c r="E26" s="2"/>
      <c r="F26" s="117"/>
      <c r="G26" s="2"/>
      <c r="H26" s="117"/>
      <c r="I26" s="2"/>
      <c r="J26" s="117"/>
      <c r="K26" s="117"/>
      <c r="L26" s="117"/>
      <c r="M26" s="117"/>
      <c r="N26" s="117"/>
      <c r="O26" s="117"/>
      <c r="P26" s="2">
        <f t="shared" si="0"/>
        <v>0</v>
      </c>
      <c r="U26" s="1">
        <v>2016</v>
      </c>
      <c r="V26" s="1">
        <v>675</v>
      </c>
    </row>
    <row r="27" spans="1:22" ht="15.75" customHeight="1">
      <c r="A27" s="91">
        <v>54103</v>
      </c>
      <c r="B27" s="96" t="s">
        <v>191</v>
      </c>
      <c r="C27" s="2"/>
      <c r="D27" s="117"/>
      <c r="E27" s="2"/>
      <c r="F27" s="117"/>
      <c r="G27" s="2"/>
      <c r="H27" s="117"/>
      <c r="I27" s="2"/>
      <c r="J27" s="117"/>
      <c r="K27" s="117"/>
      <c r="L27" s="117"/>
      <c r="M27" s="117"/>
      <c r="N27" s="117"/>
      <c r="O27" s="117"/>
      <c r="P27" s="2">
        <f t="shared" si="0"/>
        <v>0</v>
      </c>
      <c r="U27" s="1">
        <v>2017</v>
      </c>
      <c r="V27" s="1">
        <v>675</v>
      </c>
    </row>
    <row r="28" spans="1:22" ht="15.75" customHeight="1">
      <c r="A28" s="90" t="s">
        <v>247</v>
      </c>
      <c r="B28" s="95" t="s">
        <v>192</v>
      </c>
      <c r="C28" s="2"/>
      <c r="D28" s="117"/>
      <c r="E28" s="2"/>
      <c r="F28" s="117"/>
      <c r="G28" s="2"/>
      <c r="H28" s="117"/>
      <c r="I28" s="2">
        <v>36</v>
      </c>
      <c r="J28" s="117"/>
      <c r="K28" s="117">
        <v>500</v>
      </c>
      <c r="L28" s="117"/>
      <c r="M28" s="117"/>
      <c r="N28" s="117"/>
      <c r="O28" s="117"/>
      <c r="P28" s="2">
        <f t="shared" si="0"/>
        <v>536</v>
      </c>
      <c r="U28" s="1">
        <v>2018</v>
      </c>
      <c r="V28" s="1">
        <v>675</v>
      </c>
    </row>
    <row r="29" spans="1:22" ht="15.75" customHeight="1">
      <c r="A29" s="90" t="s">
        <v>248</v>
      </c>
      <c r="B29" s="95" t="s">
        <v>249</v>
      </c>
      <c r="C29" s="2">
        <v>150.75</v>
      </c>
      <c r="D29" s="117"/>
      <c r="E29" s="2">
        <v>780.92</v>
      </c>
      <c r="F29" s="117"/>
      <c r="G29" s="2">
        <v>45.02</v>
      </c>
      <c r="H29" s="117"/>
      <c r="I29" s="2">
        <v>730.78</v>
      </c>
      <c r="J29" s="117"/>
      <c r="K29" s="117"/>
      <c r="L29" s="117"/>
      <c r="M29" s="117"/>
      <c r="N29" s="117"/>
      <c r="O29" s="117"/>
      <c r="P29" s="2">
        <f t="shared" si="0"/>
        <v>1707.4699999999998</v>
      </c>
      <c r="V29" s="207">
        <f>SUM(V23:V28)</f>
        <v>3487.5</v>
      </c>
    </row>
    <row r="30" spans="1:22" ht="15.75" customHeight="1">
      <c r="A30" s="90" t="s">
        <v>250</v>
      </c>
      <c r="B30" s="95" t="s">
        <v>251</v>
      </c>
      <c r="C30" s="2"/>
      <c r="D30" s="117"/>
      <c r="E30" s="2"/>
      <c r="F30" s="117"/>
      <c r="G30" s="2"/>
      <c r="H30" s="117"/>
      <c r="I30" s="2"/>
      <c r="J30" s="117"/>
      <c r="K30" s="117"/>
      <c r="L30" s="117"/>
      <c r="M30" s="117"/>
      <c r="N30" s="117"/>
      <c r="O30" s="117"/>
      <c r="P30" s="2">
        <f t="shared" si="0"/>
        <v>0</v>
      </c>
      <c r="V30" s="188">
        <f>V29/2</f>
        <v>1743.75</v>
      </c>
    </row>
    <row r="31" spans="1:22" ht="15.75" customHeight="1">
      <c r="A31" s="90" t="s">
        <v>252</v>
      </c>
      <c r="B31" s="95" t="s">
        <v>253</v>
      </c>
      <c r="C31" s="2"/>
      <c r="D31" s="117"/>
      <c r="E31" s="2"/>
      <c r="F31" s="117"/>
      <c r="G31" s="2"/>
      <c r="H31" s="117"/>
      <c r="I31" s="2">
        <v>127</v>
      </c>
      <c r="J31" s="117"/>
      <c r="K31" s="117"/>
      <c r="L31" s="117"/>
      <c r="M31" s="117"/>
      <c r="N31" s="117"/>
      <c r="O31" s="117"/>
      <c r="P31" s="2">
        <f t="shared" si="0"/>
        <v>127</v>
      </c>
    </row>
    <row r="32" spans="1:22" ht="15.75" customHeight="1">
      <c r="A32" s="89">
        <v>54109</v>
      </c>
      <c r="B32" s="94" t="s">
        <v>254</v>
      </c>
      <c r="C32" s="2"/>
      <c r="D32" s="117"/>
      <c r="E32" s="2"/>
      <c r="F32" s="117"/>
      <c r="G32" s="2"/>
      <c r="H32" s="117"/>
      <c r="I32" s="2"/>
      <c r="J32" s="117"/>
      <c r="K32" s="117">
        <v>2000</v>
      </c>
      <c r="L32" s="117"/>
      <c r="M32" s="117"/>
      <c r="N32" s="117"/>
      <c r="O32" s="117"/>
      <c r="P32" s="2">
        <f t="shared" si="0"/>
        <v>2000</v>
      </c>
    </row>
    <row r="33" spans="1:16" ht="15.75" customHeight="1">
      <c r="A33" s="89">
        <v>54110</v>
      </c>
      <c r="B33" s="94" t="s">
        <v>172</v>
      </c>
      <c r="C33" s="2">
        <v>8760</v>
      </c>
      <c r="D33" s="117"/>
      <c r="E33" s="2"/>
      <c r="F33" s="117"/>
      <c r="G33" s="2"/>
      <c r="H33" s="117"/>
      <c r="I33" s="2"/>
      <c r="J33" s="117">
        <v>2400</v>
      </c>
      <c r="K33" s="117">
        <v>4000</v>
      </c>
      <c r="L33" s="117"/>
      <c r="M33" s="117"/>
      <c r="N33" s="117"/>
      <c r="O33" s="117"/>
      <c r="P33" s="2">
        <f t="shared" si="0"/>
        <v>15160</v>
      </c>
    </row>
    <row r="34" spans="1:16" ht="15.75" customHeight="1">
      <c r="A34" s="90" t="s">
        <v>255</v>
      </c>
      <c r="B34" s="95" t="s">
        <v>366</v>
      </c>
      <c r="C34" s="2"/>
      <c r="D34" s="117"/>
      <c r="E34" s="2"/>
      <c r="F34" s="117"/>
      <c r="G34" s="2"/>
      <c r="H34" s="117"/>
      <c r="I34" s="2"/>
      <c r="J34" s="117"/>
      <c r="K34" s="117"/>
      <c r="L34" s="117"/>
      <c r="M34" s="117"/>
      <c r="N34" s="117"/>
      <c r="O34" s="117"/>
      <c r="P34" s="2">
        <f t="shared" si="0"/>
        <v>0</v>
      </c>
    </row>
    <row r="35" spans="1:16" ht="15.75" customHeight="1">
      <c r="A35" s="90" t="s">
        <v>256</v>
      </c>
      <c r="B35" s="95" t="s">
        <v>257</v>
      </c>
      <c r="C35" s="2"/>
      <c r="D35" s="117"/>
      <c r="E35" s="2"/>
      <c r="F35" s="117"/>
      <c r="G35" s="2"/>
      <c r="H35" s="117"/>
      <c r="I35" s="2"/>
      <c r="J35" s="117"/>
      <c r="K35" s="2"/>
      <c r="L35" s="2"/>
      <c r="M35" s="2"/>
      <c r="N35" s="2"/>
      <c r="O35" s="2"/>
      <c r="P35" s="2">
        <f t="shared" si="0"/>
        <v>0</v>
      </c>
    </row>
    <row r="36" spans="1:16" ht="15.75" customHeight="1">
      <c r="A36" s="89" t="s">
        <v>258</v>
      </c>
      <c r="B36" s="94" t="s">
        <v>259</v>
      </c>
      <c r="C36" s="2">
        <v>64.25</v>
      </c>
      <c r="D36" s="117"/>
      <c r="E36" s="2">
        <v>498.28</v>
      </c>
      <c r="F36" s="117"/>
      <c r="G36" s="2">
        <v>279</v>
      </c>
      <c r="H36" s="117"/>
      <c r="I36" s="2">
        <v>1326.1</v>
      </c>
      <c r="J36" s="117"/>
      <c r="K36" s="2"/>
      <c r="L36" s="2"/>
      <c r="M36" s="2"/>
      <c r="N36" s="2"/>
      <c r="O36" s="2"/>
      <c r="P36" s="2">
        <f t="shared" si="0"/>
        <v>2167.63</v>
      </c>
    </row>
    <row r="37" spans="1:16" ht="15.75" customHeight="1">
      <c r="A37" s="89" t="s">
        <v>260</v>
      </c>
      <c r="B37" s="94" t="s">
        <v>261</v>
      </c>
      <c r="C37" s="2">
        <v>104</v>
      </c>
      <c r="D37" s="117"/>
      <c r="E37" s="2">
        <v>2110.5</v>
      </c>
      <c r="F37" s="117"/>
      <c r="G37" s="2"/>
      <c r="H37" s="117"/>
      <c r="I37" s="2">
        <v>950</v>
      </c>
      <c r="J37" s="117"/>
      <c r="K37" s="2"/>
      <c r="L37" s="2"/>
      <c r="M37" s="2"/>
      <c r="N37" s="2"/>
      <c r="O37" s="2"/>
      <c r="P37" s="2">
        <f t="shared" si="0"/>
        <v>3164.5</v>
      </c>
    </row>
    <row r="38" spans="1:16" ht="15.75" customHeight="1">
      <c r="A38" s="90" t="s">
        <v>262</v>
      </c>
      <c r="B38" s="95" t="s">
        <v>263</v>
      </c>
      <c r="C38" s="2"/>
      <c r="D38" s="117"/>
      <c r="E38" s="2"/>
      <c r="F38" s="117"/>
      <c r="G38" s="2"/>
      <c r="H38" s="117"/>
      <c r="I38" s="2"/>
      <c r="J38" s="117"/>
      <c r="K38" s="2"/>
      <c r="L38" s="2"/>
      <c r="M38" s="2"/>
      <c r="N38" s="2"/>
      <c r="O38" s="2"/>
      <c r="P38" s="2">
        <f t="shared" si="0"/>
        <v>0</v>
      </c>
    </row>
    <row r="39" spans="1:16" ht="15.75" customHeight="1">
      <c r="A39" s="90" t="s">
        <v>264</v>
      </c>
      <c r="B39" s="95" t="s">
        <v>193</v>
      </c>
      <c r="C39" s="2"/>
      <c r="D39" s="117"/>
      <c r="E39" s="2"/>
      <c r="F39" s="117"/>
      <c r="G39" s="2"/>
      <c r="H39" s="117"/>
      <c r="I39" s="2">
        <v>30</v>
      </c>
      <c r="J39" s="117"/>
      <c r="K39" s="2">
        <v>1500</v>
      </c>
      <c r="L39" s="2"/>
      <c r="M39" s="2"/>
      <c r="N39" s="2"/>
      <c r="O39" s="2"/>
      <c r="P39" s="2">
        <f t="shared" si="0"/>
        <v>1530</v>
      </c>
    </row>
    <row r="40" spans="1:16" ht="15.75" customHeight="1">
      <c r="A40" s="89" t="s">
        <v>265</v>
      </c>
      <c r="B40" s="94" t="s">
        <v>266</v>
      </c>
      <c r="C40" s="2"/>
      <c r="D40" s="117"/>
      <c r="E40" s="2">
        <v>7</v>
      </c>
      <c r="F40" s="117"/>
      <c r="G40" s="2"/>
      <c r="H40" s="117"/>
      <c r="I40" s="2"/>
      <c r="J40" s="117"/>
      <c r="K40" s="2"/>
      <c r="L40" s="2"/>
      <c r="M40" s="2"/>
      <c r="N40" s="2"/>
      <c r="O40" s="2"/>
      <c r="P40" s="2">
        <f t="shared" si="0"/>
        <v>7</v>
      </c>
    </row>
    <row r="41" spans="1:16" ht="15.75" customHeight="1">
      <c r="A41" s="89" t="s">
        <v>267</v>
      </c>
      <c r="B41" s="94" t="s">
        <v>268</v>
      </c>
      <c r="C41" s="2"/>
      <c r="D41" s="117"/>
      <c r="E41" s="2"/>
      <c r="F41" s="117"/>
      <c r="G41" s="2"/>
      <c r="H41" s="117"/>
      <c r="I41" s="2"/>
      <c r="J41" s="117"/>
      <c r="K41" s="2"/>
      <c r="L41" s="2"/>
      <c r="M41" s="2"/>
      <c r="N41" s="2"/>
      <c r="O41" s="2"/>
      <c r="P41" s="2">
        <f t="shared" si="0"/>
        <v>0</v>
      </c>
    </row>
    <row r="42" spans="1:16" ht="15.75" customHeight="1">
      <c r="A42" s="89" t="s">
        <v>269</v>
      </c>
      <c r="B42" s="94" t="s">
        <v>270</v>
      </c>
      <c r="C42" s="2"/>
      <c r="D42" s="117"/>
      <c r="E42" s="2">
        <v>13</v>
      </c>
      <c r="F42" s="117"/>
      <c r="G42" s="2"/>
      <c r="H42" s="117"/>
      <c r="I42" s="2">
        <v>4286.7</v>
      </c>
      <c r="J42" s="117"/>
      <c r="K42" s="2">
        <v>350</v>
      </c>
      <c r="L42" s="2"/>
      <c r="M42" s="2"/>
      <c r="N42" s="2"/>
      <c r="O42" s="2"/>
      <c r="P42" s="2">
        <f t="shared" si="0"/>
        <v>4649.7</v>
      </c>
    </row>
    <row r="43" spans="1:16" ht="15.75" customHeight="1">
      <c r="A43" s="89" t="s">
        <v>271</v>
      </c>
      <c r="B43" s="94" t="s">
        <v>272</v>
      </c>
      <c r="C43" s="2"/>
      <c r="D43" s="117">
        <v>21600</v>
      </c>
      <c r="E43" s="2"/>
      <c r="F43" s="117"/>
      <c r="G43" s="2"/>
      <c r="H43" s="117"/>
      <c r="I43" s="2"/>
      <c r="J43" s="117"/>
      <c r="K43" s="2"/>
      <c r="L43" s="2"/>
      <c r="M43" s="2"/>
      <c r="N43" s="2"/>
      <c r="O43" s="2"/>
      <c r="P43" s="2">
        <f t="shared" si="0"/>
        <v>21600</v>
      </c>
    </row>
    <row r="44" spans="1:16" ht="15.75" customHeight="1">
      <c r="A44" s="89" t="s">
        <v>273</v>
      </c>
      <c r="B44" s="94" t="s">
        <v>274</v>
      </c>
      <c r="C44" s="2"/>
      <c r="D44" s="117"/>
      <c r="E44" s="2"/>
      <c r="F44" s="117"/>
      <c r="G44" s="2"/>
      <c r="H44" s="117"/>
      <c r="I44" s="2">
        <v>1214.4000000000001</v>
      </c>
      <c r="J44" s="117"/>
      <c r="K44" s="2"/>
      <c r="L44" s="2"/>
      <c r="M44" s="2"/>
      <c r="N44" s="2"/>
      <c r="O44" s="2"/>
      <c r="P44" s="2">
        <f t="shared" si="0"/>
        <v>1214.4000000000001</v>
      </c>
    </row>
    <row r="45" spans="1:16" ht="15.75" customHeight="1">
      <c r="A45" s="89" t="s">
        <v>275</v>
      </c>
      <c r="B45" s="94" t="s">
        <v>276</v>
      </c>
      <c r="C45" s="2">
        <f>1440+3096+3360</f>
        <v>7896</v>
      </c>
      <c r="D45" s="117"/>
      <c r="E45" s="2"/>
      <c r="F45" s="117"/>
      <c r="G45" s="2"/>
      <c r="H45" s="117"/>
      <c r="I45" s="2"/>
      <c r="J45" s="117"/>
      <c r="K45" s="2"/>
      <c r="L45" s="2"/>
      <c r="M45" s="2"/>
      <c r="N45" s="2"/>
      <c r="O45" s="2"/>
      <c r="P45" s="2">
        <f t="shared" si="0"/>
        <v>7896</v>
      </c>
    </row>
    <row r="46" spans="1:16" ht="15.75" customHeight="1">
      <c r="A46" s="89" t="s">
        <v>277</v>
      </c>
      <c r="B46" s="94" t="s">
        <v>278</v>
      </c>
      <c r="C46" s="2"/>
      <c r="D46" s="117"/>
      <c r="E46" s="2"/>
      <c r="F46" s="117"/>
      <c r="G46" s="2"/>
      <c r="H46" s="117"/>
      <c r="I46" s="2"/>
      <c r="J46" s="117"/>
      <c r="K46" s="2"/>
      <c r="L46" s="2"/>
      <c r="M46" s="2"/>
      <c r="N46" s="2"/>
      <c r="O46" s="2"/>
      <c r="P46" s="2">
        <f t="shared" si="0"/>
        <v>0</v>
      </c>
    </row>
    <row r="47" spans="1:16" ht="15.75" customHeight="1">
      <c r="A47" s="89" t="s">
        <v>279</v>
      </c>
      <c r="B47" s="94" t="s">
        <v>280</v>
      </c>
      <c r="C47" s="2"/>
      <c r="D47" s="117">
        <v>30000</v>
      </c>
      <c r="E47" s="2"/>
      <c r="F47" s="117"/>
      <c r="G47" s="2"/>
      <c r="H47" s="117"/>
      <c r="I47" s="2"/>
      <c r="J47" s="117"/>
      <c r="K47" s="2"/>
      <c r="L47" s="2"/>
      <c r="M47" s="2"/>
      <c r="N47" s="2"/>
      <c r="O47" s="2"/>
      <c r="P47" s="2">
        <f t="shared" si="0"/>
        <v>30000</v>
      </c>
    </row>
    <row r="48" spans="1:16" ht="15.75" customHeight="1">
      <c r="A48" s="89" t="s">
        <v>281</v>
      </c>
      <c r="B48" s="94" t="s">
        <v>367</v>
      </c>
      <c r="C48" s="2">
        <v>3360</v>
      </c>
      <c r="D48" s="117"/>
      <c r="E48" s="2"/>
      <c r="F48" s="117"/>
      <c r="G48" s="2"/>
      <c r="H48" s="117"/>
      <c r="I48" s="2"/>
      <c r="J48" s="117"/>
      <c r="K48" s="2"/>
      <c r="L48" s="2"/>
      <c r="M48" s="2"/>
      <c r="N48" s="2"/>
      <c r="O48" s="2"/>
      <c r="P48" s="2">
        <f t="shared" si="0"/>
        <v>3360</v>
      </c>
    </row>
    <row r="49" spans="1:16" ht="15.75" customHeight="1">
      <c r="A49" s="89" t="s">
        <v>282</v>
      </c>
      <c r="B49" s="94" t="s">
        <v>283</v>
      </c>
      <c r="C49" s="2"/>
      <c r="D49" s="117"/>
      <c r="E49" s="2"/>
      <c r="F49" s="117"/>
      <c r="G49" s="2"/>
      <c r="H49" s="117"/>
      <c r="I49" s="2"/>
      <c r="J49" s="117"/>
      <c r="K49" s="2">
        <v>2500</v>
      </c>
      <c r="L49" s="2"/>
      <c r="M49" s="2"/>
      <c r="N49" s="2"/>
      <c r="O49" s="2"/>
      <c r="P49" s="2">
        <f t="shared" si="0"/>
        <v>2500</v>
      </c>
    </row>
    <row r="50" spans="1:16" ht="15.75" customHeight="1">
      <c r="A50" s="89" t="s">
        <v>284</v>
      </c>
      <c r="B50" s="94" t="s">
        <v>368</v>
      </c>
      <c r="C50" s="2"/>
      <c r="D50" s="117"/>
      <c r="E50" s="2"/>
      <c r="F50" s="117"/>
      <c r="G50" s="2"/>
      <c r="H50" s="117"/>
      <c r="I50" s="2"/>
      <c r="J50" s="117"/>
      <c r="K50" s="2"/>
      <c r="L50" s="2"/>
      <c r="M50" s="2"/>
      <c r="N50" s="2"/>
      <c r="O50" s="2"/>
      <c r="P50" s="2">
        <f t="shared" si="0"/>
        <v>0</v>
      </c>
    </row>
    <row r="51" spans="1:16" ht="15.75" customHeight="1">
      <c r="A51" s="89" t="s">
        <v>285</v>
      </c>
      <c r="B51" s="94" t="s">
        <v>286</v>
      </c>
      <c r="C51" s="2"/>
      <c r="D51" s="117"/>
      <c r="E51" s="2"/>
      <c r="F51" s="117"/>
      <c r="G51" s="2"/>
      <c r="H51" s="117"/>
      <c r="I51" s="2"/>
      <c r="J51" s="117">
        <v>2500</v>
      </c>
      <c r="K51" s="2"/>
      <c r="L51" s="2"/>
      <c r="M51" s="2"/>
      <c r="N51" s="2"/>
      <c r="O51" s="2"/>
      <c r="P51" s="2">
        <f t="shared" si="0"/>
        <v>2500</v>
      </c>
    </row>
    <row r="52" spans="1:16" ht="15.75" customHeight="1">
      <c r="A52" s="89" t="s">
        <v>287</v>
      </c>
      <c r="B52" s="94" t="s">
        <v>288</v>
      </c>
      <c r="C52" s="2"/>
      <c r="D52" s="117">
        <v>500</v>
      </c>
      <c r="E52" s="2"/>
      <c r="F52" s="117"/>
      <c r="G52" s="2"/>
      <c r="H52" s="117"/>
      <c r="I52" s="2"/>
      <c r="J52" s="117"/>
      <c r="K52" s="2"/>
      <c r="L52" s="2"/>
      <c r="M52" s="2"/>
      <c r="N52" s="2"/>
      <c r="O52" s="2"/>
      <c r="P52" s="2">
        <f t="shared" si="0"/>
        <v>500</v>
      </c>
    </row>
    <row r="53" spans="1:16" ht="15.75" customHeight="1">
      <c r="A53" s="89" t="s">
        <v>289</v>
      </c>
      <c r="B53" s="94" t="s">
        <v>290</v>
      </c>
      <c r="C53" s="2"/>
      <c r="D53" s="117"/>
      <c r="E53" s="2"/>
      <c r="F53" s="117"/>
      <c r="G53" s="2"/>
      <c r="H53" s="117"/>
      <c r="I53" s="2"/>
      <c r="J53" s="117"/>
      <c r="K53" s="2"/>
      <c r="L53" s="2"/>
      <c r="M53" s="2"/>
      <c r="N53" s="2"/>
      <c r="O53" s="2"/>
      <c r="P53" s="2">
        <f t="shared" si="0"/>
        <v>0</v>
      </c>
    </row>
    <row r="54" spans="1:16" ht="15.75" customHeight="1">
      <c r="A54" s="89" t="s">
        <v>291</v>
      </c>
      <c r="B54" s="94" t="s">
        <v>292</v>
      </c>
      <c r="C54" s="2"/>
      <c r="D54" s="117"/>
      <c r="E54" s="2"/>
      <c r="F54" s="117"/>
      <c r="G54" s="2"/>
      <c r="H54" s="117"/>
      <c r="I54" s="2"/>
      <c r="J54" s="117"/>
      <c r="K54" s="2"/>
      <c r="L54" s="2"/>
      <c r="M54" s="2"/>
      <c r="N54" s="2"/>
      <c r="O54" s="2"/>
      <c r="P54" s="2">
        <f t="shared" si="0"/>
        <v>0</v>
      </c>
    </row>
    <row r="55" spans="1:16" ht="15.75" customHeight="1">
      <c r="A55" s="89" t="s">
        <v>293</v>
      </c>
      <c r="B55" s="94" t="s">
        <v>369</v>
      </c>
      <c r="C55" s="2"/>
      <c r="D55" s="117"/>
      <c r="E55" s="2"/>
      <c r="F55" s="117"/>
      <c r="G55" s="2"/>
      <c r="H55" s="117"/>
      <c r="I55" s="2"/>
      <c r="J55" s="117"/>
      <c r="K55" s="2"/>
      <c r="L55" s="2"/>
      <c r="M55" s="2"/>
      <c r="N55" s="2"/>
      <c r="O55" s="2"/>
      <c r="P55" s="2">
        <f t="shared" si="0"/>
        <v>0</v>
      </c>
    </row>
    <row r="56" spans="1:16" ht="15.75" customHeight="1">
      <c r="A56" s="89" t="s">
        <v>294</v>
      </c>
      <c r="B56" s="94" t="s">
        <v>295</v>
      </c>
      <c r="C56" s="2"/>
      <c r="D56" s="117"/>
      <c r="E56" s="2"/>
      <c r="F56" s="117"/>
      <c r="G56" s="2"/>
      <c r="H56" s="117"/>
      <c r="I56" s="2"/>
      <c r="J56" s="117">
        <v>2000</v>
      </c>
      <c r="K56" s="2"/>
      <c r="L56" s="2"/>
      <c r="M56" s="2"/>
      <c r="N56" s="2"/>
      <c r="O56" s="2"/>
      <c r="P56" s="2">
        <f t="shared" si="0"/>
        <v>2000</v>
      </c>
    </row>
    <row r="57" spans="1:16" ht="15.75" customHeight="1">
      <c r="A57" s="89" t="s">
        <v>296</v>
      </c>
      <c r="B57" s="94" t="s">
        <v>297</v>
      </c>
      <c r="C57" s="2"/>
      <c r="D57" s="117"/>
      <c r="E57" s="2"/>
      <c r="F57" s="117"/>
      <c r="G57" s="2"/>
      <c r="H57" s="117"/>
      <c r="I57" s="2"/>
      <c r="J57" s="117"/>
      <c r="K57" s="2"/>
      <c r="L57" s="2"/>
      <c r="M57" s="2"/>
      <c r="N57" s="2"/>
      <c r="O57" s="2"/>
      <c r="P57" s="2">
        <f t="shared" si="0"/>
        <v>0</v>
      </c>
    </row>
    <row r="58" spans="1:16" ht="15.75" customHeight="1">
      <c r="A58" s="89" t="s">
        <v>298</v>
      </c>
      <c r="B58" s="94" t="s">
        <v>370</v>
      </c>
      <c r="C58" s="2"/>
      <c r="D58" s="117">
        <v>800</v>
      </c>
      <c r="E58" s="2"/>
      <c r="F58" s="117"/>
      <c r="G58" s="2"/>
      <c r="H58" s="117"/>
      <c r="I58" s="2"/>
      <c r="J58" s="117"/>
      <c r="K58" s="2"/>
      <c r="L58" s="2"/>
      <c r="M58" s="2"/>
      <c r="N58" s="2"/>
      <c r="O58" s="2"/>
      <c r="P58" s="2">
        <f t="shared" si="0"/>
        <v>800</v>
      </c>
    </row>
    <row r="59" spans="1:16" ht="15.75" customHeight="1">
      <c r="A59" s="90" t="s">
        <v>299</v>
      </c>
      <c r="B59" s="95" t="s">
        <v>300</v>
      </c>
      <c r="C59" s="2"/>
      <c r="D59" s="117"/>
      <c r="E59" s="2"/>
      <c r="F59" s="117"/>
      <c r="G59" s="2"/>
      <c r="H59" s="117"/>
      <c r="I59" s="2"/>
      <c r="J59" s="117"/>
      <c r="K59" s="2"/>
      <c r="L59" s="2"/>
      <c r="M59" s="2"/>
      <c r="N59" s="2"/>
      <c r="O59" s="2"/>
      <c r="P59" s="2">
        <f t="shared" si="0"/>
        <v>0</v>
      </c>
    </row>
    <row r="60" spans="1:16" ht="15.75" customHeight="1">
      <c r="A60" s="90" t="s">
        <v>301</v>
      </c>
      <c r="B60" s="95" t="s">
        <v>302</v>
      </c>
      <c r="C60" s="2"/>
      <c r="D60" s="117"/>
      <c r="E60" s="2"/>
      <c r="F60" s="117"/>
      <c r="G60" s="2"/>
      <c r="H60" s="117"/>
      <c r="I60" s="2"/>
      <c r="J60" s="117"/>
      <c r="K60" s="2"/>
      <c r="L60" s="2"/>
      <c r="M60" s="2"/>
      <c r="N60" s="2"/>
      <c r="O60" s="2"/>
      <c r="P60" s="2">
        <f t="shared" si="0"/>
        <v>0</v>
      </c>
    </row>
    <row r="61" spans="1:16" ht="15.75" customHeight="1">
      <c r="A61" s="90" t="s">
        <v>303</v>
      </c>
      <c r="B61" s="95" t="s">
        <v>304</v>
      </c>
      <c r="C61" s="2"/>
      <c r="D61" s="117"/>
      <c r="E61" s="2"/>
      <c r="F61" s="117"/>
      <c r="G61" s="2"/>
      <c r="H61" s="117"/>
      <c r="I61" s="2"/>
      <c r="J61" s="117"/>
      <c r="K61" s="2"/>
      <c r="L61" s="2"/>
      <c r="M61" s="2"/>
      <c r="N61" s="2"/>
      <c r="O61" s="2"/>
      <c r="P61" s="2">
        <f t="shared" si="0"/>
        <v>0</v>
      </c>
    </row>
    <row r="62" spans="1:16" ht="15.75" customHeight="1">
      <c r="A62" s="90" t="s">
        <v>305</v>
      </c>
      <c r="B62" s="95" t="s">
        <v>306</v>
      </c>
      <c r="C62" s="2"/>
      <c r="D62" s="117"/>
      <c r="E62" s="2"/>
      <c r="F62" s="117"/>
      <c r="G62" s="2"/>
      <c r="H62" s="117"/>
      <c r="I62" s="2"/>
      <c r="J62" s="117"/>
      <c r="K62" s="2"/>
      <c r="L62" s="2"/>
      <c r="M62" s="2"/>
      <c r="N62" s="2"/>
      <c r="O62" s="2"/>
      <c r="P62" s="2">
        <f t="shared" si="0"/>
        <v>0</v>
      </c>
    </row>
    <row r="63" spans="1:16" ht="13.5" customHeight="1">
      <c r="A63" s="90" t="s">
        <v>307</v>
      </c>
      <c r="B63" s="95" t="s">
        <v>308</v>
      </c>
      <c r="C63" s="2"/>
      <c r="D63" s="117"/>
      <c r="E63" s="2"/>
      <c r="F63" s="117"/>
      <c r="G63" s="2"/>
      <c r="H63" s="117"/>
      <c r="I63" s="2"/>
      <c r="J63" s="117"/>
      <c r="K63" s="2"/>
      <c r="L63" s="2"/>
      <c r="M63" s="2"/>
      <c r="N63" s="2"/>
      <c r="O63" s="2"/>
      <c r="P63" s="2">
        <f t="shared" si="0"/>
        <v>0</v>
      </c>
    </row>
    <row r="64" spans="1:16" ht="15.75" customHeight="1">
      <c r="A64" s="90" t="s">
        <v>388</v>
      </c>
      <c r="B64" s="95" t="s">
        <v>389</v>
      </c>
      <c r="C64" s="2"/>
      <c r="D64" s="117"/>
      <c r="E64" s="2"/>
      <c r="F64" s="117"/>
      <c r="G64" s="2"/>
      <c r="H64" s="117"/>
      <c r="I64" s="2"/>
      <c r="J64" s="117"/>
      <c r="K64" s="2"/>
      <c r="L64" s="2"/>
      <c r="M64" s="2"/>
      <c r="N64" s="2"/>
      <c r="O64" s="2"/>
      <c r="P64" s="2">
        <f t="shared" si="0"/>
        <v>0</v>
      </c>
    </row>
    <row r="65" spans="1:16" ht="15.75" customHeight="1">
      <c r="A65" s="90" t="s">
        <v>309</v>
      </c>
      <c r="B65" s="95" t="s">
        <v>310</v>
      </c>
      <c r="C65" s="2"/>
      <c r="D65" s="117"/>
      <c r="E65" s="2"/>
      <c r="F65" s="117"/>
      <c r="G65" s="2"/>
      <c r="H65" s="117"/>
      <c r="I65" s="2"/>
      <c r="J65" s="117"/>
      <c r="K65" s="2"/>
      <c r="L65" s="2"/>
      <c r="M65" s="2"/>
      <c r="N65" s="2"/>
      <c r="O65" s="2"/>
      <c r="P65" s="2">
        <f t="shared" si="0"/>
        <v>0</v>
      </c>
    </row>
    <row r="66" spans="1:16" ht="15.75" customHeight="1">
      <c r="A66" s="90" t="s">
        <v>311</v>
      </c>
      <c r="B66" s="95" t="s">
        <v>312</v>
      </c>
      <c r="C66" s="2"/>
      <c r="D66" s="117"/>
      <c r="E66" s="2"/>
      <c r="F66" s="117"/>
      <c r="G66" s="2"/>
      <c r="H66" s="117"/>
      <c r="I66" s="2"/>
      <c r="J66" s="117"/>
      <c r="K66" s="2"/>
      <c r="L66" s="2"/>
      <c r="M66" s="2"/>
      <c r="N66" s="2"/>
      <c r="O66" s="2"/>
      <c r="P66" s="2">
        <f t="shared" si="0"/>
        <v>0</v>
      </c>
    </row>
    <row r="67" spans="1:16" ht="15.75" customHeight="1">
      <c r="A67" s="90" t="s">
        <v>313</v>
      </c>
      <c r="B67" s="95" t="s">
        <v>314</v>
      </c>
      <c r="C67" s="2"/>
      <c r="D67" s="117"/>
      <c r="E67" s="2"/>
      <c r="F67" s="117"/>
      <c r="G67" s="2"/>
      <c r="H67" s="117"/>
      <c r="I67" s="2"/>
      <c r="J67" s="117"/>
      <c r="K67" s="2">
        <v>8400</v>
      </c>
      <c r="L67" s="2"/>
      <c r="M67" s="2"/>
      <c r="N67" s="2"/>
      <c r="O67" s="2"/>
      <c r="P67" s="2">
        <f t="shared" si="0"/>
        <v>8400</v>
      </c>
    </row>
    <row r="68" spans="1:16" ht="12.75">
      <c r="A68" s="90" t="s">
        <v>315</v>
      </c>
      <c r="B68" s="95" t="s">
        <v>316</v>
      </c>
      <c r="C68" s="2"/>
      <c r="D68" s="117"/>
      <c r="E68" s="2"/>
      <c r="F68" s="117"/>
      <c r="G68" s="2"/>
      <c r="H68" s="117"/>
      <c r="I68" s="2"/>
      <c r="J68" s="117"/>
      <c r="K68" s="2"/>
      <c r="L68" s="2"/>
      <c r="M68" s="2"/>
      <c r="N68" s="2"/>
      <c r="O68" s="2"/>
      <c r="P68" s="2">
        <f t="shared" si="0"/>
        <v>0</v>
      </c>
    </row>
    <row r="69" spans="1:16" ht="15.75" customHeight="1">
      <c r="A69" s="89" t="s">
        <v>317</v>
      </c>
      <c r="B69" s="94" t="s">
        <v>318</v>
      </c>
      <c r="C69" s="2"/>
      <c r="D69" s="117"/>
      <c r="E69" s="2"/>
      <c r="F69" s="117"/>
      <c r="G69" s="2"/>
      <c r="H69" s="117"/>
      <c r="I69" s="2"/>
      <c r="J69" s="117"/>
      <c r="K69" s="2"/>
      <c r="L69" s="2"/>
      <c r="M69" s="2"/>
      <c r="N69" s="2"/>
      <c r="O69" s="2">
        <v>1856.64</v>
      </c>
      <c r="P69" s="2">
        <f t="shared" si="0"/>
        <v>1856.64</v>
      </c>
    </row>
    <row r="70" spans="1:16" ht="15.75" customHeight="1">
      <c r="A70" s="89" t="s">
        <v>196</v>
      </c>
      <c r="B70" s="94" t="s">
        <v>319</v>
      </c>
      <c r="C70" s="2">
        <v>0</v>
      </c>
      <c r="D70" s="117"/>
      <c r="E70" s="2"/>
      <c r="F70" s="117"/>
      <c r="G70" s="2"/>
      <c r="H70" s="117"/>
      <c r="I70" s="2"/>
      <c r="J70" s="117"/>
      <c r="K70" s="2"/>
      <c r="L70" s="2"/>
      <c r="M70" s="2"/>
      <c r="N70" s="2"/>
      <c r="O70" s="2">
        <f>77032.9+126573.93</f>
        <v>203606.83</v>
      </c>
      <c r="P70" s="2">
        <f t="shared" si="0"/>
        <v>203606.83</v>
      </c>
    </row>
    <row r="71" spans="1:16" ht="15.75" customHeight="1">
      <c r="A71" s="89" t="s">
        <v>320</v>
      </c>
      <c r="B71" s="94" t="s">
        <v>321</v>
      </c>
      <c r="C71" s="2">
        <v>32.35</v>
      </c>
      <c r="D71" s="117"/>
      <c r="E71" s="2"/>
      <c r="F71" s="117"/>
      <c r="G71" s="2"/>
      <c r="H71" s="117"/>
      <c r="I71" s="2"/>
      <c r="J71" s="117"/>
      <c r="K71" s="2">
        <v>100</v>
      </c>
      <c r="L71" s="2"/>
      <c r="M71" s="2"/>
      <c r="N71" s="2"/>
      <c r="O71" s="2"/>
      <c r="P71" s="2">
        <f t="shared" si="0"/>
        <v>132.35</v>
      </c>
    </row>
    <row r="72" spans="1:16" ht="15.75" customHeight="1">
      <c r="A72" s="89" t="s">
        <v>322</v>
      </c>
      <c r="B72" s="94" t="s">
        <v>323</v>
      </c>
      <c r="C72" s="2">
        <v>2641.68</v>
      </c>
      <c r="D72" s="117"/>
      <c r="E72" s="2"/>
      <c r="F72" s="117"/>
      <c r="G72" s="2"/>
      <c r="H72" s="117"/>
      <c r="I72" s="2"/>
      <c r="J72" s="117"/>
      <c r="K72" s="2"/>
      <c r="L72" s="2"/>
      <c r="M72" s="2"/>
      <c r="N72" s="2"/>
      <c r="O72" s="2"/>
      <c r="P72" s="2">
        <f t="shared" si="0"/>
        <v>2641.68</v>
      </c>
    </row>
    <row r="73" spans="1:16" ht="15.75" customHeight="1">
      <c r="A73" s="89" t="s">
        <v>324</v>
      </c>
      <c r="B73" s="94" t="s">
        <v>325</v>
      </c>
      <c r="C73" s="2"/>
      <c r="D73" s="117"/>
      <c r="E73" s="2"/>
      <c r="F73" s="117"/>
      <c r="G73" s="2"/>
      <c r="H73" s="117"/>
      <c r="I73" s="2"/>
      <c r="J73" s="117"/>
      <c r="K73" s="2"/>
      <c r="L73" s="2"/>
      <c r="M73" s="2"/>
      <c r="N73" s="2"/>
      <c r="O73" s="2"/>
      <c r="P73" s="2">
        <f t="shared" si="0"/>
        <v>0</v>
      </c>
    </row>
    <row r="74" spans="1:16" ht="15.75" customHeight="1">
      <c r="A74" s="89" t="s">
        <v>326</v>
      </c>
      <c r="B74" s="94" t="s">
        <v>327</v>
      </c>
      <c r="C74" s="2"/>
      <c r="D74" s="117">
        <v>50</v>
      </c>
      <c r="E74" s="2">
        <v>50</v>
      </c>
      <c r="F74" s="117"/>
      <c r="G74" s="2"/>
      <c r="H74" s="117"/>
      <c r="I74" s="2"/>
      <c r="J74" s="117"/>
      <c r="K74" s="2">
        <v>100</v>
      </c>
      <c r="L74" s="2"/>
      <c r="M74" s="2"/>
      <c r="N74" s="2"/>
      <c r="O74" s="2"/>
      <c r="P74" s="2">
        <f t="shared" si="0"/>
        <v>200</v>
      </c>
    </row>
    <row r="75" spans="1:16" ht="15.75" customHeight="1">
      <c r="A75" s="89" t="s">
        <v>328</v>
      </c>
      <c r="B75" s="94" t="s">
        <v>329</v>
      </c>
      <c r="C75" s="2"/>
      <c r="D75" s="117">
        <v>2097.11</v>
      </c>
      <c r="E75" s="2"/>
      <c r="F75" s="117"/>
      <c r="G75" s="2"/>
      <c r="H75" s="117"/>
      <c r="I75" s="2">
        <v>5552.98</v>
      </c>
      <c r="J75" s="117"/>
      <c r="K75" s="2"/>
      <c r="L75" s="2"/>
      <c r="M75" s="2"/>
      <c r="N75" s="2"/>
      <c r="O75" s="2"/>
      <c r="P75" s="2">
        <f t="shared" si="0"/>
        <v>7650.09</v>
      </c>
    </row>
    <row r="76" spans="1:16" ht="15.75" customHeight="1">
      <c r="A76" s="89" t="s">
        <v>330</v>
      </c>
      <c r="B76" s="94" t="s">
        <v>331</v>
      </c>
      <c r="C76" s="2">
        <f>5138.28+1380+150</f>
        <v>6668.28</v>
      </c>
      <c r="D76" s="117">
        <v>210</v>
      </c>
      <c r="E76" s="2"/>
      <c r="F76" s="117"/>
      <c r="G76" s="2"/>
      <c r="H76" s="117"/>
      <c r="I76" s="2"/>
      <c r="J76" s="117">
        <v>36</v>
      </c>
      <c r="K76" s="2">
        <v>132</v>
      </c>
      <c r="L76" s="2"/>
      <c r="M76" s="2"/>
      <c r="N76" s="2"/>
      <c r="O76" s="2"/>
      <c r="P76" s="2">
        <f t="shared" ref="P76:P100" si="1">SUM(C76:O76)</f>
        <v>7046.28</v>
      </c>
    </row>
    <row r="77" spans="1:16" ht="15.75" customHeight="1">
      <c r="A77" s="90" t="s">
        <v>332</v>
      </c>
      <c r="B77" s="95" t="s">
        <v>333</v>
      </c>
      <c r="C77" s="2">
        <v>2700</v>
      </c>
      <c r="D77" s="117">
        <v>2880</v>
      </c>
      <c r="E77" s="2"/>
      <c r="F77" s="117"/>
      <c r="G77" s="2"/>
      <c r="H77" s="117"/>
      <c r="I77" s="2"/>
      <c r="J77" s="117"/>
      <c r="K77" s="2"/>
      <c r="L77" s="2"/>
      <c r="M77" s="2"/>
      <c r="N77" s="2"/>
      <c r="O77" s="2"/>
      <c r="P77" s="2">
        <f t="shared" si="1"/>
        <v>5580</v>
      </c>
    </row>
    <row r="78" spans="1:16" ht="15.75" customHeight="1">
      <c r="A78" s="90" t="s">
        <v>334</v>
      </c>
      <c r="B78" s="95" t="s">
        <v>335</v>
      </c>
      <c r="C78" s="2"/>
      <c r="D78" s="117">
        <v>5000</v>
      </c>
      <c r="E78" s="2"/>
      <c r="F78" s="117"/>
      <c r="G78" s="2"/>
      <c r="H78" s="117"/>
      <c r="I78" s="2"/>
      <c r="J78" s="117"/>
      <c r="K78" s="158"/>
      <c r="L78" s="2"/>
      <c r="M78" s="2"/>
      <c r="N78" s="2"/>
      <c r="O78" s="2"/>
      <c r="P78" s="2">
        <f t="shared" si="1"/>
        <v>5000</v>
      </c>
    </row>
    <row r="79" spans="1:16" ht="15.75" customHeight="1">
      <c r="A79" s="90" t="s">
        <v>336</v>
      </c>
      <c r="B79" s="95" t="s">
        <v>337</v>
      </c>
      <c r="C79" s="2"/>
      <c r="D79" s="117"/>
      <c r="E79" s="2">
        <v>500</v>
      </c>
      <c r="F79" s="117"/>
      <c r="G79" s="2"/>
      <c r="H79" s="117"/>
      <c r="I79" s="2"/>
      <c r="J79" s="117"/>
      <c r="K79" s="2"/>
      <c r="L79" s="2"/>
      <c r="M79" s="2"/>
      <c r="N79" s="2"/>
      <c r="O79" s="2"/>
      <c r="P79" s="2">
        <f t="shared" si="1"/>
        <v>500</v>
      </c>
    </row>
    <row r="80" spans="1:16" ht="15.75" customHeight="1">
      <c r="A80" s="90" t="s">
        <v>338</v>
      </c>
      <c r="B80" s="95" t="s">
        <v>339</v>
      </c>
      <c r="C80" s="2">
        <v>0</v>
      </c>
      <c r="D80" s="117">
        <v>0</v>
      </c>
      <c r="E80" s="2">
        <v>150</v>
      </c>
      <c r="F80" s="117"/>
      <c r="G80" s="2">
        <v>175</v>
      </c>
      <c r="H80" s="117"/>
      <c r="I80" s="2">
        <v>420.58</v>
      </c>
      <c r="J80" s="117"/>
      <c r="K80" s="2"/>
      <c r="L80" s="2"/>
      <c r="M80" s="2"/>
      <c r="N80" s="2"/>
      <c r="O80" s="2"/>
      <c r="P80" s="2">
        <f t="shared" si="1"/>
        <v>745.57999999999993</v>
      </c>
    </row>
    <row r="81" spans="1:23" ht="15.75" customHeight="1">
      <c r="A81" s="90" t="s">
        <v>340</v>
      </c>
      <c r="B81" s="95" t="s">
        <v>341</v>
      </c>
      <c r="C81" s="2"/>
      <c r="D81" s="117"/>
      <c r="E81" s="2"/>
      <c r="F81" s="117"/>
      <c r="G81" s="2"/>
      <c r="H81" s="117"/>
      <c r="I81" s="2"/>
      <c r="J81" s="117"/>
      <c r="K81" s="2"/>
      <c r="L81" s="2"/>
      <c r="M81" s="2"/>
      <c r="N81" s="2"/>
      <c r="O81" s="2"/>
      <c r="P81" s="2">
        <f t="shared" si="1"/>
        <v>0</v>
      </c>
    </row>
    <row r="82" spans="1:23" ht="15.75" customHeight="1">
      <c r="A82" s="90" t="s">
        <v>342</v>
      </c>
      <c r="B82" s="95" t="s">
        <v>343</v>
      </c>
      <c r="C82" s="117">
        <v>1650</v>
      </c>
      <c r="D82" s="117"/>
      <c r="E82" s="2">
        <v>600</v>
      </c>
      <c r="F82" s="117"/>
      <c r="G82" s="2">
        <v>80</v>
      </c>
      <c r="H82" s="117"/>
      <c r="I82" s="2">
        <v>982.6</v>
      </c>
      <c r="J82" s="117"/>
      <c r="K82" s="2"/>
      <c r="L82" s="2"/>
      <c r="M82" s="2"/>
      <c r="N82" s="2"/>
      <c r="O82" s="2"/>
      <c r="P82" s="2">
        <f t="shared" si="1"/>
        <v>3312.6</v>
      </c>
    </row>
    <row r="83" spans="1:23" ht="15.75" customHeight="1">
      <c r="A83" s="90" t="s">
        <v>381</v>
      </c>
      <c r="B83" s="95" t="s">
        <v>382</v>
      </c>
      <c r="C83" s="2"/>
      <c r="D83" s="117"/>
      <c r="E83" s="2"/>
      <c r="F83" s="117"/>
      <c r="G83" s="2"/>
      <c r="H83" s="117"/>
      <c r="I83" s="2"/>
      <c r="J83" s="117"/>
      <c r="K83" s="2"/>
      <c r="L83" s="2"/>
      <c r="M83" s="2"/>
      <c r="N83" s="2"/>
      <c r="O83" s="2"/>
      <c r="P83" s="2">
        <f t="shared" si="1"/>
        <v>0</v>
      </c>
    </row>
    <row r="84" spans="1:23" ht="15.75" customHeight="1">
      <c r="A84" s="90" t="s">
        <v>344</v>
      </c>
      <c r="B84" s="95" t="s">
        <v>345</v>
      </c>
      <c r="C84" s="2"/>
      <c r="D84" s="117"/>
      <c r="E84" s="2"/>
      <c r="F84" s="117"/>
      <c r="G84" s="2">
        <v>150</v>
      </c>
      <c r="H84" s="117"/>
      <c r="I84" s="2">
        <v>300</v>
      </c>
      <c r="J84" s="117"/>
      <c r="K84" s="2"/>
      <c r="L84" s="2"/>
      <c r="M84" s="2"/>
      <c r="N84" s="2"/>
      <c r="O84" s="2"/>
      <c r="P84" s="2">
        <f t="shared" si="1"/>
        <v>450</v>
      </c>
    </row>
    <row r="85" spans="1:23" ht="15.75" customHeight="1">
      <c r="A85" s="90" t="s">
        <v>346</v>
      </c>
      <c r="B85" s="95" t="s">
        <v>347</v>
      </c>
      <c r="C85" s="2"/>
      <c r="D85" s="117"/>
      <c r="E85" s="2"/>
      <c r="F85" s="117"/>
      <c r="G85" s="2"/>
      <c r="H85" s="117"/>
      <c r="I85" s="2"/>
      <c r="J85" s="117"/>
      <c r="K85" s="2"/>
      <c r="L85" s="2"/>
      <c r="M85" s="2"/>
      <c r="N85" s="2"/>
      <c r="O85" s="2"/>
      <c r="P85" s="2">
        <f t="shared" si="1"/>
        <v>0</v>
      </c>
    </row>
    <row r="86" spans="1:23" ht="15.75" customHeight="1">
      <c r="A86" s="105" t="s">
        <v>390</v>
      </c>
      <c r="B86" s="95" t="s">
        <v>391</v>
      </c>
      <c r="C86" s="2"/>
      <c r="D86" s="117"/>
      <c r="E86" s="2"/>
      <c r="F86" s="117"/>
      <c r="G86" s="2"/>
      <c r="H86" s="117"/>
      <c r="I86" s="2"/>
      <c r="J86" s="117"/>
      <c r="K86" s="2"/>
      <c r="L86" s="2"/>
      <c r="M86" s="2"/>
      <c r="N86" s="2"/>
      <c r="O86" s="2"/>
      <c r="P86" s="2">
        <f t="shared" si="1"/>
        <v>0</v>
      </c>
    </row>
    <row r="87" spans="1:23" ht="15.75" customHeight="1">
      <c r="A87" s="105" t="s">
        <v>348</v>
      </c>
      <c r="B87" s="95" t="s">
        <v>349</v>
      </c>
      <c r="C87" s="2"/>
      <c r="D87" s="117"/>
      <c r="E87" s="2">
        <v>200</v>
      </c>
      <c r="F87" s="117"/>
      <c r="G87" s="2"/>
      <c r="H87" s="117"/>
      <c r="I87" s="2"/>
      <c r="J87" s="117"/>
      <c r="K87" s="2"/>
      <c r="L87" s="2"/>
      <c r="M87" s="2"/>
      <c r="N87" s="2"/>
      <c r="O87" s="2"/>
      <c r="P87" s="2">
        <f t="shared" si="1"/>
        <v>200</v>
      </c>
    </row>
    <row r="88" spans="1:23" ht="15.75" customHeight="1">
      <c r="A88" s="89" t="s">
        <v>350</v>
      </c>
      <c r="B88" s="104" t="s">
        <v>351</v>
      </c>
      <c r="C88" s="2"/>
      <c r="D88" s="117"/>
      <c r="E88" s="2"/>
      <c r="F88" s="117"/>
      <c r="G88" s="2"/>
      <c r="H88" s="117"/>
      <c r="I88" s="2"/>
      <c r="J88" s="117"/>
      <c r="K88" s="2"/>
      <c r="L88" s="2">
        <v>38526.6</v>
      </c>
      <c r="M88" s="2"/>
      <c r="N88" s="2"/>
      <c r="O88" s="2"/>
      <c r="P88" s="2">
        <f t="shared" si="1"/>
        <v>38526.6</v>
      </c>
    </row>
    <row r="89" spans="1:23" ht="15.75" customHeight="1">
      <c r="A89" s="106" t="s">
        <v>374</v>
      </c>
      <c r="B89" s="103" t="s">
        <v>375</v>
      </c>
      <c r="C89" s="2"/>
      <c r="D89" s="117"/>
      <c r="E89" s="2"/>
      <c r="F89" s="117"/>
      <c r="G89" s="2"/>
      <c r="H89" s="117"/>
      <c r="I89" s="2"/>
      <c r="J89" s="117"/>
      <c r="K89" s="2"/>
      <c r="L89" s="2"/>
      <c r="M89" s="2"/>
      <c r="N89" s="2"/>
      <c r="O89" s="2"/>
      <c r="P89" s="2">
        <f t="shared" si="1"/>
        <v>0</v>
      </c>
    </row>
    <row r="90" spans="1:23" ht="15.75" customHeight="1">
      <c r="A90" s="89" t="s">
        <v>352</v>
      </c>
      <c r="B90" s="94" t="s">
        <v>353</v>
      </c>
      <c r="C90" s="2"/>
      <c r="D90" s="117"/>
      <c r="E90" s="2"/>
      <c r="F90" s="117"/>
      <c r="G90" s="2"/>
      <c r="H90" s="117"/>
      <c r="I90" s="2"/>
      <c r="J90" s="117"/>
      <c r="K90" s="2"/>
      <c r="L90" s="2"/>
      <c r="M90" s="2"/>
      <c r="N90" s="2"/>
      <c r="O90" s="2"/>
      <c r="P90" s="2">
        <f t="shared" si="1"/>
        <v>0</v>
      </c>
    </row>
    <row r="91" spans="1:23" ht="15.75" customHeight="1">
      <c r="A91" s="89" t="s">
        <v>204</v>
      </c>
      <c r="B91" s="94" t="s">
        <v>199</v>
      </c>
      <c r="C91" s="2"/>
      <c r="D91" s="117"/>
      <c r="E91" s="2"/>
      <c r="F91" s="117"/>
      <c r="G91" s="2"/>
      <c r="H91" s="117"/>
      <c r="I91" s="2"/>
      <c r="J91" s="117"/>
      <c r="K91" s="2">
        <v>48633.7</v>
      </c>
      <c r="L91" s="117"/>
      <c r="M91" s="2"/>
      <c r="N91" s="2"/>
      <c r="O91" s="2"/>
      <c r="P91" s="2">
        <f t="shared" si="1"/>
        <v>48633.7</v>
      </c>
      <c r="S91" s="172"/>
      <c r="T91" s="172"/>
      <c r="U91" s="172"/>
      <c r="V91" s="172"/>
      <c r="W91" s="172"/>
    </row>
    <row r="92" spans="1:23" ht="15.75" customHeight="1">
      <c r="A92" s="89" t="s">
        <v>354</v>
      </c>
      <c r="B92" s="94" t="s">
        <v>355</v>
      </c>
      <c r="C92" s="2"/>
      <c r="D92" s="117"/>
      <c r="E92" s="2"/>
      <c r="F92" s="117"/>
      <c r="G92" s="2"/>
      <c r="H92" s="117"/>
      <c r="I92" s="2"/>
      <c r="J92" s="117"/>
      <c r="K92" s="2"/>
      <c r="L92" s="2"/>
      <c r="M92" s="2"/>
      <c r="N92" s="2"/>
      <c r="O92" s="2"/>
      <c r="P92" s="2">
        <f t="shared" si="1"/>
        <v>0</v>
      </c>
      <c r="S92" s="172"/>
      <c r="T92" s="172"/>
      <c r="U92" s="181"/>
      <c r="V92" s="172"/>
      <c r="W92" s="172"/>
    </row>
    <row r="93" spans="1:23" ht="15.75" customHeight="1">
      <c r="A93" s="89" t="s">
        <v>356</v>
      </c>
      <c r="B93" s="94" t="s">
        <v>357</v>
      </c>
      <c r="C93" s="2"/>
      <c r="D93" s="117"/>
      <c r="E93" s="2"/>
      <c r="F93" s="117"/>
      <c r="G93" s="2"/>
      <c r="H93" s="117"/>
      <c r="I93" s="2"/>
      <c r="J93" s="117"/>
      <c r="K93" s="2"/>
      <c r="L93" s="2"/>
      <c r="M93" s="2"/>
      <c r="N93" s="2"/>
      <c r="O93" s="2"/>
      <c r="P93" s="2">
        <f t="shared" si="1"/>
        <v>0</v>
      </c>
      <c r="S93" s="172"/>
      <c r="T93" s="172"/>
      <c r="U93" s="181"/>
      <c r="V93" s="172"/>
      <c r="W93" s="172"/>
    </row>
    <row r="94" spans="1:23" ht="15.75" customHeight="1">
      <c r="A94" s="89" t="s">
        <v>404</v>
      </c>
      <c r="B94" s="94" t="s">
        <v>405</v>
      </c>
      <c r="C94" s="2"/>
      <c r="D94" s="117"/>
      <c r="E94" s="2"/>
      <c r="F94" s="117"/>
      <c r="G94" s="2"/>
      <c r="H94" s="117"/>
      <c r="I94" s="2"/>
      <c r="J94" s="117"/>
      <c r="K94" s="2"/>
      <c r="L94" s="2"/>
      <c r="M94" s="2"/>
      <c r="N94" s="2"/>
      <c r="O94" s="2"/>
      <c r="P94" s="2">
        <f t="shared" si="1"/>
        <v>0</v>
      </c>
      <c r="S94" s="172"/>
      <c r="T94" s="172"/>
      <c r="U94" s="181"/>
      <c r="V94" s="172"/>
      <c r="W94" s="172"/>
    </row>
    <row r="95" spans="1:23" ht="15.75" customHeight="1">
      <c r="A95" s="89" t="s">
        <v>358</v>
      </c>
      <c r="B95" s="94" t="s">
        <v>359</v>
      </c>
      <c r="C95" s="2"/>
      <c r="D95" s="117"/>
      <c r="E95" s="2"/>
      <c r="F95" s="117"/>
      <c r="G95" s="2"/>
      <c r="H95" s="117"/>
      <c r="I95" s="2"/>
      <c r="J95" s="117"/>
      <c r="K95" s="2"/>
      <c r="L95" s="2"/>
      <c r="M95" s="2"/>
      <c r="N95" s="2"/>
      <c r="O95" s="2"/>
      <c r="P95" s="2">
        <f t="shared" si="1"/>
        <v>0</v>
      </c>
      <c r="S95" s="172"/>
      <c r="T95" s="172"/>
      <c r="U95" s="181"/>
      <c r="V95" s="172"/>
      <c r="W95" s="172"/>
    </row>
    <row r="96" spans="1:23" ht="15.75" customHeight="1">
      <c r="A96" s="90" t="s">
        <v>360</v>
      </c>
      <c r="B96" s="95" t="s">
        <v>361</v>
      </c>
      <c r="C96" s="2"/>
      <c r="D96" s="117"/>
      <c r="E96" s="2"/>
      <c r="F96" s="117"/>
      <c r="G96" s="2"/>
      <c r="H96" s="117"/>
      <c r="I96" s="2"/>
      <c r="J96" s="117"/>
      <c r="K96" s="117">
        <v>2431.69</v>
      </c>
      <c r="L96" s="2"/>
      <c r="M96" s="2"/>
      <c r="N96" s="2"/>
      <c r="O96" s="2"/>
      <c r="P96" s="2">
        <f t="shared" si="1"/>
        <v>2431.69</v>
      </c>
      <c r="S96" s="172"/>
      <c r="T96" s="172"/>
      <c r="U96" s="181"/>
      <c r="V96" s="172"/>
      <c r="W96" s="172"/>
    </row>
    <row r="97" spans="1:23" ht="15.75" customHeight="1">
      <c r="A97" s="89" t="s">
        <v>362</v>
      </c>
      <c r="B97" s="94" t="s">
        <v>363</v>
      </c>
      <c r="C97" s="2"/>
      <c r="D97" s="117"/>
      <c r="E97" s="2"/>
      <c r="F97" s="117"/>
      <c r="G97" s="2"/>
      <c r="H97" s="117"/>
      <c r="I97" s="2"/>
      <c r="J97" s="117"/>
      <c r="K97" s="117">
        <v>373789.95</v>
      </c>
      <c r="L97" s="137"/>
      <c r="M97" s="2"/>
      <c r="N97" s="2"/>
      <c r="O97" s="2"/>
      <c r="P97" s="2">
        <f t="shared" si="1"/>
        <v>373789.95</v>
      </c>
      <c r="S97" s="172"/>
      <c r="T97" s="172"/>
      <c r="U97" s="181"/>
      <c r="V97" s="172"/>
      <c r="W97" s="172"/>
    </row>
    <row r="98" spans="1:23" ht="15.75" customHeight="1">
      <c r="A98" s="89" t="s">
        <v>195</v>
      </c>
      <c r="B98" s="94" t="s">
        <v>319</v>
      </c>
      <c r="C98" s="2"/>
      <c r="D98" s="117"/>
      <c r="E98" s="2"/>
      <c r="F98" s="117"/>
      <c r="G98" s="2"/>
      <c r="H98" s="117"/>
      <c r="I98" s="2"/>
      <c r="J98" s="117"/>
      <c r="K98" s="2"/>
      <c r="L98" s="2"/>
      <c r="M98" s="2"/>
      <c r="N98" s="2"/>
      <c r="O98" s="2">
        <f>23589.62+40201.47</f>
        <v>63791.09</v>
      </c>
      <c r="P98" s="2">
        <f t="shared" si="1"/>
        <v>63791.09</v>
      </c>
      <c r="S98" s="172"/>
      <c r="T98" s="172"/>
      <c r="U98" s="181"/>
      <c r="V98" s="172"/>
      <c r="W98" s="172"/>
    </row>
    <row r="99" spans="1:23" ht="15.75" customHeight="1">
      <c r="A99" s="89" t="s">
        <v>364</v>
      </c>
      <c r="B99" s="94" t="s">
        <v>365</v>
      </c>
      <c r="C99" s="2"/>
      <c r="D99" s="117"/>
      <c r="E99" s="2"/>
      <c r="F99" s="117"/>
      <c r="G99" s="2"/>
      <c r="H99" s="117"/>
      <c r="I99" s="2"/>
      <c r="J99" s="117"/>
      <c r="K99" s="2"/>
      <c r="L99" s="2"/>
      <c r="M99" s="2"/>
      <c r="N99" s="2"/>
      <c r="O99" s="2"/>
      <c r="P99" s="2">
        <f t="shared" si="1"/>
        <v>0</v>
      </c>
      <c r="R99" s="181"/>
      <c r="S99" s="172"/>
      <c r="T99" s="172"/>
      <c r="U99" s="182"/>
      <c r="V99" s="172"/>
      <c r="W99" s="172"/>
    </row>
    <row r="100" spans="1:23" ht="13.5" thickBot="1">
      <c r="A100" s="92"/>
      <c r="B100" s="17"/>
      <c r="C100" s="2"/>
      <c r="D100" s="117"/>
      <c r="E100" s="2"/>
      <c r="F100" s="117"/>
      <c r="G100" s="2"/>
      <c r="H100" s="117"/>
      <c r="I100" s="2"/>
      <c r="J100" s="117"/>
      <c r="K100" s="2"/>
      <c r="L100" s="2"/>
      <c r="M100" s="2"/>
      <c r="N100" s="2"/>
      <c r="O100" s="2"/>
      <c r="P100" s="2">
        <f t="shared" si="1"/>
        <v>0</v>
      </c>
      <c r="R100" s="181"/>
      <c r="U100" s="171"/>
    </row>
    <row r="101" spans="1:23" s="100" customFormat="1" ht="16.5" customHeight="1" thickBot="1">
      <c r="A101" s="98"/>
      <c r="B101" s="97" t="s">
        <v>31</v>
      </c>
      <c r="C101" s="99">
        <f>SUM(C12:C100)</f>
        <v>118194.74999999999</v>
      </c>
      <c r="D101" s="212">
        <f>SUM(D12:D100)</f>
        <v>103739.81999999999</v>
      </c>
      <c r="E101" s="99">
        <f>SUM(E12:E100)</f>
        <v>43380.82</v>
      </c>
      <c r="F101" s="99">
        <f>SUM(F12:F100)</f>
        <v>0</v>
      </c>
      <c r="G101" s="99">
        <f t="shared" ref="G101:P101" si="2">SUM(G12:G100)</f>
        <v>20450.940000000002</v>
      </c>
      <c r="H101" s="99">
        <f t="shared" si="2"/>
        <v>0</v>
      </c>
      <c r="I101" s="99">
        <f>SUM(I12:I100)</f>
        <v>74817.399999999994</v>
      </c>
      <c r="J101" s="99">
        <f>SUM(J12:J100)</f>
        <v>11685</v>
      </c>
      <c r="K101" s="99">
        <f>SUM(K12:K100)</f>
        <v>462750.34</v>
      </c>
      <c r="L101" s="99">
        <f t="shared" si="2"/>
        <v>38526.6</v>
      </c>
      <c r="M101" s="99">
        <f>SUM(M12:M100)</f>
        <v>0</v>
      </c>
      <c r="N101" s="99">
        <f>SUM(N12:N100)</f>
        <v>0</v>
      </c>
      <c r="O101" s="99">
        <f t="shared" si="2"/>
        <v>269254.56</v>
      </c>
      <c r="P101" s="99">
        <f t="shared" si="2"/>
        <v>1142800.23</v>
      </c>
      <c r="R101" s="181"/>
    </row>
    <row r="102" spans="1:23" ht="15" customHeight="1">
      <c r="A102" s="10"/>
      <c r="B102" s="11"/>
      <c r="R102" s="173"/>
    </row>
    <row r="103" spans="1:23" ht="15" customHeight="1">
      <c r="A103" s="10"/>
      <c r="B103" s="11"/>
      <c r="N103" s="201"/>
      <c r="O103" s="141"/>
      <c r="P103" s="204"/>
      <c r="R103" s="173"/>
    </row>
    <row r="104" spans="1:23" ht="15" customHeight="1">
      <c r="A104" s="10"/>
      <c r="B104" s="11"/>
      <c r="C104" s="3" t="s">
        <v>400</v>
      </c>
      <c r="D104" s="151">
        <f>Ingresos!G45</f>
        <v>115424.81920000001</v>
      </c>
      <c r="E104" s="151">
        <f>+D101+F101+H101+J101</f>
        <v>115424.81999999999</v>
      </c>
      <c r="F104" s="151">
        <f>SUM(D104)-E104</f>
        <v>-7.9999997979030013E-4</v>
      </c>
      <c r="I104" s="19"/>
      <c r="R104" s="173"/>
    </row>
    <row r="105" spans="1:23" ht="15.75" customHeight="1">
      <c r="A105" s="157"/>
      <c r="C105" s="3" t="s">
        <v>401</v>
      </c>
      <c r="D105" s="170">
        <f>Ingresos!C45</f>
        <v>256843.91</v>
      </c>
      <c r="E105" s="153">
        <f>C101+E101+G101+I101</f>
        <v>256843.90999999997</v>
      </c>
      <c r="F105" s="151">
        <f>SUM(D105)-E105</f>
        <v>0</v>
      </c>
      <c r="G105" s="18"/>
      <c r="H105" s="189"/>
      <c r="K105" s="19"/>
      <c r="L105" s="180"/>
      <c r="M105" s="101"/>
      <c r="N105" s="19"/>
      <c r="P105" s="205"/>
      <c r="R105" s="176"/>
    </row>
    <row r="106" spans="1:23" ht="15.75" customHeight="1">
      <c r="A106" s="107"/>
      <c r="B106" s="107"/>
      <c r="C106" s="3" t="s">
        <v>402</v>
      </c>
      <c r="D106" s="152">
        <f>Ingresos!D45</f>
        <v>770531.5</v>
      </c>
      <c r="E106" s="154">
        <f>K101+L101+O101</f>
        <v>770531.5</v>
      </c>
      <c r="F106" s="151">
        <f>SUM(D106)-E106</f>
        <v>0</v>
      </c>
      <c r="G106" s="107"/>
      <c r="H106" s="107"/>
      <c r="I106" s="107"/>
      <c r="J106" s="107"/>
      <c r="L106" s="180"/>
      <c r="M106" s="101"/>
      <c r="P106" s="205"/>
    </row>
    <row r="107" spans="1:23" ht="15.75" customHeight="1">
      <c r="A107" s="107"/>
      <c r="B107" s="107"/>
      <c r="C107" s="107" t="s">
        <v>413</v>
      </c>
      <c r="D107" s="152"/>
      <c r="E107" s="154"/>
      <c r="F107" s="151"/>
      <c r="G107" s="107"/>
      <c r="H107" s="107"/>
      <c r="I107" s="107"/>
      <c r="J107" s="107"/>
      <c r="L107" s="180"/>
      <c r="M107" s="101"/>
      <c r="P107" s="205"/>
    </row>
    <row r="108" spans="1:23" ht="15.75" customHeight="1">
      <c r="A108" s="107"/>
      <c r="B108" s="107"/>
      <c r="C108" s="155" t="s">
        <v>403</v>
      </c>
      <c r="D108" s="153">
        <f>SUM(D104:D107)</f>
        <v>1142800.2291999999</v>
      </c>
      <c r="E108" s="107"/>
      <c r="F108" s="107"/>
      <c r="G108" s="107"/>
      <c r="H108" s="107"/>
      <c r="I108" s="107"/>
      <c r="J108" s="107"/>
      <c r="L108" s="180"/>
      <c r="M108" s="101"/>
      <c r="P108" s="205"/>
    </row>
    <row r="109" spans="1:23" ht="15.75" customHeight="1">
      <c r="A109" s="10"/>
      <c r="D109" s="1"/>
      <c r="L109" s="180"/>
      <c r="M109" s="101"/>
      <c r="N109" s="101"/>
      <c r="P109" s="206"/>
    </row>
  </sheetData>
  <protectedRanges>
    <protectedRange sqref="J16:J17" name="Rango1_1"/>
    <protectedRange sqref="J19:J22" name="Rango1_1_1"/>
    <protectedRange sqref="J76" name="Rango1_1_3"/>
    <protectedRange sqref="J75" name="Rango1_1_2_1"/>
  </protectedRanges>
  <sortState ref="A114:C118">
    <sortCondition ref="A113"/>
  </sortState>
  <mergeCells count="24">
    <mergeCell ref="A8:A11"/>
    <mergeCell ref="A1:P1"/>
    <mergeCell ref="A2:P2"/>
    <mergeCell ref="A3:P3"/>
    <mergeCell ref="A4:P4"/>
    <mergeCell ref="A6:P6"/>
    <mergeCell ref="A5:P5"/>
    <mergeCell ref="L9:L11"/>
    <mergeCell ref="N9:N11"/>
    <mergeCell ref="A7:P7"/>
    <mergeCell ref="P8:P11"/>
    <mergeCell ref="F9:F11"/>
    <mergeCell ref="G9:G11"/>
    <mergeCell ref="H9:H11"/>
    <mergeCell ref="C8:O8"/>
    <mergeCell ref="O9:O11"/>
    <mergeCell ref="K9:K11"/>
    <mergeCell ref="M9:M11"/>
    <mergeCell ref="B8:B11"/>
    <mergeCell ref="J9:J11"/>
    <mergeCell ref="I9:I11"/>
    <mergeCell ref="D9:D11"/>
    <mergeCell ref="E9:E11"/>
    <mergeCell ref="C9:C11"/>
  </mergeCells>
  <phoneticPr fontId="6" type="noConversion"/>
  <pageMargins left="0.39370078740157483" right="0.23622047244094491" top="0.98425196850393704" bottom="0.39370078740157483" header="0" footer="0"/>
  <pageSetup scale="58" orientation="landscape" horizontalDpi="4294967293" verticalDpi="4294967293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indexed="57"/>
  </sheetPr>
  <dimension ref="A1:K204"/>
  <sheetViews>
    <sheetView topLeftCell="A19" zoomScale="90" workbookViewId="0">
      <selection activeCell="J12" sqref="J12"/>
    </sheetView>
  </sheetViews>
  <sheetFormatPr baseColWidth="10" defaultRowHeight="15"/>
  <cols>
    <col min="1" max="1" width="4.5703125" style="16" customWidth="1"/>
    <col min="2" max="2" width="4.42578125" style="16" customWidth="1"/>
    <col min="3" max="4" width="4.5703125" style="16" customWidth="1"/>
    <col min="5" max="5" width="6.140625" style="16" customWidth="1"/>
    <col min="6" max="6" width="11" style="16" customWidth="1"/>
    <col min="7" max="7" width="50.5703125" style="3" customWidth="1"/>
    <col min="8" max="8" width="24.7109375" style="39" customWidth="1"/>
    <col min="9" max="9" width="1.28515625" style="114" customWidth="1"/>
    <col min="10" max="16384" width="11.42578125" style="114"/>
  </cols>
  <sheetData>
    <row r="1" spans="1:8" ht="18">
      <c r="A1" s="3"/>
      <c r="C1" s="25"/>
      <c r="D1" s="25"/>
      <c r="E1" s="25"/>
      <c r="F1" s="25"/>
      <c r="G1" s="25"/>
      <c r="H1" s="26" t="s">
        <v>92</v>
      </c>
    </row>
    <row r="2" spans="1:8" ht="18.75">
      <c r="A2" s="266" t="s">
        <v>236</v>
      </c>
      <c r="B2" s="267"/>
      <c r="C2" s="267"/>
      <c r="D2" s="267"/>
      <c r="E2" s="267"/>
      <c r="F2" s="267"/>
      <c r="G2" s="267"/>
      <c r="H2" s="267"/>
    </row>
    <row r="3" spans="1:8" ht="18.75">
      <c r="A3" s="266" t="s">
        <v>205</v>
      </c>
      <c r="B3" s="267"/>
      <c r="C3" s="267"/>
      <c r="D3" s="267"/>
      <c r="E3" s="267"/>
      <c r="F3" s="267"/>
      <c r="G3" s="267"/>
      <c r="H3" s="267"/>
    </row>
    <row r="4" spans="1:8" ht="18.75">
      <c r="A4" s="266" t="s">
        <v>12</v>
      </c>
      <c r="B4" s="267"/>
      <c r="C4" s="267"/>
      <c r="D4" s="267"/>
      <c r="E4" s="267"/>
      <c r="F4" s="267"/>
      <c r="G4" s="267"/>
      <c r="H4" s="267"/>
    </row>
    <row r="5" spans="1:8" ht="18.75">
      <c r="A5" s="266" t="s">
        <v>414</v>
      </c>
      <c r="B5" s="267"/>
      <c r="C5" s="267"/>
      <c r="D5" s="267"/>
      <c r="E5" s="267"/>
      <c r="F5" s="267"/>
      <c r="G5" s="267"/>
      <c r="H5" s="267"/>
    </row>
    <row r="6" spans="1:8" ht="18.75">
      <c r="A6" s="266" t="s">
        <v>13</v>
      </c>
      <c r="B6" s="267"/>
      <c r="C6" s="267"/>
      <c r="D6" s="267"/>
      <c r="E6" s="267"/>
      <c r="F6" s="267"/>
      <c r="G6" s="267"/>
      <c r="H6" s="267"/>
    </row>
    <row r="7" spans="1:8" ht="11.25" customHeight="1">
      <c r="A7" s="274"/>
      <c r="B7" s="275"/>
      <c r="C7" s="275"/>
      <c r="D7" s="275"/>
      <c r="E7" s="275"/>
      <c r="F7" s="275"/>
      <c r="G7" s="275"/>
      <c r="H7" s="275"/>
    </row>
    <row r="8" spans="1:8" ht="18.75">
      <c r="A8" s="271" t="s">
        <v>96</v>
      </c>
      <c r="B8" s="271"/>
      <c r="C8" s="271"/>
      <c r="D8" s="271"/>
      <c r="E8" s="271"/>
      <c r="F8" s="271"/>
      <c r="G8" s="271"/>
      <c r="H8" s="271"/>
    </row>
    <row r="9" spans="1:8" ht="18.75">
      <c r="A9" s="271" t="s">
        <v>179</v>
      </c>
      <c r="B9" s="271"/>
      <c r="C9" s="271"/>
      <c r="D9" s="271"/>
      <c r="E9" s="271"/>
      <c r="F9" s="271"/>
      <c r="G9" s="271"/>
      <c r="H9" s="271"/>
    </row>
    <row r="10" spans="1:8" ht="11.25" customHeight="1" thickBot="1">
      <c r="A10" s="110"/>
      <c r="B10" s="110"/>
      <c r="C10" s="110"/>
      <c r="D10" s="110"/>
      <c r="E10" s="110"/>
      <c r="F10" s="112"/>
      <c r="G10" s="112"/>
      <c r="H10" s="112"/>
    </row>
    <row r="11" spans="1:8" ht="30.75" customHeight="1" thickBot="1">
      <c r="A11" s="272" t="s">
        <v>6</v>
      </c>
      <c r="B11" s="273"/>
      <c r="C11" s="273"/>
      <c r="D11" s="273"/>
      <c r="E11" s="273"/>
      <c r="F11" s="108"/>
      <c r="G11" s="111"/>
      <c r="H11" s="32"/>
    </row>
    <row r="12" spans="1:8" ht="193.5" customHeight="1" thickBot="1">
      <c r="A12" s="33" t="s">
        <v>32</v>
      </c>
      <c r="B12" s="34" t="s">
        <v>33</v>
      </c>
      <c r="C12" s="34" t="s">
        <v>34</v>
      </c>
      <c r="D12" s="34" t="s">
        <v>39</v>
      </c>
      <c r="E12" s="35" t="s">
        <v>35</v>
      </c>
      <c r="F12" s="109" t="s">
        <v>36</v>
      </c>
      <c r="G12" s="36" t="s">
        <v>37</v>
      </c>
      <c r="H12" s="37" t="s">
        <v>100</v>
      </c>
    </row>
    <row r="13" spans="1:8" ht="15.75" customHeight="1">
      <c r="A13" s="115">
        <v>1</v>
      </c>
      <c r="B13" s="116" t="s">
        <v>173</v>
      </c>
      <c r="C13" s="116" t="s">
        <v>173</v>
      </c>
      <c r="D13" s="116" t="s">
        <v>174</v>
      </c>
      <c r="E13" s="116" t="s">
        <v>237</v>
      </c>
      <c r="F13" s="191">
        <f>Egresos!A12</f>
        <v>51101</v>
      </c>
      <c r="G13" s="213" t="str">
        <f>Egresos!B12</f>
        <v>Sueldos</v>
      </c>
      <c r="H13" s="214">
        <f>Egresos!D12</f>
        <v>28000</v>
      </c>
    </row>
    <row r="14" spans="1:8" ht="15.75" customHeight="1">
      <c r="A14" s="115">
        <v>1</v>
      </c>
      <c r="B14" s="116" t="s">
        <v>173</v>
      </c>
      <c r="C14" s="116" t="s">
        <v>173</v>
      </c>
      <c r="D14" s="116" t="s">
        <v>174</v>
      </c>
      <c r="E14" s="116" t="s">
        <v>237</v>
      </c>
      <c r="F14" s="191" t="str">
        <f>Egresos!A19</f>
        <v>51401</v>
      </c>
      <c r="G14" s="213" t="str">
        <f>Egresos!B19</f>
        <v>Por Remuneraciones Permanentes (ISSS)</v>
      </c>
      <c r="H14" s="214">
        <f>Egresos!D19</f>
        <v>1575</v>
      </c>
    </row>
    <row r="15" spans="1:8" ht="15.75" customHeight="1">
      <c r="A15" s="115">
        <v>1</v>
      </c>
      <c r="B15" s="116" t="s">
        <v>173</v>
      </c>
      <c r="C15" s="116" t="s">
        <v>173</v>
      </c>
      <c r="D15" s="116" t="s">
        <v>174</v>
      </c>
      <c r="E15" s="116" t="s">
        <v>237</v>
      </c>
      <c r="F15" s="191" t="str">
        <f>Egresos!A20</f>
        <v>51501</v>
      </c>
      <c r="G15" s="213" t="str">
        <f>Egresos!B20</f>
        <v>Por Remuneraciones Permanentes (AFP'S)</v>
      </c>
      <c r="H15" s="214">
        <f>Egresos!D20</f>
        <v>1627.71</v>
      </c>
    </row>
    <row r="16" spans="1:8" ht="15.75" customHeight="1">
      <c r="A16" s="115">
        <v>1</v>
      </c>
      <c r="B16" s="116" t="s">
        <v>173</v>
      </c>
      <c r="C16" s="116" t="s">
        <v>173</v>
      </c>
      <c r="D16" s="116" t="s">
        <v>174</v>
      </c>
      <c r="E16" s="116" t="s">
        <v>237</v>
      </c>
      <c r="F16" s="191" t="str">
        <f>Egresos!A21</f>
        <v>51601</v>
      </c>
      <c r="G16" s="213" t="str">
        <f>Egresos!B21</f>
        <v>Por Prestación de Servicios en el País</v>
      </c>
      <c r="H16" s="214">
        <f>Egresos!D21</f>
        <v>4200</v>
      </c>
    </row>
    <row r="17" spans="1:8" ht="15.75" customHeight="1">
      <c r="A17" s="115">
        <v>1</v>
      </c>
      <c r="B17" s="116" t="s">
        <v>173</v>
      </c>
      <c r="C17" s="116" t="s">
        <v>173</v>
      </c>
      <c r="D17" s="116" t="s">
        <v>174</v>
      </c>
      <c r="E17" s="116" t="s">
        <v>237</v>
      </c>
      <c r="F17" s="191" t="str">
        <f>Egresos!A24</f>
        <v>51901</v>
      </c>
      <c r="G17" s="213" t="str">
        <f>Egresos!B24</f>
        <v>Honorarios</v>
      </c>
      <c r="H17" s="214">
        <f>Egresos!D24</f>
        <v>1000</v>
      </c>
    </row>
    <row r="18" spans="1:8" ht="15.75" customHeight="1">
      <c r="A18" s="115">
        <v>1</v>
      </c>
      <c r="B18" s="116" t="s">
        <v>173</v>
      </c>
      <c r="C18" s="116" t="s">
        <v>173</v>
      </c>
      <c r="D18" s="116" t="s">
        <v>174</v>
      </c>
      <c r="E18" s="116" t="s">
        <v>237</v>
      </c>
      <c r="F18" s="191" t="str">
        <f>Egresos!A25</f>
        <v>51999</v>
      </c>
      <c r="G18" s="213" t="str">
        <f>Egresos!B25</f>
        <v>Remuneraciones diversas</v>
      </c>
      <c r="H18" s="214">
        <f>Egresos!D25</f>
        <v>4200</v>
      </c>
    </row>
    <row r="19" spans="1:8" ht="15.75" customHeight="1">
      <c r="A19" s="115">
        <v>1</v>
      </c>
      <c r="B19" s="116" t="s">
        <v>173</v>
      </c>
      <c r="C19" s="116" t="s">
        <v>173</v>
      </c>
      <c r="D19" s="116" t="s">
        <v>174</v>
      </c>
      <c r="E19" s="116" t="s">
        <v>237</v>
      </c>
      <c r="F19" s="191" t="str">
        <f>Egresos!A43</f>
        <v>54201</v>
      </c>
      <c r="G19" s="213" t="str">
        <f>Egresos!B43</f>
        <v>Servicios de energía eléctrica</v>
      </c>
      <c r="H19" s="214">
        <f>Egresos!D43</f>
        <v>21600</v>
      </c>
    </row>
    <row r="20" spans="1:8" ht="15.75" customHeight="1">
      <c r="A20" s="115">
        <v>1</v>
      </c>
      <c r="B20" s="116" t="s">
        <v>173</v>
      </c>
      <c r="C20" s="116" t="s">
        <v>173</v>
      </c>
      <c r="D20" s="116" t="s">
        <v>174</v>
      </c>
      <c r="E20" s="116" t="s">
        <v>237</v>
      </c>
      <c r="F20" s="191" t="str">
        <f>Egresos!A47</f>
        <v>54205</v>
      </c>
      <c r="G20" s="213" t="str">
        <f>Egresos!B47</f>
        <v>Alumbrado público</v>
      </c>
      <c r="H20" s="214">
        <f>Egresos!D47</f>
        <v>30000</v>
      </c>
    </row>
    <row r="21" spans="1:8" ht="15.75" customHeight="1">
      <c r="A21" s="115">
        <v>1</v>
      </c>
      <c r="B21" s="116" t="s">
        <v>173</v>
      </c>
      <c r="C21" s="116" t="s">
        <v>173</v>
      </c>
      <c r="D21" s="116" t="s">
        <v>174</v>
      </c>
      <c r="E21" s="116" t="s">
        <v>237</v>
      </c>
      <c r="F21" s="191" t="str">
        <f>Egresos!A52</f>
        <v>54305</v>
      </c>
      <c r="G21" s="213" t="str">
        <f>Egresos!B52</f>
        <v>Servicios de publicidad</v>
      </c>
      <c r="H21" s="214">
        <f>Egresos!D52</f>
        <v>500</v>
      </c>
    </row>
    <row r="22" spans="1:8" ht="15.75" customHeight="1">
      <c r="A22" s="115">
        <v>1</v>
      </c>
      <c r="B22" s="116" t="s">
        <v>173</v>
      </c>
      <c r="C22" s="116" t="s">
        <v>173</v>
      </c>
      <c r="D22" s="116" t="s">
        <v>174</v>
      </c>
      <c r="E22" s="116" t="s">
        <v>237</v>
      </c>
      <c r="F22" s="191" t="str">
        <f>Egresos!A58</f>
        <v>54399</v>
      </c>
      <c r="G22" s="213" t="str">
        <f>Egresos!B58</f>
        <v>Serv. Generales de arrendamient. diversos</v>
      </c>
      <c r="H22" s="214">
        <f>Egresos!D58</f>
        <v>800</v>
      </c>
    </row>
    <row r="23" spans="1:8" ht="15.75" customHeight="1">
      <c r="A23" s="115">
        <v>1</v>
      </c>
      <c r="B23" s="116" t="s">
        <v>173</v>
      </c>
      <c r="C23" s="116" t="s">
        <v>173</v>
      </c>
      <c r="D23" s="116" t="s">
        <v>174</v>
      </c>
      <c r="E23" s="116" t="s">
        <v>237</v>
      </c>
      <c r="F23" s="191" t="str">
        <f>Egresos!A74</f>
        <v>55603</v>
      </c>
      <c r="G23" s="213" t="str">
        <f>Egresos!B74</f>
        <v>Comisiones y gastos bancarios</v>
      </c>
      <c r="H23" s="214">
        <f>Egresos!D74</f>
        <v>50</v>
      </c>
    </row>
    <row r="24" spans="1:8" ht="15.75" customHeight="1">
      <c r="A24" s="115">
        <v>1</v>
      </c>
      <c r="B24" s="116" t="s">
        <v>173</v>
      </c>
      <c r="C24" s="116" t="s">
        <v>173</v>
      </c>
      <c r="D24" s="116" t="s">
        <v>174</v>
      </c>
      <c r="E24" s="116" t="s">
        <v>237</v>
      </c>
      <c r="F24" s="191" t="str">
        <f>Egresos!A75</f>
        <v>55799</v>
      </c>
      <c r="G24" s="213" t="str">
        <f>Egresos!B75</f>
        <v>Gastos diversos</v>
      </c>
      <c r="H24" s="214">
        <f>Egresos!D75</f>
        <v>2097.11</v>
      </c>
    </row>
    <row r="25" spans="1:8" ht="15.75" customHeight="1">
      <c r="A25" s="115">
        <v>1</v>
      </c>
      <c r="B25" s="116" t="s">
        <v>173</v>
      </c>
      <c r="C25" s="116" t="s">
        <v>173</v>
      </c>
      <c r="D25" s="116" t="s">
        <v>174</v>
      </c>
      <c r="E25" s="116" t="s">
        <v>237</v>
      </c>
      <c r="F25" s="191" t="str">
        <f>Egresos!A76</f>
        <v>56201</v>
      </c>
      <c r="G25" s="213" t="str">
        <f>Egresos!B76</f>
        <v>Transferencias corrientes al sector público</v>
      </c>
      <c r="H25" s="214">
        <f>Egresos!D76</f>
        <v>210</v>
      </c>
    </row>
    <row r="26" spans="1:8" ht="15.75" customHeight="1">
      <c r="A26" s="115">
        <v>1</v>
      </c>
      <c r="B26" s="116" t="s">
        <v>173</v>
      </c>
      <c r="C26" s="116" t="s">
        <v>173</v>
      </c>
      <c r="D26" s="116" t="s">
        <v>174</v>
      </c>
      <c r="E26" s="116" t="s">
        <v>237</v>
      </c>
      <c r="F26" s="191" t="str">
        <f>Egresos!A77</f>
        <v>56303</v>
      </c>
      <c r="G26" s="213" t="str">
        <f>Egresos!B77</f>
        <v>A organismos sin fines de lucro</v>
      </c>
      <c r="H26" s="214">
        <f>Egresos!D77</f>
        <v>2880</v>
      </c>
    </row>
    <row r="27" spans="1:8" ht="15.75" customHeight="1">
      <c r="A27" s="115">
        <v>1</v>
      </c>
      <c r="B27" s="116" t="s">
        <v>173</v>
      </c>
      <c r="C27" s="116" t="s">
        <v>173</v>
      </c>
      <c r="D27" s="116" t="s">
        <v>174</v>
      </c>
      <c r="E27" s="116" t="s">
        <v>237</v>
      </c>
      <c r="F27" s="191" t="str">
        <f>Egresos!A78</f>
        <v>56304</v>
      </c>
      <c r="G27" s="213" t="str">
        <f>Egresos!B78</f>
        <v>A personas naturales</v>
      </c>
      <c r="H27" s="214">
        <f>Egresos!D78</f>
        <v>5000</v>
      </c>
    </row>
    <row r="28" spans="1:8" ht="15.75" customHeight="1">
      <c r="A28" s="115"/>
      <c r="B28" s="116"/>
      <c r="C28" s="116"/>
      <c r="D28" s="116"/>
      <c r="E28" s="116"/>
      <c r="F28" s="191"/>
      <c r="G28" s="159" t="s">
        <v>376</v>
      </c>
      <c r="H28" s="123">
        <f>SUM(H13:H27)</f>
        <v>103739.81999999999</v>
      </c>
    </row>
    <row r="29" spans="1:8" ht="15.75" customHeight="1">
      <c r="A29" s="115"/>
      <c r="B29" s="116"/>
      <c r="C29" s="116"/>
      <c r="D29" s="116"/>
      <c r="E29" s="116"/>
      <c r="F29" s="192"/>
      <c r="G29" s="95"/>
      <c r="H29" s="117"/>
    </row>
    <row r="30" spans="1:8" ht="15.75" customHeight="1">
      <c r="A30" s="115">
        <v>1</v>
      </c>
      <c r="B30" s="116" t="s">
        <v>175</v>
      </c>
      <c r="C30" s="116" t="s">
        <v>175</v>
      </c>
      <c r="D30" s="116" t="s">
        <v>174</v>
      </c>
      <c r="E30" s="116" t="s">
        <v>237</v>
      </c>
      <c r="F30" s="89" t="str">
        <f>Egresos!A16</f>
        <v>51201</v>
      </c>
      <c r="G30" s="215" t="str">
        <f>Egresos!B16</f>
        <v>Sueldos</v>
      </c>
      <c r="H30" s="117">
        <f>Egresos!J16</f>
        <v>3600</v>
      </c>
    </row>
    <row r="31" spans="1:8" ht="15.75" customHeight="1">
      <c r="A31" s="115">
        <v>1</v>
      </c>
      <c r="B31" s="116" t="s">
        <v>175</v>
      </c>
      <c r="C31" s="116" t="s">
        <v>175</v>
      </c>
      <c r="D31" s="116" t="s">
        <v>174</v>
      </c>
      <c r="E31" s="116" t="s">
        <v>237</v>
      </c>
      <c r="F31" s="89" t="str">
        <f>Egresos!A17</f>
        <v>51203</v>
      </c>
      <c r="G31" s="215" t="str">
        <f>Egresos!B17</f>
        <v>Aguinaldos</v>
      </c>
      <c r="H31" s="117">
        <f>Egresos!J17</f>
        <v>300</v>
      </c>
    </row>
    <row r="32" spans="1:8" ht="15.75" customHeight="1">
      <c r="A32" s="115">
        <v>1</v>
      </c>
      <c r="B32" s="116" t="s">
        <v>175</v>
      </c>
      <c r="C32" s="116" t="s">
        <v>175</v>
      </c>
      <c r="D32" s="116" t="s">
        <v>174</v>
      </c>
      <c r="E32" s="116" t="s">
        <v>237</v>
      </c>
      <c r="F32" s="89" t="str">
        <f>Egresos!A18</f>
        <v>51207</v>
      </c>
      <c r="G32" s="215" t="str">
        <f>Egresos!B18</f>
        <v>Beneficios Adicionales</v>
      </c>
      <c r="H32" s="117">
        <f>Egresos!J18</f>
        <v>300</v>
      </c>
    </row>
    <row r="33" spans="1:11" ht="15.75" customHeight="1">
      <c r="A33" s="115">
        <v>1</v>
      </c>
      <c r="B33" s="116" t="s">
        <v>175</v>
      </c>
      <c r="C33" s="116" t="s">
        <v>175</v>
      </c>
      <c r="D33" s="116" t="s">
        <v>174</v>
      </c>
      <c r="E33" s="116" t="s">
        <v>237</v>
      </c>
      <c r="F33" s="89" t="str">
        <f>Egresos!A19</f>
        <v>51401</v>
      </c>
      <c r="G33" s="215" t="str">
        <f>Egresos!B19</f>
        <v>Por Remuneraciones Permanentes (ISSS)</v>
      </c>
      <c r="H33" s="117">
        <f>Egresos!J19</f>
        <v>270</v>
      </c>
    </row>
    <row r="34" spans="1:11" ht="15.75" customHeight="1">
      <c r="A34" s="115">
        <v>1</v>
      </c>
      <c r="B34" s="116" t="s">
        <v>175</v>
      </c>
      <c r="C34" s="116" t="s">
        <v>175</v>
      </c>
      <c r="D34" s="116" t="s">
        <v>174</v>
      </c>
      <c r="E34" s="116" t="s">
        <v>237</v>
      </c>
      <c r="F34" s="89" t="str">
        <f>Egresos!A20</f>
        <v>51501</v>
      </c>
      <c r="G34" s="215" t="str">
        <f>Egresos!B20</f>
        <v>Por Remuneraciones Permanentes (AFP'S)</v>
      </c>
      <c r="H34" s="117">
        <f>Egresos!J20</f>
        <v>279</v>
      </c>
    </row>
    <row r="35" spans="1:11" ht="15.75" customHeight="1">
      <c r="A35" s="115">
        <v>1</v>
      </c>
      <c r="B35" s="116" t="s">
        <v>175</v>
      </c>
      <c r="C35" s="116" t="s">
        <v>175</v>
      </c>
      <c r="D35" s="116" t="s">
        <v>174</v>
      </c>
      <c r="E35" s="116" t="s">
        <v>237</v>
      </c>
      <c r="F35" s="89">
        <f>Egresos!A33</f>
        <v>54110</v>
      </c>
      <c r="G35" s="215" t="str">
        <f>Egresos!B33</f>
        <v>Combustibles y Lubricantes</v>
      </c>
      <c r="H35" s="117">
        <f>Egresos!J33</f>
        <v>2400</v>
      </c>
    </row>
    <row r="36" spans="1:11" ht="15.75" customHeight="1">
      <c r="A36" s="115">
        <v>1</v>
      </c>
      <c r="B36" s="116" t="s">
        <v>175</v>
      </c>
      <c r="C36" s="116" t="s">
        <v>175</v>
      </c>
      <c r="D36" s="116" t="s">
        <v>174</v>
      </c>
      <c r="E36" s="116" t="s">
        <v>237</v>
      </c>
      <c r="F36" s="89" t="str">
        <f>Egresos!A51</f>
        <v>54304</v>
      </c>
      <c r="G36" s="215" t="str">
        <f>Egresos!B51</f>
        <v>Transportes fletes y almacenamientos</v>
      </c>
      <c r="H36" s="117">
        <f>Egresos!J51</f>
        <v>2500</v>
      </c>
    </row>
    <row r="37" spans="1:11" ht="15.75" customHeight="1">
      <c r="A37" s="115">
        <v>1</v>
      </c>
      <c r="B37" s="116" t="s">
        <v>175</v>
      </c>
      <c r="C37" s="116" t="s">
        <v>175</v>
      </c>
      <c r="D37" s="116" t="s">
        <v>174</v>
      </c>
      <c r="E37" s="116" t="s">
        <v>237</v>
      </c>
      <c r="F37" s="89" t="str">
        <f>Egresos!A56</f>
        <v>54314</v>
      </c>
      <c r="G37" s="215" t="str">
        <f>Egresos!B56</f>
        <v>Antenciones oficiales</v>
      </c>
      <c r="H37" s="117">
        <f>Egresos!J56</f>
        <v>2000</v>
      </c>
    </row>
    <row r="38" spans="1:11" ht="15.75" customHeight="1">
      <c r="A38" s="115">
        <v>1</v>
      </c>
      <c r="B38" s="116" t="s">
        <v>175</v>
      </c>
      <c r="C38" s="116" t="s">
        <v>175</v>
      </c>
      <c r="D38" s="116" t="s">
        <v>174</v>
      </c>
      <c r="E38" s="116" t="s">
        <v>237</v>
      </c>
      <c r="F38" s="89" t="str">
        <f>Egresos!A76</f>
        <v>56201</v>
      </c>
      <c r="G38" s="215" t="str">
        <f>Egresos!B76</f>
        <v>Transferencias corrientes al sector público</v>
      </c>
      <c r="H38" s="117">
        <f>Egresos!J76</f>
        <v>36</v>
      </c>
    </row>
    <row r="39" spans="1:11" ht="15.75" customHeight="1">
      <c r="A39" s="115"/>
      <c r="B39" s="116"/>
      <c r="C39" s="116"/>
      <c r="D39" s="116"/>
      <c r="E39" s="167"/>
      <c r="F39" s="192"/>
      <c r="G39" s="159" t="s">
        <v>376</v>
      </c>
      <c r="H39" s="123">
        <f>SUM(H30:H38)</f>
        <v>11685</v>
      </c>
    </row>
    <row r="40" spans="1:11" ht="16.5" customHeight="1" thickBot="1">
      <c r="A40" s="38"/>
      <c r="B40" s="27"/>
      <c r="C40" s="27"/>
      <c r="D40" s="27"/>
      <c r="E40" s="118"/>
      <c r="F40" s="193"/>
      <c r="G40" s="29" t="s">
        <v>38</v>
      </c>
      <c r="H40" s="122">
        <f>H28+H39</f>
        <v>115424.81999999999</v>
      </c>
    </row>
    <row r="41" spans="1:11">
      <c r="A41" s="10"/>
      <c r="B41" s="10"/>
      <c r="C41" s="10"/>
      <c r="D41" s="10"/>
      <c r="E41" s="10"/>
      <c r="F41" s="194"/>
      <c r="H41" s="119"/>
    </row>
    <row r="42" spans="1:11">
      <c r="A42" s="107"/>
      <c r="B42" s="107"/>
      <c r="C42" s="107"/>
      <c r="D42" s="107"/>
      <c r="E42" s="107"/>
      <c r="F42" s="195"/>
      <c r="H42" s="177"/>
      <c r="K42" s="178"/>
    </row>
    <row r="43" spans="1:11" ht="19.5" customHeight="1">
      <c r="A43" s="120"/>
      <c r="B43" s="120"/>
      <c r="C43" s="120"/>
      <c r="D43" s="120"/>
      <c r="E43" s="120"/>
      <c r="F43" s="196"/>
    </row>
    <row r="44" spans="1:11">
      <c r="A44" s="107"/>
      <c r="B44" s="107"/>
      <c r="C44" s="107"/>
      <c r="D44" s="107"/>
      <c r="E44" s="107"/>
      <c r="F44" s="195"/>
      <c r="G44" s="107"/>
    </row>
    <row r="45" spans="1:11">
      <c r="A45" s="107"/>
      <c r="B45" s="107"/>
      <c r="C45" s="107"/>
      <c r="D45" s="107"/>
      <c r="E45" s="107"/>
      <c r="F45" s="195"/>
      <c r="G45" s="107"/>
    </row>
    <row r="46" spans="1:11">
      <c r="A46" s="107"/>
      <c r="B46" s="107"/>
      <c r="C46" s="107"/>
      <c r="D46" s="107"/>
      <c r="E46" s="107"/>
      <c r="F46" s="195"/>
      <c r="G46" s="107"/>
    </row>
    <row r="47" spans="1:11">
      <c r="A47" s="107"/>
      <c r="B47" s="107"/>
      <c r="C47" s="107"/>
      <c r="D47" s="107"/>
      <c r="E47" s="107"/>
      <c r="F47" s="195"/>
      <c r="G47" s="107"/>
    </row>
    <row r="48" spans="1:11">
      <c r="A48" s="107"/>
      <c r="B48" s="107"/>
      <c r="C48" s="107"/>
      <c r="D48" s="107"/>
      <c r="E48" s="107"/>
      <c r="F48" s="195"/>
      <c r="G48" s="107"/>
    </row>
    <row r="49" spans="1:9" ht="18">
      <c r="A49" s="20"/>
      <c r="B49" s="113"/>
      <c r="C49" s="113"/>
      <c r="D49" s="10"/>
      <c r="E49" s="10"/>
      <c r="F49" s="194"/>
    </row>
    <row r="50" spans="1:9" ht="18">
      <c r="A50" s="20"/>
      <c r="B50" s="113"/>
      <c r="C50" s="113"/>
      <c r="D50" s="10"/>
      <c r="E50" s="10"/>
      <c r="F50" s="194"/>
    </row>
    <row r="51" spans="1:9">
      <c r="A51" s="80"/>
      <c r="B51" s="81"/>
      <c r="C51" s="81"/>
      <c r="D51" s="82"/>
      <c r="E51" s="82"/>
      <c r="F51" s="197"/>
      <c r="G51" s="83"/>
      <c r="H51" s="84"/>
      <c r="I51" s="85"/>
    </row>
    <row r="52" spans="1:9">
      <c r="A52" s="80"/>
      <c r="B52" s="82"/>
      <c r="C52" s="82"/>
      <c r="D52" s="82"/>
      <c r="E52" s="82"/>
      <c r="F52" s="197"/>
      <c r="G52" s="83"/>
      <c r="H52" s="84"/>
      <c r="I52" s="85"/>
    </row>
    <row r="53" spans="1:9">
      <c r="A53" s="80"/>
      <c r="B53" s="82"/>
      <c r="C53" s="82"/>
      <c r="D53" s="82"/>
      <c r="E53" s="82"/>
      <c r="F53" s="197"/>
      <c r="G53" s="83"/>
      <c r="H53" s="84"/>
      <c r="I53" s="85"/>
    </row>
    <row r="54" spans="1:9">
      <c r="A54" s="80"/>
      <c r="B54" s="82"/>
      <c r="C54" s="82"/>
      <c r="D54" s="82"/>
      <c r="E54" s="82"/>
      <c r="F54" s="197"/>
      <c r="G54" s="83"/>
      <c r="H54" s="84"/>
      <c r="I54" s="85"/>
    </row>
    <row r="55" spans="1:9">
      <c r="A55" s="80"/>
      <c r="B55" s="82"/>
      <c r="C55" s="82"/>
      <c r="D55" s="82"/>
      <c r="E55" s="82"/>
      <c r="F55" s="197"/>
      <c r="G55" s="83"/>
      <c r="H55" s="84"/>
      <c r="I55" s="85"/>
    </row>
    <row r="56" spans="1:9">
      <c r="A56" s="80"/>
      <c r="B56" s="82"/>
      <c r="C56" s="82"/>
      <c r="D56" s="82"/>
      <c r="E56" s="82"/>
      <c r="F56" s="197"/>
      <c r="G56" s="83"/>
      <c r="H56" s="84"/>
      <c r="I56" s="85"/>
    </row>
    <row r="57" spans="1:9">
      <c r="A57" s="80"/>
      <c r="B57" s="82"/>
      <c r="C57" s="82"/>
      <c r="D57" s="82"/>
      <c r="E57" s="82"/>
      <c r="F57" s="197"/>
      <c r="G57" s="83"/>
      <c r="H57" s="84"/>
      <c r="I57" s="85"/>
    </row>
    <row r="58" spans="1:9">
      <c r="A58" s="86"/>
      <c r="B58" s="82"/>
      <c r="C58" s="82"/>
      <c r="D58" s="82"/>
      <c r="E58" s="82"/>
      <c r="F58" s="197"/>
      <c r="G58" s="83"/>
      <c r="H58" s="84"/>
      <c r="I58" s="85"/>
    </row>
    <row r="59" spans="1:9">
      <c r="A59" s="86"/>
      <c r="B59" s="82"/>
      <c r="C59" s="82"/>
      <c r="D59" s="82"/>
      <c r="E59" s="82"/>
      <c r="F59" s="197"/>
      <c r="G59" s="83"/>
      <c r="H59" s="84"/>
      <c r="I59" s="85"/>
    </row>
    <row r="60" spans="1:9">
      <c r="A60" s="87"/>
      <c r="B60" s="82"/>
      <c r="C60" s="82"/>
      <c r="D60" s="82"/>
      <c r="E60" s="82"/>
      <c r="F60" s="197"/>
      <c r="G60" s="83"/>
      <c r="H60" s="84"/>
      <c r="I60" s="85"/>
    </row>
    <row r="61" spans="1:9">
      <c r="A61" s="82"/>
      <c r="B61" s="82"/>
      <c r="C61" s="82"/>
      <c r="D61" s="82"/>
      <c r="E61" s="82"/>
      <c r="F61" s="197"/>
      <c r="G61" s="83"/>
      <c r="H61" s="84"/>
      <c r="I61" s="85"/>
    </row>
    <row r="62" spans="1:9">
      <c r="A62" s="88"/>
      <c r="B62" s="88"/>
      <c r="C62" s="88"/>
      <c r="D62" s="88"/>
      <c r="E62" s="88"/>
      <c r="F62" s="197"/>
      <c r="G62" s="83"/>
      <c r="H62" s="84"/>
      <c r="I62" s="85"/>
    </row>
    <row r="63" spans="1:9">
      <c r="A63" s="88"/>
      <c r="B63" s="88"/>
      <c r="C63" s="88"/>
      <c r="D63" s="88"/>
      <c r="E63" s="88"/>
      <c r="F63" s="197"/>
      <c r="G63" s="83"/>
      <c r="H63" s="84"/>
      <c r="I63" s="85"/>
    </row>
    <row r="64" spans="1:9">
      <c r="F64" s="194"/>
    </row>
    <row r="65" spans="6:6">
      <c r="F65" s="194"/>
    </row>
    <row r="66" spans="6:6">
      <c r="F66" s="194"/>
    </row>
    <row r="67" spans="6:6">
      <c r="F67" s="194"/>
    </row>
    <row r="68" spans="6:6">
      <c r="F68" s="194"/>
    </row>
    <row r="69" spans="6:6">
      <c r="F69" s="194"/>
    </row>
    <row r="70" spans="6:6">
      <c r="F70" s="194"/>
    </row>
    <row r="71" spans="6:6">
      <c r="F71" s="194"/>
    </row>
    <row r="72" spans="6:6">
      <c r="F72" s="194"/>
    </row>
    <row r="73" spans="6:6">
      <c r="F73" s="194"/>
    </row>
    <row r="74" spans="6:6">
      <c r="F74" s="194"/>
    </row>
    <row r="75" spans="6:6">
      <c r="F75" s="194"/>
    </row>
    <row r="76" spans="6:6">
      <c r="F76" s="194"/>
    </row>
    <row r="77" spans="6:6">
      <c r="F77" s="194"/>
    </row>
    <row r="78" spans="6:6">
      <c r="F78" s="194"/>
    </row>
    <row r="79" spans="6:6">
      <c r="F79" s="194"/>
    </row>
    <row r="80" spans="6:6">
      <c r="F80" s="194"/>
    </row>
    <row r="81" spans="6:6">
      <c r="F81" s="194"/>
    </row>
    <row r="82" spans="6:6">
      <c r="F82" s="194"/>
    </row>
    <row r="83" spans="6:6">
      <c r="F83" s="194"/>
    </row>
    <row r="84" spans="6:6">
      <c r="F84" s="194"/>
    </row>
    <row r="85" spans="6:6">
      <c r="F85" s="194"/>
    </row>
    <row r="86" spans="6:6">
      <c r="F86" s="194"/>
    </row>
    <row r="87" spans="6:6">
      <c r="F87" s="194"/>
    </row>
    <row r="88" spans="6:6">
      <c r="F88" s="194"/>
    </row>
    <row r="89" spans="6:6">
      <c r="F89" s="194"/>
    </row>
    <row r="90" spans="6:6">
      <c r="F90" s="194"/>
    </row>
    <row r="91" spans="6:6">
      <c r="F91" s="194"/>
    </row>
    <row r="92" spans="6:6">
      <c r="F92" s="194"/>
    </row>
    <row r="93" spans="6:6">
      <c r="F93" s="194"/>
    </row>
    <row r="94" spans="6:6">
      <c r="F94" s="194"/>
    </row>
    <row r="95" spans="6:6">
      <c r="F95" s="194"/>
    </row>
    <row r="96" spans="6:6">
      <c r="F96" s="194"/>
    </row>
    <row r="97" spans="6:6">
      <c r="F97" s="194"/>
    </row>
    <row r="98" spans="6:6">
      <c r="F98" s="194"/>
    </row>
    <row r="99" spans="6:6">
      <c r="F99" s="194"/>
    </row>
    <row r="100" spans="6:6">
      <c r="F100" s="194"/>
    </row>
    <row r="101" spans="6:6">
      <c r="F101" s="194"/>
    </row>
    <row r="102" spans="6:6">
      <c r="F102" s="194"/>
    </row>
    <row r="103" spans="6:6">
      <c r="F103" s="194"/>
    </row>
    <row r="104" spans="6:6">
      <c r="F104" s="194"/>
    </row>
    <row r="105" spans="6:6">
      <c r="F105" s="194"/>
    </row>
    <row r="106" spans="6:6">
      <c r="F106" s="194"/>
    </row>
    <row r="107" spans="6:6">
      <c r="F107" s="194"/>
    </row>
    <row r="108" spans="6:6">
      <c r="F108" s="194"/>
    </row>
    <row r="109" spans="6:6">
      <c r="F109" s="194"/>
    </row>
    <row r="110" spans="6:6">
      <c r="F110" s="194"/>
    </row>
    <row r="111" spans="6:6">
      <c r="F111" s="194"/>
    </row>
    <row r="112" spans="6:6">
      <c r="F112" s="194"/>
    </row>
    <row r="113" spans="6:6">
      <c r="F113" s="194"/>
    </row>
    <row r="114" spans="6:6">
      <c r="F114" s="194"/>
    </row>
    <row r="115" spans="6:6">
      <c r="F115" s="194"/>
    </row>
    <row r="116" spans="6:6">
      <c r="F116" s="194"/>
    </row>
    <row r="117" spans="6:6">
      <c r="F117" s="194"/>
    </row>
    <row r="118" spans="6:6">
      <c r="F118" s="194"/>
    </row>
    <row r="119" spans="6:6">
      <c r="F119" s="194"/>
    </row>
    <row r="120" spans="6:6">
      <c r="F120" s="194"/>
    </row>
    <row r="121" spans="6:6">
      <c r="F121" s="194"/>
    </row>
    <row r="122" spans="6:6">
      <c r="F122" s="194"/>
    </row>
    <row r="123" spans="6:6">
      <c r="F123" s="194"/>
    </row>
    <row r="124" spans="6:6">
      <c r="F124" s="194"/>
    </row>
    <row r="125" spans="6:6">
      <c r="F125" s="194"/>
    </row>
    <row r="126" spans="6:6">
      <c r="F126" s="194"/>
    </row>
    <row r="127" spans="6:6">
      <c r="F127" s="194"/>
    </row>
    <row r="128" spans="6:6">
      <c r="F128" s="194"/>
    </row>
    <row r="129" spans="6:6">
      <c r="F129" s="194"/>
    </row>
    <row r="130" spans="6:6">
      <c r="F130" s="194"/>
    </row>
    <row r="131" spans="6:6">
      <c r="F131" s="194"/>
    </row>
    <row r="132" spans="6:6">
      <c r="F132" s="194"/>
    </row>
    <row r="133" spans="6:6">
      <c r="F133" s="194"/>
    </row>
    <row r="134" spans="6:6">
      <c r="F134" s="194"/>
    </row>
    <row r="135" spans="6:6">
      <c r="F135" s="194"/>
    </row>
    <row r="136" spans="6:6">
      <c r="F136" s="194"/>
    </row>
    <row r="137" spans="6:6">
      <c r="F137" s="194"/>
    </row>
    <row r="138" spans="6:6">
      <c r="F138" s="194"/>
    </row>
    <row r="139" spans="6:6">
      <c r="F139" s="194"/>
    </row>
    <row r="140" spans="6:6">
      <c r="F140" s="194"/>
    </row>
    <row r="141" spans="6:6">
      <c r="F141" s="194"/>
    </row>
    <row r="142" spans="6:6">
      <c r="F142" s="194"/>
    </row>
    <row r="143" spans="6:6">
      <c r="F143" s="194"/>
    </row>
    <row r="144" spans="6:6">
      <c r="F144" s="194"/>
    </row>
    <row r="145" spans="6:6">
      <c r="F145" s="194"/>
    </row>
    <row r="146" spans="6:6">
      <c r="F146" s="194"/>
    </row>
    <row r="147" spans="6:6">
      <c r="F147" s="194"/>
    </row>
    <row r="148" spans="6:6">
      <c r="F148" s="194"/>
    </row>
    <row r="149" spans="6:6">
      <c r="F149" s="194"/>
    </row>
    <row r="150" spans="6:6">
      <c r="F150" s="194"/>
    </row>
    <row r="151" spans="6:6">
      <c r="F151" s="194"/>
    </row>
    <row r="152" spans="6:6">
      <c r="F152" s="194"/>
    </row>
    <row r="153" spans="6:6">
      <c r="F153" s="194"/>
    </row>
    <row r="154" spans="6:6">
      <c r="F154" s="194"/>
    </row>
    <row r="155" spans="6:6">
      <c r="F155" s="194"/>
    </row>
    <row r="156" spans="6:6">
      <c r="F156" s="194"/>
    </row>
    <row r="157" spans="6:6">
      <c r="F157" s="194"/>
    </row>
    <row r="158" spans="6:6">
      <c r="F158" s="194"/>
    </row>
    <row r="159" spans="6:6">
      <c r="F159" s="194"/>
    </row>
    <row r="160" spans="6:6">
      <c r="F160" s="194"/>
    </row>
    <row r="161" spans="6:6">
      <c r="F161" s="194"/>
    </row>
    <row r="162" spans="6:6">
      <c r="F162" s="194"/>
    </row>
    <row r="163" spans="6:6">
      <c r="F163" s="194"/>
    </row>
    <row r="164" spans="6:6">
      <c r="F164" s="194"/>
    </row>
    <row r="165" spans="6:6">
      <c r="F165" s="194"/>
    </row>
    <row r="166" spans="6:6">
      <c r="F166" s="194"/>
    </row>
    <row r="167" spans="6:6">
      <c r="F167" s="194"/>
    </row>
    <row r="168" spans="6:6">
      <c r="F168" s="194"/>
    </row>
    <row r="169" spans="6:6">
      <c r="F169" s="194"/>
    </row>
    <row r="170" spans="6:6">
      <c r="F170" s="194"/>
    </row>
    <row r="171" spans="6:6">
      <c r="F171" s="194"/>
    </row>
    <row r="172" spans="6:6">
      <c r="F172" s="194"/>
    </row>
    <row r="173" spans="6:6">
      <c r="F173" s="194"/>
    </row>
    <row r="174" spans="6:6">
      <c r="F174" s="194"/>
    </row>
    <row r="175" spans="6:6">
      <c r="F175" s="194"/>
    </row>
    <row r="176" spans="6:6">
      <c r="F176" s="194"/>
    </row>
    <row r="177" spans="6:6">
      <c r="F177" s="194"/>
    </row>
    <row r="178" spans="6:6">
      <c r="F178" s="194"/>
    </row>
    <row r="179" spans="6:6">
      <c r="F179" s="194"/>
    </row>
    <row r="180" spans="6:6">
      <c r="F180" s="194"/>
    </row>
    <row r="181" spans="6:6">
      <c r="F181" s="194"/>
    </row>
    <row r="182" spans="6:6">
      <c r="F182" s="194"/>
    </row>
    <row r="183" spans="6:6">
      <c r="F183" s="194"/>
    </row>
    <row r="184" spans="6:6">
      <c r="F184" s="194"/>
    </row>
    <row r="185" spans="6:6">
      <c r="F185" s="194"/>
    </row>
    <row r="186" spans="6:6">
      <c r="F186" s="194"/>
    </row>
    <row r="187" spans="6:6">
      <c r="F187" s="194"/>
    </row>
    <row r="188" spans="6:6">
      <c r="F188" s="194"/>
    </row>
    <row r="189" spans="6:6">
      <c r="F189" s="194"/>
    </row>
    <row r="190" spans="6:6">
      <c r="F190" s="194"/>
    </row>
    <row r="191" spans="6:6">
      <c r="F191" s="194"/>
    </row>
    <row r="192" spans="6:6">
      <c r="F192" s="194"/>
    </row>
    <row r="193" spans="6:6">
      <c r="F193" s="194"/>
    </row>
    <row r="194" spans="6:6">
      <c r="F194" s="194"/>
    </row>
    <row r="195" spans="6:6">
      <c r="F195" s="194"/>
    </row>
    <row r="196" spans="6:6">
      <c r="F196" s="194"/>
    </row>
    <row r="197" spans="6:6">
      <c r="F197" s="194"/>
    </row>
    <row r="198" spans="6:6">
      <c r="F198" s="194"/>
    </row>
    <row r="199" spans="6:6">
      <c r="F199" s="194"/>
    </row>
    <row r="200" spans="6:6">
      <c r="F200" s="194"/>
    </row>
    <row r="201" spans="6:6">
      <c r="F201" s="194"/>
    </row>
    <row r="202" spans="6:6">
      <c r="F202" s="194"/>
    </row>
    <row r="203" spans="6:6">
      <c r="F203" s="194"/>
    </row>
    <row r="204" spans="6:6">
      <c r="F204" s="194"/>
    </row>
  </sheetData>
  <sheetProtection formatCells="0" formatColumns="0" autoFilter="0" pivotTables="0"/>
  <protectedRanges>
    <protectedRange sqref="H28:H29 H39:H134" name="Rango1_1"/>
  </protectedRanges>
  <autoFilter ref="A12:H38"/>
  <mergeCells count="9">
    <mergeCell ref="A8:H8"/>
    <mergeCell ref="A11:E11"/>
    <mergeCell ref="A6:H6"/>
    <mergeCell ref="A9:H9"/>
    <mergeCell ref="A2:H2"/>
    <mergeCell ref="A3:H3"/>
    <mergeCell ref="A4:H4"/>
    <mergeCell ref="A5:H5"/>
    <mergeCell ref="A7:H7"/>
  </mergeCells>
  <phoneticPr fontId="6" type="noConversion"/>
  <pageMargins left="1.1811023622047245" right="0.59055118110236227" top="0.39370078740157483" bottom="0.59055118110236227" header="0" footer="0"/>
  <pageSetup scale="75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188"/>
  <sheetViews>
    <sheetView topLeftCell="A88" zoomScale="130" zoomScaleNormal="130" workbookViewId="0">
      <selection activeCell="G87" sqref="G87"/>
    </sheetView>
  </sheetViews>
  <sheetFormatPr baseColWidth="10" defaultRowHeight="15"/>
  <cols>
    <col min="1" max="1" width="4.5703125" style="16" customWidth="1"/>
    <col min="2" max="2" width="4.42578125" style="16" customWidth="1"/>
    <col min="3" max="4" width="4.5703125" style="16" customWidth="1"/>
    <col min="5" max="5" width="6.140625" style="16" customWidth="1"/>
    <col min="6" max="6" width="11" style="16" customWidth="1"/>
    <col min="7" max="7" width="50.5703125" style="3" customWidth="1"/>
    <col min="8" max="8" width="24.85546875" style="39" customWidth="1"/>
    <col min="9" max="16384" width="11.42578125" style="31"/>
  </cols>
  <sheetData>
    <row r="1" spans="1:8" ht="18">
      <c r="A1" s="3"/>
      <c r="C1" s="25"/>
      <c r="D1" s="25"/>
      <c r="E1" s="25"/>
      <c r="F1" s="25"/>
      <c r="G1" s="25"/>
      <c r="H1" s="26" t="s">
        <v>92</v>
      </c>
    </row>
    <row r="2" spans="1:8" ht="18.75">
      <c r="A2" s="266" t="s">
        <v>236</v>
      </c>
      <c r="B2" s="279"/>
      <c r="C2" s="279"/>
      <c r="D2" s="279"/>
      <c r="E2" s="279"/>
      <c r="F2" s="279"/>
      <c r="G2" s="279"/>
      <c r="H2" s="279"/>
    </row>
    <row r="3" spans="1:8" ht="18.75">
      <c r="A3" s="266" t="s">
        <v>205</v>
      </c>
      <c r="B3" s="279"/>
      <c r="C3" s="279"/>
      <c r="D3" s="279"/>
      <c r="E3" s="279"/>
      <c r="F3" s="279"/>
      <c r="G3" s="279"/>
      <c r="H3" s="279"/>
    </row>
    <row r="4" spans="1:8" ht="18.75">
      <c r="A4" s="266" t="s">
        <v>12</v>
      </c>
      <c r="B4" s="279"/>
      <c r="C4" s="279"/>
      <c r="D4" s="279"/>
      <c r="E4" s="279"/>
      <c r="F4" s="279"/>
      <c r="G4" s="279"/>
      <c r="H4" s="279"/>
    </row>
    <row r="5" spans="1:8" ht="18.75">
      <c r="A5" s="266" t="s">
        <v>414</v>
      </c>
      <c r="B5" s="279"/>
      <c r="C5" s="279"/>
      <c r="D5" s="279"/>
      <c r="E5" s="279"/>
      <c r="F5" s="279"/>
      <c r="G5" s="279"/>
      <c r="H5" s="279"/>
    </row>
    <row r="6" spans="1:8" ht="18.75">
      <c r="A6" s="266" t="s">
        <v>13</v>
      </c>
      <c r="B6" s="279"/>
      <c r="C6" s="279"/>
      <c r="D6" s="279"/>
      <c r="E6" s="279"/>
      <c r="F6" s="279"/>
      <c r="G6" s="279"/>
      <c r="H6" s="279"/>
    </row>
    <row r="7" spans="1:8" ht="14.25" customHeight="1">
      <c r="A7" s="274"/>
      <c r="B7" s="280"/>
      <c r="C7" s="280"/>
      <c r="D7" s="280"/>
      <c r="E7" s="280"/>
      <c r="F7" s="280"/>
      <c r="G7" s="280"/>
      <c r="H7" s="280"/>
    </row>
    <row r="8" spans="1:8" ht="18.75">
      <c r="A8" s="271" t="s">
        <v>96</v>
      </c>
      <c r="B8" s="271"/>
      <c r="C8" s="271"/>
      <c r="D8" s="271"/>
      <c r="E8" s="271"/>
      <c r="F8" s="271"/>
      <c r="G8" s="271"/>
      <c r="H8" s="271"/>
    </row>
    <row r="9" spans="1:8" ht="19.5" thickBot="1">
      <c r="A9" s="236" t="s">
        <v>180</v>
      </c>
      <c r="B9" s="236"/>
      <c r="C9" s="236"/>
      <c r="D9" s="236"/>
      <c r="E9" s="236"/>
      <c r="F9" s="236"/>
      <c r="G9" s="236"/>
      <c r="H9" s="236"/>
    </row>
    <row r="10" spans="1:8" ht="32.25" customHeight="1" thickBot="1">
      <c r="A10" s="272" t="s">
        <v>6</v>
      </c>
      <c r="B10" s="276"/>
      <c r="C10" s="276"/>
      <c r="D10" s="276"/>
      <c r="E10" s="277"/>
      <c r="F10" s="234" t="s">
        <v>36</v>
      </c>
      <c r="G10" s="219"/>
      <c r="H10" s="32"/>
    </row>
    <row r="11" spans="1:8" ht="200.25" customHeight="1">
      <c r="A11" s="45" t="s">
        <v>32</v>
      </c>
      <c r="B11" s="46" t="s">
        <v>33</v>
      </c>
      <c r="C11" s="46" t="s">
        <v>34</v>
      </c>
      <c r="D11" s="46" t="s">
        <v>39</v>
      </c>
      <c r="E11" s="47" t="s">
        <v>35</v>
      </c>
      <c r="F11" s="278"/>
      <c r="G11" s="222" t="s">
        <v>37</v>
      </c>
      <c r="H11" s="223" t="s">
        <v>100</v>
      </c>
    </row>
    <row r="12" spans="1:8" ht="15.75" customHeight="1">
      <c r="A12" s="40">
        <v>1</v>
      </c>
      <c r="B12" s="41" t="s">
        <v>173</v>
      </c>
      <c r="C12" s="41" t="s">
        <v>173</v>
      </c>
      <c r="D12" s="41" t="s">
        <v>176</v>
      </c>
      <c r="E12" s="41" t="s">
        <v>177</v>
      </c>
      <c r="F12" s="220">
        <f>Egresos!A12</f>
        <v>51101</v>
      </c>
      <c r="G12" s="221" t="str">
        <f>Egresos!B12</f>
        <v>Sueldos</v>
      </c>
      <c r="H12" s="156">
        <f>Egresos!C12</f>
        <v>64052</v>
      </c>
    </row>
    <row r="13" spans="1:8" ht="15.75" customHeight="1">
      <c r="A13" s="40">
        <v>1</v>
      </c>
      <c r="B13" s="41" t="s">
        <v>173</v>
      </c>
      <c r="C13" s="41" t="s">
        <v>173</v>
      </c>
      <c r="D13" s="41" t="s">
        <v>176</v>
      </c>
      <c r="E13" s="41" t="s">
        <v>177</v>
      </c>
      <c r="F13" s="89">
        <f>Egresos!A13</f>
        <v>51103</v>
      </c>
      <c r="G13" s="94" t="str">
        <f>Egresos!B13</f>
        <v>Aguinaldos</v>
      </c>
      <c r="H13" s="156">
        <f>Egresos!C13</f>
        <v>1825.04</v>
      </c>
    </row>
    <row r="14" spans="1:8" ht="15.75" customHeight="1">
      <c r="A14" s="40">
        <v>1</v>
      </c>
      <c r="B14" s="41" t="s">
        <v>173</v>
      </c>
      <c r="C14" s="41" t="s">
        <v>173</v>
      </c>
      <c r="D14" s="41" t="s">
        <v>176</v>
      </c>
      <c r="E14" s="41" t="s">
        <v>177</v>
      </c>
      <c r="F14" s="89" t="str">
        <f>Egresos!A15</f>
        <v>51107</v>
      </c>
      <c r="G14" s="94" t="str">
        <f>Egresos!B15</f>
        <v>Beneficios Adicionales</v>
      </c>
      <c r="H14" s="156">
        <f>Egresos!C15</f>
        <v>1200</v>
      </c>
    </row>
    <row r="15" spans="1:8" ht="15.75" customHeight="1">
      <c r="A15" s="40">
        <v>1</v>
      </c>
      <c r="B15" s="41" t="s">
        <v>173</v>
      </c>
      <c r="C15" s="41" t="s">
        <v>173</v>
      </c>
      <c r="D15" s="41" t="s">
        <v>176</v>
      </c>
      <c r="E15" s="41" t="s">
        <v>177</v>
      </c>
      <c r="F15" s="89" t="str">
        <f>Egresos!A19</f>
        <v>51401</v>
      </c>
      <c r="G15" s="94" t="str">
        <f>Egresos!B19</f>
        <v>Por Remuneraciones Permanentes (ISSS)</v>
      </c>
      <c r="H15" s="156">
        <f>Egresos!C19</f>
        <v>3555</v>
      </c>
    </row>
    <row r="16" spans="1:8" ht="15.75" customHeight="1">
      <c r="A16" s="40">
        <v>1</v>
      </c>
      <c r="B16" s="41" t="s">
        <v>173</v>
      </c>
      <c r="C16" s="41" t="s">
        <v>173</v>
      </c>
      <c r="D16" s="41" t="s">
        <v>176</v>
      </c>
      <c r="E16" s="41" t="s">
        <v>177</v>
      </c>
      <c r="F16" s="89" t="str">
        <f>Egresos!A20</f>
        <v>51501</v>
      </c>
      <c r="G16" s="94" t="str">
        <f>Egresos!B20</f>
        <v>Por Remuneraciones Permanentes (AFP'S)</v>
      </c>
      <c r="H16" s="156">
        <f>Egresos!C20</f>
        <v>3739.65</v>
      </c>
    </row>
    <row r="17" spans="1:8" ht="15.75" customHeight="1">
      <c r="A17" s="40">
        <v>1</v>
      </c>
      <c r="B17" s="41" t="s">
        <v>173</v>
      </c>
      <c r="C17" s="41" t="s">
        <v>173</v>
      </c>
      <c r="D17" s="41" t="s">
        <v>176</v>
      </c>
      <c r="E17" s="41" t="s">
        <v>177</v>
      </c>
      <c r="F17" s="89" t="str">
        <f>Egresos!A22</f>
        <v>51701</v>
      </c>
      <c r="G17" s="94" t="str">
        <f>Egresos!B22</f>
        <v>Al personal de servicios Permanentes</v>
      </c>
      <c r="H17" s="156">
        <f>Egresos!C22</f>
        <v>1743.75</v>
      </c>
    </row>
    <row r="18" spans="1:8" ht="15.75" customHeight="1">
      <c r="A18" s="40">
        <v>1</v>
      </c>
      <c r="B18" s="41" t="s">
        <v>173</v>
      </c>
      <c r="C18" s="41" t="s">
        <v>173</v>
      </c>
      <c r="D18" s="41" t="s">
        <v>176</v>
      </c>
      <c r="E18" s="41" t="s">
        <v>177</v>
      </c>
      <c r="F18" s="89" t="str">
        <f>Egresos!A24</f>
        <v>51901</v>
      </c>
      <c r="G18" s="94" t="str">
        <f>Egresos!B24</f>
        <v>Honorarios</v>
      </c>
      <c r="H18" s="156">
        <f>Egresos!C24</f>
        <v>8052</v>
      </c>
    </row>
    <row r="19" spans="1:8" ht="15.75" customHeight="1">
      <c r="A19" s="40">
        <v>1</v>
      </c>
      <c r="B19" s="41" t="s">
        <v>173</v>
      </c>
      <c r="C19" s="41" t="s">
        <v>173</v>
      </c>
      <c r="D19" s="41" t="s">
        <v>176</v>
      </c>
      <c r="E19" s="41" t="s">
        <v>177</v>
      </c>
      <c r="F19" s="89" t="str">
        <f>Egresos!A29</f>
        <v>54105</v>
      </c>
      <c r="G19" s="94" t="str">
        <f>Egresos!B29</f>
        <v>Productos de papel y carton</v>
      </c>
      <c r="H19" s="156">
        <f>Egresos!C29</f>
        <v>150.75</v>
      </c>
    </row>
    <row r="20" spans="1:8" ht="15.75" customHeight="1">
      <c r="A20" s="40">
        <v>1</v>
      </c>
      <c r="B20" s="41" t="s">
        <v>173</v>
      </c>
      <c r="C20" s="41" t="s">
        <v>173</v>
      </c>
      <c r="D20" s="41" t="s">
        <v>176</v>
      </c>
      <c r="E20" s="41" t="s">
        <v>177</v>
      </c>
      <c r="F20" s="89">
        <f>Egresos!A33</f>
        <v>54110</v>
      </c>
      <c r="G20" s="94" t="str">
        <f>Egresos!B33</f>
        <v>Combustibles y Lubricantes</v>
      </c>
      <c r="H20" s="156">
        <f>Egresos!C33</f>
        <v>8760</v>
      </c>
    </row>
    <row r="21" spans="1:8" ht="15.75" customHeight="1">
      <c r="A21" s="40">
        <v>1</v>
      </c>
      <c r="B21" s="41" t="s">
        <v>173</v>
      </c>
      <c r="C21" s="41" t="s">
        <v>173</v>
      </c>
      <c r="D21" s="41" t="s">
        <v>176</v>
      </c>
      <c r="E21" s="41" t="s">
        <v>177</v>
      </c>
      <c r="F21" s="89" t="str">
        <f>Egresos!A36</f>
        <v>54114</v>
      </c>
      <c r="G21" s="94" t="str">
        <f>Egresos!B36</f>
        <v>Materiales de oficina</v>
      </c>
      <c r="H21" s="156">
        <f>Egresos!C36</f>
        <v>64.25</v>
      </c>
    </row>
    <row r="22" spans="1:8" ht="15.75" customHeight="1">
      <c r="A22" s="40">
        <v>1</v>
      </c>
      <c r="B22" s="41" t="s">
        <v>173</v>
      </c>
      <c r="C22" s="41" t="s">
        <v>173</v>
      </c>
      <c r="D22" s="41" t="s">
        <v>176</v>
      </c>
      <c r="E22" s="41" t="s">
        <v>177</v>
      </c>
      <c r="F22" s="89" t="str">
        <f>Egresos!A37</f>
        <v>54115</v>
      </c>
      <c r="G22" s="94" t="str">
        <f>Egresos!B37</f>
        <v>Materiales Informaticos</v>
      </c>
      <c r="H22" s="156">
        <f>Egresos!C37</f>
        <v>104</v>
      </c>
    </row>
    <row r="23" spans="1:8" ht="15.75" customHeight="1">
      <c r="A23" s="40">
        <v>1</v>
      </c>
      <c r="B23" s="41" t="s">
        <v>173</v>
      </c>
      <c r="C23" s="41" t="s">
        <v>173</v>
      </c>
      <c r="D23" s="41" t="s">
        <v>176</v>
      </c>
      <c r="E23" s="41" t="s">
        <v>177</v>
      </c>
      <c r="F23" s="89" t="str">
        <f>Egresos!A45</f>
        <v>54203</v>
      </c>
      <c r="G23" s="94" t="str">
        <f>Egresos!B45</f>
        <v>Servicios de telecomunicaciones</v>
      </c>
      <c r="H23" s="156">
        <f>Egresos!C45</f>
        <v>7896</v>
      </c>
    </row>
    <row r="24" spans="1:8" ht="15.75" customHeight="1">
      <c r="A24" s="40">
        <v>1</v>
      </c>
      <c r="B24" s="41" t="s">
        <v>173</v>
      </c>
      <c r="C24" s="41" t="s">
        <v>173</v>
      </c>
      <c r="D24" s="41" t="s">
        <v>176</v>
      </c>
      <c r="E24" s="41" t="s">
        <v>177</v>
      </c>
      <c r="F24" s="89" t="str">
        <f>Egresos!A48</f>
        <v>54301</v>
      </c>
      <c r="G24" s="94" t="str">
        <f>Egresos!B48</f>
        <v>Mant. y reparacion de bienes muebles</v>
      </c>
      <c r="H24" s="156">
        <f>Egresos!C48</f>
        <v>3360</v>
      </c>
    </row>
    <row r="25" spans="1:8" ht="15.75" customHeight="1">
      <c r="A25" s="40">
        <v>1</v>
      </c>
      <c r="B25" s="41" t="s">
        <v>173</v>
      </c>
      <c r="C25" s="41" t="s">
        <v>173</v>
      </c>
      <c r="D25" s="41" t="s">
        <v>176</v>
      </c>
      <c r="E25" s="41" t="s">
        <v>177</v>
      </c>
      <c r="F25" s="89" t="str">
        <f>Egresos!A71</f>
        <v>55508</v>
      </c>
      <c r="G25" s="94" t="str">
        <f>Egresos!B71</f>
        <v>Derechos</v>
      </c>
      <c r="H25" s="156">
        <f>Egresos!C71</f>
        <v>32.35</v>
      </c>
    </row>
    <row r="26" spans="1:8" ht="15.75" customHeight="1">
      <c r="A26" s="40">
        <v>1</v>
      </c>
      <c r="B26" s="41" t="s">
        <v>173</v>
      </c>
      <c r="C26" s="41" t="s">
        <v>173</v>
      </c>
      <c r="D26" s="41" t="s">
        <v>176</v>
      </c>
      <c r="E26" s="41" t="s">
        <v>177</v>
      </c>
      <c r="F26" s="89" t="str">
        <f>Egresos!A72</f>
        <v>55601</v>
      </c>
      <c r="G26" s="94" t="str">
        <f>Egresos!B72</f>
        <v>Primas y gastos de seguros de personas</v>
      </c>
      <c r="H26" s="156">
        <f>Egresos!C72</f>
        <v>2641.68</v>
      </c>
    </row>
    <row r="27" spans="1:8" ht="15.75" customHeight="1">
      <c r="A27" s="40">
        <v>1</v>
      </c>
      <c r="B27" s="41" t="s">
        <v>173</v>
      </c>
      <c r="C27" s="41" t="s">
        <v>173</v>
      </c>
      <c r="D27" s="41" t="s">
        <v>176</v>
      </c>
      <c r="E27" s="41" t="s">
        <v>177</v>
      </c>
      <c r="F27" s="89" t="str">
        <f>Egresos!A76</f>
        <v>56201</v>
      </c>
      <c r="G27" s="94" t="str">
        <f>Egresos!B76</f>
        <v>Transferencias corrientes al sector público</v>
      </c>
      <c r="H27" s="156">
        <f>Egresos!C76</f>
        <v>6668.28</v>
      </c>
    </row>
    <row r="28" spans="1:8" ht="15.75" customHeight="1">
      <c r="A28" s="40">
        <v>1</v>
      </c>
      <c r="B28" s="41" t="s">
        <v>173</v>
      </c>
      <c r="C28" s="41" t="s">
        <v>173</v>
      </c>
      <c r="D28" s="41" t="s">
        <v>176</v>
      </c>
      <c r="E28" s="41" t="s">
        <v>177</v>
      </c>
      <c r="F28" s="89" t="str">
        <f>Egresos!A77</f>
        <v>56303</v>
      </c>
      <c r="G28" s="94" t="str">
        <f>Egresos!B77</f>
        <v>A organismos sin fines de lucro</v>
      </c>
      <c r="H28" s="156">
        <f>Egresos!C77</f>
        <v>2700</v>
      </c>
    </row>
    <row r="29" spans="1:8" ht="15.75" customHeight="1">
      <c r="A29" s="40">
        <v>1</v>
      </c>
      <c r="B29" s="41" t="s">
        <v>173</v>
      </c>
      <c r="C29" s="41" t="s">
        <v>173</v>
      </c>
      <c r="D29" s="41" t="s">
        <v>176</v>
      </c>
      <c r="E29" s="41" t="s">
        <v>177</v>
      </c>
      <c r="F29" s="89" t="str">
        <f>Egresos!A82</f>
        <v>61104</v>
      </c>
      <c r="G29" s="94" t="str">
        <f>Egresos!B82</f>
        <v>Equipos informáticos</v>
      </c>
      <c r="H29" s="156">
        <f>Egresos!C82</f>
        <v>1650</v>
      </c>
    </row>
    <row r="30" spans="1:8" ht="15.75" customHeight="1">
      <c r="A30" s="40"/>
      <c r="B30" s="41"/>
      <c r="C30" s="41"/>
      <c r="D30" s="41"/>
      <c r="E30" s="41"/>
      <c r="F30" s="191"/>
      <c r="G30" s="216" t="s">
        <v>377</v>
      </c>
      <c r="H30" s="121">
        <f>SUM(H12:H29)</f>
        <v>118194.74999999999</v>
      </c>
    </row>
    <row r="31" spans="1:8" ht="15.75" customHeight="1">
      <c r="A31" s="40">
        <v>1</v>
      </c>
      <c r="B31" s="41" t="s">
        <v>173</v>
      </c>
      <c r="C31" s="41" t="s">
        <v>175</v>
      </c>
      <c r="D31" s="41" t="s">
        <v>176</v>
      </c>
      <c r="E31" s="41" t="s">
        <v>177</v>
      </c>
      <c r="F31" s="89">
        <f>Egresos!A12</f>
        <v>51101</v>
      </c>
      <c r="G31" s="94" t="str">
        <f>Egresos!B12</f>
        <v>Sueldos</v>
      </c>
      <c r="H31" s="156">
        <f>Egresos!E12</f>
        <v>23988</v>
      </c>
    </row>
    <row r="32" spans="1:8" ht="15.75" customHeight="1">
      <c r="A32" s="40">
        <v>1</v>
      </c>
      <c r="B32" s="41" t="s">
        <v>173</v>
      </c>
      <c r="C32" s="41" t="s">
        <v>175</v>
      </c>
      <c r="D32" s="41" t="s">
        <v>176</v>
      </c>
      <c r="E32" s="41" t="s">
        <v>177</v>
      </c>
      <c r="F32" s="89">
        <f>Egresos!A13</f>
        <v>51103</v>
      </c>
      <c r="G32" s="94" t="str">
        <f>Egresos!B13</f>
        <v>Aguinaldos</v>
      </c>
      <c r="H32" s="156">
        <f>Egresos!E13</f>
        <v>1825.04</v>
      </c>
    </row>
    <row r="33" spans="1:8" ht="15.75" customHeight="1">
      <c r="A33" s="40">
        <v>1</v>
      </c>
      <c r="B33" s="41" t="s">
        <v>173</v>
      </c>
      <c r="C33" s="41" t="s">
        <v>175</v>
      </c>
      <c r="D33" s="41" t="s">
        <v>176</v>
      </c>
      <c r="E33" s="41" t="s">
        <v>177</v>
      </c>
      <c r="F33" s="89" t="str">
        <f>Egresos!A15</f>
        <v>51107</v>
      </c>
      <c r="G33" s="94" t="str">
        <f>Egresos!B15</f>
        <v>Beneficios Adicionales</v>
      </c>
      <c r="H33" s="156">
        <f>Egresos!E15</f>
        <v>900</v>
      </c>
    </row>
    <row r="34" spans="1:8" ht="15.75" customHeight="1">
      <c r="A34" s="40">
        <v>1</v>
      </c>
      <c r="B34" s="41" t="s">
        <v>173</v>
      </c>
      <c r="C34" s="41" t="s">
        <v>175</v>
      </c>
      <c r="D34" s="41" t="s">
        <v>176</v>
      </c>
      <c r="E34" s="41" t="s">
        <v>177</v>
      </c>
      <c r="F34" s="89" t="str">
        <f>Egresos!A19</f>
        <v>51401</v>
      </c>
      <c r="G34" s="94" t="str">
        <f>Egresos!B19</f>
        <v>Por Remuneraciones Permanentes (ISSS)</v>
      </c>
      <c r="H34" s="156">
        <f>Egresos!E19</f>
        <v>1799.16</v>
      </c>
    </row>
    <row r="35" spans="1:8" ht="15.75" customHeight="1">
      <c r="A35" s="40">
        <v>1</v>
      </c>
      <c r="B35" s="41" t="s">
        <v>173</v>
      </c>
      <c r="C35" s="41" t="s">
        <v>175</v>
      </c>
      <c r="D35" s="41" t="s">
        <v>176</v>
      </c>
      <c r="E35" s="41" t="s">
        <v>177</v>
      </c>
      <c r="F35" s="89" t="str">
        <f>Egresos!A20</f>
        <v>51501</v>
      </c>
      <c r="G35" s="94" t="str">
        <f>Egresos!B20</f>
        <v>Por Remuneraciones Permanentes (AFP'S)</v>
      </c>
      <c r="H35" s="156">
        <f>Egresos!E20</f>
        <v>1858.92</v>
      </c>
    </row>
    <row r="36" spans="1:8" ht="15.75" customHeight="1">
      <c r="A36" s="40">
        <v>1</v>
      </c>
      <c r="B36" s="41" t="s">
        <v>173</v>
      </c>
      <c r="C36" s="41" t="s">
        <v>175</v>
      </c>
      <c r="D36" s="41" t="s">
        <v>176</v>
      </c>
      <c r="E36" s="41" t="s">
        <v>177</v>
      </c>
      <c r="F36" s="89" t="str">
        <f>Egresos!A24</f>
        <v>51901</v>
      </c>
      <c r="G36" s="94" t="str">
        <f>Egresos!B24</f>
        <v>Honorarios</v>
      </c>
      <c r="H36" s="156">
        <f>Egresos!E24</f>
        <v>8100</v>
      </c>
    </row>
    <row r="37" spans="1:8" ht="15.75" customHeight="1">
      <c r="A37" s="40">
        <v>1</v>
      </c>
      <c r="B37" s="41" t="s">
        <v>173</v>
      </c>
      <c r="C37" s="41" t="s">
        <v>175</v>
      </c>
      <c r="D37" s="41" t="s">
        <v>176</v>
      </c>
      <c r="E37" s="41" t="s">
        <v>177</v>
      </c>
      <c r="F37" s="89" t="str">
        <f>Egresos!A29</f>
        <v>54105</v>
      </c>
      <c r="G37" s="94" t="str">
        <f>Egresos!B29</f>
        <v>Productos de papel y carton</v>
      </c>
      <c r="H37" s="156">
        <f>Egresos!E29</f>
        <v>780.92</v>
      </c>
    </row>
    <row r="38" spans="1:8" ht="15.75" customHeight="1">
      <c r="A38" s="40">
        <v>1</v>
      </c>
      <c r="B38" s="41" t="s">
        <v>173</v>
      </c>
      <c r="C38" s="41" t="s">
        <v>175</v>
      </c>
      <c r="D38" s="41" t="s">
        <v>176</v>
      </c>
      <c r="E38" s="41" t="s">
        <v>177</v>
      </c>
      <c r="F38" s="89" t="str">
        <f>Egresos!A36</f>
        <v>54114</v>
      </c>
      <c r="G38" s="94" t="str">
        <f>Egresos!B36</f>
        <v>Materiales de oficina</v>
      </c>
      <c r="H38" s="156">
        <f>Egresos!E36</f>
        <v>498.28</v>
      </c>
    </row>
    <row r="39" spans="1:8" ht="15.75" customHeight="1">
      <c r="A39" s="40">
        <v>1</v>
      </c>
      <c r="B39" s="41" t="s">
        <v>173</v>
      </c>
      <c r="C39" s="41" t="s">
        <v>175</v>
      </c>
      <c r="D39" s="41" t="s">
        <v>176</v>
      </c>
      <c r="E39" s="41" t="s">
        <v>177</v>
      </c>
      <c r="F39" s="89" t="str">
        <f>Egresos!A37</f>
        <v>54115</v>
      </c>
      <c r="G39" s="94" t="str">
        <f>Egresos!B37</f>
        <v>Materiales Informaticos</v>
      </c>
      <c r="H39" s="156">
        <f>Egresos!E37</f>
        <v>2110.5</v>
      </c>
    </row>
    <row r="40" spans="1:8" ht="15.75" customHeight="1">
      <c r="A40" s="40">
        <v>1</v>
      </c>
      <c r="B40" s="41" t="s">
        <v>173</v>
      </c>
      <c r="C40" s="41" t="s">
        <v>175</v>
      </c>
      <c r="D40" s="41" t="s">
        <v>176</v>
      </c>
      <c r="E40" s="41" t="s">
        <v>177</v>
      </c>
      <c r="F40" s="89" t="str">
        <f>Egresos!A40</f>
        <v>54119</v>
      </c>
      <c r="G40" s="94" t="str">
        <f>Egresos!B40</f>
        <v>Materiales Eléctricos</v>
      </c>
      <c r="H40" s="156">
        <f>Egresos!E40</f>
        <v>7</v>
      </c>
    </row>
    <row r="41" spans="1:8" ht="15.75" customHeight="1">
      <c r="A41" s="40">
        <v>1</v>
      </c>
      <c r="B41" s="41" t="s">
        <v>173</v>
      </c>
      <c r="C41" s="41" t="s">
        <v>175</v>
      </c>
      <c r="D41" s="41" t="s">
        <v>176</v>
      </c>
      <c r="E41" s="41" t="s">
        <v>177</v>
      </c>
      <c r="F41" s="89" t="str">
        <f>Egresos!A42</f>
        <v>54199</v>
      </c>
      <c r="G41" s="94" t="str">
        <f>Egresos!B42</f>
        <v>Bienes de uso y consumo diverso</v>
      </c>
      <c r="H41" s="156">
        <f>Egresos!E42</f>
        <v>13</v>
      </c>
    </row>
    <row r="42" spans="1:8" ht="15.75" customHeight="1">
      <c r="A42" s="40">
        <v>1</v>
      </c>
      <c r="B42" s="41" t="s">
        <v>173</v>
      </c>
      <c r="C42" s="41" t="s">
        <v>175</v>
      </c>
      <c r="D42" s="41" t="s">
        <v>176</v>
      </c>
      <c r="E42" s="41" t="s">
        <v>177</v>
      </c>
      <c r="F42" s="89" t="str">
        <f>Egresos!A74</f>
        <v>55603</v>
      </c>
      <c r="G42" s="94" t="str">
        <f>Egresos!B74</f>
        <v>Comisiones y gastos bancarios</v>
      </c>
      <c r="H42" s="156">
        <f>Egresos!E74</f>
        <v>50</v>
      </c>
    </row>
    <row r="43" spans="1:8" ht="15.75" customHeight="1">
      <c r="A43" s="40">
        <v>1</v>
      </c>
      <c r="B43" s="41" t="s">
        <v>173</v>
      </c>
      <c r="C43" s="41" t="s">
        <v>175</v>
      </c>
      <c r="D43" s="41" t="s">
        <v>176</v>
      </c>
      <c r="E43" s="41" t="s">
        <v>177</v>
      </c>
      <c r="F43" s="89" t="str">
        <f>Egresos!A79</f>
        <v>56305</v>
      </c>
      <c r="G43" s="94" t="str">
        <f>Egresos!B79</f>
        <v>Becas</v>
      </c>
      <c r="H43" s="156">
        <f>Egresos!E79</f>
        <v>500</v>
      </c>
    </row>
    <row r="44" spans="1:8" ht="15.75" customHeight="1">
      <c r="A44" s="40">
        <v>1</v>
      </c>
      <c r="B44" s="41" t="s">
        <v>173</v>
      </c>
      <c r="C44" s="41" t="s">
        <v>175</v>
      </c>
      <c r="D44" s="41" t="s">
        <v>176</v>
      </c>
      <c r="E44" s="41" t="s">
        <v>177</v>
      </c>
      <c r="F44" s="89" t="str">
        <f>Egresos!A80</f>
        <v>61101</v>
      </c>
      <c r="G44" s="94" t="str">
        <f>Egresos!B80</f>
        <v>Mobiliarios</v>
      </c>
      <c r="H44" s="156">
        <f>Egresos!E80</f>
        <v>150</v>
      </c>
    </row>
    <row r="45" spans="1:8" ht="15.75" customHeight="1">
      <c r="A45" s="40">
        <v>1</v>
      </c>
      <c r="B45" s="41" t="s">
        <v>173</v>
      </c>
      <c r="C45" s="41" t="s">
        <v>175</v>
      </c>
      <c r="D45" s="41" t="s">
        <v>176</v>
      </c>
      <c r="E45" s="41" t="s">
        <v>177</v>
      </c>
      <c r="F45" s="89" t="str">
        <f>Egresos!A82</f>
        <v>61104</v>
      </c>
      <c r="G45" s="94" t="str">
        <f>Egresos!B82</f>
        <v>Equipos informáticos</v>
      </c>
      <c r="H45" s="156">
        <f>Egresos!E82</f>
        <v>600</v>
      </c>
    </row>
    <row r="46" spans="1:8" ht="15.75" customHeight="1">
      <c r="A46" s="40">
        <v>1</v>
      </c>
      <c r="B46" s="41" t="s">
        <v>173</v>
      </c>
      <c r="C46" s="41" t="s">
        <v>175</v>
      </c>
      <c r="D46" s="41" t="s">
        <v>176</v>
      </c>
      <c r="E46" s="41" t="s">
        <v>177</v>
      </c>
      <c r="F46" s="89" t="str">
        <f>Egresos!A87</f>
        <v>61403</v>
      </c>
      <c r="G46" s="94" t="str">
        <f>Egresos!B87</f>
        <v>Derechos de propiedad intelectual</v>
      </c>
      <c r="H46" s="156">
        <f>Egresos!E87</f>
        <v>200</v>
      </c>
    </row>
    <row r="47" spans="1:8" ht="15.75" customHeight="1">
      <c r="A47" s="40"/>
      <c r="B47" s="41"/>
      <c r="C47" s="41"/>
      <c r="D47" s="41"/>
      <c r="E47" s="41"/>
      <c r="F47" s="191"/>
      <c r="G47" s="216" t="s">
        <v>377</v>
      </c>
      <c r="H47" s="121">
        <f>SUM(H31:H46)</f>
        <v>43380.82</v>
      </c>
    </row>
    <row r="48" spans="1:8" ht="15.75" customHeight="1">
      <c r="A48" s="40">
        <v>1</v>
      </c>
      <c r="B48" s="41" t="s">
        <v>175</v>
      </c>
      <c r="C48" s="41" t="s">
        <v>173</v>
      </c>
      <c r="D48" s="41" t="s">
        <v>176</v>
      </c>
      <c r="E48" s="41" t="s">
        <v>177</v>
      </c>
      <c r="F48" s="89">
        <f>Egresos!A12</f>
        <v>51101</v>
      </c>
      <c r="G48" s="94" t="str">
        <f>Egresos!B12</f>
        <v>Sueldos</v>
      </c>
      <c r="H48" s="156">
        <f>Egresos!G12</f>
        <v>15838.32</v>
      </c>
    </row>
    <row r="49" spans="1:8" ht="15.75" customHeight="1">
      <c r="A49" s="40">
        <v>1</v>
      </c>
      <c r="B49" s="41" t="s">
        <v>175</v>
      </c>
      <c r="C49" s="41" t="s">
        <v>173</v>
      </c>
      <c r="D49" s="41" t="s">
        <v>176</v>
      </c>
      <c r="E49" s="41" t="s">
        <v>177</v>
      </c>
      <c r="F49" s="89">
        <f>Egresos!A13</f>
        <v>51103</v>
      </c>
      <c r="G49" s="94" t="str">
        <f>Egresos!B13</f>
        <v>Aguinaldos</v>
      </c>
      <c r="H49" s="156">
        <f>Egresos!G13</f>
        <v>912.52</v>
      </c>
    </row>
    <row r="50" spans="1:8" ht="15.75" customHeight="1">
      <c r="A50" s="40">
        <v>1</v>
      </c>
      <c r="B50" s="41" t="s">
        <v>175</v>
      </c>
      <c r="C50" s="41" t="s">
        <v>173</v>
      </c>
      <c r="D50" s="41" t="s">
        <v>176</v>
      </c>
      <c r="E50" s="41" t="s">
        <v>177</v>
      </c>
      <c r="F50" s="89" t="str">
        <f>Egresos!A15</f>
        <v>51107</v>
      </c>
      <c r="G50" s="94" t="str">
        <f>Egresos!B15</f>
        <v>Beneficios Adicionales</v>
      </c>
      <c r="H50" s="156">
        <f>Egresos!G15</f>
        <v>600</v>
      </c>
    </row>
    <row r="51" spans="1:8" ht="15.75" customHeight="1">
      <c r="A51" s="40">
        <v>1</v>
      </c>
      <c r="B51" s="41" t="s">
        <v>175</v>
      </c>
      <c r="C51" s="41" t="s">
        <v>173</v>
      </c>
      <c r="D51" s="41" t="s">
        <v>176</v>
      </c>
      <c r="E51" s="41" t="s">
        <v>177</v>
      </c>
      <c r="F51" s="89" t="str">
        <f>Egresos!A19</f>
        <v>51401</v>
      </c>
      <c r="G51" s="94" t="str">
        <f>Egresos!B19</f>
        <v>Por Remuneraciones Permanentes (ISSS)</v>
      </c>
      <c r="H51" s="156">
        <f>Egresos!G19</f>
        <v>1187.8800000000001</v>
      </c>
    </row>
    <row r="52" spans="1:8" ht="15.75" customHeight="1">
      <c r="A52" s="40">
        <v>1</v>
      </c>
      <c r="B52" s="41" t="s">
        <v>175</v>
      </c>
      <c r="C52" s="41" t="s">
        <v>173</v>
      </c>
      <c r="D52" s="41" t="s">
        <v>176</v>
      </c>
      <c r="E52" s="41" t="s">
        <v>177</v>
      </c>
      <c r="F52" s="89" t="str">
        <f>Egresos!A20</f>
        <v>51501</v>
      </c>
      <c r="G52" s="94" t="str">
        <f>Egresos!B20</f>
        <v>Por Remuneraciones Permanentes (AFP'S)</v>
      </c>
      <c r="H52" s="156">
        <f>Egresos!G20</f>
        <v>1183.2</v>
      </c>
    </row>
    <row r="53" spans="1:8" ht="15.75" customHeight="1">
      <c r="A53" s="40">
        <v>1</v>
      </c>
      <c r="B53" s="41" t="s">
        <v>175</v>
      </c>
      <c r="C53" s="41" t="s">
        <v>173</v>
      </c>
      <c r="D53" s="41" t="s">
        <v>176</v>
      </c>
      <c r="E53" s="41" t="s">
        <v>177</v>
      </c>
      <c r="F53" s="89" t="str">
        <f>Egresos!A29</f>
        <v>54105</v>
      </c>
      <c r="G53" s="94" t="str">
        <f>Egresos!B29</f>
        <v>Productos de papel y carton</v>
      </c>
      <c r="H53" s="156">
        <f>Egresos!G29</f>
        <v>45.02</v>
      </c>
    </row>
    <row r="54" spans="1:8" ht="15.75" customHeight="1">
      <c r="A54" s="40">
        <v>1</v>
      </c>
      <c r="B54" s="41" t="s">
        <v>175</v>
      </c>
      <c r="C54" s="41" t="s">
        <v>173</v>
      </c>
      <c r="D54" s="41" t="s">
        <v>176</v>
      </c>
      <c r="E54" s="41" t="s">
        <v>177</v>
      </c>
      <c r="F54" s="89" t="str">
        <f>Egresos!A36</f>
        <v>54114</v>
      </c>
      <c r="G54" s="94" t="str">
        <f>Egresos!B36</f>
        <v>Materiales de oficina</v>
      </c>
      <c r="H54" s="156">
        <f>Egresos!G36</f>
        <v>279</v>
      </c>
    </row>
    <row r="55" spans="1:8" ht="15.75" customHeight="1">
      <c r="A55" s="40">
        <v>1</v>
      </c>
      <c r="B55" s="41" t="s">
        <v>175</v>
      </c>
      <c r="C55" s="41" t="s">
        <v>173</v>
      </c>
      <c r="D55" s="41" t="s">
        <v>176</v>
      </c>
      <c r="E55" s="41" t="s">
        <v>177</v>
      </c>
      <c r="F55" s="89" t="str">
        <f>Egresos!A80</f>
        <v>61101</v>
      </c>
      <c r="G55" s="94" t="str">
        <f>Egresos!B80</f>
        <v>Mobiliarios</v>
      </c>
      <c r="H55" s="156">
        <f>Egresos!G80</f>
        <v>175</v>
      </c>
    </row>
    <row r="56" spans="1:8" ht="15.75" customHeight="1">
      <c r="A56" s="40">
        <v>1</v>
      </c>
      <c r="B56" s="41" t="s">
        <v>175</v>
      </c>
      <c r="C56" s="41" t="s">
        <v>173</v>
      </c>
      <c r="D56" s="41" t="s">
        <v>176</v>
      </c>
      <c r="E56" s="41" t="s">
        <v>177</v>
      </c>
      <c r="F56" s="89" t="str">
        <f>Egresos!A82</f>
        <v>61104</v>
      </c>
      <c r="G56" s="94" t="str">
        <f>Egresos!B82</f>
        <v>Equipos informáticos</v>
      </c>
      <c r="H56" s="156">
        <f>Egresos!G82</f>
        <v>80</v>
      </c>
    </row>
    <row r="57" spans="1:8" ht="15.75" customHeight="1">
      <c r="A57" s="40">
        <v>1</v>
      </c>
      <c r="B57" s="41" t="s">
        <v>175</v>
      </c>
      <c r="C57" s="41" t="s">
        <v>173</v>
      </c>
      <c r="D57" s="41" t="s">
        <v>176</v>
      </c>
      <c r="E57" s="41" t="s">
        <v>177</v>
      </c>
      <c r="F57" s="89" t="str">
        <f>Egresos!A84</f>
        <v>61199</v>
      </c>
      <c r="G57" s="94" t="str">
        <f>Egresos!B84</f>
        <v>Bienes muebles diversos</v>
      </c>
      <c r="H57" s="156">
        <f>Egresos!G84</f>
        <v>150</v>
      </c>
    </row>
    <row r="58" spans="1:8" ht="15.75" customHeight="1">
      <c r="A58" s="40"/>
      <c r="B58" s="41"/>
      <c r="C58" s="41"/>
      <c r="D58" s="41"/>
      <c r="E58" s="41"/>
      <c r="F58" s="191"/>
      <c r="G58" s="216" t="s">
        <v>377</v>
      </c>
      <c r="H58" s="121">
        <f>SUM(H48:H57)</f>
        <v>20450.940000000002</v>
      </c>
    </row>
    <row r="59" spans="1:8" ht="15.75" customHeight="1">
      <c r="A59" s="40">
        <v>1</v>
      </c>
      <c r="B59" s="41" t="s">
        <v>175</v>
      </c>
      <c r="C59" s="41" t="s">
        <v>175</v>
      </c>
      <c r="D59" s="41" t="s">
        <v>176</v>
      </c>
      <c r="E59" s="41" t="s">
        <v>177</v>
      </c>
      <c r="F59" s="89">
        <f>Egresos!A12</f>
        <v>51101</v>
      </c>
      <c r="G59" s="94" t="str">
        <f>Egresos!B12</f>
        <v>Sueldos</v>
      </c>
      <c r="H59" s="156">
        <f>Egresos!I12</f>
        <v>46478.400000000001</v>
      </c>
    </row>
    <row r="60" spans="1:8" ht="15.75" customHeight="1">
      <c r="A60" s="40">
        <v>1</v>
      </c>
      <c r="B60" s="41" t="s">
        <v>175</v>
      </c>
      <c r="C60" s="41" t="s">
        <v>175</v>
      </c>
      <c r="D60" s="41" t="s">
        <v>176</v>
      </c>
      <c r="E60" s="41" t="s">
        <v>177</v>
      </c>
      <c r="F60" s="89">
        <f>Egresos!A13</f>
        <v>51103</v>
      </c>
      <c r="G60" s="94" t="str">
        <f>Egresos!B13</f>
        <v>Aguinaldos</v>
      </c>
      <c r="H60" s="156">
        <f>Egresos!I13</f>
        <v>3193.82</v>
      </c>
    </row>
    <row r="61" spans="1:8" ht="15.75" customHeight="1">
      <c r="A61" s="40">
        <v>1</v>
      </c>
      <c r="B61" s="41" t="s">
        <v>175</v>
      </c>
      <c r="C61" s="41" t="s">
        <v>175</v>
      </c>
      <c r="D61" s="41" t="s">
        <v>176</v>
      </c>
      <c r="E61" s="41" t="s">
        <v>177</v>
      </c>
      <c r="F61" s="89" t="str">
        <f>Egresos!A15</f>
        <v>51107</v>
      </c>
      <c r="G61" s="94" t="str">
        <f>Egresos!B15</f>
        <v>Beneficios Adicionales</v>
      </c>
      <c r="H61" s="156">
        <f>Egresos!I15</f>
        <v>2100</v>
      </c>
    </row>
    <row r="62" spans="1:8" ht="15.75" customHeight="1">
      <c r="A62" s="40">
        <v>1</v>
      </c>
      <c r="B62" s="41" t="s">
        <v>175</v>
      </c>
      <c r="C62" s="41" t="s">
        <v>175</v>
      </c>
      <c r="D62" s="41" t="s">
        <v>176</v>
      </c>
      <c r="E62" s="41" t="s">
        <v>177</v>
      </c>
      <c r="F62" s="89" t="str">
        <f>Egresos!A19</f>
        <v>51401</v>
      </c>
      <c r="G62" s="94" t="str">
        <f>Egresos!B19</f>
        <v>Por Remuneraciones Permanentes (ISSS)</v>
      </c>
      <c r="H62" s="156">
        <f>Egresos!I19</f>
        <v>3486.12</v>
      </c>
    </row>
    <row r="63" spans="1:8" ht="15.75" customHeight="1">
      <c r="A63" s="40">
        <v>1</v>
      </c>
      <c r="B63" s="41" t="s">
        <v>175</v>
      </c>
      <c r="C63" s="41" t="s">
        <v>175</v>
      </c>
      <c r="D63" s="41" t="s">
        <v>176</v>
      </c>
      <c r="E63" s="41" t="s">
        <v>177</v>
      </c>
      <c r="F63" s="89" t="str">
        <f>Egresos!A20</f>
        <v>51501</v>
      </c>
      <c r="G63" s="94" t="str">
        <f>Egresos!B20</f>
        <v>Por Remuneraciones Permanentes (AFP'S)</v>
      </c>
      <c r="H63" s="156">
        <f>Egresos!I20</f>
        <v>3601.92</v>
      </c>
    </row>
    <row r="64" spans="1:8" ht="15.75" customHeight="1">
      <c r="A64" s="40">
        <v>1</v>
      </c>
      <c r="B64" s="41" t="s">
        <v>175</v>
      </c>
      <c r="C64" s="41" t="s">
        <v>175</v>
      </c>
      <c r="D64" s="41" t="s">
        <v>176</v>
      </c>
      <c r="E64" s="41" t="s">
        <v>177</v>
      </c>
      <c r="F64" s="89" t="str">
        <f>Egresos!A28</f>
        <v>54104</v>
      </c>
      <c r="G64" s="94" t="str">
        <f>Egresos!B28</f>
        <v>Productos Textiles y Vestuarios</v>
      </c>
      <c r="H64" s="156">
        <f>Egresos!I28</f>
        <v>36</v>
      </c>
    </row>
    <row r="65" spans="1:8" ht="15.75" customHeight="1">
      <c r="A65" s="40">
        <v>1</v>
      </c>
      <c r="B65" s="41" t="s">
        <v>175</v>
      </c>
      <c r="C65" s="41" t="s">
        <v>175</v>
      </c>
      <c r="D65" s="41" t="s">
        <v>176</v>
      </c>
      <c r="E65" s="41" t="s">
        <v>177</v>
      </c>
      <c r="F65" s="89" t="str">
        <f>Egresos!A29</f>
        <v>54105</v>
      </c>
      <c r="G65" s="94" t="str">
        <f>Egresos!B29</f>
        <v>Productos de papel y carton</v>
      </c>
      <c r="H65" s="156">
        <f>Egresos!I29</f>
        <v>730.78</v>
      </c>
    </row>
    <row r="66" spans="1:8" ht="15.75" customHeight="1">
      <c r="A66" s="40">
        <v>1</v>
      </c>
      <c r="B66" s="41" t="s">
        <v>175</v>
      </c>
      <c r="C66" s="41" t="s">
        <v>175</v>
      </c>
      <c r="D66" s="41" t="s">
        <v>176</v>
      </c>
      <c r="E66" s="41" t="s">
        <v>177</v>
      </c>
      <c r="F66" s="89" t="str">
        <f>Egresos!A31</f>
        <v>54107</v>
      </c>
      <c r="G66" s="94" t="str">
        <f>Egresos!B31</f>
        <v>Productos químicos</v>
      </c>
      <c r="H66" s="156">
        <f>Egresos!I31</f>
        <v>127</v>
      </c>
    </row>
    <row r="67" spans="1:8" ht="15.75" customHeight="1">
      <c r="A67" s="40">
        <v>1</v>
      </c>
      <c r="B67" s="41" t="s">
        <v>175</v>
      </c>
      <c r="C67" s="41" t="s">
        <v>175</v>
      </c>
      <c r="D67" s="41" t="s">
        <v>176</v>
      </c>
      <c r="E67" s="41" t="s">
        <v>177</v>
      </c>
      <c r="F67" s="89" t="str">
        <f>Egresos!A36</f>
        <v>54114</v>
      </c>
      <c r="G67" s="94" t="str">
        <f>Egresos!B36</f>
        <v>Materiales de oficina</v>
      </c>
      <c r="H67" s="156">
        <f>Egresos!I36</f>
        <v>1326.1</v>
      </c>
    </row>
    <row r="68" spans="1:8" ht="15.75" customHeight="1">
      <c r="A68" s="40">
        <v>1</v>
      </c>
      <c r="B68" s="41" t="s">
        <v>175</v>
      </c>
      <c r="C68" s="41" t="s">
        <v>175</v>
      </c>
      <c r="D68" s="41" t="s">
        <v>176</v>
      </c>
      <c r="E68" s="41" t="s">
        <v>177</v>
      </c>
      <c r="F68" s="89" t="str">
        <f>Egresos!A37</f>
        <v>54115</v>
      </c>
      <c r="G68" s="94" t="str">
        <f>Egresos!B37</f>
        <v>Materiales Informaticos</v>
      </c>
      <c r="H68" s="156">
        <f>Egresos!I37</f>
        <v>950</v>
      </c>
    </row>
    <row r="69" spans="1:8" ht="15.75" customHeight="1">
      <c r="A69" s="40">
        <v>1</v>
      </c>
      <c r="B69" s="41" t="s">
        <v>175</v>
      </c>
      <c r="C69" s="41" t="s">
        <v>175</v>
      </c>
      <c r="D69" s="41" t="s">
        <v>176</v>
      </c>
      <c r="E69" s="41" t="s">
        <v>177</v>
      </c>
      <c r="F69" s="89" t="str">
        <f>Egresos!A39</f>
        <v>54118</v>
      </c>
      <c r="G69" s="94" t="str">
        <f>Egresos!B39</f>
        <v>Herramientas, Repuestos y Accesorios</v>
      </c>
      <c r="H69" s="156">
        <f>Egresos!I39</f>
        <v>30</v>
      </c>
    </row>
    <row r="70" spans="1:8" ht="15.75" customHeight="1">
      <c r="A70" s="40">
        <v>1</v>
      </c>
      <c r="B70" s="41" t="s">
        <v>175</v>
      </c>
      <c r="C70" s="41" t="s">
        <v>175</v>
      </c>
      <c r="D70" s="41" t="s">
        <v>176</v>
      </c>
      <c r="E70" s="41" t="s">
        <v>177</v>
      </c>
      <c r="F70" s="89" t="str">
        <f>Egresos!A42</f>
        <v>54199</v>
      </c>
      <c r="G70" s="94" t="str">
        <f>Egresos!B42</f>
        <v>Bienes de uso y consumo diverso</v>
      </c>
      <c r="H70" s="156">
        <f>Egresos!I42</f>
        <v>4286.7</v>
      </c>
    </row>
    <row r="71" spans="1:8" ht="15.75" customHeight="1">
      <c r="A71" s="40">
        <v>1</v>
      </c>
      <c r="B71" s="41" t="s">
        <v>175</v>
      </c>
      <c r="C71" s="41" t="s">
        <v>175</v>
      </c>
      <c r="D71" s="41" t="s">
        <v>176</v>
      </c>
      <c r="E71" s="41" t="s">
        <v>177</v>
      </c>
      <c r="F71" s="89" t="str">
        <f>Egresos!A44</f>
        <v>54202</v>
      </c>
      <c r="G71" s="94" t="str">
        <f>Egresos!B44</f>
        <v>Servicios de agua</v>
      </c>
      <c r="H71" s="156">
        <f>Egresos!I44</f>
        <v>1214.4000000000001</v>
      </c>
    </row>
    <row r="72" spans="1:8" ht="15.75" customHeight="1">
      <c r="A72" s="40">
        <v>1</v>
      </c>
      <c r="B72" s="41" t="s">
        <v>175</v>
      </c>
      <c r="C72" s="41" t="s">
        <v>175</v>
      </c>
      <c r="D72" s="41" t="s">
        <v>176</v>
      </c>
      <c r="E72" s="41" t="s">
        <v>177</v>
      </c>
      <c r="F72" s="89" t="str">
        <f>Egresos!A75</f>
        <v>55799</v>
      </c>
      <c r="G72" s="94" t="str">
        <f>Egresos!B75</f>
        <v>Gastos diversos</v>
      </c>
      <c r="H72" s="156">
        <f>Egresos!I75</f>
        <v>5552.98</v>
      </c>
    </row>
    <row r="73" spans="1:8" ht="15.75" customHeight="1">
      <c r="A73" s="40">
        <v>1</v>
      </c>
      <c r="B73" s="41" t="s">
        <v>175</v>
      </c>
      <c r="C73" s="41" t="s">
        <v>175</v>
      </c>
      <c r="D73" s="41" t="s">
        <v>176</v>
      </c>
      <c r="E73" s="41" t="s">
        <v>177</v>
      </c>
      <c r="F73" s="89" t="str">
        <f>Egresos!A80</f>
        <v>61101</v>
      </c>
      <c r="G73" s="94" t="str">
        <f>Egresos!B80</f>
        <v>Mobiliarios</v>
      </c>
      <c r="H73" s="156">
        <f>Egresos!I80</f>
        <v>420.58</v>
      </c>
    </row>
    <row r="74" spans="1:8" ht="15.75" customHeight="1">
      <c r="A74" s="40">
        <v>1</v>
      </c>
      <c r="B74" s="41" t="s">
        <v>175</v>
      </c>
      <c r="C74" s="41" t="s">
        <v>175</v>
      </c>
      <c r="D74" s="41" t="s">
        <v>176</v>
      </c>
      <c r="E74" s="41" t="s">
        <v>177</v>
      </c>
      <c r="F74" s="89" t="str">
        <f>Egresos!A82</f>
        <v>61104</v>
      </c>
      <c r="G74" s="94" t="str">
        <f>Egresos!B82</f>
        <v>Equipos informáticos</v>
      </c>
      <c r="H74" s="156">
        <f>Egresos!I82</f>
        <v>982.6</v>
      </c>
    </row>
    <row r="75" spans="1:8" ht="15.75" customHeight="1">
      <c r="A75" s="40">
        <v>1</v>
      </c>
      <c r="B75" s="41" t="s">
        <v>175</v>
      </c>
      <c r="C75" s="41" t="s">
        <v>175</v>
      </c>
      <c r="D75" s="41" t="s">
        <v>176</v>
      </c>
      <c r="E75" s="41" t="s">
        <v>177</v>
      </c>
      <c r="F75" s="89" t="str">
        <f>Egresos!A84</f>
        <v>61199</v>
      </c>
      <c r="G75" s="94" t="str">
        <f>Egresos!B84</f>
        <v>Bienes muebles diversos</v>
      </c>
      <c r="H75" s="156">
        <f>Egresos!I84</f>
        <v>300</v>
      </c>
    </row>
    <row r="76" spans="1:8" ht="15.75" customHeight="1">
      <c r="A76" s="40"/>
      <c r="B76" s="41"/>
      <c r="C76" s="41"/>
      <c r="D76" s="41"/>
      <c r="E76" s="41"/>
      <c r="F76" s="198"/>
      <c r="G76" s="160" t="s">
        <v>377</v>
      </c>
      <c r="H76" s="138">
        <f>SUM(H59:H75)</f>
        <v>74817.399999999994</v>
      </c>
    </row>
    <row r="77" spans="1:8" ht="16.5" customHeight="1" thickBot="1">
      <c r="A77" s="38"/>
      <c r="B77" s="27"/>
      <c r="C77" s="27"/>
      <c r="D77" s="27"/>
      <c r="E77" s="27"/>
      <c r="F77" s="199"/>
      <c r="G77" s="139" t="s">
        <v>38</v>
      </c>
      <c r="H77" s="140">
        <f>H30+H47+H58+H76</f>
        <v>256843.90999999997</v>
      </c>
    </row>
    <row r="78" spans="1:8">
      <c r="F78" s="194"/>
    </row>
    <row r="79" spans="1:8">
      <c r="F79" s="194"/>
    </row>
    <row r="80" spans="1:8">
      <c r="F80" s="194"/>
    </row>
    <row r="81" spans="6:8">
      <c r="F81" s="194"/>
      <c r="H81" s="179"/>
    </row>
    <row r="82" spans="6:8">
      <c r="F82" s="194"/>
    </row>
    <row r="83" spans="6:8">
      <c r="F83" s="194"/>
      <c r="H83" s="179"/>
    </row>
    <row r="84" spans="6:8">
      <c r="F84" s="194"/>
    </row>
    <row r="85" spans="6:8">
      <c r="F85" s="194"/>
    </row>
    <row r="86" spans="6:8">
      <c r="F86" s="194"/>
    </row>
    <row r="87" spans="6:8">
      <c r="F87" s="194"/>
    </row>
    <row r="88" spans="6:8">
      <c r="F88" s="194"/>
    </row>
    <row r="89" spans="6:8">
      <c r="F89" s="194"/>
    </row>
    <row r="90" spans="6:8">
      <c r="F90" s="194"/>
    </row>
    <row r="91" spans="6:8">
      <c r="F91" s="194"/>
    </row>
    <row r="92" spans="6:8">
      <c r="F92" s="194"/>
    </row>
    <row r="93" spans="6:8">
      <c r="F93" s="194"/>
    </row>
    <row r="94" spans="6:8">
      <c r="F94" s="194"/>
    </row>
    <row r="95" spans="6:8">
      <c r="F95" s="194"/>
    </row>
    <row r="96" spans="6:8">
      <c r="F96" s="194"/>
    </row>
    <row r="97" spans="6:6">
      <c r="F97" s="194"/>
    </row>
    <row r="98" spans="6:6">
      <c r="F98" s="194"/>
    </row>
    <row r="99" spans="6:6">
      <c r="F99" s="194"/>
    </row>
    <row r="100" spans="6:6">
      <c r="F100" s="194"/>
    </row>
    <row r="101" spans="6:6">
      <c r="F101" s="194"/>
    </row>
    <row r="102" spans="6:6">
      <c r="F102" s="194"/>
    </row>
    <row r="103" spans="6:6">
      <c r="F103" s="194"/>
    </row>
    <row r="104" spans="6:6">
      <c r="F104" s="194"/>
    </row>
    <row r="105" spans="6:6">
      <c r="F105" s="194"/>
    </row>
    <row r="106" spans="6:6">
      <c r="F106" s="194"/>
    </row>
    <row r="107" spans="6:6">
      <c r="F107" s="194"/>
    </row>
    <row r="108" spans="6:6">
      <c r="F108" s="194"/>
    </row>
    <row r="109" spans="6:6">
      <c r="F109" s="194"/>
    </row>
    <row r="110" spans="6:6">
      <c r="F110" s="194"/>
    </row>
    <row r="111" spans="6:6">
      <c r="F111" s="194"/>
    </row>
    <row r="112" spans="6:6">
      <c r="F112" s="194"/>
    </row>
    <row r="113" spans="6:6">
      <c r="F113" s="194"/>
    </row>
    <row r="114" spans="6:6">
      <c r="F114" s="194"/>
    </row>
    <row r="115" spans="6:6">
      <c r="F115" s="194"/>
    </row>
    <row r="116" spans="6:6">
      <c r="F116" s="194"/>
    </row>
    <row r="117" spans="6:6">
      <c r="F117" s="194"/>
    </row>
    <row r="118" spans="6:6">
      <c r="F118" s="194"/>
    </row>
    <row r="119" spans="6:6">
      <c r="F119" s="194"/>
    </row>
    <row r="120" spans="6:6">
      <c r="F120" s="194"/>
    </row>
    <row r="121" spans="6:6">
      <c r="F121" s="194"/>
    </row>
    <row r="122" spans="6:6">
      <c r="F122" s="194"/>
    </row>
    <row r="123" spans="6:6">
      <c r="F123" s="194"/>
    </row>
    <row r="124" spans="6:6">
      <c r="F124" s="194"/>
    </row>
    <row r="125" spans="6:6">
      <c r="F125" s="194"/>
    </row>
    <row r="126" spans="6:6">
      <c r="F126" s="194"/>
    </row>
    <row r="127" spans="6:6">
      <c r="F127" s="194"/>
    </row>
    <row r="128" spans="6:6">
      <c r="F128" s="194"/>
    </row>
    <row r="129" spans="6:6">
      <c r="F129" s="194"/>
    </row>
    <row r="130" spans="6:6">
      <c r="F130" s="194"/>
    </row>
    <row r="131" spans="6:6">
      <c r="F131" s="194"/>
    </row>
    <row r="132" spans="6:6">
      <c r="F132" s="194"/>
    </row>
    <row r="133" spans="6:6">
      <c r="F133" s="194"/>
    </row>
    <row r="134" spans="6:6">
      <c r="F134" s="194"/>
    </row>
    <row r="135" spans="6:6">
      <c r="F135" s="194"/>
    </row>
    <row r="136" spans="6:6">
      <c r="F136" s="194"/>
    </row>
    <row r="137" spans="6:6">
      <c r="F137" s="194"/>
    </row>
    <row r="138" spans="6:6">
      <c r="F138" s="194"/>
    </row>
    <row r="139" spans="6:6">
      <c r="F139" s="194"/>
    </row>
    <row r="140" spans="6:6">
      <c r="F140" s="194"/>
    </row>
    <row r="141" spans="6:6">
      <c r="F141" s="194"/>
    </row>
    <row r="142" spans="6:6">
      <c r="F142" s="194"/>
    </row>
    <row r="143" spans="6:6">
      <c r="F143" s="194"/>
    </row>
    <row r="144" spans="6:6">
      <c r="F144" s="194"/>
    </row>
    <row r="145" spans="6:6">
      <c r="F145" s="194"/>
    </row>
    <row r="146" spans="6:6">
      <c r="F146" s="194"/>
    </row>
    <row r="147" spans="6:6">
      <c r="F147" s="194"/>
    </row>
    <row r="148" spans="6:6">
      <c r="F148" s="194"/>
    </row>
    <row r="149" spans="6:6">
      <c r="F149" s="194"/>
    </row>
    <row r="150" spans="6:6">
      <c r="F150" s="194"/>
    </row>
    <row r="151" spans="6:6">
      <c r="F151" s="194"/>
    </row>
    <row r="152" spans="6:6">
      <c r="F152" s="194"/>
    </row>
    <row r="153" spans="6:6">
      <c r="F153" s="194"/>
    </row>
    <row r="154" spans="6:6">
      <c r="F154" s="194"/>
    </row>
    <row r="155" spans="6:6">
      <c r="F155" s="194"/>
    </row>
    <row r="156" spans="6:6">
      <c r="F156" s="194"/>
    </row>
    <row r="157" spans="6:6">
      <c r="F157" s="194"/>
    </row>
    <row r="158" spans="6:6">
      <c r="F158" s="194"/>
    </row>
    <row r="159" spans="6:6">
      <c r="F159" s="194"/>
    </row>
    <row r="160" spans="6:6">
      <c r="F160" s="194"/>
    </row>
    <row r="161" spans="6:6">
      <c r="F161" s="194"/>
    </row>
    <row r="162" spans="6:6">
      <c r="F162" s="194"/>
    </row>
    <row r="163" spans="6:6">
      <c r="F163" s="194"/>
    </row>
    <row r="164" spans="6:6">
      <c r="F164" s="194"/>
    </row>
    <row r="165" spans="6:6">
      <c r="F165" s="194"/>
    </row>
    <row r="166" spans="6:6">
      <c r="F166" s="194"/>
    </row>
    <row r="167" spans="6:6">
      <c r="F167" s="194"/>
    </row>
    <row r="168" spans="6:6">
      <c r="F168" s="194"/>
    </row>
    <row r="169" spans="6:6">
      <c r="F169" s="194"/>
    </row>
    <row r="170" spans="6:6">
      <c r="F170" s="194"/>
    </row>
    <row r="171" spans="6:6">
      <c r="F171" s="194"/>
    </row>
    <row r="172" spans="6:6">
      <c r="F172" s="194"/>
    </row>
    <row r="173" spans="6:6">
      <c r="F173" s="194"/>
    </row>
    <row r="174" spans="6:6">
      <c r="F174" s="194"/>
    </row>
    <row r="175" spans="6:6">
      <c r="F175" s="194"/>
    </row>
    <row r="176" spans="6:6">
      <c r="F176" s="194"/>
    </row>
    <row r="177" spans="6:6">
      <c r="F177" s="194"/>
    </row>
    <row r="178" spans="6:6">
      <c r="F178" s="194"/>
    </row>
    <row r="179" spans="6:6">
      <c r="F179" s="194"/>
    </row>
    <row r="180" spans="6:6">
      <c r="F180" s="194"/>
    </row>
    <row r="181" spans="6:6">
      <c r="F181" s="194"/>
    </row>
    <row r="182" spans="6:6">
      <c r="F182" s="194"/>
    </row>
    <row r="183" spans="6:6">
      <c r="F183" s="194"/>
    </row>
    <row r="184" spans="6:6">
      <c r="F184" s="194"/>
    </row>
    <row r="185" spans="6:6">
      <c r="F185" s="194"/>
    </row>
    <row r="186" spans="6:6">
      <c r="F186" s="194"/>
    </row>
    <row r="187" spans="6:6">
      <c r="F187" s="194"/>
    </row>
    <row r="188" spans="6:6">
      <c r="F188" s="194"/>
    </row>
  </sheetData>
  <protectedRanges>
    <protectedRange sqref="H77" name="Rango1"/>
  </protectedRanges>
  <mergeCells count="10">
    <mergeCell ref="A10:E10"/>
    <mergeCell ref="F10:F11"/>
    <mergeCell ref="A6:H6"/>
    <mergeCell ref="A9:H9"/>
    <mergeCell ref="A2:H2"/>
    <mergeCell ref="A3:H3"/>
    <mergeCell ref="A4:H4"/>
    <mergeCell ref="A5:H5"/>
    <mergeCell ref="A7:H7"/>
    <mergeCell ref="A8:H8"/>
  </mergeCells>
  <phoneticPr fontId="6" type="noConversion"/>
  <pageMargins left="1.1811023622047245" right="0.39370078740157483" top="0.59055118110236227" bottom="0.59055118110236227" header="0" footer="0"/>
  <pageSetup scale="75" orientation="portrait" horizontalDpi="360" verticalDpi="36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I63"/>
  <sheetViews>
    <sheetView topLeftCell="A31" workbookViewId="0">
      <selection activeCell="H48" sqref="H48"/>
    </sheetView>
  </sheetViews>
  <sheetFormatPr baseColWidth="10" defaultRowHeight="15"/>
  <cols>
    <col min="1" max="1" width="4.5703125" style="16" customWidth="1"/>
    <col min="2" max="2" width="4.42578125" style="16" customWidth="1"/>
    <col min="3" max="4" width="4.5703125" style="16" customWidth="1"/>
    <col min="5" max="5" width="6.140625" style="16" customWidth="1"/>
    <col min="6" max="6" width="11" style="16" customWidth="1"/>
    <col min="7" max="7" width="50.5703125" style="3" customWidth="1"/>
    <col min="8" max="8" width="24.7109375" style="39" customWidth="1"/>
    <col min="9" max="9" width="1.28515625" style="114" customWidth="1"/>
    <col min="10" max="16384" width="11.42578125" style="114"/>
  </cols>
  <sheetData>
    <row r="1" spans="1:8" ht="18">
      <c r="A1" s="3"/>
      <c r="C1" s="25"/>
      <c r="D1" s="25"/>
      <c r="E1" s="25"/>
      <c r="F1" s="25"/>
      <c r="G1" s="25"/>
      <c r="H1" s="26" t="s">
        <v>92</v>
      </c>
    </row>
    <row r="2" spans="1:8" ht="18.75">
      <c r="A2" s="266" t="s">
        <v>236</v>
      </c>
      <c r="B2" s="267"/>
      <c r="C2" s="267"/>
      <c r="D2" s="267"/>
      <c r="E2" s="267"/>
      <c r="F2" s="267"/>
      <c r="G2" s="267"/>
      <c r="H2" s="267"/>
    </row>
    <row r="3" spans="1:8" ht="18.75">
      <c r="A3" s="266" t="s">
        <v>205</v>
      </c>
      <c r="B3" s="267"/>
      <c r="C3" s="267"/>
      <c r="D3" s="267"/>
      <c r="E3" s="267"/>
      <c r="F3" s="267"/>
      <c r="G3" s="267"/>
      <c r="H3" s="267"/>
    </row>
    <row r="4" spans="1:8" ht="18.75">
      <c r="A4" s="266" t="s">
        <v>12</v>
      </c>
      <c r="B4" s="267"/>
      <c r="C4" s="267"/>
      <c r="D4" s="267"/>
      <c r="E4" s="267"/>
      <c r="F4" s="267"/>
      <c r="G4" s="267"/>
      <c r="H4" s="267"/>
    </row>
    <row r="5" spans="1:8" ht="18.75">
      <c r="A5" s="266" t="s">
        <v>414</v>
      </c>
      <c r="B5" s="267"/>
      <c r="C5" s="267"/>
      <c r="D5" s="267"/>
      <c r="E5" s="267"/>
      <c r="F5" s="267"/>
      <c r="G5" s="267"/>
      <c r="H5" s="267"/>
    </row>
    <row r="6" spans="1:8" ht="18.75">
      <c r="A6" s="266" t="s">
        <v>13</v>
      </c>
      <c r="B6" s="267"/>
      <c r="C6" s="267"/>
      <c r="D6" s="267"/>
      <c r="E6" s="267"/>
      <c r="F6" s="267"/>
      <c r="G6" s="267"/>
      <c r="H6" s="267"/>
    </row>
    <row r="7" spans="1:8" ht="11.25" customHeight="1">
      <c r="A7" s="274"/>
      <c r="B7" s="275"/>
      <c r="C7" s="275"/>
      <c r="D7" s="275"/>
      <c r="E7" s="275"/>
      <c r="F7" s="275"/>
      <c r="G7" s="275"/>
      <c r="H7" s="275"/>
    </row>
    <row r="8" spans="1:8" ht="18.75">
      <c r="A8" s="271" t="s">
        <v>96</v>
      </c>
      <c r="B8" s="271"/>
      <c r="C8" s="271"/>
      <c r="D8" s="271"/>
      <c r="E8" s="271"/>
      <c r="F8" s="271"/>
      <c r="G8" s="271"/>
      <c r="H8" s="271"/>
    </row>
    <row r="9" spans="1:8" ht="18.75">
      <c r="A9" s="271" t="s">
        <v>378</v>
      </c>
      <c r="B9" s="271"/>
      <c r="C9" s="271"/>
      <c r="D9" s="271"/>
      <c r="E9" s="271"/>
      <c r="F9" s="271"/>
      <c r="G9" s="271"/>
      <c r="H9" s="271"/>
    </row>
    <row r="10" spans="1:8" ht="11.25" customHeight="1" thickBot="1">
      <c r="A10" s="110"/>
      <c r="B10" s="110"/>
      <c r="C10" s="110"/>
      <c r="D10" s="110"/>
      <c r="E10" s="110"/>
      <c r="F10" s="112"/>
      <c r="G10" s="112"/>
      <c r="H10" s="112"/>
    </row>
    <row r="11" spans="1:8" ht="30.75" customHeight="1" thickBot="1">
      <c r="A11" s="272" t="s">
        <v>6</v>
      </c>
      <c r="B11" s="273"/>
      <c r="C11" s="273"/>
      <c r="D11" s="273"/>
      <c r="E11" s="273"/>
      <c r="F11" s="108"/>
      <c r="G11" s="111"/>
      <c r="H11" s="32"/>
    </row>
    <row r="12" spans="1:8" ht="193.5" customHeight="1" thickBot="1">
      <c r="A12" s="33" t="s">
        <v>32</v>
      </c>
      <c r="B12" s="34" t="s">
        <v>33</v>
      </c>
      <c r="C12" s="34" t="s">
        <v>34</v>
      </c>
      <c r="D12" s="34" t="s">
        <v>39</v>
      </c>
      <c r="E12" s="35" t="s">
        <v>35</v>
      </c>
      <c r="F12" s="109" t="s">
        <v>36</v>
      </c>
      <c r="G12" s="36" t="s">
        <v>37</v>
      </c>
      <c r="H12" s="37" t="s">
        <v>100</v>
      </c>
    </row>
    <row r="13" spans="1:8" ht="15.75" customHeight="1">
      <c r="A13" s="40">
        <v>3</v>
      </c>
      <c r="B13" s="41" t="s">
        <v>194</v>
      </c>
      <c r="C13" s="41" t="s">
        <v>173</v>
      </c>
      <c r="D13" s="41" t="s">
        <v>176</v>
      </c>
      <c r="E13" s="41" t="s">
        <v>178</v>
      </c>
      <c r="F13" s="89" t="str">
        <f>Egresos!A16</f>
        <v>51201</v>
      </c>
      <c r="G13" s="94" t="str">
        <f>Egresos!B16</f>
        <v>Sueldos</v>
      </c>
      <c r="H13" s="117">
        <f>Egresos!K16</f>
        <v>14300</v>
      </c>
    </row>
    <row r="14" spans="1:8" ht="15.75" customHeight="1">
      <c r="A14" s="40">
        <v>3</v>
      </c>
      <c r="B14" s="41" t="s">
        <v>194</v>
      </c>
      <c r="C14" s="41" t="s">
        <v>173</v>
      </c>
      <c r="D14" s="41" t="s">
        <v>176</v>
      </c>
      <c r="E14" s="41" t="s">
        <v>178</v>
      </c>
      <c r="F14" s="89" t="str">
        <f>Egresos!A17</f>
        <v>51203</v>
      </c>
      <c r="G14" s="94" t="str">
        <f>Egresos!B17</f>
        <v>Aguinaldos</v>
      </c>
      <c r="H14" s="117">
        <f>Egresos!K17</f>
        <v>1100</v>
      </c>
    </row>
    <row r="15" spans="1:8" ht="15.75" customHeight="1">
      <c r="A15" s="40">
        <v>3</v>
      </c>
      <c r="B15" s="41" t="s">
        <v>194</v>
      </c>
      <c r="C15" s="41" t="s">
        <v>173</v>
      </c>
      <c r="D15" s="41" t="s">
        <v>176</v>
      </c>
      <c r="E15" s="41" t="s">
        <v>178</v>
      </c>
      <c r="F15" s="89" t="str">
        <f>Egresos!A18</f>
        <v>51207</v>
      </c>
      <c r="G15" s="94" t="str">
        <f>Egresos!B18</f>
        <v>Beneficios Adicionales</v>
      </c>
      <c r="H15" s="117">
        <f>Egresos!K18</f>
        <v>900</v>
      </c>
    </row>
    <row r="16" spans="1:8" ht="15.75" customHeight="1">
      <c r="A16" s="40">
        <v>3</v>
      </c>
      <c r="B16" s="41" t="s">
        <v>194</v>
      </c>
      <c r="C16" s="41" t="s">
        <v>173</v>
      </c>
      <c r="D16" s="41" t="s">
        <v>176</v>
      </c>
      <c r="E16" s="41" t="s">
        <v>178</v>
      </c>
      <c r="F16" s="89" t="str">
        <f>Egresos!A19</f>
        <v>51401</v>
      </c>
      <c r="G16" s="94" t="str">
        <f>Egresos!B19</f>
        <v>Por Remuneraciones Permanentes (ISSS)</v>
      </c>
      <c r="H16" s="117">
        <f>Egresos!K19</f>
        <v>990</v>
      </c>
    </row>
    <row r="17" spans="1:8" ht="15.75" customHeight="1">
      <c r="A17" s="40">
        <v>3</v>
      </c>
      <c r="B17" s="41" t="s">
        <v>194</v>
      </c>
      <c r="C17" s="41" t="s">
        <v>173</v>
      </c>
      <c r="D17" s="41" t="s">
        <v>176</v>
      </c>
      <c r="E17" s="41" t="s">
        <v>178</v>
      </c>
      <c r="F17" s="89" t="str">
        <f>Egresos!A20</f>
        <v>51501</v>
      </c>
      <c r="G17" s="94" t="str">
        <f>Egresos!B20</f>
        <v>Por Remuneraciones Permanentes (AFP'S)</v>
      </c>
      <c r="H17" s="117">
        <f>Egresos!K20</f>
        <v>1023</v>
      </c>
    </row>
    <row r="18" spans="1:8" ht="15.75" customHeight="1">
      <c r="A18" s="40">
        <v>3</v>
      </c>
      <c r="B18" s="41" t="s">
        <v>194</v>
      </c>
      <c r="C18" s="41" t="s">
        <v>173</v>
      </c>
      <c r="D18" s="41" t="s">
        <v>176</v>
      </c>
      <c r="E18" s="41" t="s">
        <v>178</v>
      </c>
      <c r="F18" s="89" t="str">
        <f>Egresos!A28</f>
        <v>54104</v>
      </c>
      <c r="G18" s="94" t="str">
        <f>Egresos!B28</f>
        <v>Productos Textiles y Vestuarios</v>
      </c>
      <c r="H18" s="117">
        <f>Egresos!K28</f>
        <v>500</v>
      </c>
    </row>
    <row r="19" spans="1:8" ht="15.75" customHeight="1">
      <c r="A19" s="40">
        <v>3</v>
      </c>
      <c r="B19" s="41" t="s">
        <v>194</v>
      </c>
      <c r="C19" s="41" t="s">
        <v>173</v>
      </c>
      <c r="D19" s="41" t="s">
        <v>176</v>
      </c>
      <c r="E19" s="41" t="s">
        <v>178</v>
      </c>
      <c r="F19" s="89">
        <f>Egresos!A32</f>
        <v>54109</v>
      </c>
      <c r="G19" s="94" t="str">
        <f>Egresos!B32</f>
        <v>Llantas y neumáticos</v>
      </c>
      <c r="H19" s="117">
        <f>Egresos!K32</f>
        <v>2000</v>
      </c>
    </row>
    <row r="20" spans="1:8" ht="15.75" customHeight="1">
      <c r="A20" s="40">
        <v>3</v>
      </c>
      <c r="B20" s="41" t="s">
        <v>194</v>
      </c>
      <c r="C20" s="41" t="s">
        <v>173</v>
      </c>
      <c r="D20" s="41" t="s">
        <v>176</v>
      </c>
      <c r="E20" s="41" t="s">
        <v>178</v>
      </c>
      <c r="F20" s="89">
        <f>Egresos!A33</f>
        <v>54110</v>
      </c>
      <c r="G20" s="94" t="str">
        <f>Egresos!B33</f>
        <v>Combustibles y Lubricantes</v>
      </c>
      <c r="H20" s="117">
        <f>Egresos!K33</f>
        <v>4000</v>
      </c>
    </row>
    <row r="21" spans="1:8" ht="15.75" customHeight="1">
      <c r="A21" s="40">
        <v>3</v>
      </c>
      <c r="B21" s="41" t="s">
        <v>194</v>
      </c>
      <c r="C21" s="41" t="s">
        <v>173</v>
      </c>
      <c r="D21" s="41" t="s">
        <v>176</v>
      </c>
      <c r="E21" s="41" t="s">
        <v>178</v>
      </c>
      <c r="F21" s="89" t="str">
        <f>Egresos!A39</f>
        <v>54118</v>
      </c>
      <c r="G21" s="94" t="str">
        <f>Egresos!B39</f>
        <v>Herramientas, Repuestos y Accesorios</v>
      </c>
      <c r="H21" s="117">
        <f>Egresos!K39</f>
        <v>1500</v>
      </c>
    </row>
    <row r="22" spans="1:8" ht="15.75" customHeight="1">
      <c r="A22" s="40">
        <v>3</v>
      </c>
      <c r="B22" s="41" t="s">
        <v>194</v>
      </c>
      <c r="C22" s="41" t="s">
        <v>173</v>
      </c>
      <c r="D22" s="41" t="s">
        <v>176</v>
      </c>
      <c r="E22" s="41" t="s">
        <v>178</v>
      </c>
      <c r="F22" s="89" t="str">
        <f>Egresos!A42</f>
        <v>54199</v>
      </c>
      <c r="G22" s="94" t="str">
        <f>Egresos!B42</f>
        <v>Bienes de uso y consumo diverso</v>
      </c>
      <c r="H22" s="117">
        <f>Egresos!K42</f>
        <v>350</v>
      </c>
    </row>
    <row r="23" spans="1:8" ht="15.75" customHeight="1">
      <c r="A23" s="40">
        <v>3</v>
      </c>
      <c r="B23" s="41" t="s">
        <v>194</v>
      </c>
      <c r="C23" s="41" t="s">
        <v>173</v>
      </c>
      <c r="D23" s="41" t="s">
        <v>176</v>
      </c>
      <c r="E23" s="41" t="s">
        <v>178</v>
      </c>
      <c r="F23" s="89" t="str">
        <f>Egresos!A49</f>
        <v>54302</v>
      </c>
      <c r="G23" s="94" t="str">
        <f>Egresos!B49</f>
        <v>Mantenimiento y reparación de vehículos</v>
      </c>
      <c r="H23" s="117">
        <f>Egresos!K49</f>
        <v>2500</v>
      </c>
    </row>
    <row r="24" spans="1:8" ht="15.75" customHeight="1">
      <c r="A24" s="40">
        <v>3</v>
      </c>
      <c r="B24" s="41" t="s">
        <v>194</v>
      </c>
      <c r="C24" s="41" t="s">
        <v>173</v>
      </c>
      <c r="D24" s="41" t="s">
        <v>176</v>
      </c>
      <c r="E24" s="41" t="s">
        <v>178</v>
      </c>
      <c r="F24" s="89" t="str">
        <f>Egresos!A67</f>
        <v>54602</v>
      </c>
      <c r="G24" s="94" t="str">
        <f>Egresos!B67</f>
        <v>Depósitos de desechos</v>
      </c>
      <c r="H24" s="117">
        <f>Egresos!K67</f>
        <v>8400</v>
      </c>
    </row>
    <row r="25" spans="1:8" ht="15.75" customHeight="1">
      <c r="A25" s="40">
        <v>3</v>
      </c>
      <c r="B25" s="41" t="s">
        <v>194</v>
      </c>
      <c r="C25" s="41" t="s">
        <v>173</v>
      </c>
      <c r="D25" s="41" t="s">
        <v>176</v>
      </c>
      <c r="E25" s="41" t="s">
        <v>178</v>
      </c>
      <c r="F25" s="89" t="str">
        <f>Egresos!A71</f>
        <v>55508</v>
      </c>
      <c r="G25" s="94" t="str">
        <f>Egresos!B71</f>
        <v>Derechos</v>
      </c>
      <c r="H25" s="117">
        <f>Egresos!K71</f>
        <v>100</v>
      </c>
    </row>
    <row r="26" spans="1:8" ht="15.75" customHeight="1">
      <c r="A26" s="40">
        <v>3</v>
      </c>
      <c r="B26" s="41" t="s">
        <v>194</v>
      </c>
      <c r="C26" s="41" t="s">
        <v>173</v>
      </c>
      <c r="D26" s="41" t="s">
        <v>176</v>
      </c>
      <c r="E26" s="41" t="s">
        <v>178</v>
      </c>
      <c r="F26" s="89" t="str">
        <f>Egresos!A74</f>
        <v>55603</v>
      </c>
      <c r="G26" s="94" t="str">
        <f>Egresos!B74</f>
        <v>Comisiones y gastos bancarios</v>
      </c>
      <c r="H26" s="117">
        <f>Egresos!K74</f>
        <v>100</v>
      </c>
    </row>
    <row r="27" spans="1:8" ht="15.75" customHeight="1">
      <c r="A27" s="40">
        <v>3</v>
      </c>
      <c r="B27" s="41" t="s">
        <v>194</v>
      </c>
      <c r="C27" s="41" t="s">
        <v>173</v>
      </c>
      <c r="D27" s="41" t="s">
        <v>176</v>
      </c>
      <c r="E27" s="41" t="s">
        <v>178</v>
      </c>
      <c r="F27" s="89" t="str">
        <f>Egresos!A76</f>
        <v>56201</v>
      </c>
      <c r="G27" s="94" t="str">
        <f>Egresos!B76</f>
        <v>Transferencias corrientes al sector público</v>
      </c>
      <c r="H27" s="117">
        <f>Egresos!K76</f>
        <v>132</v>
      </c>
    </row>
    <row r="28" spans="1:8" ht="15.75" customHeight="1">
      <c r="A28" s="40">
        <v>3</v>
      </c>
      <c r="B28" s="41" t="s">
        <v>194</v>
      </c>
      <c r="C28" s="41" t="s">
        <v>173</v>
      </c>
      <c r="D28" s="41" t="s">
        <v>176</v>
      </c>
      <c r="E28" s="41" t="s">
        <v>178</v>
      </c>
      <c r="F28" s="89" t="str">
        <f>Egresos!A91</f>
        <v>61601</v>
      </c>
      <c r="G28" s="94" t="str">
        <f>Egresos!B91</f>
        <v>Viales</v>
      </c>
      <c r="H28" s="117"/>
    </row>
    <row r="29" spans="1:8" ht="15.75" customHeight="1">
      <c r="A29" s="40">
        <v>3</v>
      </c>
      <c r="B29" s="41" t="s">
        <v>194</v>
      </c>
      <c r="C29" s="41" t="s">
        <v>173</v>
      </c>
      <c r="D29" s="41" t="s">
        <v>176</v>
      </c>
      <c r="E29" s="41" t="s">
        <v>178</v>
      </c>
      <c r="F29" s="89" t="str">
        <f>Egresos!A96</f>
        <v>61608</v>
      </c>
      <c r="G29" s="94" t="str">
        <f>Egresos!B96</f>
        <v>Supervición de infraestructuras</v>
      </c>
      <c r="H29" s="117"/>
    </row>
    <row r="30" spans="1:8" ht="15.75" customHeight="1">
      <c r="A30" s="40">
        <v>3</v>
      </c>
      <c r="B30" s="41" t="s">
        <v>194</v>
      </c>
      <c r="C30" s="41" t="s">
        <v>173</v>
      </c>
      <c r="D30" s="41" t="s">
        <v>176</v>
      </c>
      <c r="E30" s="41" t="s">
        <v>178</v>
      </c>
      <c r="F30" s="89" t="str">
        <f>Egresos!A97</f>
        <v>61699</v>
      </c>
      <c r="G30" s="94" t="str">
        <f>Egresos!B97</f>
        <v>Infraestructura diversa</v>
      </c>
      <c r="H30" s="117">
        <f>Egresos!K97</f>
        <v>373789.95</v>
      </c>
    </row>
    <row r="31" spans="1:8" ht="15.75" customHeight="1">
      <c r="A31" s="40">
        <v>3</v>
      </c>
      <c r="B31" s="41" t="s">
        <v>194</v>
      </c>
      <c r="C31" s="41" t="s">
        <v>173</v>
      </c>
      <c r="D31" s="41" t="s">
        <v>176</v>
      </c>
      <c r="E31" s="41" t="s">
        <v>178</v>
      </c>
      <c r="F31" s="191"/>
      <c r="G31" s="216" t="s">
        <v>377</v>
      </c>
      <c r="H31" s="121">
        <f>SUM(H13:H30)</f>
        <v>411684.95</v>
      </c>
    </row>
    <row r="32" spans="1:8" ht="15.75" customHeight="1">
      <c r="A32" s="40">
        <v>3</v>
      </c>
      <c r="B32" s="41" t="s">
        <v>194</v>
      </c>
      <c r="C32" s="41" t="s">
        <v>173</v>
      </c>
      <c r="D32" s="41" t="s">
        <v>176</v>
      </c>
      <c r="E32" s="41" t="s">
        <v>178</v>
      </c>
      <c r="F32" s="191"/>
      <c r="G32" s="215"/>
      <c r="H32" s="2"/>
    </row>
    <row r="33" spans="1:8" ht="15.75" customHeight="1">
      <c r="A33" s="40">
        <v>3</v>
      </c>
      <c r="B33" s="41" t="s">
        <v>194</v>
      </c>
      <c r="C33" s="41" t="s">
        <v>175</v>
      </c>
      <c r="D33" s="41" t="s">
        <v>176</v>
      </c>
      <c r="E33" s="41" t="s">
        <v>178</v>
      </c>
      <c r="F33" s="191" t="str">
        <f>Egresos!A88</f>
        <v>61501</v>
      </c>
      <c r="G33" s="217" t="str">
        <f>Egresos!B88</f>
        <v>Proyectos de construcciones</v>
      </c>
      <c r="H33" s="2">
        <f>Egresos!L88</f>
        <v>38526.6</v>
      </c>
    </row>
    <row r="34" spans="1:8" ht="15.75" customHeight="1">
      <c r="A34" s="161"/>
      <c r="B34" s="43"/>
      <c r="C34" s="43"/>
      <c r="D34" s="43"/>
      <c r="E34" s="43"/>
      <c r="F34" s="191"/>
      <c r="G34" s="216" t="s">
        <v>377</v>
      </c>
      <c r="H34" s="121">
        <f>SUM(H33:H33)</f>
        <v>38526.6</v>
      </c>
    </row>
    <row r="35" spans="1:8" ht="15.75" customHeight="1">
      <c r="A35" s="161"/>
      <c r="B35" s="43"/>
      <c r="C35" s="43"/>
      <c r="D35" s="43"/>
      <c r="E35" s="43"/>
      <c r="F35" s="191"/>
      <c r="G35" s="215"/>
      <c r="H35" s="2"/>
    </row>
    <row r="36" spans="1:8" ht="15.75" customHeight="1">
      <c r="A36" s="40">
        <v>5</v>
      </c>
      <c r="B36" s="41" t="s">
        <v>201</v>
      </c>
      <c r="C36" s="41" t="s">
        <v>173</v>
      </c>
      <c r="D36" s="41" t="s">
        <v>176</v>
      </c>
      <c r="E36" s="41" t="s">
        <v>178</v>
      </c>
      <c r="F36" s="191" t="str">
        <f>Egresos!A69</f>
        <v>55302</v>
      </c>
      <c r="G36" s="215" t="str">
        <f>Egresos!B69</f>
        <v>De Inst. descentralizadas no empresariales</v>
      </c>
      <c r="H36" s="2">
        <f>Egresos!O69</f>
        <v>1856.64</v>
      </c>
    </row>
    <row r="37" spans="1:8" ht="15.75" customHeight="1">
      <c r="A37" s="40">
        <v>5</v>
      </c>
      <c r="B37" s="41" t="s">
        <v>201</v>
      </c>
      <c r="C37" s="41" t="s">
        <v>173</v>
      </c>
      <c r="D37" s="41" t="s">
        <v>176</v>
      </c>
      <c r="E37" s="41" t="s">
        <v>178</v>
      </c>
      <c r="F37" s="191" t="str">
        <f>Egresos!A70</f>
        <v>55308</v>
      </c>
      <c r="G37" s="215" t="str">
        <f>Egresos!B70</f>
        <v>De empresas privadas financieras</v>
      </c>
      <c r="H37" s="2">
        <f>Egresos!O70</f>
        <v>203606.83</v>
      </c>
    </row>
    <row r="38" spans="1:8" ht="15.75" customHeight="1">
      <c r="A38" s="40">
        <v>5</v>
      </c>
      <c r="B38" s="41" t="s">
        <v>201</v>
      </c>
      <c r="C38" s="41" t="s">
        <v>173</v>
      </c>
      <c r="D38" s="41" t="s">
        <v>176</v>
      </c>
      <c r="E38" s="41" t="s">
        <v>178</v>
      </c>
      <c r="F38" s="191" t="str">
        <f>Egresos!A98</f>
        <v>71308</v>
      </c>
      <c r="G38" s="215" t="str">
        <f>Egresos!B98</f>
        <v>De empresas privadas financieras</v>
      </c>
      <c r="H38" s="2">
        <f>Egresos!O98</f>
        <v>63791.09</v>
      </c>
    </row>
    <row r="39" spans="1:8" ht="15" customHeight="1">
      <c r="A39" s="115"/>
      <c r="B39" s="116"/>
      <c r="C39" s="116"/>
      <c r="D39" s="116"/>
      <c r="E39" s="116"/>
      <c r="F39" s="200"/>
      <c r="G39" s="216" t="s">
        <v>377</v>
      </c>
      <c r="H39" s="123">
        <f>SUM(H36:H38)</f>
        <v>269254.56</v>
      </c>
    </row>
    <row r="40" spans="1:8" ht="16.5" customHeight="1" thickBot="1">
      <c r="A40" s="38"/>
      <c r="B40" s="27"/>
      <c r="C40" s="27"/>
      <c r="D40" s="27"/>
      <c r="E40" s="118"/>
      <c r="F40" s="193"/>
      <c r="G40" s="218" t="s">
        <v>38</v>
      </c>
      <c r="H40" s="140">
        <f>H39+H34+H31</f>
        <v>719466.11</v>
      </c>
    </row>
    <row r="41" spans="1:8">
      <c r="A41" s="10"/>
      <c r="B41" s="10"/>
      <c r="C41" s="10"/>
      <c r="D41" s="10"/>
      <c r="E41" s="10"/>
      <c r="F41" s="194"/>
      <c r="H41" s="119"/>
    </row>
    <row r="42" spans="1:8">
      <c r="A42" s="107"/>
      <c r="B42" s="107"/>
      <c r="C42" s="107"/>
      <c r="D42" s="107"/>
      <c r="E42" s="107"/>
      <c r="F42" s="195"/>
    </row>
    <row r="43" spans="1:8" ht="19.5" customHeight="1">
      <c r="A43" s="120"/>
      <c r="B43" s="120"/>
      <c r="C43" s="120"/>
      <c r="D43" s="120"/>
      <c r="E43" s="120"/>
      <c r="F43" s="196"/>
    </row>
    <row r="44" spans="1:8">
      <c r="A44" s="107"/>
      <c r="B44" s="107"/>
      <c r="C44" s="107"/>
      <c r="D44" s="107"/>
      <c r="E44" s="107"/>
      <c r="F44" s="195"/>
      <c r="G44" s="107"/>
      <c r="H44" s="179"/>
    </row>
    <row r="45" spans="1:8">
      <c r="A45" s="107"/>
      <c r="B45" s="107"/>
      <c r="C45" s="107"/>
      <c r="D45" s="107"/>
      <c r="E45" s="107"/>
      <c r="F45" s="195"/>
      <c r="G45" s="107"/>
    </row>
    <row r="46" spans="1:8">
      <c r="A46" s="107"/>
      <c r="B46" s="107"/>
      <c r="C46" s="107"/>
      <c r="D46" s="107"/>
      <c r="E46" s="107"/>
      <c r="F46" s="195"/>
      <c r="G46" s="107"/>
      <c r="H46" s="179"/>
    </row>
    <row r="47" spans="1:8">
      <c r="A47" s="107"/>
      <c r="B47" s="107"/>
      <c r="C47" s="107"/>
      <c r="D47" s="107"/>
      <c r="E47" s="107"/>
      <c r="F47" s="195"/>
      <c r="G47" s="107"/>
    </row>
    <row r="48" spans="1:8">
      <c r="A48" s="107"/>
      <c r="B48" s="107"/>
      <c r="C48" s="107"/>
      <c r="D48" s="107"/>
      <c r="E48" s="107"/>
      <c r="F48" s="195"/>
      <c r="G48" s="107"/>
    </row>
    <row r="49" spans="1:9" ht="18">
      <c r="A49" s="20"/>
      <c r="B49" s="113"/>
      <c r="C49" s="113"/>
      <c r="D49" s="10"/>
      <c r="E49" s="10"/>
      <c r="F49" s="194"/>
    </row>
    <row r="50" spans="1:9" ht="18">
      <c r="A50" s="20"/>
      <c r="B50" s="113"/>
      <c r="C50" s="113"/>
      <c r="D50" s="10"/>
      <c r="E50" s="10"/>
      <c r="F50" s="194"/>
    </row>
    <row r="51" spans="1:9">
      <c r="A51" s="80"/>
      <c r="B51" s="81"/>
      <c r="C51" s="81"/>
      <c r="D51" s="82"/>
      <c r="E51" s="82"/>
      <c r="F51" s="197"/>
      <c r="G51" s="83"/>
      <c r="H51" s="84"/>
      <c r="I51" s="85"/>
    </row>
    <row r="52" spans="1:9">
      <c r="A52" s="80"/>
      <c r="B52" s="82"/>
      <c r="C52" s="82"/>
      <c r="D52" s="82"/>
      <c r="E52" s="82"/>
      <c r="F52" s="82"/>
      <c r="G52" s="83"/>
      <c r="H52" s="84"/>
      <c r="I52" s="85"/>
    </row>
    <row r="53" spans="1:9">
      <c r="A53" s="80"/>
      <c r="B53" s="82"/>
      <c r="C53" s="82"/>
      <c r="D53" s="82"/>
      <c r="E53" s="82"/>
      <c r="F53" s="82"/>
      <c r="G53" s="83"/>
      <c r="H53" s="84"/>
      <c r="I53" s="85"/>
    </row>
    <row r="54" spans="1:9">
      <c r="A54" s="80"/>
      <c r="B54" s="82"/>
      <c r="C54" s="82"/>
      <c r="D54" s="82"/>
      <c r="E54" s="82"/>
      <c r="F54" s="82"/>
      <c r="G54" s="83"/>
      <c r="H54" s="84"/>
      <c r="I54" s="85"/>
    </row>
    <row r="55" spans="1:9">
      <c r="A55" s="80"/>
      <c r="B55" s="82"/>
      <c r="C55" s="82"/>
      <c r="D55" s="82"/>
      <c r="E55" s="82"/>
      <c r="F55" s="82"/>
      <c r="G55" s="83"/>
      <c r="H55" s="84"/>
      <c r="I55" s="85"/>
    </row>
    <row r="56" spans="1:9">
      <c r="A56" s="80"/>
      <c r="B56" s="82"/>
      <c r="C56" s="82"/>
      <c r="D56" s="82"/>
      <c r="E56" s="82"/>
      <c r="F56" s="82"/>
      <c r="G56" s="83"/>
      <c r="H56" s="84"/>
      <c r="I56" s="85"/>
    </row>
    <row r="57" spans="1:9">
      <c r="A57" s="80"/>
      <c r="B57" s="82"/>
      <c r="C57" s="82"/>
      <c r="D57" s="82"/>
      <c r="E57" s="82"/>
      <c r="F57" s="82"/>
      <c r="G57" s="83"/>
      <c r="H57" s="84"/>
      <c r="I57" s="85"/>
    </row>
    <row r="58" spans="1:9">
      <c r="A58" s="86"/>
      <c r="B58" s="82"/>
      <c r="C58" s="82"/>
      <c r="D58" s="82"/>
      <c r="E58" s="82"/>
      <c r="F58" s="82"/>
      <c r="G58" s="83"/>
      <c r="H58" s="84"/>
      <c r="I58" s="85"/>
    </row>
    <row r="59" spans="1:9">
      <c r="A59" s="86"/>
      <c r="B59" s="82"/>
      <c r="C59" s="82"/>
      <c r="D59" s="82"/>
      <c r="E59" s="82"/>
      <c r="F59" s="82"/>
      <c r="G59" s="83"/>
      <c r="H59" s="84"/>
      <c r="I59" s="85"/>
    </row>
    <row r="60" spans="1:9">
      <c r="A60" s="87"/>
      <c r="B60" s="82"/>
      <c r="C60" s="82"/>
      <c r="D60" s="82"/>
      <c r="E60" s="82"/>
      <c r="F60" s="82"/>
      <c r="G60" s="83"/>
      <c r="H60" s="84"/>
      <c r="I60" s="85"/>
    </row>
    <row r="61" spans="1:9">
      <c r="A61" s="82"/>
      <c r="B61" s="82"/>
      <c r="C61" s="82"/>
      <c r="D61" s="82"/>
      <c r="E61" s="82"/>
      <c r="F61" s="82"/>
      <c r="G61" s="83"/>
      <c r="H61" s="84"/>
      <c r="I61" s="85"/>
    </row>
    <row r="62" spans="1:9">
      <c r="A62" s="88"/>
      <c r="B62" s="88"/>
      <c r="C62" s="88"/>
      <c r="D62" s="88"/>
      <c r="E62" s="88"/>
      <c r="F62" s="88"/>
      <c r="G62" s="83"/>
      <c r="H62" s="84"/>
      <c r="I62" s="85"/>
    </row>
    <row r="63" spans="1:9">
      <c r="A63" s="88"/>
      <c r="B63" s="88"/>
      <c r="C63" s="88"/>
      <c r="D63" s="88"/>
      <c r="E63" s="88"/>
      <c r="F63" s="88"/>
      <c r="G63" s="83"/>
      <c r="H63" s="84"/>
      <c r="I63" s="85"/>
    </row>
  </sheetData>
  <protectedRanges>
    <protectedRange sqref="H44:H134 H39:H41" name="Rango1_1_2"/>
  </protectedRanges>
  <mergeCells count="9">
    <mergeCell ref="A8:H8"/>
    <mergeCell ref="A9:H9"/>
    <mergeCell ref="A11:E11"/>
    <mergeCell ref="A2:H2"/>
    <mergeCell ref="A3:H3"/>
    <mergeCell ref="A4:H4"/>
    <mergeCell ref="A5:H5"/>
    <mergeCell ref="A6:H6"/>
    <mergeCell ref="A7:H7"/>
  </mergeCells>
  <pageMargins left="1.1811023622047245" right="0.59055118110236227" top="0.39370078740157483" bottom="0.59055118110236227" header="0.31496062992125984" footer="0.31496062992125984"/>
  <pageSetup scale="75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indexed="57"/>
  </sheetPr>
  <dimension ref="A1:H16"/>
  <sheetViews>
    <sheetView topLeftCell="A10" zoomScale="130" zoomScaleNormal="130" workbookViewId="0">
      <selection activeCell="J10" sqref="J10"/>
    </sheetView>
  </sheetViews>
  <sheetFormatPr baseColWidth="10" defaultRowHeight="15"/>
  <cols>
    <col min="1" max="5" width="4.5703125" style="16" customWidth="1"/>
    <col min="6" max="6" width="14.85546875" style="16" customWidth="1"/>
    <col min="7" max="7" width="50.7109375" style="3" customWidth="1"/>
    <col min="8" max="8" width="26.42578125" style="39" customWidth="1"/>
    <col min="9" max="16384" width="11.42578125" style="31"/>
  </cols>
  <sheetData>
    <row r="1" spans="1:8" ht="18">
      <c r="A1" s="3"/>
      <c r="C1" s="25"/>
      <c r="D1" s="25"/>
      <c r="E1" s="25"/>
      <c r="F1" s="25"/>
      <c r="G1" s="25"/>
      <c r="H1" s="26" t="s">
        <v>95</v>
      </c>
    </row>
    <row r="2" spans="1:8" ht="18.75">
      <c r="A2" s="266" t="s">
        <v>236</v>
      </c>
      <c r="B2" s="279"/>
      <c r="C2" s="279"/>
      <c r="D2" s="279"/>
      <c r="E2" s="279"/>
      <c r="F2" s="279"/>
      <c r="G2" s="279"/>
      <c r="H2" s="279"/>
    </row>
    <row r="3" spans="1:8" ht="18.75">
      <c r="A3" s="266" t="s">
        <v>205</v>
      </c>
      <c r="B3" s="279"/>
      <c r="C3" s="279"/>
      <c r="D3" s="279"/>
      <c r="E3" s="279"/>
      <c r="F3" s="279"/>
      <c r="G3" s="279"/>
      <c r="H3" s="279"/>
    </row>
    <row r="4" spans="1:8" ht="18.75">
      <c r="A4" s="266" t="s">
        <v>12</v>
      </c>
      <c r="B4" s="279"/>
      <c r="C4" s="279"/>
      <c r="D4" s="279"/>
      <c r="E4" s="279"/>
      <c r="F4" s="279"/>
      <c r="G4" s="279"/>
      <c r="H4" s="279"/>
    </row>
    <row r="5" spans="1:8" ht="18.75">
      <c r="A5" s="266" t="s">
        <v>414</v>
      </c>
      <c r="B5" s="279"/>
      <c r="C5" s="279"/>
      <c r="D5" s="279"/>
      <c r="E5" s="279"/>
      <c r="F5" s="279"/>
      <c r="G5" s="279"/>
      <c r="H5" s="279"/>
    </row>
    <row r="6" spans="1:8" ht="18.75">
      <c r="A6" s="266" t="s">
        <v>13</v>
      </c>
      <c r="B6" s="279"/>
      <c r="C6" s="279"/>
      <c r="D6" s="279"/>
      <c r="E6" s="279"/>
      <c r="F6" s="279"/>
      <c r="G6" s="279"/>
      <c r="H6" s="279"/>
    </row>
    <row r="7" spans="1:8">
      <c r="A7" s="3"/>
    </row>
    <row r="8" spans="1:8" ht="20.25" customHeight="1" thickBot="1">
      <c r="A8" s="236" t="s">
        <v>99</v>
      </c>
      <c r="B8" s="236"/>
      <c r="C8" s="236"/>
      <c r="D8" s="236"/>
      <c r="E8" s="236"/>
      <c r="F8" s="236"/>
      <c r="G8" s="236"/>
      <c r="H8" s="236"/>
    </row>
    <row r="9" spans="1:8" ht="34.5" customHeight="1" thickBot="1">
      <c r="A9" s="272" t="s">
        <v>6</v>
      </c>
      <c r="B9" s="276"/>
      <c r="C9" s="276"/>
      <c r="D9" s="276"/>
      <c r="E9" s="277"/>
      <c r="F9" s="234" t="s">
        <v>36</v>
      </c>
      <c r="G9" s="44"/>
      <c r="H9" s="32"/>
    </row>
    <row r="10" spans="1:8" ht="201" customHeight="1" thickBot="1">
      <c r="A10" s="33" t="s">
        <v>32</v>
      </c>
      <c r="B10" s="34" t="s">
        <v>33</v>
      </c>
      <c r="C10" s="34" t="s">
        <v>34</v>
      </c>
      <c r="D10" s="34" t="s">
        <v>39</v>
      </c>
      <c r="E10" s="35" t="s">
        <v>35</v>
      </c>
      <c r="F10" s="281"/>
      <c r="G10" s="48" t="s">
        <v>37</v>
      </c>
      <c r="H10" s="37" t="s">
        <v>100</v>
      </c>
    </row>
    <row r="11" spans="1:8" ht="15.75" customHeight="1">
      <c r="A11" s="40">
        <v>5</v>
      </c>
      <c r="B11" s="41" t="s">
        <v>201</v>
      </c>
      <c r="C11" s="41" t="s">
        <v>173</v>
      </c>
      <c r="D11" s="41" t="s">
        <v>176</v>
      </c>
      <c r="E11" s="41" t="s">
        <v>178</v>
      </c>
      <c r="F11" s="89" t="str">
        <f>Egresos!A69</f>
        <v>55302</v>
      </c>
      <c r="G11" s="94" t="str">
        <f>Egresos!B69</f>
        <v>De Inst. descentralizadas no empresariales</v>
      </c>
      <c r="H11" s="2">
        <f>Egresos!O69</f>
        <v>1856.64</v>
      </c>
    </row>
    <row r="12" spans="1:8" ht="15.75" customHeight="1">
      <c r="A12" s="40">
        <v>5</v>
      </c>
      <c r="B12" s="41" t="s">
        <v>201</v>
      </c>
      <c r="C12" s="41" t="s">
        <v>173</v>
      </c>
      <c r="D12" s="41" t="s">
        <v>176</v>
      </c>
      <c r="E12" s="41" t="s">
        <v>178</v>
      </c>
      <c r="F12" s="89" t="str">
        <f>Egresos!A70</f>
        <v>55308</v>
      </c>
      <c r="G12" s="94" t="str">
        <f>Egresos!B70</f>
        <v>De empresas privadas financieras</v>
      </c>
      <c r="H12" s="2">
        <f>Egresos!O70</f>
        <v>203606.83</v>
      </c>
    </row>
    <row r="13" spans="1:8" ht="15.75" customHeight="1">
      <c r="A13" s="40">
        <v>5</v>
      </c>
      <c r="B13" s="41" t="s">
        <v>201</v>
      </c>
      <c r="C13" s="41" t="s">
        <v>173</v>
      </c>
      <c r="D13" s="41" t="s">
        <v>176</v>
      </c>
      <c r="E13" s="41" t="s">
        <v>178</v>
      </c>
      <c r="F13" s="89" t="str">
        <f>Egresos!A98</f>
        <v>71308</v>
      </c>
      <c r="G13" s="94" t="str">
        <f>Egresos!B98</f>
        <v>De empresas privadas financieras</v>
      </c>
      <c r="H13" s="2">
        <f>Egresos!O98</f>
        <v>63791.09</v>
      </c>
    </row>
    <row r="14" spans="1:8" ht="15.75" customHeight="1">
      <c r="A14" s="42"/>
      <c r="B14" s="43"/>
      <c r="C14" s="43"/>
      <c r="D14" s="43"/>
      <c r="E14" s="43"/>
      <c r="F14" s="63"/>
      <c r="G14" s="65"/>
      <c r="H14" s="64"/>
    </row>
    <row r="15" spans="1:8">
      <c r="A15" s="66"/>
      <c r="B15" s="43"/>
      <c r="C15" s="43"/>
      <c r="D15" s="43"/>
      <c r="E15" s="43"/>
      <c r="F15" s="63"/>
      <c r="G15" s="67"/>
      <c r="H15" s="68"/>
    </row>
    <row r="16" spans="1:8" ht="16.5" customHeight="1" thickBot="1">
      <c r="A16" s="38"/>
      <c r="B16" s="27"/>
      <c r="C16" s="27"/>
      <c r="D16" s="27"/>
      <c r="E16" s="27"/>
      <c r="F16" s="28"/>
      <c r="G16" s="69" t="s">
        <v>44</v>
      </c>
      <c r="H16" s="70">
        <f>SUM(H11:H15)</f>
        <v>269254.56</v>
      </c>
    </row>
  </sheetData>
  <mergeCells count="8">
    <mergeCell ref="A8:H8"/>
    <mergeCell ref="A9:E9"/>
    <mergeCell ref="F9:F10"/>
    <mergeCell ref="A6:H6"/>
    <mergeCell ref="A2:H2"/>
    <mergeCell ref="A3:H3"/>
    <mergeCell ref="A4:H4"/>
    <mergeCell ref="A5:H5"/>
  </mergeCells>
  <phoneticPr fontId="6" type="noConversion"/>
  <pageMargins left="1.1811023622047245" right="0.39370078740157483" top="0.98425196850393704" bottom="0.98425196850393704" header="0" footer="0"/>
  <pageSetup scale="75" orientation="portrait" horizontalDpi="4294967293" vertic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B1:I54"/>
  <sheetViews>
    <sheetView topLeftCell="A10" zoomScale="115" zoomScaleNormal="115" workbookViewId="0">
      <selection activeCell="I26" sqref="I26"/>
    </sheetView>
  </sheetViews>
  <sheetFormatPr baseColWidth="10" defaultRowHeight="12.75"/>
  <cols>
    <col min="1" max="1" width="2" style="114" customWidth="1"/>
    <col min="2" max="2" width="6.5703125" style="114" customWidth="1"/>
    <col min="3" max="3" width="7" style="114" customWidth="1"/>
    <col min="4" max="4" width="7.28515625" style="114" customWidth="1"/>
    <col min="5" max="5" width="7.42578125" style="114" customWidth="1"/>
    <col min="6" max="6" width="7.85546875" style="114" customWidth="1"/>
    <col min="7" max="7" width="11.5703125" style="114" customWidth="1"/>
    <col min="8" max="8" width="37.5703125" style="114" customWidth="1"/>
    <col min="9" max="9" width="22.42578125" style="114" customWidth="1"/>
    <col min="10" max="16384" width="11.42578125" style="114"/>
  </cols>
  <sheetData>
    <row r="1" spans="2:9" ht="18">
      <c r="B1" s="3"/>
      <c r="C1" s="16"/>
      <c r="D1" s="25"/>
      <c r="E1" s="25"/>
      <c r="F1" s="25"/>
      <c r="G1" s="25"/>
      <c r="H1" s="25"/>
      <c r="I1" s="26" t="s">
        <v>94</v>
      </c>
    </row>
    <row r="2" spans="2:9" ht="17.25" customHeight="1">
      <c r="B2" s="266" t="s">
        <v>236</v>
      </c>
      <c r="C2" s="267"/>
      <c r="D2" s="267"/>
      <c r="E2" s="267"/>
      <c r="F2" s="267"/>
      <c r="G2" s="267"/>
      <c r="H2" s="267"/>
      <c r="I2" s="267"/>
    </row>
    <row r="3" spans="2:9" ht="15.75" customHeight="1">
      <c r="B3" s="266" t="s">
        <v>205</v>
      </c>
      <c r="C3" s="267"/>
      <c r="D3" s="267"/>
      <c r="E3" s="267"/>
      <c r="F3" s="267"/>
      <c r="G3" s="267"/>
      <c r="H3" s="267"/>
      <c r="I3" s="267"/>
    </row>
    <row r="4" spans="2:9" ht="15.75" customHeight="1">
      <c r="B4" s="266" t="s">
        <v>12</v>
      </c>
      <c r="C4" s="267"/>
      <c r="D4" s="267"/>
      <c r="E4" s="267"/>
      <c r="F4" s="267"/>
      <c r="G4" s="267"/>
      <c r="H4" s="267"/>
      <c r="I4" s="267"/>
    </row>
    <row r="5" spans="2:9" ht="16.5" customHeight="1">
      <c r="B5" s="266" t="s">
        <v>414</v>
      </c>
      <c r="C5" s="267"/>
      <c r="D5" s="267"/>
      <c r="E5" s="267"/>
      <c r="F5" s="267"/>
      <c r="G5" s="267"/>
      <c r="H5" s="267"/>
      <c r="I5" s="267"/>
    </row>
    <row r="6" spans="2:9" ht="16.5" customHeight="1">
      <c r="B6" s="266" t="s">
        <v>13</v>
      </c>
      <c r="C6" s="267"/>
      <c r="D6" s="267"/>
      <c r="E6" s="267"/>
      <c r="F6" s="267"/>
      <c r="G6" s="267"/>
      <c r="H6" s="267"/>
      <c r="I6" s="267"/>
    </row>
    <row r="7" spans="2:9" ht="15">
      <c r="B7" s="3"/>
      <c r="C7" s="16"/>
      <c r="D7" s="16"/>
      <c r="E7" s="16"/>
      <c r="F7" s="16"/>
      <c r="G7" s="16"/>
      <c r="H7" s="3"/>
      <c r="I7" s="39"/>
    </row>
    <row r="8" spans="2:9" ht="18.75">
      <c r="B8" s="271" t="s">
        <v>98</v>
      </c>
      <c r="C8" s="271"/>
      <c r="D8" s="271"/>
      <c r="E8" s="271"/>
      <c r="F8" s="271"/>
      <c r="G8" s="271"/>
      <c r="H8" s="271"/>
      <c r="I8" s="271"/>
    </row>
    <row r="9" spans="2:9" ht="19.5" thickBot="1">
      <c r="B9" s="271" t="s">
        <v>420</v>
      </c>
      <c r="C9" s="271"/>
      <c r="D9" s="271"/>
      <c r="E9" s="271"/>
      <c r="F9" s="271"/>
      <c r="G9" s="271"/>
      <c r="H9" s="271"/>
      <c r="I9" s="271"/>
    </row>
    <row r="10" spans="2:9" ht="18.75" customHeight="1" thickBot="1">
      <c r="B10" s="272" t="s">
        <v>6</v>
      </c>
      <c r="C10" s="273"/>
      <c r="D10" s="273"/>
      <c r="E10" s="273"/>
      <c r="F10" s="291"/>
      <c r="G10" s="234" t="s">
        <v>36</v>
      </c>
      <c r="H10" s="210"/>
      <c r="I10" s="32"/>
    </row>
    <row r="11" spans="2:9" ht="176.25" thickBot="1">
      <c r="B11" s="60" t="s">
        <v>32</v>
      </c>
      <c r="C11" s="61" t="s">
        <v>33</v>
      </c>
      <c r="D11" s="61" t="s">
        <v>34</v>
      </c>
      <c r="E11" s="61" t="s">
        <v>39</v>
      </c>
      <c r="F11" s="62" t="s">
        <v>35</v>
      </c>
      <c r="G11" s="292"/>
      <c r="H11" s="211" t="s">
        <v>37</v>
      </c>
      <c r="I11" s="37" t="s">
        <v>100</v>
      </c>
    </row>
    <row r="12" spans="2:9">
      <c r="B12" s="115">
        <v>3</v>
      </c>
      <c r="C12" s="116" t="s">
        <v>194</v>
      </c>
      <c r="D12" s="116" t="s">
        <v>173</v>
      </c>
      <c r="E12" s="116" t="s">
        <v>176</v>
      </c>
      <c r="F12" s="116" t="s">
        <v>178</v>
      </c>
      <c r="G12" s="89" t="s">
        <v>204</v>
      </c>
      <c r="H12" s="94" t="s">
        <v>407</v>
      </c>
      <c r="I12" s="156">
        <v>48633.7</v>
      </c>
    </row>
    <row r="13" spans="2:9">
      <c r="B13" s="115">
        <v>3</v>
      </c>
      <c r="C13" s="116" t="s">
        <v>194</v>
      </c>
      <c r="D13" s="116" t="s">
        <v>173</v>
      </c>
      <c r="E13" s="116" t="s">
        <v>176</v>
      </c>
      <c r="F13" s="116" t="s">
        <v>178</v>
      </c>
      <c r="G13" s="89" t="s">
        <v>360</v>
      </c>
      <c r="H13" s="166" t="s">
        <v>406</v>
      </c>
      <c r="I13" s="117">
        <v>2431.69</v>
      </c>
    </row>
    <row r="14" spans="2:9" ht="15">
      <c r="B14" s="49"/>
      <c r="C14" s="50"/>
      <c r="D14" s="50"/>
      <c r="E14" s="50"/>
      <c r="F14" s="51"/>
      <c r="G14" s="52"/>
      <c r="H14" s="53"/>
      <c r="I14" s="54"/>
    </row>
    <row r="15" spans="2:9" ht="15.75" thickBot="1">
      <c r="B15" s="38"/>
      <c r="C15" s="27"/>
      <c r="D15" s="27"/>
      <c r="E15" s="27"/>
      <c r="F15" s="27"/>
      <c r="G15" s="28"/>
      <c r="H15" s="29" t="s">
        <v>38</v>
      </c>
      <c r="I15" s="30">
        <f>SUM(I12:I13)</f>
        <v>51065.39</v>
      </c>
    </row>
    <row r="16" spans="2:9" ht="15">
      <c r="B16" s="10"/>
      <c r="C16" s="10"/>
      <c r="D16" s="10"/>
      <c r="E16" s="10"/>
      <c r="F16" s="10"/>
      <c r="G16" s="10"/>
      <c r="H16" s="3"/>
      <c r="I16" s="39"/>
    </row>
    <row r="17" spans="2:9" ht="15.75" thickBot="1">
      <c r="B17" s="10"/>
      <c r="C17" s="10"/>
      <c r="D17" s="10"/>
      <c r="E17" s="10"/>
      <c r="F17" s="10"/>
      <c r="G17" s="10"/>
      <c r="H17" s="3"/>
      <c r="I17" s="39"/>
    </row>
    <row r="18" spans="2:9" ht="15" customHeight="1">
      <c r="B18" s="296" t="s">
        <v>392</v>
      </c>
      <c r="C18" s="297"/>
      <c r="D18" s="297"/>
      <c r="E18" s="297"/>
      <c r="F18" s="297"/>
      <c r="G18" s="298"/>
      <c r="H18" s="293" t="s">
        <v>202</v>
      </c>
      <c r="I18" s="294"/>
    </row>
    <row r="19" spans="2:9" ht="15">
      <c r="B19" s="55"/>
      <c r="C19" s="56"/>
      <c r="D19" s="56"/>
      <c r="E19" s="56"/>
      <c r="F19" s="56"/>
      <c r="G19" s="56"/>
      <c r="H19" s="55"/>
      <c r="I19" s="57"/>
    </row>
    <row r="20" spans="2:9" ht="14.25" customHeight="1">
      <c r="B20" s="295" t="s">
        <v>394</v>
      </c>
      <c r="C20" s="284"/>
      <c r="D20" s="284"/>
      <c r="E20" s="284"/>
      <c r="F20" s="284"/>
      <c r="G20" s="285"/>
      <c r="H20" s="295" t="s">
        <v>424</v>
      </c>
      <c r="I20" s="285"/>
    </row>
    <row r="21" spans="2:9" ht="27.75" customHeight="1">
      <c r="B21" s="286" t="s">
        <v>423</v>
      </c>
      <c r="C21" s="287"/>
      <c r="D21" s="287"/>
      <c r="E21" s="287"/>
      <c r="F21" s="287"/>
      <c r="G21" s="288"/>
      <c r="H21" s="282" t="s">
        <v>393</v>
      </c>
      <c r="I21" s="283"/>
    </row>
    <row r="22" spans="2:9" ht="14.25" customHeight="1">
      <c r="B22" s="58"/>
      <c r="C22" s="59"/>
      <c r="D22" s="59"/>
      <c r="E22" s="59"/>
      <c r="F22" s="59"/>
      <c r="G22" s="59"/>
      <c r="H22" s="58"/>
      <c r="I22" s="57"/>
    </row>
    <row r="23" spans="2:9" ht="15.75" thickBot="1">
      <c r="B23" s="289" t="s">
        <v>421</v>
      </c>
      <c r="C23" s="299"/>
      <c r="D23" s="299"/>
      <c r="E23" s="299"/>
      <c r="F23" s="299"/>
      <c r="G23" s="300"/>
      <c r="H23" s="289" t="s">
        <v>203</v>
      </c>
      <c r="I23" s="290"/>
    </row>
    <row r="24" spans="2:9" ht="15">
      <c r="B24" s="59"/>
      <c r="C24" s="59"/>
      <c r="D24" s="59"/>
      <c r="E24" s="59"/>
      <c r="F24" s="59"/>
      <c r="G24" s="59"/>
      <c r="H24" s="59"/>
      <c r="I24" s="14"/>
    </row>
    <row r="25" spans="2:9" ht="15">
      <c r="B25" s="59"/>
      <c r="C25" s="59"/>
      <c r="D25" s="59"/>
      <c r="E25" s="59"/>
      <c r="F25" s="59"/>
      <c r="G25" s="59"/>
      <c r="H25" s="59"/>
      <c r="I25" s="14"/>
    </row>
    <row r="26" spans="2:9" ht="15">
      <c r="B26" s="59"/>
      <c r="C26" s="59"/>
      <c r="D26" s="59"/>
      <c r="E26" s="59"/>
      <c r="F26" s="59"/>
      <c r="G26" s="59"/>
      <c r="H26" s="59"/>
      <c r="I26" s="14"/>
    </row>
    <row r="27" spans="2:9" ht="15">
      <c r="B27" s="59"/>
      <c r="C27" s="59"/>
      <c r="D27" s="59"/>
      <c r="E27" s="59"/>
      <c r="F27" s="59"/>
      <c r="G27" s="59"/>
      <c r="H27" s="59"/>
      <c r="I27" s="14"/>
    </row>
    <row r="28" spans="2:9" ht="15">
      <c r="B28" s="59"/>
      <c r="C28" s="59"/>
      <c r="D28" s="59"/>
      <c r="E28" s="59"/>
      <c r="F28" s="59"/>
      <c r="G28" s="59"/>
      <c r="H28" s="59"/>
      <c r="I28" s="14"/>
    </row>
    <row r="29" spans="2:9" ht="15">
      <c r="B29" s="59"/>
      <c r="C29" s="59"/>
      <c r="D29" s="59"/>
      <c r="E29" s="59"/>
      <c r="F29" s="59"/>
      <c r="G29" s="59"/>
      <c r="H29" s="59"/>
      <c r="I29" s="14"/>
    </row>
    <row r="30" spans="2:9" ht="15">
      <c r="B30" s="59"/>
      <c r="C30" s="59"/>
      <c r="D30" s="59"/>
      <c r="E30" s="59"/>
      <c r="F30" s="59"/>
      <c r="G30" s="59"/>
      <c r="H30" s="59"/>
      <c r="I30" s="14"/>
    </row>
    <row r="31" spans="2:9" ht="15">
      <c r="B31" s="59"/>
      <c r="C31" s="59"/>
      <c r="D31" s="59"/>
      <c r="E31" s="59"/>
      <c r="F31" s="59"/>
      <c r="G31" s="59"/>
      <c r="H31" s="59"/>
      <c r="I31" s="14"/>
    </row>
    <row r="32" spans="2:9" ht="15">
      <c r="B32" s="59"/>
      <c r="C32" s="59"/>
      <c r="D32" s="59"/>
      <c r="E32" s="59"/>
      <c r="F32" s="59"/>
      <c r="G32" s="59"/>
      <c r="H32" s="59"/>
      <c r="I32" s="14"/>
    </row>
    <row r="33" spans="2:9" ht="15">
      <c r="B33" s="59"/>
      <c r="C33" s="59"/>
      <c r="D33" s="59"/>
      <c r="E33" s="59"/>
      <c r="F33" s="59"/>
      <c r="G33" s="59"/>
      <c r="H33" s="59"/>
      <c r="I33" s="14"/>
    </row>
    <row r="34" spans="2:9" ht="15">
      <c r="B34" s="59"/>
      <c r="C34" s="59"/>
      <c r="D34" s="59"/>
      <c r="E34" s="59"/>
      <c r="F34" s="59"/>
      <c r="G34" s="59"/>
      <c r="H34" s="59"/>
      <c r="I34" s="14"/>
    </row>
    <row r="35" spans="2:9" ht="15">
      <c r="B35" s="59"/>
      <c r="C35" s="59"/>
      <c r="D35" s="59"/>
      <c r="E35" s="59"/>
      <c r="F35" s="59"/>
      <c r="G35" s="59"/>
      <c r="H35" s="59"/>
      <c r="I35" s="14"/>
    </row>
    <row r="36" spans="2:9" ht="15">
      <c r="B36" s="59"/>
      <c r="C36" s="59"/>
      <c r="D36" s="59"/>
      <c r="E36" s="59"/>
      <c r="F36" s="59"/>
      <c r="G36" s="59"/>
      <c r="H36" s="59"/>
      <c r="I36" s="14"/>
    </row>
    <row r="37" spans="2:9" ht="15">
      <c r="B37" s="59"/>
      <c r="C37" s="59"/>
      <c r="D37" s="59"/>
      <c r="E37" s="59"/>
      <c r="F37" s="59"/>
      <c r="G37" s="59"/>
      <c r="H37" s="59"/>
      <c r="I37" s="14"/>
    </row>
    <row r="38" spans="2:9" ht="15">
      <c r="B38" s="59"/>
      <c r="C38" s="59"/>
      <c r="D38" s="59"/>
      <c r="E38" s="59"/>
      <c r="F38" s="59"/>
      <c r="G38" s="59"/>
      <c r="H38" s="59"/>
      <c r="I38" s="14"/>
    </row>
    <row r="39" spans="2:9" ht="15">
      <c r="B39" s="59"/>
      <c r="C39" s="59"/>
      <c r="D39" s="59"/>
      <c r="E39" s="59"/>
      <c r="F39" s="59"/>
      <c r="G39" s="59"/>
      <c r="H39" s="59"/>
      <c r="I39" s="14"/>
    </row>
    <row r="40" spans="2:9" ht="15">
      <c r="B40" s="59"/>
      <c r="C40" s="59"/>
      <c r="D40" s="59"/>
      <c r="E40" s="59"/>
      <c r="F40" s="59"/>
      <c r="G40" s="59"/>
      <c r="H40" s="59"/>
      <c r="I40" s="14"/>
    </row>
    <row r="41" spans="2:9" ht="15">
      <c r="B41" s="301" t="s">
        <v>8</v>
      </c>
      <c r="C41" s="301"/>
      <c r="D41" s="301"/>
      <c r="E41" s="301"/>
      <c r="F41" s="301"/>
      <c r="G41" s="301"/>
      <c r="H41" s="301"/>
      <c r="I41" s="39"/>
    </row>
    <row r="42" spans="2:9" ht="15">
      <c r="B42" s="301" t="s">
        <v>9</v>
      </c>
      <c r="C42" s="301"/>
      <c r="D42" s="301"/>
      <c r="E42" s="301"/>
      <c r="F42" s="301"/>
      <c r="G42" s="301"/>
      <c r="H42" s="301"/>
      <c r="I42" s="39"/>
    </row>
    <row r="43" spans="2:9" ht="15">
      <c r="B43" s="10"/>
      <c r="C43" s="10"/>
      <c r="D43" s="10"/>
      <c r="E43" s="10"/>
      <c r="F43" s="10"/>
      <c r="G43" s="10"/>
      <c r="H43" s="3"/>
      <c r="I43" s="39"/>
    </row>
    <row r="44" spans="2:9" ht="18">
      <c r="B44" s="20" t="s">
        <v>45</v>
      </c>
      <c r="C44" s="164"/>
      <c r="D44" s="10"/>
      <c r="E44" s="10"/>
      <c r="F44" s="10"/>
      <c r="G44" s="10"/>
      <c r="H44" s="3"/>
      <c r="I44" s="39"/>
    </row>
    <row r="45" spans="2:9" ht="18">
      <c r="B45" s="20"/>
      <c r="C45" s="164"/>
      <c r="D45" s="10"/>
      <c r="E45" s="10"/>
      <c r="F45" s="10"/>
      <c r="G45" s="10"/>
      <c r="H45" s="3"/>
      <c r="I45" s="39"/>
    </row>
    <row r="46" spans="2:9" ht="15">
      <c r="B46" s="13" t="s">
        <v>46</v>
      </c>
      <c r="C46" s="162"/>
      <c r="D46" s="10"/>
      <c r="E46" s="10"/>
      <c r="F46" s="10"/>
      <c r="G46" s="10"/>
      <c r="H46" s="3"/>
      <c r="I46" s="39"/>
    </row>
    <row r="47" spans="2:9" ht="15">
      <c r="B47" s="13" t="s">
        <v>40</v>
      </c>
      <c r="C47" s="10"/>
      <c r="D47" s="10"/>
      <c r="E47" s="10"/>
      <c r="F47" s="10"/>
      <c r="G47" s="10"/>
      <c r="H47" s="3"/>
      <c r="I47" s="39"/>
    </row>
    <row r="48" spans="2:9" ht="15">
      <c r="B48" s="13" t="s">
        <v>47</v>
      </c>
      <c r="C48" s="10"/>
      <c r="D48" s="10"/>
      <c r="E48" s="10"/>
      <c r="F48" s="10"/>
      <c r="G48" s="10"/>
      <c r="H48" s="3"/>
      <c r="I48" s="39"/>
    </row>
    <row r="49" spans="2:9" ht="15">
      <c r="B49" s="13" t="s">
        <v>48</v>
      </c>
      <c r="C49" s="10"/>
      <c r="D49" s="10"/>
      <c r="E49" s="10"/>
      <c r="F49" s="10"/>
      <c r="G49" s="10"/>
      <c r="H49" s="3"/>
      <c r="I49" s="39"/>
    </row>
    <row r="50" spans="2:9" ht="15">
      <c r="B50" s="13" t="s">
        <v>41</v>
      </c>
      <c r="C50" s="10"/>
      <c r="D50" s="10"/>
      <c r="E50" s="10"/>
      <c r="F50" s="10"/>
      <c r="G50" s="10"/>
      <c r="H50" s="3"/>
      <c r="I50" s="39"/>
    </row>
    <row r="51" spans="2:9" ht="15">
      <c r="B51" s="13" t="s">
        <v>42</v>
      </c>
      <c r="C51" s="10"/>
      <c r="D51" s="10"/>
      <c r="E51" s="10"/>
      <c r="F51" s="10"/>
      <c r="G51" s="10"/>
      <c r="H51" s="3"/>
      <c r="I51" s="39"/>
    </row>
    <row r="52" spans="2:9" ht="15">
      <c r="B52" s="13" t="s">
        <v>50</v>
      </c>
      <c r="C52" s="10"/>
      <c r="D52" s="10"/>
      <c r="E52" s="10"/>
      <c r="F52" s="10"/>
      <c r="G52" s="10"/>
      <c r="H52" s="3"/>
      <c r="I52" s="39"/>
    </row>
    <row r="53" spans="2:9" ht="15">
      <c r="B53" s="14" t="s">
        <v>43</v>
      </c>
      <c r="C53" s="10"/>
      <c r="D53" s="10"/>
      <c r="E53" s="10"/>
      <c r="F53" s="10"/>
      <c r="G53" s="10"/>
      <c r="H53" s="3"/>
      <c r="I53" s="39"/>
    </row>
    <row r="54" spans="2:9" ht="15">
      <c r="B54" s="14" t="s">
        <v>49</v>
      </c>
      <c r="C54" s="10"/>
      <c r="D54" s="10"/>
      <c r="E54" s="10"/>
      <c r="F54" s="10"/>
      <c r="G54" s="10"/>
      <c r="H54" s="3"/>
      <c r="I54" s="39"/>
    </row>
  </sheetData>
  <protectedRanges>
    <protectedRange sqref="I15" name="Rango1_1"/>
  </protectedRanges>
  <mergeCells count="19">
    <mergeCell ref="B21:G21"/>
    <mergeCell ref="H21:I21"/>
    <mergeCell ref="B23:G23"/>
    <mergeCell ref="H23:I23"/>
    <mergeCell ref="B41:H41"/>
    <mergeCell ref="B42:H42"/>
    <mergeCell ref="B20:G20"/>
    <mergeCell ref="H20:I20"/>
    <mergeCell ref="B2:I2"/>
    <mergeCell ref="B3:I3"/>
    <mergeCell ref="B4:I4"/>
    <mergeCell ref="B5:I5"/>
    <mergeCell ref="B6:I6"/>
    <mergeCell ref="B8:I8"/>
    <mergeCell ref="B9:I9"/>
    <mergeCell ref="B10:F10"/>
    <mergeCell ref="G10:G11"/>
    <mergeCell ref="B18:G18"/>
    <mergeCell ref="H18:I18"/>
  </mergeCells>
  <pageMargins left="0.70866141732283472" right="0.27559055118110237" top="0.74803149606299213" bottom="0.74803149606299213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00B050"/>
  </sheetPr>
  <dimension ref="A1:V92"/>
  <sheetViews>
    <sheetView tabSelected="1" topLeftCell="A7" zoomScale="85" zoomScaleNormal="85" workbookViewId="0">
      <selection activeCell="N20" sqref="M20:N20"/>
    </sheetView>
  </sheetViews>
  <sheetFormatPr baseColWidth="10" defaultRowHeight="12.75"/>
  <cols>
    <col min="1" max="1" width="13.85546875" style="114" customWidth="1"/>
    <col min="2" max="2" width="15.28515625" style="114" customWidth="1"/>
    <col min="3" max="3" width="13" style="114" customWidth="1"/>
    <col min="4" max="4" width="20.28515625" style="114" customWidth="1"/>
    <col min="5" max="5" width="17.42578125" style="114" customWidth="1"/>
    <col min="6" max="6" width="13.85546875" style="114" customWidth="1"/>
    <col min="7" max="7" width="12.85546875" style="169" customWidth="1"/>
    <col min="8" max="8" width="11.140625" style="114" customWidth="1"/>
    <col min="9" max="9" width="16.140625" style="114" customWidth="1"/>
    <col min="10" max="10" width="9.28515625" style="114" hidden="1" customWidth="1"/>
    <col min="11" max="11" width="13.140625" style="114" customWidth="1"/>
    <col min="12" max="12" width="12" style="114" customWidth="1"/>
    <col min="13" max="13" width="8" style="114" customWidth="1"/>
    <col min="14" max="14" width="7.7109375" style="114" customWidth="1"/>
    <col min="15" max="15" width="11.85546875" style="114" bestFit="1" customWidth="1"/>
    <col min="16" max="17" width="9.28515625" style="114" customWidth="1"/>
    <col min="18" max="18" width="13.42578125" style="114" customWidth="1"/>
    <col min="19" max="19" width="1" style="114" customWidth="1"/>
    <col min="20" max="16384" width="11.42578125" style="114"/>
  </cols>
  <sheetData>
    <row r="1" spans="1:18" ht="21" customHeight="1">
      <c r="A1" s="266" t="s">
        <v>236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</row>
    <row r="2" spans="1:18" ht="21" customHeight="1">
      <c r="A2" s="266" t="s">
        <v>205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</row>
    <row r="3" spans="1:18" ht="21" customHeight="1">
      <c r="A3" s="266" t="s">
        <v>14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</row>
    <row r="4" spans="1:18" ht="21" customHeight="1">
      <c r="A4" s="266" t="s">
        <v>414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</row>
    <row r="5" spans="1:18" ht="21" customHeight="1">
      <c r="A5" s="266" t="s">
        <v>13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</row>
    <row r="6" spans="1:18" ht="18.75">
      <c r="A6" s="303" t="s">
        <v>7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</row>
    <row r="7" spans="1:18" ht="18.75" customHeight="1">
      <c r="A7" s="306" t="s">
        <v>52</v>
      </c>
      <c r="B7" s="306" t="s">
        <v>53</v>
      </c>
      <c r="C7" s="306" t="s">
        <v>69</v>
      </c>
      <c r="D7" s="306" t="s">
        <v>54</v>
      </c>
      <c r="E7" s="306" t="s">
        <v>55</v>
      </c>
      <c r="F7" s="306" t="s">
        <v>56</v>
      </c>
      <c r="G7" s="306" t="s">
        <v>57</v>
      </c>
      <c r="H7" s="306" t="s">
        <v>58</v>
      </c>
      <c r="I7" s="306" t="s">
        <v>59</v>
      </c>
      <c r="J7" s="307" t="s">
        <v>60</v>
      </c>
      <c r="K7" s="307"/>
      <c r="L7" s="307"/>
      <c r="M7" s="307"/>
      <c r="N7" s="307"/>
      <c r="O7" s="307"/>
      <c r="P7" s="307"/>
      <c r="Q7" s="307"/>
      <c r="R7" s="304" t="s">
        <v>68</v>
      </c>
    </row>
    <row r="8" spans="1:18" ht="15">
      <c r="A8" s="306"/>
      <c r="B8" s="306"/>
      <c r="C8" s="306"/>
      <c r="D8" s="306"/>
      <c r="E8" s="306"/>
      <c r="F8" s="306"/>
      <c r="G8" s="306"/>
      <c r="H8" s="306"/>
      <c r="I8" s="306"/>
      <c r="J8" s="135"/>
      <c r="K8" s="135" t="s">
        <v>0</v>
      </c>
      <c r="L8" s="135" t="s">
        <v>1</v>
      </c>
      <c r="M8" s="135" t="s">
        <v>2</v>
      </c>
      <c r="N8" s="135" t="s">
        <v>3</v>
      </c>
      <c r="O8" s="135" t="s">
        <v>4</v>
      </c>
      <c r="P8" s="135" t="s">
        <v>5</v>
      </c>
      <c r="Q8" s="136">
        <v>72</v>
      </c>
      <c r="R8" s="305"/>
    </row>
    <row r="9" spans="1:18" s="168" customFormat="1" ht="108" customHeight="1">
      <c r="A9" s="306"/>
      <c r="B9" s="306"/>
      <c r="C9" s="306"/>
      <c r="D9" s="306"/>
      <c r="E9" s="306"/>
      <c r="F9" s="306"/>
      <c r="G9" s="306"/>
      <c r="H9" s="306"/>
      <c r="I9" s="306"/>
      <c r="J9" s="165"/>
      <c r="K9" s="165" t="s">
        <v>61</v>
      </c>
      <c r="L9" s="165" t="s">
        <v>62</v>
      </c>
      <c r="M9" s="165" t="s">
        <v>63</v>
      </c>
      <c r="N9" s="165" t="s">
        <v>64</v>
      </c>
      <c r="O9" s="165" t="s">
        <v>65</v>
      </c>
      <c r="P9" s="165" t="s">
        <v>66</v>
      </c>
      <c r="Q9" s="165" t="s">
        <v>67</v>
      </c>
      <c r="R9" s="305"/>
    </row>
    <row r="10" spans="1:18" ht="60">
      <c r="A10" s="126"/>
      <c r="B10" s="126"/>
      <c r="C10" s="126"/>
      <c r="D10" s="133" t="s">
        <v>422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32">
        <v>51065.39</v>
      </c>
      <c r="P10" s="127"/>
      <c r="Q10" s="127"/>
      <c r="R10" s="142">
        <f t="shared" ref="R10:R32" si="0">SUM(K10:Q10)</f>
        <v>51065.39</v>
      </c>
    </row>
    <row r="11" spans="1:18" ht="15">
      <c r="A11" s="125"/>
      <c r="B11" s="125"/>
      <c r="C11" s="131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32"/>
      <c r="P11" s="127"/>
      <c r="Q11" s="127"/>
      <c r="R11" s="142">
        <f t="shared" si="0"/>
        <v>0</v>
      </c>
    </row>
    <row r="12" spans="1:18" ht="15">
      <c r="A12" s="126"/>
      <c r="B12" s="126"/>
      <c r="C12" s="126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32"/>
      <c r="P12" s="127"/>
      <c r="Q12" s="127"/>
      <c r="R12" s="142">
        <f t="shared" si="0"/>
        <v>0</v>
      </c>
    </row>
    <row r="13" spans="1:18" ht="15">
      <c r="A13" s="126"/>
      <c r="B13" s="126"/>
      <c r="C13" s="126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32"/>
      <c r="P13" s="127"/>
      <c r="Q13" s="127"/>
      <c r="R13" s="142">
        <f t="shared" si="0"/>
        <v>0</v>
      </c>
    </row>
    <row r="14" spans="1:18" ht="15">
      <c r="A14" s="126"/>
      <c r="B14" s="126"/>
      <c r="C14" s="126"/>
      <c r="D14" s="133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32"/>
      <c r="P14" s="127"/>
      <c r="Q14" s="127"/>
      <c r="R14" s="142">
        <f t="shared" si="0"/>
        <v>0</v>
      </c>
    </row>
    <row r="15" spans="1:18" ht="15">
      <c r="A15" s="125"/>
      <c r="B15" s="125"/>
      <c r="C15" s="126"/>
      <c r="D15" s="127"/>
      <c r="E15" s="127"/>
      <c r="F15" s="127"/>
      <c r="G15" s="127"/>
      <c r="H15" s="127"/>
      <c r="I15" s="127"/>
      <c r="J15" s="128"/>
      <c r="K15" s="129"/>
      <c r="L15" s="129"/>
      <c r="M15" s="129"/>
      <c r="N15" s="129"/>
      <c r="O15" s="129"/>
      <c r="P15" s="129"/>
      <c r="Q15" s="129"/>
      <c r="R15" s="142">
        <f t="shared" si="0"/>
        <v>0</v>
      </c>
    </row>
    <row r="16" spans="1:18" ht="15">
      <c r="A16" s="125"/>
      <c r="B16" s="125"/>
      <c r="C16" s="131"/>
      <c r="D16" s="127"/>
      <c r="E16" s="127"/>
      <c r="F16" s="127"/>
      <c r="G16" s="127"/>
      <c r="H16" s="127"/>
      <c r="I16" s="127"/>
      <c r="J16" s="128"/>
      <c r="K16" s="129"/>
      <c r="L16" s="129"/>
      <c r="M16" s="129"/>
      <c r="N16" s="129"/>
      <c r="O16" s="129"/>
      <c r="P16" s="129"/>
      <c r="Q16" s="129"/>
      <c r="R16" s="142">
        <f t="shared" si="0"/>
        <v>0</v>
      </c>
    </row>
    <row r="17" spans="1:18" ht="41.25" customHeight="1">
      <c r="A17" s="125"/>
      <c r="B17" s="125"/>
      <c r="C17" s="131"/>
      <c r="D17" s="127"/>
      <c r="E17" s="127"/>
      <c r="F17" s="127"/>
      <c r="G17" s="127"/>
      <c r="H17" s="127"/>
      <c r="I17" s="127"/>
      <c r="J17" s="128"/>
      <c r="K17" s="129"/>
      <c r="L17" s="129"/>
      <c r="M17" s="129"/>
      <c r="N17" s="129"/>
      <c r="O17" s="129"/>
      <c r="P17" s="129"/>
      <c r="Q17" s="129"/>
      <c r="R17" s="142">
        <f t="shared" si="0"/>
        <v>0</v>
      </c>
    </row>
    <row r="18" spans="1:18" ht="15">
      <c r="A18" s="125"/>
      <c r="B18" s="125"/>
      <c r="C18" s="131"/>
      <c r="D18" s="127"/>
      <c r="E18" s="127"/>
      <c r="F18" s="127"/>
      <c r="G18" s="127"/>
      <c r="H18" s="127"/>
      <c r="I18" s="127"/>
      <c r="J18" s="128"/>
      <c r="K18" s="129"/>
      <c r="L18" s="129"/>
      <c r="M18" s="129"/>
      <c r="N18" s="129"/>
      <c r="O18" s="129"/>
      <c r="P18" s="129"/>
      <c r="Q18" s="129"/>
      <c r="R18" s="142">
        <f t="shared" si="0"/>
        <v>0</v>
      </c>
    </row>
    <row r="19" spans="1:18" ht="15">
      <c r="A19" s="126"/>
      <c r="B19" s="126"/>
      <c r="C19" s="126"/>
      <c r="D19" s="133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32"/>
      <c r="P19" s="127"/>
      <c r="Q19" s="127"/>
      <c r="R19" s="142">
        <f t="shared" si="0"/>
        <v>0</v>
      </c>
    </row>
    <row r="20" spans="1:18" ht="15">
      <c r="A20" s="126"/>
      <c r="B20" s="126"/>
      <c r="C20" s="126"/>
      <c r="D20" s="133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32"/>
      <c r="P20" s="127"/>
      <c r="Q20" s="127"/>
      <c r="R20" s="142">
        <f t="shared" si="0"/>
        <v>0</v>
      </c>
    </row>
    <row r="21" spans="1:18" ht="15">
      <c r="A21" s="126"/>
      <c r="B21" s="126"/>
      <c r="C21" s="126"/>
      <c r="D21" s="133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32"/>
      <c r="P21" s="127"/>
      <c r="Q21" s="127"/>
      <c r="R21" s="142">
        <f t="shared" si="0"/>
        <v>0</v>
      </c>
    </row>
    <row r="22" spans="1:18" ht="15">
      <c r="A22" s="125"/>
      <c r="B22" s="125"/>
      <c r="C22" s="131"/>
      <c r="D22" s="127"/>
      <c r="E22" s="127"/>
      <c r="F22" s="127"/>
      <c r="G22" s="127"/>
      <c r="H22" s="127"/>
      <c r="I22" s="127"/>
      <c r="J22" s="128"/>
      <c r="K22" s="129"/>
      <c r="L22" s="129"/>
      <c r="M22" s="129"/>
      <c r="N22" s="129"/>
      <c r="O22" s="129"/>
      <c r="P22" s="129"/>
      <c r="Q22" s="129"/>
      <c r="R22" s="142">
        <f t="shared" si="0"/>
        <v>0</v>
      </c>
    </row>
    <row r="23" spans="1:18" ht="51.75" customHeight="1">
      <c r="A23" s="125"/>
      <c r="B23" s="125"/>
      <c r="C23" s="131"/>
      <c r="D23" s="143"/>
      <c r="E23" s="127"/>
      <c r="F23" s="127"/>
      <c r="G23" s="127"/>
      <c r="H23" s="127"/>
      <c r="I23" s="127"/>
      <c r="J23" s="128"/>
      <c r="K23" s="129"/>
      <c r="L23" s="129"/>
      <c r="M23" s="129"/>
      <c r="N23" s="129"/>
      <c r="O23" s="129"/>
      <c r="P23" s="129"/>
      <c r="Q23" s="129"/>
      <c r="R23" s="142">
        <f t="shared" si="0"/>
        <v>0</v>
      </c>
    </row>
    <row r="24" spans="1:18" ht="15">
      <c r="A24" s="126"/>
      <c r="B24" s="126"/>
      <c r="C24" s="126"/>
      <c r="D24" s="133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32"/>
      <c r="P24" s="127"/>
      <c r="Q24" s="127"/>
      <c r="R24" s="142">
        <f t="shared" si="0"/>
        <v>0</v>
      </c>
    </row>
    <row r="25" spans="1:18" ht="15">
      <c r="A25" s="125"/>
      <c r="B25" s="125"/>
      <c r="C25" s="131"/>
      <c r="D25" s="127"/>
      <c r="E25" s="127"/>
      <c r="F25" s="127"/>
      <c r="G25" s="127"/>
      <c r="H25" s="127"/>
      <c r="I25" s="127"/>
      <c r="J25" s="128"/>
      <c r="K25" s="129"/>
      <c r="L25" s="129"/>
      <c r="M25" s="129"/>
      <c r="N25" s="129"/>
      <c r="O25" s="129"/>
      <c r="P25" s="129"/>
      <c r="Q25" s="129"/>
      <c r="R25" s="142">
        <f t="shared" si="0"/>
        <v>0</v>
      </c>
    </row>
    <row r="26" spans="1:18" ht="15">
      <c r="A26" s="125"/>
      <c r="B26" s="125"/>
      <c r="C26" s="131"/>
      <c r="D26" s="127"/>
      <c r="E26" s="127"/>
      <c r="F26" s="127"/>
      <c r="G26" s="127"/>
      <c r="H26" s="127"/>
      <c r="I26" s="127"/>
      <c r="J26" s="128"/>
      <c r="K26" s="129"/>
      <c r="L26" s="129"/>
      <c r="M26" s="129"/>
      <c r="N26" s="129"/>
      <c r="O26" s="129"/>
      <c r="P26" s="129"/>
      <c r="Q26" s="129"/>
      <c r="R26" s="142">
        <f t="shared" si="0"/>
        <v>0</v>
      </c>
    </row>
    <row r="27" spans="1:18" ht="63" customHeight="1">
      <c r="A27" s="125"/>
      <c r="B27" s="125"/>
      <c r="C27" s="131"/>
      <c r="D27" s="127"/>
      <c r="E27" s="127"/>
      <c r="F27" s="127"/>
      <c r="G27" s="127"/>
      <c r="H27" s="127"/>
      <c r="I27" s="127"/>
      <c r="J27" s="128"/>
      <c r="K27" s="129"/>
      <c r="L27" s="129"/>
      <c r="M27" s="129"/>
      <c r="N27" s="129"/>
      <c r="O27" s="129"/>
      <c r="P27" s="129"/>
      <c r="Q27" s="129"/>
      <c r="R27" s="142">
        <f t="shared" si="0"/>
        <v>0</v>
      </c>
    </row>
    <row r="28" spans="1:18" ht="63" customHeight="1">
      <c r="A28" s="125"/>
      <c r="B28" s="125"/>
      <c r="C28" s="131"/>
      <c r="D28" s="127"/>
      <c r="E28" s="127"/>
      <c r="F28" s="127"/>
      <c r="G28" s="127"/>
      <c r="H28" s="127"/>
      <c r="I28" s="127"/>
      <c r="J28" s="128"/>
      <c r="K28" s="129"/>
      <c r="L28" s="129"/>
      <c r="M28" s="129"/>
      <c r="N28" s="129"/>
      <c r="O28" s="129"/>
      <c r="P28" s="129"/>
      <c r="Q28" s="129"/>
      <c r="R28" s="142">
        <f t="shared" si="0"/>
        <v>0</v>
      </c>
    </row>
    <row r="29" spans="1:18" ht="63" customHeight="1">
      <c r="A29" s="125"/>
      <c r="B29" s="125"/>
      <c r="C29" s="131"/>
      <c r="D29" s="127"/>
      <c r="E29" s="127"/>
      <c r="F29" s="127"/>
      <c r="G29" s="127"/>
      <c r="H29" s="127"/>
      <c r="I29" s="127"/>
      <c r="J29" s="128"/>
      <c r="K29" s="129"/>
      <c r="L29" s="129"/>
      <c r="M29" s="129"/>
      <c r="N29" s="129"/>
      <c r="O29" s="129"/>
      <c r="P29" s="129"/>
      <c r="Q29" s="129"/>
      <c r="R29" s="142">
        <f t="shared" si="0"/>
        <v>0</v>
      </c>
    </row>
    <row r="30" spans="1:18" ht="63" customHeight="1">
      <c r="A30" s="125"/>
      <c r="B30" s="125"/>
      <c r="C30" s="131"/>
      <c r="D30" s="127"/>
      <c r="E30" s="127"/>
      <c r="F30" s="127"/>
      <c r="G30" s="127"/>
      <c r="H30" s="127"/>
      <c r="I30" s="127"/>
      <c r="J30" s="128"/>
      <c r="K30" s="129"/>
      <c r="L30" s="129"/>
      <c r="M30" s="129"/>
      <c r="N30" s="129"/>
      <c r="O30" s="129"/>
      <c r="P30" s="129"/>
      <c r="Q30" s="129"/>
      <c r="R30" s="142">
        <f t="shared" si="0"/>
        <v>0</v>
      </c>
    </row>
    <row r="31" spans="1:18" ht="63" customHeight="1">
      <c r="A31" s="125"/>
      <c r="B31" s="125"/>
      <c r="C31" s="131"/>
      <c r="D31" s="127"/>
      <c r="E31" s="127"/>
      <c r="F31" s="127"/>
      <c r="G31" s="127"/>
      <c r="H31" s="127"/>
      <c r="I31" s="127"/>
      <c r="J31" s="128"/>
      <c r="K31" s="129"/>
      <c r="L31" s="129"/>
      <c r="M31" s="129"/>
      <c r="N31" s="129"/>
      <c r="O31" s="129"/>
      <c r="P31" s="129"/>
      <c r="Q31" s="129"/>
      <c r="R31" s="142">
        <f t="shared" si="0"/>
        <v>0</v>
      </c>
    </row>
    <row r="32" spans="1:18" ht="59.25" customHeight="1">
      <c r="A32" s="125"/>
      <c r="B32" s="125"/>
      <c r="C32" s="131"/>
      <c r="D32" s="127"/>
      <c r="E32" s="127"/>
      <c r="F32" s="127"/>
      <c r="G32" s="127"/>
      <c r="H32" s="127"/>
      <c r="I32" s="127"/>
      <c r="J32" s="128"/>
      <c r="K32" s="129"/>
      <c r="L32" s="129"/>
      <c r="M32" s="129"/>
      <c r="N32" s="129"/>
      <c r="O32" s="129"/>
      <c r="P32" s="129"/>
      <c r="Q32" s="129"/>
      <c r="R32" s="142">
        <f t="shared" si="0"/>
        <v>0</v>
      </c>
    </row>
    <row r="33" spans="1:22" ht="21.75" customHeight="1">
      <c r="A33" s="307" t="s">
        <v>90</v>
      </c>
      <c r="B33" s="307"/>
      <c r="C33" s="307"/>
      <c r="D33" s="307"/>
      <c r="E33" s="307"/>
      <c r="F33" s="307"/>
      <c r="G33" s="307"/>
      <c r="H33" s="307"/>
      <c r="I33" s="307"/>
      <c r="J33" s="134"/>
      <c r="K33" s="130"/>
      <c r="L33" s="130"/>
      <c r="M33" s="130"/>
      <c r="N33" s="130"/>
      <c r="O33" s="130">
        <f>SUM(O10:O32)</f>
        <v>51065.39</v>
      </c>
      <c r="P33" s="130"/>
      <c r="Q33" s="130"/>
      <c r="R33" s="130">
        <f>SUM(R10:R32)</f>
        <v>51065.39</v>
      </c>
    </row>
    <row r="40" spans="1:22" ht="21.75" customHeight="1">
      <c r="A40" s="302" t="s">
        <v>93</v>
      </c>
      <c r="B40" s="302"/>
      <c r="C40" s="302"/>
      <c r="D40" s="302"/>
      <c r="E40" s="302"/>
      <c r="F40" s="302"/>
      <c r="G40" s="302"/>
      <c r="H40" s="302"/>
    </row>
    <row r="41" spans="1:22" ht="21.75" customHeight="1">
      <c r="A41" s="301" t="s">
        <v>101</v>
      </c>
      <c r="B41" s="301"/>
      <c r="C41" s="301"/>
      <c r="D41" s="301"/>
      <c r="E41" s="301"/>
      <c r="F41" s="301"/>
      <c r="G41" s="301"/>
      <c r="H41" s="163"/>
    </row>
    <row r="42" spans="1:22" ht="21.75" customHeight="1">
      <c r="A42" s="301" t="s">
        <v>9</v>
      </c>
      <c r="B42" s="301"/>
      <c r="C42" s="301"/>
      <c r="D42" s="301"/>
      <c r="E42" s="301"/>
      <c r="F42" s="301"/>
      <c r="G42" s="301"/>
      <c r="H42" s="163"/>
    </row>
    <row r="43" spans="1:22" ht="18">
      <c r="A43" s="308" t="s">
        <v>51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09"/>
      <c r="L43" s="310"/>
      <c r="M43" s="310"/>
      <c r="N43" s="310"/>
      <c r="O43" s="310"/>
      <c r="P43" s="310"/>
      <c r="Q43" s="310"/>
      <c r="R43" s="310"/>
    </row>
    <row r="44" spans="1:22" ht="15" customHeight="1">
      <c r="A44" s="13" t="s">
        <v>108</v>
      </c>
      <c r="B44" s="162"/>
      <c r="C44" s="10"/>
      <c r="D44" s="10"/>
      <c r="E44" s="10"/>
      <c r="F44" s="10"/>
      <c r="G44" s="162"/>
      <c r="H44" s="39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5" customHeight="1">
      <c r="A45" s="3" t="s">
        <v>80</v>
      </c>
      <c r="B45" s="3"/>
      <c r="C45" s="10"/>
      <c r="D45" s="10"/>
      <c r="E45" s="10"/>
      <c r="F45" s="162" t="s">
        <v>121</v>
      </c>
      <c r="G45" s="3"/>
      <c r="H45" s="3"/>
      <c r="I45" s="3"/>
      <c r="J45" s="10"/>
      <c r="K45" s="10"/>
      <c r="L45" s="3"/>
      <c r="M45" s="3" t="s">
        <v>164</v>
      </c>
      <c r="N45" s="3"/>
      <c r="P45" s="3"/>
      <c r="Q45" s="3"/>
      <c r="R45" s="3"/>
      <c r="S45" s="3"/>
      <c r="T45" s="3"/>
      <c r="U45" s="3"/>
      <c r="V45" s="3"/>
    </row>
    <row r="46" spans="1:22" ht="15" customHeight="1">
      <c r="A46" s="3"/>
      <c r="B46" s="3" t="s">
        <v>104</v>
      </c>
      <c r="C46" s="10"/>
      <c r="D46" s="10"/>
      <c r="E46" s="10"/>
      <c r="F46" s="162"/>
      <c r="G46" s="162" t="s">
        <v>124</v>
      </c>
      <c r="H46" s="3"/>
      <c r="I46" s="3"/>
      <c r="J46" s="10"/>
      <c r="K46" s="10"/>
      <c r="L46" s="3"/>
      <c r="M46" s="3"/>
      <c r="N46" s="3" t="s">
        <v>141</v>
      </c>
      <c r="P46" s="3"/>
      <c r="Q46" s="3"/>
      <c r="R46" s="3"/>
      <c r="S46" s="3"/>
      <c r="T46" s="3"/>
      <c r="U46" s="3"/>
      <c r="V46" s="3"/>
    </row>
    <row r="47" spans="1:22" ht="15" customHeight="1">
      <c r="A47" s="3"/>
      <c r="B47" s="3" t="s">
        <v>103</v>
      </c>
      <c r="C47" s="10"/>
      <c r="D47" s="10"/>
      <c r="E47" s="10"/>
      <c r="F47" s="162"/>
      <c r="G47" s="162" t="s">
        <v>125</v>
      </c>
      <c r="H47" s="3"/>
      <c r="I47" s="3"/>
      <c r="J47" s="10"/>
      <c r="K47" s="10"/>
      <c r="L47" s="3"/>
      <c r="M47" s="3"/>
      <c r="N47" s="3" t="s">
        <v>142</v>
      </c>
      <c r="P47" s="3"/>
      <c r="Q47" s="3"/>
      <c r="R47" s="3"/>
      <c r="S47" s="3"/>
      <c r="T47" s="3"/>
      <c r="U47" s="3"/>
      <c r="V47" s="3"/>
    </row>
    <row r="48" spans="1:22" ht="15" customHeight="1">
      <c r="A48" s="3"/>
      <c r="B48" s="3" t="s">
        <v>102</v>
      </c>
      <c r="C48" s="10"/>
      <c r="D48" s="10"/>
      <c r="E48" s="10"/>
      <c r="F48" s="162"/>
      <c r="G48" s="162" t="s">
        <v>126</v>
      </c>
      <c r="H48" s="3"/>
      <c r="I48" s="3"/>
      <c r="J48" s="10"/>
      <c r="K48" s="10"/>
      <c r="L48" s="3"/>
      <c r="M48" s="3"/>
      <c r="N48" s="3" t="s">
        <v>143</v>
      </c>
      <c r="P48" s="3"/>
      <c r="Q48" s="3"/>
      <c r="R48" s="3"/>
      <c r="S48" s="3"/>
      <c r="T48" s="3"/>
      <c r="U48" s="3"/>
      <c r="V48" s="3"/>
    </row>
    <row r="49" spans="1:22" ht="15" customHeight="1">
      <c r="A49" s="3"/>
      <c r="B49" s="3"/>
      <c r="C49" s="10"/>
      <c r="D49" s="10"/>
      <c r="E49" s="10"/>
      <c r="F49" s="162"/>
      <c r="G49" s="162" t="s">
        <v>127</v>
      </c>
      <c r="H49" s="3"/>
      <c r="I49" s="3"/>
      <c r="J49" s="10"/>
      <c r="K49" s="10"/>
      <c r="L49" s="3"/>
      <c r="M49" s="3"/>
      <c r="N49" s="3"/>
      <c r="P49" s="3"/>
      <c r="Q49" s="3"/>
      <c r="R49" s="3"/>
      <c r="S49" s="3"/>
      <c r="T49" s="3"/>
      <c r="U49" s="3"/>
      <c r="V49" s="3"/>
    </row>
    <row r="50" spans="1:22" ht="15" customHeight="1">
      <c r="A50" s="3" t="s">
        <v>81</v>
      </c>
      <c r="B50" s="3"/>
      <c r="C50" s="10"/>
      <c r="D50" s="10"/>
      <c r="E50" s="10"/>
      <c r="F50" s="162"/>
      <c r="G50" s="162" t="s">
        <v>128</v>
      </c>
      <c r="H50" s="3"/>
      <c r="I50" s="3"/>
      <c r="J50" s="10"/>
      <c r="K50" s="10"/>
      <c r="L50" s="3"/>
      <c r="M50" s="3" t="s">
        <v>165</v>
      </c>
      <c r="N50" s="3"/>
      <c r="P50" s="3"/>
      <c r="Q50" s="3"/>
      <c r="R50" s="3"/>
      <c r="S50" s="3"/>
      <c r="T50" s="3"/>
      <c r="U50" s="3"/>
      <c r="V50" s="3"/>
    </row>
    <row r="51" spans="1:22" ht="15" customHeight="1">
      <c r="A51" s="3"/>
      <c r="B51" s="3" t="s">
        <v>107</v>
      </c>
      <c r="C51" s="10"/>
      <c r="D51" s="10"/>
      <c r="E51" s="10"/>
      <c r="F51" s="162"/>
      <c r="G51" s="162" t="s">
        <v>129</v>
      </c>
      <c r="H51" s="3"/>
      <c r="I51" s="3"/>
      <c r="J51" s="10"/>
      <c r="K51" s="10"/>
      <c r="L51" s="3"/>
      <c r="M51" s="3"/>
      <c r="N51" s="3" t="s">
        <v>144</v>
      </c>
      <c r="P51" s="3"/>
      <c r="Q51" s="3"/>
      <c r="R51" s="3"/>
      <c r="S51" s="3"/>
      <c r="T51" s="3"/>
      <c r="U51" s="3"/>
      <c r="V51" s="3"/>
    </row>
    <row r="52" spans="1:22" ht="15" customHeight="1">
      <c r="A52" s="3"/>
      <c r="B52" s="3" t="s">
        <v>105</v>
      </c>
      <c r="C52" s="10"/>
      <c r="D52" s="10"/>
      <c r="E52" s="10"/>
      <c r="F52" s="162"/>
      <c r="G52" s="3" t="s">
        <v>384</v>
      </c>
      <c r="H52" s="3"/>
      <c r="I52" s="3"/>
      <c r="J52" s="10"/>
      <c r="K52" s="10"/>
      <c r="L52" s="3"/>
      <c r="M52" s="3"/>
      <c r="N52" s="3" t="s">
        <v>145</v>
      </c>
      <c r="P52" s="3"/>
      <c r="Q52" s="3"/>
      <c r="R52" s="3"/>
      <c r="S52" s="3"/>
      <c r="T52" s="3"/>
      <c r="U52" s="3"/>
      <c r="V52" s="3"/>
    </row>
    <row r="53" spans="1:22" ht="15" customHeight="1">
      <c r="A53" s="3"/>
      <c r="B53" s="3" t="s">
        <v>106</v>
      </c>
      <c r="C53" s="10"/>
      <c r="D53" s="10"/>
      <c r="E53" s="10"/>
      <c r="F53" s="3" t="s">
        <v>123</v>
      </c>
      <c r="G53" s="3"/>
      <c r="H53" s="3"/>
      <c r="I53" s="3"/>
      <c r="J53" s="10"/>
      <c r="K53" s="10"/>
      <c r="L53" s="3"/>
      <c r="M53" s="3"/>
      <c r="N53" s="3" t="s">
        <v>146</v>
      </c>
      <c r="P53" s="3"/>
      <c r="Q53" s="3"/>
      <c r="R53" s="3"/>
      <c r="S53" s="3"/>
      <c r="T53" s="3"/>
      <c r="U53" s="3"/>
      <c r="V53" s="3"/>
    </row>
    <row r="54" spans="1:22" ht="15" customHeight="1">
      <c r="A54" s="3"/>
      <c r="B54" s="3"/>
      <c r="C54" s="3"/>
      <c r="D54" s="3"/>
      <c r="E54" s="10"/>
      <c r="F54" s="3"/>
      <c r="G54" s="3" t="s">
        <v>130</v>
      </c>
      <c r="H54" s="3"/>
      <c r="I54" s="3"/>
      <c r="J54" s="10"/>
      <c r="K54" s="10"/>
      <c r="L54" s="3"/>
      <c r="M54" s="3"/>
      <c r="N54" s="3"/>
      <c r="P54" s="3"/>
      <c r="Q54" s="3"/>
      <c r="R54" s="3"/>
      <c r="S54" s="3"/>
      <c r="T54" s="3"/>
      <c r="U54" s="3"/>
      <c r="V54" s="3"/>
    </row>
    <row r="55" spans="1:22" ht="15" customHeight="1">
      <c r="A55" s="3" t="s">
        <v>161</v>
      </c>
      <c r="B55" s="3"/>
      <c r="C55" s="10"/>
      <c r="D55" s="10"/>
      <c r="E55" s="10"/>
      <c r="F55" s="3"/>
      <c r="G55" s="3" t="s">
        <v>131</v>
      </c>
      <c r="H55" s="3"/>
      <c r="I55" s="3"/>
      <c r="J55" s="10"/>
      <c r="K55" s="10"/>
      <c r="L55" s="3"/>
      <c r="M55" s="3" t="s">
        <v>166</v>
      </c>
      <c r="N55" s="3"/>
      <c r="P55" s="3"/>
      <c r="Q55" s="3"/>
      <c r="R55" s="3"/>
      <c r="S55" s="3"/>
      <c r="T55" s="3"/>
      <c r="U55" s="3"/>
      <c r="V55" s="3"/>
    </row>
    <row r="56" spans="1:22" ht="15" customHeight="1">
      <c r="A56" s="3"/>
      <c r="B56" s="162" t="s">
        <v>160</v>
      </c>
      <c r="C56" s="10"/>
      <c r="D56" s="10"/>
      <c r="E56" s="10"/>
      <c r="H56" s="3"/>
      <c r="I56" s="3"/>
      <c r="J56" s="10"/>
      <c r="K56" s="10"/>
      <c r="L56" s="3"/>
      <c r="M56" s="3"/>
      <c r="N56" s="3" t="s">
        <v>147</v>
      </c>
      <c r="P56" s="3"/>
      <c r="Q56" s="3"/>
      <c r="R56" s="3"/>
      <c r="S56" s="3"/>
      <c r="T56" s="3"/>
      <c r="U56" s="3"/>
      <c r="V56" s="3"/>
    </row>
    <row r="57" spans="1:22" ht="15" customHeight="1">
      <c r="A57" s="3"/>
      <c r="B57" s="3" t="s">
        <v>109</v>
      </c>
      <c r="C57" s="10"/>
      <c r="D57" s="10"/>
      <c r="E57" s="10"/>
      <c r="F57" s="3" t="s">
        <v>122</v>
      </c>
      <c r="G57" s="3"/>
      <c r="H57" s="3"/>
      <c r="I57" s="3"/>
      <c r="J57" s="10"/>
      <c r="K57" s="10"/>
      <c r="L57" s="3"/>
      <c r="M57" s="3"/>
      <c r="N57" s="3" t="s">
        <v>148</v>
      </c>
      <c r="P57" s="3"/>
      <c r="Q57" s="3"/>
      <c r="R57" s="3"/>
      <c r="S57" s="3"/>
      <c r="T57" s="3"/>
      <c r="U57" s="3"/>
      <c r="V57" s="3"/>
    </row>
    <row r="58" spans="1:22" ht="15" customHeight="1">
      <c r="A58" s="3"/>
      <c r="B58" s="3" t="s">
        <v>110</v>
      </c>
      <c r="C58" s="10"/>
      <c r="D58" s="10"/>
      <c r="E58" s="10"/>
      <c r="F58" s="3"/>
      <c r="G58" s="3" t="s">
        <v>132</v>
      </c>
      <c r="H58" s="3"/>
      <c r="I58" s="3"/>
      <c r="J58" s="10"/>
      <c r="K58" s="10"/>
      <c r="L58" s="3"/>
      <c r="M58" s="3"/>
      <c r="N58" s="3" t="s">
        <v>149</v>
      </c>
      <c r="P58" s="3"/>
      <c r="Q58" s="3"/>
      <c r="R58" s="3"/>
      <c r="S58" s="3"/>
      <c r="T58" s="3"/>
      <c r="U58" s="3"/>
      <c r="V58" s="3"/>
    </row>
    <row r="59" spans="1:22" ht="15" customHeight="1">
      <c r="A59" s="3"/>
      <c r="B59" s="3" t="s">
        <v>111</v>
      </c>
      <c r="C59" s="10"/>
      <c r="D59" s="10"/>
      <c r="E59" s="10"/>
      <c r="F59" s="3"/>
      <c r="G59" s="3" t="s">
        <v>133</v>
      </c>
      <c r="H59" s="3"/>
      <c r="I59" s="3"/>
      <c r="J59" s="10"/>
      <c r="K59" s="10"/>
      <c r="L59" s="3"/>
      <c r="M59" s="3"/>
      <c r="P59" s="3"/>
      <c r="Q59" s="3"/>
      <c r="R59" s="3"/>
      <c r="S59" s="3"/>
      <c r="T59" s="3"/>
      <c r="U59" s="3"/>
      <c r="V59" s="3"/>
    </row>
    <row r="60" spans="1:22" ht="15" customHeight="1">
      <c r="A60" s="3"/>
      <c r="B60" s="3" t="s">
        <v>116</v>
      </c>
      <c r="C60" s="10"/>
      <c r="D60" s="10"/>
      <c r="E60" s="10"/>
      <c r="F60" s="3"/>
      <c r="G60" s="3" t="s">
        <v>134</v>
      </c>
      <c r="H60" s="3"/>
      <c r="I60" s="3"/>
      <c r="J60" s="10"/>
      <c r="K60" s="10"/>
      <c r="L60" s="3"/>
      <c r="M60" s="3" t="s">
        <v>167</v>
      </c>
      <c r="N60" s="3"/>
      <c r="P60" s="3"/>
      <c r="Q60" s="3"/>
      <c r="R60" s="3"/>
      <c r="S60" s="3"/>
      <c r="T60" s="3"/>
      <c r="U60" s="3"/>
      <c r="V60" s="3"/>
    </row>
    <row r="61" spans="1:22" ht="15" customHeight="1">
      <c r="A61" s="3"/>
      <c r="B61" s="3"/>
      <c r="C61" s="10"/>
      <c r="D61" s="10"/>
      <c r="E61" s="10"/>
      <c r="H61" s="3"/>
      <c r="I61" s="3"/>
      <c r="J61" s="10"/>
      <c r="K61" s="10"/>
      <c r="L61" s="3"/>
      <c r="M61" s="3"/>
      <c r="N61" s="3" t="s">
        <v>150</v>
      </c>
      <c r="P61" s="3"/>
      <c r="Q61" s="3"/>
      <c r="R61" s="3"/>
      <c r="S61" s="3"/>
      <c r="T61" s="3"/>
      <c r="U61" s="3"/>
      <c r="V61" s="3"/>
    </row>
    <row r="62" spans="1:22" ht="15" customHeight="1">
      <c r="A62" s="3" t="s">
        <v>82</v>
      </c>
      <c r="B62" s="3"/>
      <c r="C62" s="10"/>
      <c r="D62" s="10"/>
      <c r="E62" s="10"/>
      <c r="F62" s="3" t="s">
        <v>162</v>
      </c>
      <c r="G62" s="3"/>
      <c r="H62" s="3"/>
      <c r="I62" s="3"/>
      <c r="J62" s="10"/>
      <c r="K62" s="10"/>
      <c r="L62" s="3"/>
      <c r="M62" s="3"/>
      <c r="N62" s="3" t="s">
        <v>151</v>
      </c>
      <c r="P62" s="3"/>
      <c r="Q62" s="3"/>
      <c r="R62" s="3"/>
      <c r="S62" s="3"/>
      <c r="T62" s="3"/>
      <c r="U62" s="3"/>
      <c r="V62" s="3"/>
    </row>
    <row r="63" spans="1:22" ht="15" customHeight="1">
      <c r="A63" s="3"/>
      <c r="B63" s="3" t="s">
        <v>112</v>
      </c>
      <c r="C63" s="10"/>
      <c r="D63" s="10"/>
      <c r="E63" s="10"/>
      <c r="F63" s="3"/>
      <c r="G63" s="3" t="s">
        <v>135</v>
      </c>
      <c r="H63" s="3"/>
      <c r="I63" s="3"/>
      <c r="J63" s="10"/>
      <c r="K63" s="10"/>
      <c r="L63" s="3"/>
      <c r="M63" s="3"/>
      <c r="N63" s="3" t="s">
        <v>152</v>
      </c>
      <c r="P63" s="3"/>
      <c r="Q63" s="3"/>
      <c r="R63" s="3"/>
      <c r="S63" s="3"/>
      <c r="T63" s="3"/>
      <c r="U63" s="3"/>
      <c r="V63" s="3"/>
    </row>
    <row r="64" spans="1:22" ht="15" customHeight="1">
      <c r="A64" s="3"/>
      <c r="B64" s="3" t="s">
        <v>113</v>
      </c>
      <c r="C64" s="10"/>
      <c r="D64" s="10"/>
      <c r="E64" s="10"/>
      <c r="F64" s="3"/>
      <c r="G64" s="3" t="s">
        <v>136</v>
      </c>
      <c r="H64" s="3"/>
      <c r="I64" s="3"/>
      <c r="J64" s="10"/>
      <c r="K64" s="10"/>
      <c r="L64" s="3"/>
      <c r="M64" s="3"/>
      <c r="N64" s="3" t="s">
        <v>153</v>
      </c>
      <c r="P64" s="3"/>
      <c r="Q64" s="3"/>
      <c r="R64" s="3"/>
      <c r="S64" s="3"/>
      <c r="T64" s="3"/>
      <c r="U64" s="3"/>
      <c r="V64" s="3"/>
    </row>
    <row r="65" spans="1:22" ht="15" customHeight="1">
      <c r="A65" s="3"/>
      <c r="B65" s="3" t="s">
        <v>114</v>
      </c>
      <c r="C65" s="10"/>
      <c r="D65" s="10"/>
      <c r="E65" s="10"/>
      <c r="F65" s="3"/>
      <c r="G65" s="3" t="s">
        <v>137</v>
      </c>
      <c r="H65" s="3"/>
      <c r="I65" s="3"/>
      <c r="J65" s="10"/>
      <c r="K65" s="10"/>
      <c r="L65" s="3"/>
      <c r="M65" s="3"/>
      <c r="N65" s="3" t="s">
        <v>154</v>
      </c>
      <c r="P65" s="3"/>
      <c r="Q65" s="3"/>
      <c r="R65" s="3"/>
      <c r="S65" s="3"/>
      <c r="T65" s="3"/>
      <c r="U65" s="3"/>
      <c r="V65" s="3"/>
    </row>
    <row r="66" spans="1:22" ht="15" customHeight="1">
      <c r="A66" s="3"/>
      <c r="B66" s="3" t="s">
        <v>115</v>
      </c>
      <c r="C66" s="10"/>
      <c r="D66" s="10"/>
      <c r="E66" s="10"/>
      <c r="F66" s="162"/>
      <c r="G66" s="3"/>
      <c r="H66" s="3"/>
      <c r="I66" s="3"/>
      <c r="J66" s="10"/>
      <c r="K66" s="10"/>
      <c r="L66" s="3"/>
      <c r="M66" s="3"/>
      <c r="N66" s="3"/>
      <c r="P66" s="3"/>
      <c r="Q66" s="3"/>
      <c r="R66" s="3"/>
      <c r="S66" s="3"/>
      <c r="T66" s="3"/>
      <c r="U66" s="3"/>
      <c r="V66" s="3"/>
    </row>
    <row r="67" spans="1:22" ht="15" customHeight="1">
      <c r="A67" s="3"/>
      <c r="B67" s="3" t="s">
        <v>117</v>
      </c>
      <c r="C67" s="10"/>
      <c r="D67" s="10"/>
      <c r="E67" s="10"/>
      <c r="F67" s="3" t="s">
        <v>163</v>
      </c>
      <c r="G67" s="3"/>
      <c r="H67" s="3"/>
      <c r="I67" s="3"/>
      <c r="J67" s="10"/>
      <c r="K67" s="10"/>
      <c r="L67" s="3"/>
      <c r="M67" s="3" t="s">
        <v>168</v>
      </c>
      <c r="N67" s="3"/>
      <c r="P67" s="3"/>
      <c r="Q67" s="3"/>
      <c r="R67" s="3"/>
      <c r="S67" s="3"/>
      <c r="T67" s="3"/>
      <c r="U67" s="3"/>
      <c r="V67" s="3"/>
    </row>
    <row r="68" spans="1:22" ht="15" customHeight="1">
      <c r="A68" s="3"/>
      <c r="B68" s="3"/>
      <c r="C68" s="10"/>
      <c r="D68" s="10"/>
      <c r="E68" s="10"/>
      <c r="F68" s="3"/>
      <c r="G68" s="3" t="s">
        <v>138</v>
      </c>
      <c r="H68" s="3"/>
      <c r="I68" s="3"/>
      <c r="J68" s="10"/>
      <c r="K68" s="10"/>
      <c r="L68" s="3"/>
      <c r="M68" s="3"/>
      <c r="N68" s="3" t="s">
        <v>155</v>
      </c>
      <c r="P68" s="3"/>
      <c r="Q68" s="3"/>
      <c r="R68" s="3"/>
      <c r="S68" s="3"/>
      <c r="T68" s="3"/>
      <c r="U68" s="3"/>
      <c r="V68" s="3"/>
    </row>
    <row r="69" spans="1:22" ht="15" customHeight="1">
      <c r="A69" s="3" t="s">
        <v>408</v>
      </c>
      <c r="B69" s="3"/>
      <c r="C69" s="10"/>
      <c r="D69" s="10"/>
      <c r="E69" s="10"/>
      <c r="F69" s="3"/>
      <c r="G69" s="3" t="s">
        <v>139</v>
      </c>
      <c r="H69" s="3"/>
      <c r="I69" s="3"/>
      <c r="J69" s="3"/>
      <c r="K69" s="3"/>
      <c r="L69" s="3"/>
      <c r="M69" s="3"/>
      <c r="N69" s="3" t="s">
        <v>156</v>
      </c>
      <c r="P69" s="3"/>
      <c r="Q69" s="3"/>
      <c r="R69" s="3"/>
      <c r="S69" s="3"/>
      <c r="T69" s="3"/>
      <c r="U69" s="3"/>
      <c r="V69" s="3"/>
    </row>
    <row r="70" spans="1:22" ht="15" customHeight="1">
      <c r="A70" s="3"/>
      <c r="B70" s="3" t="s">
        <v>109</v>
      </c>
      <c r="C70" s="10"/>
      <c r="D70" s="10"/>
      <c r="E70" s="10"/>
      <c r="F70" s="3"/>
      <c r="G70" s="3" t="s">
        <v>140</v>
      </c>
      <c r="H70" s="3"/>
      <c r="I70" s="3"/>
      <c r="J70" s="3"/>
      <c r="K70" s="3"/>
      <c r="L70" s="3"/>
      <c r="M70" s="3"/>
      <c r="N70" s="3" t="s">
        <v>157</v>
      </c>
      <c r="P70" s="3"/>
      <c r="Q70" s="3"/>
      <c r="R70" s="3"/>
      <c r="S70" s="3"/>
      <c r="T70" s="3"/>
      <c r="U70" s="3"/>
      <c r="V70" s="3"/>
    </row>
    <row r="71" spans="1:22" ht="15" customHeight="1">
      <c r="A71" s="3"/>
      <c r="B71" s="3" t="s">
        <v>118</v>
      </c>
      <c r="C71" s="10"/>
      <c r="D71" s="10"/>
      <c r="E71" s="10"/>
      <c r="F71" s="162"/>
      <c r="G71" s="3"/>
      <c r="H71" s="3"/>
      <c r="I71" s="3"/>
      <c r="J71" s="3"/>
      <c r="K71" s="3"/>
      <c r="L71" s="3"/>
      <c r="M71" s="3"/>
      <c r="N71" s="3"/>
      <c r="P71" s="3"/>
      <c r="Q71" s="3"/>
      <c r="R71" s="3"/>
      <c r="S71" s="3"/>
      <c r="T71" s="3"/>
      <c r="U71" s="3"/>
      <c r="V71" s="3"/>
    </row>
    <row r="72" spans="1:22" ht="15" customHeight="1">
      <c r="A72" s="3"/>
      <c r="B72" s="3" t="s">
        <v>119</v>
      </c>
      <c r="C72" s="10"/>
      <c r="D72" s="10"/>
      <c r="E72" s="10"/>
      <c r="F72" s="162"/>
      <c r="G72" s="3"/>
      <c r="H72" s="3"/>
      <c r="I72" s="3"/>
      <c r="J72" s="3"/>
      <c r="K72" s="3"/>
      <c r="L72" s="3"/>
      <c r="M72" s="3" t="s">
        <v>158</v>
      </c>
      <c r="N72" s="3"/>
      <c r="P72" s="3"/>
      <c r="Q72" s="3"/>
      <c r="R72" s="3"/>
      <c r="S72" s="3"/>
      <c r="T72" s="3"/>
      <c r="U72" s="3"/>
      <c r="V72" s="3"/>
    </row>
    <row r="73" spans="1:22" ht="15" customHeight="1">
      <c r="A73" s="3"/>
      <c r="B73" s="3" t="s">
        <v>120</v>
      </c>
      <c r="C73" s="10"/>
      <c r="D73" s="10"/>
      <c r="E73" s="10"/>
      <c r="H73" s="3"/>
      <c r="I73" s="3"/>
      <c r="J73" s="3"/>
      <c r="K73" s="3"/>
      <c r="L73" s="3"/>
      <c r="M73" s="3"/>
      <c r="N73" s="3" t="s">
        <v>159</v>
      </c>
      <c r="P73" s="3"/>
      <c r="Q73" s="3"/>
      <c r="R73" s="3"/>
      <c r="S73" s="3"/>
      <c r="T73" s="3"/>
      <c r="U73" s="3"/>
      <c r="V73" s="3"/>
    </row>
    <row r="74" spans="1:22" ht="15" customHeight="1">
      <c r="A74" s="3"/>
      <c r="B74" s="3"/>
      <c r="C74" s="10"/>
      <c r="D74" s="10"/>
      <c r="E74" s="10"/>
      <c r="H74" s="3"/>
      <c r="I74" s="3"/>
      <c r="J74" s="3"/>
      <c r="K74" s="3"/>
      <c r="L74" s="3"/>
      <c r="P74" s="3"/>
      <c r="Q74" s="3"/>
      <c r="R74" s="3"/>
      <c r="S74" s="3"/>
      <c r="T74" s="3"/>
      <c r="U74" s="3"/>
      <c r="V74" s="3"/>
    </row>
    <row r="75" spans="1:22" ht="15" customHeight="1">
      <c r="A75" s="71" t="s">
        <v>84</v>
      </c>
      <c r="C75" s="72"/>
      <c r="D75" s="73"/>
      <c r="E75" s="73"/>
      <c r="F75" s="73"/>
      <c r="G75" s="74"/>
      <c r="H75" s="73"/>
    </row>
    <row r="76" spans="1:22" ht="15" customHeight="1">
      <c r="A76" s="71" t="s">
        <v>83</v>
      </c>
      <c r="C76" s="72"/>
      <c r="D76" s="73"/>
      <c r="E76" s="73"/>
      <c r="F76" s="73"/>
      <c r="G76" s="74"/>
      <c r="H76" s="73"/>
    </row>
    <row r="77" spans="1:22" ht="15" customHeight="1">
      <c r="A77" s="13" t="s">
        <v>85</v>
      </c>
      <c r="B77" s="73"/>
      <c r="C77" s="72"/>
      <c r="D77" s="73"/>
      <c r="E77" s="73"/>
      <c r="F77" s="73"/>
      <c r="G77" s="74"/>
      <c r="H77" s="73"/>
    </row>
    <row r="78" spans="1:22" ht="15" customHeight="1">
      <c r="A78" s="13" t="s">
        <v>86</v>
      </c>
      <c r="B78" s="168"/>
      <c r="C78" s="168"/>
      <c r="D78" s="168"/>
      <c r="E78" s="168"/>
      <c r="F78" s="168"/>
      <c r="H78" s="168"/>
    </row>
    <row r="79" spans="1:22" ht="15" customHeight="1">
      <c r="A79" s="15" t="s">
        <v>87</v>
      </c>
      <c r="B79" s="168"/>
      <c r="C79" s="168"/>
      <c r="D79" s="168"/>
      <c r="E79" s="168"/>
      <c r="F79" s="168"/>
      <c r="H79" s="168"/>
    </row>
    <row r="80" spans="1:22" ht="15" customHeight="1">
      <c r="A80" s="13" t="s">
        <v>88</v>
      </c>
      <c r="B80" s="73"/>
      <c r="C80" s="72"/>
      <c r="D80" s="73"/>
      <c r="E80" s="75"/>
      <c r="F80" s="73"/>
      <c r="G80" s="74"/>
      <c r="H80" s="73"/>
    </row>
    <row r="81" spans="1:9" ht="15" customHeight="1">
      <c r="A81" s="13" t="s">
        <v>89</v>
      </c>
      <c r="C81" s="72"/>
    </row>
    <row r="82" spans="1:9" ht="15" customHeight="1">
      <c r="A82" s="13" t="s">
        <v>70</v>
      </c>
      <c r="I82" s="72"/>
    </row>
    <row r="83" spans="1:9" ht="15" customHeight="1">
      <c r="A83" s="13" t="s">
        <v>75</v>
      </c>
      <c r="B83" s="73"/>
      <c r="I83" s="72"/>
    </row>
    <row r="84" spans="1:9" ht="15" customHeight="1">
      <c r="A84" s="13" t="s">
        <v>71</v>
      </c>
    </row>
    <row r="85" spans="1:9" ht="15" customHeight="1">
      <c r="A85" s="13" t="s">
        <v>72</v>
      </c>
      <c r="B85" s="73"/>
    </row>
    <row r="86" spans="1:9" ht="15" customHeight="1">
      <c r="A86" s="13" t="s">
        <v>73</v>
      </c>
      <c r="B86" s="73"/>
    </row>
    <row r="87" spans="1:9" ht="15" customHeight="1">
      <c r="A87" s="13" t="s">
        <v>74</v>
      </c>
      <c r="B87" s="73"/>
    </row>
    <row r="88" spans="1:9" ht="15" customHeight="1">
      <c r="A88" s="13" t="s">
        <v>76</v>
      </c>
    </row>
    <row r="89" spans="1:9" ht="15" customHeight="1">
      <c r="A89" s="13" t="s">
        <v>77</v>
      </c>
      <c r="B89" s="73"/>
      <c r="C89" s="72"/>
      <c r="D89" s="73"/>
      <c r="E89" s="73"/>
      <c r="F89" s="73"/>
      <c r="G89" s="74"/>
      <c r="H89" s="73"/>
    </row>
    <row r="90" spans="1:9" ht="15" customHeight="1">
      <c r="A90" s="13" t="s">
        <v>78</v>
      </c>
      <c r="C90" s="72"/>
    </row>
    <row r="91" spans="1:9" ht="15" customHeight="1">
      <c r="A91" s="14" t="s">
        <v>79</v>
      </c>
      <c r="C91" s="72"/>
    </row>
    <row r="92" spans="1:9" ht="15" customHeight="1">
      <c r="A92" s="13" t="s">
        <v>91</v>
      </c>
      <c r="C92" s="72"/>
    </row>
  </sheetData>
  <mergeCells count="22">
    <mergeCell ref="A40:H40"/>
    <mergeCell ref="A41:G41"/>
    <mergeCell ref="A42:G42"/>
    <mergeCell ref="A43:R43"/>
    <mergeCell ref="H7:H9"/>
    <mergeCell ref="A33:I33"/>
    <mergeCell ref="A1:R1"/>
    <mergeCell ref="A2:R2"/>
    <mergeCell ref="A3:R3"/>
    <mergeCell ref="A5:R5"/>
    <mergeCell ref="A4:R4"/>
    <mergeCell ref="A6:R6"/>
    <mergeCell ref="R7:R9"/>
    <mergeCell ref="D7:D9"/>
    <mergeCell ref="B7:B9"/>
    <mergeCell ref="A7:A9"/>
    <mergeCell ref="I7:I9"/>
    <mergeCell ref="G7:G9"/>
    <mergeCell ref="F7:F9"/>
    <mergeCell ref="E7:E9"/>
    <mergeCell ref="J7:Q7"/>
    <mergeCell ref="C7:C9"/>
  </mergeCells>
  <phoneticPr fontId="6" type="noConversion"/>
  <pageMargins left="0.39370078740157483" right="0.19685039370078741" top="0.43307086614173229" bottom="0.31496062992125984" header="0.35433070866141736" footer="0"/>
  <pageSetup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Ingresos</vt:lpstr>
      <vt:lpstr>Egresos</vt:lpstr>
      <vt:lpstr>Presup.Fun RP</vt:lpstr>
      <vt:lpstr>Presup.Fun FODES 25%</vt:lpstr>
      <vt:lpstr>Presup. Inv. FODES 75%</vt:lpstr>
      <vt:lpstr>Presup.SD</vt:lpstr>
      <vt:lpstr>Presup.Inv1</vt:lpstr>
      <vt:lpstr>PIPR</vt:lpstr>
      <vt:lpstr>Egresos!_GoBack</vt:lpstr>
      <vt:lpstr>Egresos!Títulos_a_imprimir</vt:lpstr>
      <vt:lpstr>'Presup.Fun FODES 25%'!Títulos_a_imprimir</vt:lpstr>
      <vt:lpstr>'Presup.Fun RP'!Títulos_a_imprimir</vt:lpstr>
    </vt:vector>
  </TitlesOfParts>
  <Company>SUBDERE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Estructura de Presupuesto Municipal</dc:title>
  <dc:creator>Gastón Collao</dc:creator>
  <cp:lastModifiedBy>San Dionisio</cp:lastModifiedBy>
  <cp:lastPrinted>2018-12-10T20:19:37Z</cp:lastPrinted>
  <dcterms:created xsi:type="dcterms:W3CDTF">2007-07-18T15:13:44Z</dcterms:created>
  <dcterms:modified xsi:type="dcterms:W3CDTF">2019-01-04T16:03:47Z</dcterms:modified>
</cp:coreProperties>
</file>