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5" yWindow="15" windowWidth="11535" windowHeight="8205" tabRatio="725"/>
  </bookViews>
  <sheets>
    <sheet name="Ingresos" sheetId="16" r:id="rId1"/>
    <sheet name="Egresos" sheetId="19" r:id="rId2"/>
    <sheet name="Presup.Fun RP" sheetId="12" r:id="rId3"/>
    <sheet name="Presup.Fun FODES 25%" sheetId="20" r:id="rId4"/>
    <sheet name="Presup. Inv. FODES 75%" sheetId="23" r:id="rId5"/>
    <sheet name="Presup. Inv. prestamo" sheetId="24" r:id="rId6"/>
    <sheet name="Presup.SD" sheetId="15" r:id="rId7"/>
    <sheet name="Presup.Inv1" sheetId="22" r:id="rId8"/>
    <sheet name="Presup.Inv.2" sheetId="14" r:id="rId9"/>
    <sheet name="PIPR" sheetId="10" r:id="rId10"/>
  </sheets>
  <definedNames>
    <definedName name="_xlnm._FilterDatabase" localSheetId="2" hidden="1">'Presup.Fun RP'!$A$12:$H$48</definedName>
    <definedName name="_GoBack" localSheetId="1">Egresos!$W$96</definedName>
    <definedName name="_xlnm.Print_Titles" localSheetId="1">Egresos!$1:$11</definedName>
    <definedName name="_xlnm.Print_Titles" localSheetId="3">'Presup.Fun FODES 25%'!$1:$11</definedName>
    <definedName name="_xlnm.Print_Titles" localSheetId="2">'Presup.Fun RP'!$1:$12</definedName>
  </definedNames>
  <calcPr calcId="145621"/>
</workbook>
</file>

<file path=xl/calcChain.xml><?xml version="1.0" encoding="utf-8"?>
<calcChain xmlns="http://schemas.openxmlformats.org/spreadsheetml/2006/main">
  <c r="H21" i="24" l="1"/>
  <c r="H17" i="24" l="1"/>
  <c r="H18" i="24"/>
  <c r="H19" i="24"/>
  <c r="H16" i="24"/>
  <c r="H15" i="24"/>
  <c r="H14" i="24"/>
  <c r="H13" i="24"/>
  <c r="K42" i="23" l="1"/>
  <c r="O18" i="20"/>
  <c r="M19" i="20" l="1"/>
  <c r="M15" i="20"/>
  <c r="C119" i="19" l="1"/>
  <c r="K48" i="16"/>
  <c r="M100" i="19" l="1"/>
  <c r="P78" i="19"/>
  <c r="P79" i="19"/>
  <c r="P80" i="19"/>
  <c r="P81" i="19"/>
  <c r="P82" i="19"/>
  <c r="P83" i="19"/>
  <c r="P84" i="19"/>
  <c r="P85" i="19"/>
  <c r="P86" i="19"/>
  <c r="P87" i="19"/>
  <c r="P88" i="19"/>
  <c r="P89" i="19"/>
  <c r="P91" i="19"/>
  <c r="P92" i="19"/>
  <c r="P93" i="19"/>
  <c r="P94" i="19"/>
  <c r="P97" i="19"/>
  <c r="P98" i="19"/>
  <c r="P99" i="19"/>
  <c r="K41" i="16" l="1"/>
  <c r="F41" i="16"/>
  <c r="P96" i="19"/>
  <c r="P95" i="19"/>
  <c r="N90" i="19"/>
  <c r="N100" i="19" l="1"/>
  <c r="E106" i="19" s="1"/>
  <c r="P90" i="19"/>
  <c r="K230" i="22"/>
  <c r="K228" i="22"/>
  <c r="I272" i="22"/>
  <c r="I275" i="22"/>
  <c r="K233" i="22" l="1"/>
  <c r="I233" i="22"/>
  <c r="H13" i="15" l="1"/>
  <c r="G13" i="15"/>
  <c r="F13" i="15"/>
  <c r="F12" i="15"/>
  <c r="G12" i="15"/>
  <c r="H12" i="15"/>
  <c r="F11" i="15"/>
  <c r="H11" i="15"/>
  <c r="G11" i="15"/>
  <c r="H37" i="23"/>
  <c r="G37" i="23"/>
  <c r="F37" i="23"/>
  <c r="F36" i="23"/>
  <c r="G36" i="23"/>
  <c r="H36" i="23"/>
  <c r="H35" i="23"/>
  <c r="G35" i="23"/>
  <c r="F35" i="23"/>
  <c r="H32" i="23"/>
  <c r="G32" i="23"/>
  <c r="F32" i="23"/>
  <c r="F13" i="23" l="1"/>
  <c r="G13" i="23"/>
  <c r="H13" i="23"/>
  <c r="F14" i="23"/>
  <c r="G14" i="23"/>
  <c r="H14" i="23"/>
  <c r="F15" i="23"/>
  <c r="G15" i="23"/>
  <c r="H15" i="23"/>
  <c r="F16" i="23"/>
  <c r="G16" i="23"/>
  <c r="H16" i="23"/>
  <c r="F17" i="23"/>
  <c r="G17" i="23"/>
  <c r="H17" i="23"/>
  <c r="F18" i="23"/>
  <c r="G18" i="23"/>
  <c r="H18" i="23"/>
  <c r="F19" i="23"/>
  <c r="G19" i="23"/>
  <c r="H19" i="23"/>
  <c r="F20" i="23"/>
  <c r="G20" i="23"/>
  <c r="H20" i="23"/>
  <c r="F21" i="23"/>
  <c r="G21" i="23"/>
  <c r="H21" i="23"/>
  <c r="F22" i="23"/>
  <c r="G22" i="23"/>
  <c r="H22" i="23"/>
  <c r="F23" i="23"/>
  <c r="G23" i="23"/>
  <c r="H23" i="23"/>
  <c r="F24" i="23"/>
  <c r="G24" i="23"/>
  <c r="H24" i="23"/>
  <c r="F25" i="23"/>
  <c r="G25" i="23"/>
  <c r="H25" i="23"/>
  <c r="F26" i="23"/>
  <c r="G26" i="23"/>
  <c r="H26" i="23"/>
  <c r="F27" i="23"/>
  <c r="G27" i="23"/>
  <c r="H27" i="23"/>
  <c r="F28" i="23"/>
  <c r="G28" i="23"/>
  <c r="F29" i="23"/>
  <c r="G29" i="23"/>
  <c r="M97" i="20" l="1"/>
  <c r="F70" i="20" l="1"/>
  <c r="G70" i="20"/>
  <c r="H70" i="20"/>
  <c r="F71" i="20"/>
  <c r="G71" i="20"/>
  <c r="H71" i="20"/>
  <c r="F72" i="20"/>
  <c r="G72" i="20"/>
  <c r="H72" i="20"/>
  <c r="F73" i="20"/>
  <c r="G73" i="20"/>
  <c r="H73" i="20"/>
  <c r="F74" i="20"/>
  <c r="G74" i="20"/>
  <c r="H74" i="20"/>
  <c r="F75" i="20"/>
  <c r="G75" i="20"/>
  <c r="H75" i="20"/>
  <c r="F76" i="20"/>
  <c r="G76" i="20"/>
  <c r="H76" i="20"/>
  <c r="F77" i="20"/>
  <c r="G77" i="20"/>
  <c r="H77" i="20"/>
  <c r="F78" i="20"/>
  <c r="G78" i="20"/>
  <c r="H78" i="20"/>
  <c r="F79" i="20"/>
  <c r="G79" i="20"/>
  <c r="H79" i="20"/>
  <c r="F80" i="20"/>
  <c r="G80" i="20"/>
  <c r="H80" i="20"/>
  <c r="F81" i="20"/>
  <c r="G81" i="20"/>
  <c r="H81" i="20"/>
  <c r="F82" i="20"/>
  <c r="G82" i="20"/>
  <c r="H82" i="20"/>
  <c r="F83" i="20"/>
  <c r="G83" i="20"/>
  <c r="H83" i="20"/>
  <c r="F84" i="20"/>
  <c r="G84" i="20"/>
  <c r="H84" i="20"/>
  <c r="F85" i="20"/>
  <c r="G85" i="20"/>
  <c r="H85" i="20"/>
  <c r="F86" i="20"/>
  <c r="G86" i="20"/>
  <c r="H86" i="20"/>
  <c r="F87" i="20"/>
  <c r="G87" i="20"/>
  <c r="H87" i="20"/>
  <c r="F88" i="20"/>
  <c r="G88" i="20"/>
  <c r="H88" i="20"/>
  <c r="F89" i="20"/>
  <c r="G89" i="20"/>
  <c r="H89" i="20"/>
  <c r="F90" i="20"/>
  <c r="G90" i="20"/>
  <c r="H90" i="20"/>
  <c r="H69" i="20"/>
  <c r="J69" i="20" s="1"/>
  <c r="G69" i="20"/>
  <c r="F69" i="20"/>
  <c r="F58" i="20"/>
  <c r="G58" i="20"/>
  <c r="H58" i="20"/>
  <c r="F59" i="20"/>
  <c r="G59" i="20"/>
  <c r="H59" i="20"/>
  <c r="F60" i="20"/>
  <c r="G60" i="20"/>
  <c r="H60" i="20"/>
  <c r="F61" i="20"/>
  <c r="G61" i="20"/>
  <c r="H61" i="20"/>
  <c r="F62" i="20"/>
  <c r="G62" i="20"/>
  <c r="H62" i="20"/>
  <c r="F63" i="20"/>
  <c r="G63" i="20"/>
  <c r="H63" i="20"/>
  <c r="F64" i="20"/>
  <c r="G64" i="20"/>
  <c r="H64" i="20"/>
  <c r="F65" i="20"/>
  <c r="G65" i="20"/>
  <c r="H65" i="20"/>
  <c r="F66" i="20"/>
  <c r="G66" i="20"/>
  <c r="H66" i="20"/>
  <c r="F67" i="20"/>
  <c r="G67" i="20"/>
  <c r="H67" i="20"/>
  <c r="H57" i="20"/>
  <c r="G57" i="20"/>
  <c r="F57" i="20"/>
  <c r="F41" i="20"/>
  <c r="G41" i="20"/>
  <c r="H41" i="20"/>
  <c r="F42" i="20"/>
  <c r="G42" i="20"/>
  <c r="H42" i="20"/>
  <c r="F43" i="20"/>
  <c r="G43" i="20"/>
  <c r="H43" i="20"/>
  <c r="F44" i="20"/>
  <c r="G44" i="20"/>
  <c r="H44" i="20"/>
  <c r="F45" i="20"/>
  <c r="G45" i="20"/>
  <c r="H45" i="20"/>
  <c r="F46" i="20"/>
  <c r="G46" i="20"/>
  <c r="H46" i="20"/>
  <c r="F47" i="20"/>
  <c r="G47" i="20"/>
  <c r="H47" i="20"/>
  <c r="F48" i="20"/>
  <c r="G48" i="20"/>
  <c r="H48" i="20"/>
  <c r="F49" i="20"/>
  <c r="G49" i="20"/>
  <c r="H49" i="20"/>
  <c r="F50" i="20"/>
  <c r="G50" i="20"/>
  <c r="H50" i="20"/>
  <c r="F51" i="20"/>
  <c r="G51" i="20"/>
  <c r="H51" i="20"/>
  <c r="F52" i="20"/>
  <c r="G52" i="20"/>
  <c r="H52" i="20"/>
  <c r="F53" i="20"/>
  <c r="G53" i="20"/>
  <c r="H53" i="20"/>
  <c r="F54" i="20"/>
  <c r="G54" i="20"/>
  <c r="H54" i="20"/>
  <c r="F55" i="20"/>
  <c r="G55" i="20"/>
  <c r="H55" i="20"/>
  <c r="F40" i="20"/>
  <c r="H40" i="20"/>
  <c r="G40" i="20"/>
  <c r="H38" i="20"/>
  <c r="G38" i="20"/>
  <c r="F38" i="20"/>
  <c r="H37" i="20"/>
  <c r="G37" i="20"/>
  <c r="F37" i="20"/>
  <c r="H36" i="20"/>
  <c r="G36" i="20"/>
  <c r="F36" i="20"/>
  <c r="H35" i="20"/>
  <c r="G35" i="20"/>
  <c r="F35" i="20"/>
  <c r="H34" i="20"/>
  <c r="G34" i="20"/>
  <c r="F34" i="20"/>
  <c r="H33" i="20"/>
  <c r="G33" i="20"/>
  <c r="F33" i="20"/>
  <c r="H32" i="20"/>
  <c r="G32" i="20"/>
  <c r="F32" i="20"/>
  <c r="H31" i="20"/>
  <c r="G31" i="20"/>
  <c r="F31" i="20"/>
  <c r="H30" i="20"/>
  <c r="G30" i="20"/>
  <c r="F30" i="20"/>
  <c r="H29" i="20"/>
  <c r="G29" i="20"/>
  <c r="F29" i="20"/>
  <c r="H28" i="20"/>
  <c r="G28" i="20"/>
  <c r="F28" i="20"/>
  <c r="H27" i="20"/>
  <c r="G27" i="20"/>
  <c r="F27" i="20"/>
  <c r="H26" i="20"/>
  <c r="G26" i="20"/>
  <c r="F26" i="20"/>
  <c r="H25" i="20"/>
  <c r="G25" i="20"/>
  <c r="F25" i="20"/>
  <c r="H24" i="20"/>
  <c r="G24" i="20"/>
  <c r="F24" i="20"/>
  <c r="H23" i="20"/>
  <c r="G23" i="20"/>
  <c r="F23" i="20"/>
  <c r="H22" i="20"/>
  <c r="G22" i="20"/>
  <c r="F22" i="20"/>
  <c r="H21" i="20"/>
  <c r="G21" i="20"/>
  <c r="F21" i="20"/>
  <c r="H20" i="20"/>
  <c r="G20" i="20"/>
  <c r="F20" i="20"/>
  <c r="H19" i="20"/>
  <c r="G19" i="20"/>
  <c r="F19" i="20"/>
  <c r="H18" i="20"/>
  <c r="G18" i="20"/>
  <c r="F18" i="20"/>
  <c r="H17" i="20"/>
  <c r="G17" i="20"/>
  <c r="F17" i="20"/>
  <c r="G16" i="20"/>
  <c r="F16" i="20"/>
  <c r="G15" i="20"/>
  <c r="F15" i="20"/>
  <c r="H14" i="20"/>
  <c r="G14" i="20"/>
  <c r="F14" i="20"/>
  <c r="H13" i="20"/>
  <c r="G13" i="20"/>
  <c r="F13" i="20"/>
  <c r="G12" i="20"/>
  <c r="F12" i="20"/>
  <c r="F30" i="12"/>
  <c r="G30" i="12"/>
  <c r="H30" i="12"/>
  <c r="F31" i="12"/>
  <c r="G31" i="12"/>
  <c r="H31" i="12"/>
  <c r="F32" i="12"/>
  <c r="G32" i="12"/>
  <c r="H32" i="12"/>
  <c r="F33" i="12"/>
  <c r="G33" i="12"/>
  <c r="H33" i="12"/>
  <c r="F34" i="12"/>
  <c r="G34" i="12"/>
  <c r="H34" i="12"/>
  <c r="F35" i="12"/>
  <c r="G35" i="12"/>
  <c r="H35" i="12"/>
  <c r="F36" i="12"/>
  <c r="G36" i="12"/>
  <c r="H36" i="12"/>
  <c r="F37" i="12"/>
  <c r="G37" i="12"/>
  <c r="H37" i="12"/>
  <c r="F38" i="12"/>
  <c r="G38" i="12"/>
  <c r="H38" i="12"/>
  <c r="F39" i="12"/>
  <c r="G39" i="12"/>
  <c r="H39" i="12"/>
  <c r="F40" i="12"/>
  <c r="G40" i="12"/>
  <c r="H40" i="12"/>
  <c r="F41" i="12"/>
  <c r="G41" i="12"/>
  <c r="H41" i="12"/>
  <c r="F42" i="12"/>
  <c r="G42" i="12"/>
  <c r="H42" i="12"/>
  <c r="F43" i="12"/>
  <c r="G43" i="12"/>
  <c r="H43" i="12"/>
  <c r="F44" i="12"/>
  <c r="G44" i="12"/>
  <c r="H44" i="12"/>
  <c r="F45" i="12"/>
  <c r="G45" i="12"/>
  <c r="H45" i="12"/>
  <c r="F46" i="12"/>
  <c r="G46" i="12"/>
  <c r="H46" i="12"/>
  <c r="F47" i="12"/>
  <c r="G47" i="12"/>
  <c r="H47" i="12"/>
  <c r="F48" i="12"/>
  <c r="G48" i="12"/>
  <c r="H48" i="12"/>
  <c r="F24" i="12"/>
  <c r="G24" i="12"/>
  <c r="H24" i="12"/>
  <c r="F25" i="12"/>
  <c r="G25" i="12"/>
  <c r="H25" i="12"/>
  <c r="F26" i="12"/>
  <c r="G26" i="12"/>
  <c r="H26" i="12"/>
  <c r="F14" i="12"/>
  <c r="G14" i="12"/>
  <c r="H14" i="12"/>
  <c r="F15" i="12"/>
  <c r="G15" i="12"/>
  <c r="H15" i="12"/>
  <c r="F16" i="12"/>
  <c r="G16" i="12"/>
  <c r="H16" i="12"/>
  <c r="F17" i="12"/>
  <c r="G17" i="12"/>
  <c r="H17" i="12"/>
  <c r="F18" i="12"/>
  <c r="G18" i="12"/>
  <c r="H18" i="12"/>
  <c r="F19" i="12"/>
  <c r="G19" i="12"/>
  <c r="H19" i="12"/>
  <c r="F20" i="12"/>
  <c r="G20" i="12"/>
  <c r="H20" i="12"/>
  <c r="F21" i="12"/>
  <c r="G21" i="12"/>
  <c r="H21" i="12"/>
  <c r="F22" i="12"/>
  <c r="G22" i="12"/>
  <c r="H22" i="12"/>
  <c r="F23" i="12"/>
  <c r="G23" i="12"/>
  <c r="H23" i="12"/>
  <c r="H13" i="12"/>
  <c r="G13" i="12"/>
  <c r="F13" i="12"/>
  <c r="J40" i="20" l="1"/>
  <c r="J57" i="20"/>
  <c r="H56" i="20"/>
  <c r="H28" i="12"/>
  <c r="C12" i="19" l="1"/>
  <c r="H12" i="20" s="1"/>
  <c r="J13" i="20" s="1"/>
  <c r="J97" i="20" s="1"/>
  <c r="C20" i="19"/>
  <c r="H16" i="20" s="1"/>
  <c r="C19" i="19"/>
  <c r="H15" i="20" s="1"/>
  <c r="H39" i="20" l="1"/>
  <c r="D105" i="19"/>
  <c r="D103" i="19"/>
  <c r="O14" i="20" l="1"/>
  <c r="M99" i="20" l="1"/>
  <c r="O12" i="20" s="1"/>
  <c r="K37" i="16"/>
  <c r="F11" i="16"/>
  <c r="F13" i="16"/>
  <c r="K13" i="16" s="1"/>
  <c r="F14" i="16"/>
  <c r="K14" i="16" s="1"/>
  <c r="F15" i="16"/>
  <c r="K15" i="16" s="1"/>
  <c r="F16" i="16"/>
  <c r="F17" i="16"/>
  <c r="K17" i="16" s="1"/>
  <c r="F18" i="16"/>
  <c r="K18" i="16" s="1"/>
  <c r="F19" i="16"/>
  <c r="K19" i="16" s="1"/>
  <c r="F20" i="16"/>
  <c r="K20" i="16" s="1"/>
  <c r="F21" i="16"/>
  <c r="K21" i="16" s="1"/>
  <c r="F22" i="16"/>
  <c r="K22" i="16" s="1"/>
  <c r="F23" i="16"/>
  <c r="K23" i="16" s="1"/>
  <c r="F24" i="16"/>
  <c r="F25" i="16"/>
  <c r="K25" i="16" s="1"/>
  <c r="F26" i="16"/>
  <c r="K26" i="16" s="1"/>
  <c r="F27" i="16"/>
  <c r="K27" i="16" s="1"/>
  <c r="F28" i="16"/>
  <c r="K28" i="16" s="1"/>
  <c r="F29" i="16"/>
  <c r="K29" i="16" s="1"/>
  <c r="F30" i="16"/>
  <c r="K30" i="16" s="1"/>
  <c r="F31" i="16"/>
  <c r="K31" i="16" s="1"/>
  <c r="F32" i="16"/>
  <c r="F33" i="16"/>
  <c r="K33" i="16" s="1"/>
  <c r="F34" i="16"/>
  <c r="K34" i="16" s="1"/>
  <c r="F35" i="16"/>
  <c r="K35" i="16" s="1"/>
  <c r="F36" i="16"/>
  <c r="K36" i="16" s="1"/>
  <c r="F37" i="16"/>
  <c r="F38" i="16"/>
  <c r="K38" i="16" s="1"/>
  <c r="F40" i="16"/>
  <c r="F42" i="16"/>
  <c r="K42" i="16" s="1"/>
  <c r="F43" i="16"/>
  <c r="K43" i="16" s="1"/>
  <c r="K11" i="16"/>
  <c r="K12" i="16"/>
  <c r="K16" i="16"/>
  <c r="K24" i="16"/>
  <c r="K32" i="16"/>
  <c r="K39" i="16"/>
  <c r="K40" i="16"/>
  <c r="H68" i="20" l="1"/>
  <c r="H91" i="20"/>
  <c r="P13" i="19" l="1"/>
  <c r="P14" i="19"/>
  <c r="P15" i="19"/>
  <c r="P16" i="19"/>
  <c r="P17" i="19"/>
  <c r="P18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6" i="19"/>
  <c r="P47" i="19"/>
  <c r="P48" i="19"/>
  <c r="P49" i="19"/>
  <c r="P50" i="19"/>
  <c r="P51" i="19"/>
  <c r="P52" i="19"/>
  <c r="P53" i="19"/>
  <c r="P54" i="19"/>
  <c r="P55" i="19"/>
  <c r="P56" i="19"/>
  <c r="P57" i="19"/>
  <c r="P58" i="19"/>
  <c r="P59" i="19"/>
  <c r="P60" i="19"/>
  <c r="P61" i="19"/>
  <c r="P62" i="19"/>
  <c r="P63" i="19"/>
  <c r="P64" i="19"/>
  <c r="P65" i="19"/>
  <c r="P66" i="19"/>
  <c r="P67" i="19"/>
  <c r="P68" i="19"/>
  <c r="P69" i="19"/>
  <c r="P70" i="19"/>
  <c r="P71" i="19"/>
  <c r="P72" i="19"/>
  <c r="P73" i="19"/>
  <c r="P74" i="19"/>
  <c r="P75" i="19"/>
  <c r="P76" i="19"/>
  <c r="P77" i="19"/>
  <c r="H49" i="12"/>
  <c r="J100" i="19"/>
  <c r="P20" i="19"/>
  <c r="P19" i="19"/>
  <c r="H50" i="12" l="1"/>
  <c r="H92" i="20"/>
  <c r="K99" i="20" s="1"/>
  <c r="I100" i="19" l="1"/>
  <c r="H33" i="23" l="1"/>
  <c r="C100" i="19" l="1"/>
  <c r="H16" i="15" l="1"/>
  <c r="H30" i="23"/>
  <c r="O33" i="10" l="1"/>
  <c r="R32" i="10"/>
  <c r="R31" i="10"/>
  <c r="R30" i="10"/>
  <c r="R29" i="10"/>
  <c r="R28" i="10"/>
  <c r="R27" i="10"/>
  <c r="R26" i="10"/>
  <c r="R25" i="10"/>
  <c r="R24" i="10"/>
  <c r="R23" i="10"/>
  <c r="R22" i="10"/>
  <c r="R21" i="10"/>
  <c r="R20" i="10"/>
  <c r="R19" i="10"/>
  <c r="R18" i="10"/>
  <c r="R17" i="10"/>
  <c r="R16" i="10"/>
  <c r="R15" i="10"/>
  <c r="R14" i="10"/>
  <c r="R13" i="10"/>
  <c r="R12" i="10"/>
  <c r="R11" i="10"/>
  <c r="R10" i="10"/>
  <c r="I192" i="22"/>
  <c r="I147" i="22"/>
  <c r="I103" i="22"/>
  <c r="I62" i="22"/>
  <c r="I15" i="22"/>
  <c r="R33" i="10" l="1"/>
  <c r="I16" i="14" l="1"/>
  <c r="H20" i="24"/>
  <c r="H38" i="23"/>
  <c r="H39" i="23" s="1"/>
  <c r="F100" i="19" l="1"/>
  <c r="O100" i="19"/>
  <c r="L100" i="19"/>
  <c r="H100" i="19" l="1"/>
  <c r="P12" i="19" l="1"/>
  <c r="F106" i="19"/>
  <c r="G44" i="16"/>
  <c r="H44" i="16"/>
  <c r="I44" i="16"/>
  <c r="J44" i="16"/>
  <c r="E44" i="16"/>
  <c r="D44" i="16"/>
  <c r="C44" i="16"/>
  <c r="D104" i="19" s="1"/>
  <c r="F10" i="16"/>
  <c r="K10" i="16" s="1"/>
  <c r="F44" i="16" l="1"/>
  <c r="K44" i="16"/>
  <c r="P100" i="19"/>
  <c r="D100" i="19"/>
  <c r="E103" i="19" s="1"/>
  <c r="F103" i="19" s="1"/>
  <c r="E100" i="19"/>
  <c r="G100" i="19"/>
  <c r="K100" i="19"/>
  <c r="E105" i="19" s="1"/>
  <c r="F105" i="19" l="1"/>
  <c r="E104" i="19"/>
  <c r="F104" i="19" s="1"/>
  <c r="D107" i="19"/>
</calcChain>
</file>

<file path=xl/sharedStrings.xml><?xml version="1.0" encoding="utf-8"?>
<sst xmlns="http://schemas.openxmlformats.org/spreadsheetml/2006/main" count="1592" uniqueCount="546">
  <si>
    <t>51</t>
  </si>
  <si>
    <t>54</t>
  </si>
  <si>
    <t>55</t>
  </si>
  <si>
    <t>56</t>
  </si>
  <si>
    <t>61</t>
  </si>
  <si>
    <t>62</t>
  </si>
  <si>
    <t>ESTRUCTURA PRESUPUESTARIA</t>
  </si>
  <si>
    <t>PRESUPUESTO MUNICIPAL DE INVERSIÓN POR RESULTADOS (PIPR)</t>
  </si>
  <si>
    <t>1. ESTRUCTURA PRESUPUESTARIA APROBADA</t>
  </si>
  <si>
    <t>2. PLAN DE INVERSIONES</t>
  </si>
  <si>
    <t>(En Dolares de los Estados Unidos de America)</t>
  </si>
  <si>
    <t>FORMULACIÓN DEL PRESUPUESTO MUNICIPAL DE INGRESOS</t>
  </si>
  <si>
    <t>FORMULACION DEL PRESUPUESTO MUNICIPAL DE EGRESOS</t>
  </si>
  <si>
    <t>(En Dolares de los Estados Unidos de América)</t>
  </si>
  <si>
    <t>FORMULACIÓN DEL PRESUPUESTO MUNICIPAL DE EGRESOS</t>
  </si>
  <si>
    <t>(1) Objeto Específico</t>
  </si>
  <si>
    <t>(2) DENOMINACION</t>
  </si>
  <si>
    <t>(3) Fondo General</t>
  </si>
  <si>
    <t>(4) FODES</t>
  </si>
  <si>
    <t>(5) Funcionamiento</t>
  </si>
  <si>
    <t>(6) Inversión</t>
  </si>
  <si>
    <t>(7) OTROS</t>
  </si>
  <si>
    <t>(8) SUBTOTAL</t>
  </si>
  <si>
    <t>(9) Fondos Propios</t>
  </si>
  <si>
    <t>(10) Préstamos Externos</t>
  </si>
  <si>
    <t>(11) Préstamos Internos</t>
  </si>
  <si>
    <t>(12) Donaciones</t>
  </si>
  <si>
    <t xml:space="preserve">(13) T O T A L  </t>
  </si>
  <si>
    <t>(14) TOTAL INGRESOS</t>
  </si>
  <si>
    <t>(3) ESTRUCTURA PRESUPUESTARIA</t>
  </si>
  <si>
    <t>(4) TOTAL</t>
  </si>
  <si>
    <t>(5)TOTAL EGRESOS</t>
  </si>
  <si>
    <t>(1) Area de Gestión</t>
  </si>
  <si>
    <t>(2) Unidd Presupuestaria</t>
  </si>
  <si>
    <t>(3) Linea de Trabajo</t>
  </si>
  <si>
    <t>(5) Subfuente de Financiamiento</t>
  </si>
  <si>
    <t>(6) Objeto Específico</t>
  </si>
  <si>
    <t>(7) DENOMINACIÓN</t>
  </si>
  <si>
    <t>(9) TOTAL GASTOS</t>
  </si>
  <si>
    <t>(4) Fuente de Financiamiento</t>
  </si>
  <si>
    <r>
      <t>(2)</t>
    </r>
    <r>
      <rPr>
        <sz val="10"/>
        <rFont val="Trebuchet MS"/>
        <family val="2"/>
      </rPr>
      <t>: Registrará el código de la Unidad presupuestaria a la cual han sido asignados los montos presupuestarios</t>
    </r>
  </si>
  <si>
    <r>
      <t>(5)</t>
    </r>
    <r>
      <rPr>
        <sz val="10"/>
        <rFont val="Trebuchet MS"/>
        <family val="2"/>
      </rPr>
      <t xml:space="preserve">: Se debe identificar el destino de los fondos transferidos por entes del Estado, si es Recurso Propio se completa con ceros. </t>
    </r>
  </si>
  <si>
    <r>
      <t>(6)</t>
    </r>
    <r>
      <rPr>
        <sz val="10"/>
        <rFont val="Trebuchet MS"/>
        <family val="2"/>
      </rPr>
      <t>: Se detallará el objeto específico al que se asigne el egreso estimado</t>
    </r>
  </si>
  <si>
    <r>
      <t>(8)</t>
    </r>
    <r>
      <rPr>
        <sz val="10"/>
        <rFont val="Trebuchet MS"/>
        <family val="2"/>
      </rPr>
      <t xml:space="preserve">: Incluye el monto asignado por especifico presupuestario de gastos de todos los elementos de la Estructura Presupuestaria </t>
    </r>
  </si>
  <si>
    <t>(9) T O T A L   GASTOS</t>
  </si>
  <si>
    <t>Indicaciones para llenado de ANEXO 4.2</t>
  </si>
  <si>
    <r>
      <t>(1)</t>
    </r>
    <r>
      <rPr>
        <sz val="10"/>
        <rFont val="Trebuchet MS"/>
        <family val="2"/>
      </rPr>
      <t>: Se detallará el Área de Gestión donde se clasifica el proyecto de inversion a ejecutar</t>
    </r>
  </si>
  <si>
    <r>
      <t>(3)</t>
    </r>
    <r>
      <rPr>
        <sz val="10"/>
        <rFont val="Trebuchet MS"/>
        <family val="2"/>
      </rPr>
      <t>: Se detalla la Linea de Trabajo a la que se ha asignado el proyecto</t>
    </r>
  </si>
  <si>
    <r>
      <t>(4)</t>
    </r>
    <r>
      <rPr>
        <sz val="10"/>
        <rFont val="Trebuchet MS"/>
        <family val="2"/>
      </rPr>
      <t>: Se detalla la Fuente de Financiamiento con la que se pagarán los egresos del proyecto</t>
    </r>
  </si>
  <si>
    <r>
      <t>(9)</t>
    </r>
    <r>
      <rPr>
        <sz val="10"/>
        <rFont val="Trebuchet MS"/>
        <family val="2"/>
      </rPr>
      <t xml:space="preserve">: Incluye la sumatoria de todos los especificos presupuestarios de gastos que integran lo asignado a un proyecto </t>
    </r>
  </si>
  <si>
    <r>
      <t>(7)</t>
    </r>
    <r>
      <rPr>
        <sz val="10"/>
        <rFont val="Trebuchet MS"/>
        <family val="2"/>
      </rPr>
      <t>: Se escribe el nombre del objeto especifico  a utilizar</t>
    </r>
  </si>
  <si>
    <t>Indicaciones para llenado de ANEXO 5</t>
  </si>
  <si>
    <t>(1) SECTOR</t>
  </si>
  <si>
    <t>(2) Programa</t>
  </si>
  <si>
    <t xml:space="preserve">(4) DENOMINACIÓN                                                                                                              </t>
  </si>
  <si>
    <t xml:space="preserve">(5)      Meta                                                                                                             </t>
  </si>
  <si>
    <t xml:space="preserve">(6) Indicador                                                                                                              </t>
  </si>
  <si>
    <t xml:space="preserve">(7)     Unidad de Medida                                                                                                                  </t>
  </si>
  <si>
    <t xml:space="preserve">(8) Cantidad </t>
  </si>
  <si>
    <t xml:space="preserve">(9) Responsable                                                                                                                            </t>
  </si>
  <si>
    <t>(10) ASIGNACIONES</t>
  </si>
  <si>
    <t>(11) Remuneraciones</t>
  </si>
  <si>
    <t>(12) Adquicisiones de Bs. y Servicios</t>
  </si>
  <si>
    <t>(13) Gastos Financ. y Otros</t>
  </si>
  <si>
    <t>(14) Transferencias Corrientes</t>
  </si>
  <si>
    <t>(15) Inversiones en Activos Fijos</t>
  </si>
  <si>
    <t>(16) Transferencias de Capital</t>
  </si>
  <si>
    <t>(17) Saldos Años Anteriores</t>
  </si>
  <si>
    <t>(18) TOTAL</t>
  </si>
  <si>
    <t>( 3) PROYECTO</t>
  </si>
  <si>
    <r>
      <t>(9)</t>
    </r>
    <r>
      <rPr>
        <sz val="10"/>
        <rFont val="Trebuchet MS"/>
        <family val="2"/>
      </rPr>
      <t>: Se agrega el nombre de la persona encargada de la administración del proyecto.</t>
    </r>
  </si>
  <si>
    <r>
      <t>(11)</t>
    </r>
    <r>
      <rPr>
        <sz val="10"/>
        <rFont val="Trebuchet MS"/>
        <family val="2"/>
      </rPr>
      <t>: Corresponde al monto presupuestado para las Remuneraciones de un proyecto</t>
    </r>
  </si>
  <si>
    <r>
      <t>(12)</t>
    </r>
    <r>
      <rPr>
        <sz val="10"/>
        <rFont val="Trebuchet MS"/>
        <family val="2"/>
      </rPr>
      <t>: Se detalla el presupuesto asignado para la adquisición de bienes y servicios para el proyecto</t>
    </r>
  </si>
  <si>
    <r>
      <t>(13)</t>
    </r>
    <r>
      <rPr>
        <sz val="10"/>
        <rFont val="Trebuchet MS"/>
        <family val="2"/>
      </rPr>
      <t>: Se presenta el presupuesto que ha asignado la municipalidad para gastos financieros del proyecto</t>
    </r>
  </si>
  <si>
    <r>
      <t>(14)</t>
    </r>
    <r>
      <rPr>
        <sz val="10"/>
        <rFont val="Trebuchet MS"/>
        <family val="2"/>
      </rPr>
      <t>: Detalla el monto presupuestado para transferencias a otorgar con fondos del proyecto</t>
    </r>
  </si>
  <si>
    <r>
      <t>(10)</t>
    </r>
    <r>
      <rPr>
        <sz val="10"/>
        <rFont val="Trebuchet MS"/>
        <family val="2"/>
      </rPr>
      <t>: Comprende la distribución del presupuesto por cada proyecto en los rubros de agrupación presupuestaria de gastos.</t>
    </r>
  </si>
  <si>
    <r>
      <t>(15)</t>
    </r>
    <r>
      <rPr>
        <sz val="10"/>
        <rFont val="Trebuchet MS"/>
        <family val="2"/>
      </rPr>
      <t xml:space="preserve">: Presenta la asignación presupuestaria para la compra de activos fijos para la ejecución del proyecto </t>
    </r>
  </si>
  <si>
    <r>
      <t>(16)</t>
    </r>
    <r>
      <rPr>
        <sz val="10"/>
        <rFont val="Trebuchet MS"/>
        <family val="2"/>
      </rPr>
      <t xml:space="preserve">: Registra el presupuesto asignado al proyecto para transferencias de capital  </t>
    </r>
  </si>
  <si>
    <r>
      <t>(17)</t>
    </r>
    <r>
      <rPr>
        <sz val="10"/>
        <rFont val="Trebuchet MS"/>
        <family val="2"/>
      </rPr>
      <t xml:space="preserve">: Registra el presupuesto para los egresos que se efectuarán con fondos percibidos en ejercicios anteriores y que se encuentran en cuentas bancarias. </t>
    </r>
  </si>
  <si>
    <r>
      <t>(18)</t>
    </r>
    <r>
      <rPr>
        <sz val="10"/>
        <rFont val="Trebuchet MS"/>
        <family val="2"/>
      </rPr>
      <t>: Incluye la sumatoria de todos los Rubros presupuestarios de gastos en los cuales se ha distribuido el presupuesto asignado al proyecto.</t>
    </r>
  </si>
  <si>
    <t xml:space="preserve">         01 – AGUA Y ALCANTARILLADOS</t>
  </si>
  <si>
    <t xml:space="preserve">         02 – FORTALECIMIENTO DEL SECTOR AGRICOLA</t>
  </si>
  <si>
    <t xml:space="preserve">         04 – EDUCACIÓN</t>
  </si>
  <si>
    <r>
      <t>(4):</t>
    </r>
    <r>
      <rPr>
        <sz val="10"/>
        <rFont val="Arial"/>
        <family val="2"/>
      </rPr>
      <t xml:space="preserve"> Corresponde al nombre asignado al proyecto en función al acuerdo municipal</t>
    </r>
  </si>
  <si>
    <r>
      <t>(3)</t>
    </r>
    <r>
      <rPr>
        <sz val="10"/>
        <rFont val="Arial"/>
        <family val="2"/>
      </rPr>
      <t xml:space="preserve"> Se detalla el número de proyecto, el cual estará formado por un Código CORRELATIVO O SECUENCIAL Y ÚNICO que debe asignar el municipio para identificar los proyectos.</t>
    </r>
  </si>
  <si>
    <r>
      <t>(5)</t>
    </r>
    <r>
      <rPr>
        <sz val="10"/>
        <rFont val="Trebuchet MS"/>
        <family val="2"/>
      </rPr>
      <t>: Se detalla el producto, servicio u objetivo final que se pretende obtener con la ejecución del proyecto.</t>
    </r>
  </si>
  <si>
    <r>
      <t>(6)</t>
    </r>
    <r>
      <rPr>
        <sz val="10"/>
        <rFont val="Trebuchet MS"/>
        <family val="2"/>
      </rPr>
      <t>: Se deben describir los resultados esperados de las actividades que se van a crear, fortalecer o incrementar con la ejecucion del proyecto, presentando en porcentajes, tasas o unidades la creación,</t>
    </r>
  </si>
  <si>
    <t xml:space="preserve">          fortalecimiento o incremento esperados a fin de poder comparar los resultados. </t>
  </si>
  <si>
    <r>
      <t>(7)</t>
    </r>
    <r>
      <rPr>
        <sz val="10"/>
        <rFont val="Trebuchet MS"/>
        <family val="2"/>
      </rPr>
      <t>: Se detalla el producto o resultado final individual esperado en factores de medición estandar. Ej: Libras, Personas atendidas, Cursos impartidos, Unidades, Paquetes u otros.</t>
    </r>
  </si>
  <si>
    <r>
      <t>(8)</t>
    </r>
    <r>
      <rPr>
        <sz val="10"/>
        <rFont val="Trebuchet MS"/>
        <family val="2"/>
      </rPr>
      <t>: Es el número de unidades de medida que se esperan alcanzar.</t>
    </r>
  </si>
  <si>
    <t>(19) TOTAL PROYECTOS</t>
  </si>
  <si>
    <r>
      <t xml:space="preserve">(19): </t>
    </r>
    <r>
      <rPr>
        <sz val="10"/>
        <rFont val="Trebuchet MS"/>
        <family val="2"/>
      </rPr>
      <t>Representa la sumatoria de las asigaciones presupuestarias por rubro de gastos de todos los proyectos incluidos en el presupuesto municpal de inversión.</t>
    </r>
  </si>
  <si>
    <t>ANEXO 4.1</t>
  </si>
  <si>
    <t>INSUMOS BASICOS:</t>
  </si>
  <si>
    <t>ANEXO 4.2</t>
  </si>
  <si>
    <t>ANEXO 4.3</t>
  </si>
  <si>
    <t>PRESUPUESTO MUNICIPAL DE FUNCIONAMIENTO POR ESTRUCTURA PRESUPUESTARIA</t>
  </si>
  <si>
    <t>DETALLE CONSOLIDADO DE INGRESOS POR ESPECIFICO Y FUENTE DE FINANCIAMIENTO</t>
  </si>
  <si>
    <t>PRESUPUESTO MUNICIPAL DE INVERSION POR ESTRUCTURA PRESUPUESTARIA</t>
  </si>
  <si>
    <t>PRESUPUESTO MUNICIPAL DEL SERVICIO DE LA DEUDA POR ESTRUCTURA PRESUPUESTARIA</t>
  </si>
  <si>
    <t>(8) MONTO</t>
  </si>
  <si>
    <t>1. PRESUPUESTO DE INVERSION POR PROYECTO</t>
  </si>
  <si>
    <t>03 – Tanques de Abastecimiento</t>
  </si>
  <si>
    <t>02 – Perforación de pozos</t>
  </si>
  <si>
    <t>01 – Acueductos y alcantarillados</t>
  </si>
  <si>
    <t>02 – Sistemas de riego y drenaje</t>
  </si>
  <si>
    <t>03 – Fortalecimiento agrícola</t>
  </si>
  <si>
    <t>01 – Acueductos rurales</t>
  </si>
  <si>
    <r>
      <t>(1) y (2)</t>
    </r>
    <r>
      <rPr>
        <sz val="10"/>
        <rFont val="Trebuchet MS"/>
        <family val="2"/>
      </rPr>
      <t>: Se detallará el sector y el programa de inversión. Los sectores se subdividirán en programas de la siguiente manera:</t>
    </r>
  </si>
  <si>
    <t>01 – Equipamiento</t>
  </si>
  <si>
    <t>02 – Fortalecimiento deportes y recreación</t>
  </si>
  <si>
    <t>03 – Infraestructura deportes y recreación</t>
  </si>
  <si>
    <t>01 – Cultura</t>
  </si>
  <si>
    <t>02 – Fortalecimiento cultura y educación</t>
  </si>
  <si>
    <t>03 – Infraestructura educación</t>
  </si>
  <si>
    <t>04 – Becas</t>
  </si>
  <si>
    <t>04 – Otros</t>
  </si>
  <si>
    <t>05 – Proyectos de educación diversos</t>
  </si>
  <si>
    <t>02 – Fortalecimiento a la salud</t>
  </si>
  <si>
    <t>03 – Infraestructura de salud</t>
  </si>
  <si>
    <t>04 – Programas comunitarios</t>
  </si>
  <si>
    <t>06 – SANEAMIENTO AMBIENTAL Y TRATAMIENTO DE DESECHOS SÓLIDOS</t>
  </si>
  <si>
    <t>08 – TURISMO</t>
  </si>
  <si>
    <t>07 – ELECTRIFICACION RURAL Y URBANA</t>
  </si>
  <si>
    <t>01 – Aseo Urbano</t>
  </si>
  <si>
    <t>02 – Construcción de Plantas para Tratamiento de Aguas Residuales</t>
  </si>
  <si>
    <t>03 – Rellenos Sanitarios</t>
  </si>
  <si>
    <t>04 – Recuperación y Saneamiento Ambiental</t>
  </si>
  <si>
    <t>05 – Cementerios</t>
  </si>
  <si>
    <t>06 – Fosas Sépticas, Letrinas, Baños Públicos y Lavaderos</t>
  </si>
  <si>
    <t>01 – Electrificación Urbana</t>
  </si>
  <si>
    <t>02 – Electrificación Rural</t>
  </si>
  <si>
    <t>01 – Construcción de Centros Turísticos</t>
  </si>
  <si>
    <t>02 – Fortalecimiento al Turismo</t>
  </si>
  <si>
    <t>03 – Otros Proyectos Turísticos</t>
  </si>
  <si>
    <t>01 – Construcción y Equipamiento de Casas Comunales</t>
  </si>
  <si>
    <t>02 – Obras de Mitigación</t>
  </si>
  <si>
    <t>03 – Proyectos Habitacionales</t>
  </si>
  <si>
    <t>01 – Infraestructura Vial Urbana</t>
  </si>
  <si>
    <t>02 – Infraestructura Vial Rural</t>
  </si>
  <si>
    <t>03 – Construcción, Reconstrucción y Mantenimiento de Puentes</t>
  </si>
  <si>
    <t>01 – Construcción de Taludes y Muros</t>
  </si>
  <si>
    <t>02 – Construcción de Bordas</t>
  </si>
  <si>
    <t>03 – Construcción de Barreras de Protección</t>
  </si>
  <si>
    <t>01 – Capacitación</t>
  </si>
  <si>
    <t>02 – Equipamiento y Mantenimiento de Equipo</t>
  </si>
  <si>
    <t>03 – Infraestructura</t>
  </si>
  <si>
    <t>01 – Construcción y Ampliación de Mercados</t>
  </si>
  <si>
    <t>02 – Construcción de Parqueos Públicos</t>
  </si>
  <si>
    <t xml:space="preserve">03 – Otros </t>
  </si>
  <si>
    <t>01 – Transporte de Desechos Sólidos</t>
  </si>
  <si>
    <t>02 – maquinaria y Equipo de Construcción</t>
  </si>
  <si>
    <t>03 – Equipos Agrícolas</t>
  </si>
  <si>
    <t>04 – Mobiliario y Equipo de Oficina no Institucional</t>
  </si>
  <si>
    <t>05 – Vehículos</t>
  </si>
  <si>
    <t>01 – Proyectos de Reforestación</t>
  </si>
  <si>
    <t>02 – Mantenimiento de Manantiales</t>
  </si>
  <si>
    <t>03 – Mantenimiento de Cuencas</t>
  </si>
  <si>
    <t>99 – OTROS NO ESPECIFICADOS</t>
  </si>
  <si>
    <t>01 – Otros no Especificados</t>
  </si>
  <si>
    <t>DEPORTES Y RECREACION</t>
  </si>
  <si>
    <t xml:space="preserve">         03 – INFRAESTRUCTURA Y EQUIPAMIENTO PARA </t>
  </si>
  <si>
    <t>10 – VIVIENDA</t>
  </si>
  <si>
    <t>11 – INFRAESTRUCTURA VIAL</t>
  </si>
  <si>
    <t>12 – OBRAS DE MITIGACIÓN</t>
  </si>
  <si>
    <t>13 – FORTALECIMIENTO INSTITUCIONAL</t>
  </si>
  <si>
    <t>14 – APOYO AL DESARROLLO ECONOMICO</t>
  </si>
  <si>
    <t>15 – COMPRA DE MAQUINARIA Y EQUIPO</t>
  </si>
  <si>
    <t>16 – PRESERVACION DEL MEDIO AMBIENTE</t>
  </si>
  <si>
    <t>Sueldos</t>
  </si>
  <si>
    <t>Aguinaldos</t>
  </si>
  <si>
    <t>Productos Alimenticios para Personas</t>
  </si>
  <si>
    <t>Combustibles y Lubricantes</t>
  </si>
  <si>
    <t>01</t>
  </si>
  <si>
    <t>2</t>
  </si>
  <si>
    <t>02</t>
  </si>
  <si>
    <t>1</t>
  </si>
  <si>
    <t>110</t>
  </si>
  <si>
    <t>111</t>
  </si>
  <si>
    <t>FUENTE O SUBFUENTE DE FINANCIAMIENTO: Recursos Propios</t>
  </si>
  <si>
    <t>FUENTE O SUBFUENTE DE FINANCIAMIENTO: FODES 25%</t>
  </si>
  <si>
    <t>04</t>
  </si>
  <si>
    <t>1-01-01-1-110</t>
  </si>
  <si>
    <t>1-01-01-2-000</t>
  </si>
  <si>
    <t>1-01-02-1-110</t>
  </si>
  <si>
    <t>1-01-02-2-000</t>
  </si>
  <si>
    <t>1-02-01-1-110</t>
  </si>
  <si>
    <t>1-02-01-2-000</t>
  </si>
  <si>
    <t>1-02-02-1-110</t>
  </si>
  <si>
    <t>1-02-02-2-000</t>
  </si>
  <si>
    <t>3-03-01-1-111</t>
  </si>
  <si>
    <t>Dietas</t>
  </si>
  <si>
    <t>Productos Agropecuarios y Forestales</t>
  </si>
  <si>
    <t>Productos Textiles y Vestuarios</t>
  </si>
  <si>
    <t>Herramientas, Repuestos y Accesorios</t>
  </si>
  <si>
    <t>03</t>
  </si>
  <si>
    <t>71308</t>
  </si>
  <si>
    <t>55308</t>
  </si>
  <si>
    <t>32102</t>
  </si>
  <si>
    <t>Saldo Inicial de Bancos</t>
  </si>
  <si>
    <t>Viales</t>
  </si>
  <si>
    <t>5-05-01-1-111</t>
  </si>
  <si>
    <t>05</t>
  </si>
  <si>
    <t xml:space="preserve">FECHA DE INICIO/FINALIZACION : </t>
  </si>
  <si>
    <t xml:space="preserve">NATURALEZA: </t>
  </si>
  <si>
    <t>RESPONSABLE:</t>
  </si>
  <si>
    <t xml:space="preserve">RESPONSABLE: </t>
  </si>
  <si>
    <t>61601</t>
  </si>
  <si>
    <t>DEPARTAMENTO DE USULUTAN</t>
  </si>
  <si>
    <t>ALCALDIA MUNICPAL DE SAN DIONISIO</t>
  </si>
  <si>
    <t>DE COMERCIO</t>
  </si>
  <si>
    <t>DE INDUSTRIA</t>
  </si>
  <si>
    <t>SERVICIOS DE ESPARCIMIENTO</t>
  </si>
  <si>
    <t>VIALIDADES</t>
  </si>
  <si>
    <t>IMPUESTOS MUNICIPALES DIVERSOS</t>
  </si>
  <si>
    <t>POR SERV. DE CERTIF. O VISADO DE DOC. DE IDENTIFIC.</t>
  </si>
  <si>
    <t>POR EXP. DE DOCUMENTOS DE IDENTIFICION</t>
  </si>
  <si>
    <t>ALUMBRADO PUBLICO</t>
  </si>
  <si>
    <t>ASEO PUBLICO</t>
  </si>
  <si>
    <t>CEMENTERIOS MUNICIPALES</t>
  </si>
  <si>
    <t>FIESTAS</t>
  </si>
  <si>
    <t>PAVIMENTACION</t>
  </si>
  <si>
    <t>POSTES, TORRES Y ANTENAS</t>
  </si>
  <si>
    <t>RASTRO Y TIANGUE</t>
  </si>
  <si>
    <t>TASAS DIVERSAS</t>
  </si>
  <si>
    <t>PERMISOS Y LICENCIAS  MPLES.</t>
  </si>
  <si>
    <t>COTEJO DE FIERROS</t>
  </si>
  <si>
    <t>SERVICIOS DIVERSOS</t>
  </si>
  <si>
    <t>MULTAS P/MORA DE IMPUESTOS</t>
  </si>
  <si>
    <t>INTERESES P/MORA DE IMPUESTO</t>
  </si>
  <si>
    <t>MULTAS POR REGISTRO CIVIL</t>
  </si>
  <si>
    <t>MULTAS  AL COMERCIO</t>
  </si>
  <si>
    <t>OTRAS MULTAS MUNICIPALES</t>
  </si>
  <si>
    <t>ARRENDAMIENTO DE BIENES INMUEBLES</t>
  </si>
  <si>
    <t>RENTABILIDAD BANCARIA</t>
  </si>
  <si>
    <t>INGRESOS DIVERSOS</t>
  </si>
  <si>
    <t>TRANSF.CORRIENTES DELSECT.PUB.</t>
  </si>
  <si>
    <t>DE EMPRESAS PRIV. FINANCIERAS</t>
  </si>
  <si>
    <t>TRANSF.DE CAPITAL DEL SECT. PUB.</t>
  </si>
  <si>
    <t>ALCALDIA MUNICIPAL DE SAN DIONISIO</t>
  </si>
  <si>
    <t>000</t>
  </si>
  <si>
    <t>51107</t>
  </si>
  <si>
    <t>Beneficios Adicionales</t>
  </si>
  <si>
    <t>51401</t>
  </si>
  <si>
    <t>51501</t>
  </si>
  <si>
    <t>Por Remuneraciones Permanentes (ISSS)</t>
  </si>
  <si>
    <t>51901</t>
  </si>
  <si>
    <t>Honorarios</t>
  </si>
  <si>
    <t>51999</t>
  </si>
  <si>
    <t>Remuneraciones diversas</t>
  </si>
  <si>
    <t>54104</t>
  </si>
  <si>
    <t>54105</t>
  </si>
  <si>
    <t>Productos de papel y carton</t>
  </si>
  <si>
    <t>54106</t>
  </si>
  <si>
    <t>Productos de cuero y caucho</t>
  </si>
  <si>
    <t>54107</t>
  </si>
  <si>
    <t>Productos químicos</t>
  </si>
  <si>
    <t>Llantas y neumáticos</t>
  </si>
  <si>
    <t>54111</t>
  </si>
  <si>
    <t>54112</t>
  </si>
  <si>
    <t>Minerales metálicos y productos derivados</t>
  </si>
  <si>
    <t>54114</t>
  </si>
  <si>
    <t>Materiales de oficina</t>
  </si>
  <si>
    <t>54115</t>
  </si>
  <si>
    <t>Materiales Informaticos</t>
  </si>
  <si>
    <t>54116</t>
  </si>
  <si>
    <t>Libros, Textos, Útiles y Publicidad</t>
  </si>
  <si>
    <t>54118</t>
  </si>
  <si>
    <t>54119</t>
  </si>
  <si>
    <t>Materiales Eléctricos</t>
  </si>
  <si>
    <t>54121</t>
  </si>
  <si>
    <t>Especies Municipales</t>
  </si>
  <si>
    <t>54199</t>
  </si>
  <si>
    <t>Bienes de uso y consumo diverso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</si>
  <si>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</si>
  <si>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</si>
  <si>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</si>
  <si>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</si>
  <si>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</si>
  <si>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</si>
  <si>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</si>
  <si>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</si>
  <si>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54205</t>
  </si>
  <si>
    <t>Alumbrado público</t>
  </si>
  <si>
    <t>54301</t>
  </si>
  <si>
    <t>54302</t>
  </si>
  <si>
    <t>Mantenimiento y reparación de vehículos</t>
  </si>
  <si>
    <t>54303</t>
  </si>
  <si>
    <t>54304</t>
  </si>
  <si>
    <t>Transportes fletes y almacenamientos</t>
  </si>
  <si>
    <t>54305</t>
  </si>
  <si>
    <t>Servicios de publicidad</t>
  </si>
  <si>
    <t>54307</t>
  </si>
  <si>
    <t>Servicios de limpieza y fumigación</t>
  </si>
  <si>
    <t>54310</t>
  </si>
  <si>
    <t>Servicios de alimentación</t>
  </si>
  <si>
    <t>54313</t>
  </si>
  <si>
    <t>54314</t>
  </si>
  <si>
    <t>Antenciones oficiales</t>
  </si>
  <si>
    <t>54317</t>
  </si>
  <si>
    <t>Arrendamientos de bienes Inmuebles</t>
  </si>
  <si>
    <t>54399</t>
  </si>
  <si>
    <t>54401</t>
  </si>
  <si>
    <t>Pasajes al interior</t>
  </si>
  <si>
    <t>54402</t>
  </si>
  <si>
    <t>Pasajes al exterior</t>
  </si>
  <si>
    <t>54403</t>
  </si>
  <si>
    <t>Viaticos por comisión interna</t>
  </si>
  <si>
    <t>54404</t>
  </si>
  <si>
    <t>Viaticos por comisión externa</t>
  </si>
  <si>
    <t>54503</t>
  </si>
  <si>
    <t>Servicios juridicos</t>
  </si>
  <si>
    <t>54599</t>
  </si>
  <si>
    <t>Consultorías, estudios e investigación</t>
  </si>
  <si>
    <t>54601</t>
  </si>
  <si>
    <t>Limpieza de calles</t>
  </si>
  <si>
    <t>54602</t>
  </si>
  <si>
    <t>Depósitos de desechos</t>
  </si>
  <si>
    <t>54699</t>
  </si>
  <si>
    <t>Servisios diversos</t>
  </si>
  <si>
    <t>55302</t>
  </si>
  <si>
    <t>De Inst. descentralizadas no empresariales</t>
  </si>
  <si>
    <t>De empresas privadas financieras</t>
  </si>
  <si>
    <t>55508</t>
  </si>
  <si>
    <t>Derechos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</si>
  <si>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</si>
  <si>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</si>
  <si>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</si>
  <si>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</si>
  <si>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</si>
  <si>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</si>
  <si>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55799</t>
  </si>
  <si>
    <t>Gastos diversos</t>
  </si>
  <si>
    <t>56201</t>
  </si>
  <si>
    <t>Transferencias corrientes al sector público</t>
  </si>
  <si>
    <t>56303</t>
  </si>
  <si>
    <t>A organismos sin fines de lucro</t>
  </si>
  <si>
    <t>56304</t>
  </si>
  <si>
    <t>A personas naturales</t>
  </si>
  <si>
    <t>56305</t>
  </si>
  <si>
    <t>Becas</t>
  </si>
  <si>
    <t>61101</t>
  </si>
  <si>
    <t>Mobiliarios</t>
  </si>
  <si>
    <t>61102</t>
  </si>
  <si>
    <t>Maquinaria y equipos</t>
  </si>
  <si>
    <t>61104</t>
  </si>
  <si>
    <t>Equipos informáticos</t>
  </si>
  <si>
    <t>61199</t>
  </si>
  <si>
    <t>Bienes muebles diversos</t>
  </si>
  <si>
    <t>61201</t>
  </si>
  <si>
    <t>Terrenos</t>
  </si>
  <si>
    <t>61403</t>
  </si>
  <si>
    <t>Derechos de propiedad intelectual</t>
  </si>
  <si>
    <t>61501</t>
  </si>
  <si>
    <t>Proyectos de construcciones</t>
  </si>
  <si>
    <t>61503</t>
  </si>
  <si>
    <t>Programas de inversion social</t>
  </si>
  <si>
    <t>61602</t>
  </si>
  <si>
    <t>De salud y saneamiento ambiental</t>
  </si>
  <si>
    <t>61603</t>
  </si>
  <si>
    <t>De educacion y Recreacion</t>
  </si>
  <si>
    <t>61606</t>
  </si>
  <si>
    <t>Electricas y Comunicaciones</t>
  </si>
  <si>
    <t>61608</t>
  </si>
  <si>
    <t>Supervición de infraestructuras</t>
  </si>
  <si>
    <t>61699</t>
  </si>
  <si>
    <t>Infraestructura diversa</t>
  </si>
  <si>
    <t>72101</t>
  </si>
  <si>
    <t>Cuentas por pagar de años anteriores</t>
  </si>
  <si>
    <t>Minerales no metálicos y product. Deriv.</t>
  </si>
  <si>
    <t>Mant. y reparacion de bienes muebles</t>
  </si>
  <si>
    <t>Mant. y reparacion de bienes inmuebles</t>
  </si>
  <si>
    <t>Impresiones, publicac. y reproducciones</t>
  </si>
  <si>
    <t>Serv. Generales de arrendamient. diversos</t>
  </si>
  <si>
    <t>32201</t>
  </si>
  <si>
    <t>Cuentas por cobrar de años anteriores</t>
  </si>
  <si>
    <t>3-03-02-1-111</t>
  </si>
  <si>
    <t>61502</t>
  </si>
  <si>
    <t>Proyectos de Ampliaciones</t>
  </si>
  <si>
    <t>sub-total………………………………….</t>
  </si>
  <si>
    <t>sub-total……………………</t>
  </si>
  <si>
    <t>FUENTE O SUBFUENTE DE FINANCIAMIENTO: FODES 75%</t>
  </si>
  <si>
    <t>DE EMPRESAS PRIV. NO FINANCIERAS</t>
  </si>
  <si>
    <t xml:space="preserve">Personas </t>
  </si>
  <si>
    <t>Por Remuneraciones Permanentes (AFP'S)</t>
  </si>
  <si>
    <t>06</t>
  </si>
  <si>
    <t>familias</t>
  </si>
  <si>
    <t>61105</t>
  </si>
  <si>
    <t>Vehiculos de Transporte</t>
  </si>
  <si>
    <t>51201</t>
  </si>
  <si>
    <t>MODALIDAD:  Administracion</t>
  </si>
  <si>
    <t>MODALIDAD: Administracion</t>
  </si>
  <si>
    <t>07- Recoleccion Transporte y Disposicion final de desechos Solidos</t>
  </si>
  <si>
    <t>MODALIDAD: Contrato</t>
  </si>
  <si>
    <t>SECTOR:  TURISMO</t>
  </si>
  <si>
    <t>PROGRAMA:  Otros Proyectos Turísticos</t>
  </si>
  <si>
    <t>META: mejorar las condiciones de desarrollo economico del Municipio  de San Dionisio</t>
  </si>
  <si>
    <t>INDICADOR: familias en mejores condiciones de vida</t>
  </si>
  <si>
    <t>51207</t>
  </si>
  <si>
    <t>11</t>
  </si>
  <si>
    <t>Mantener en buen estado las calles del municipio</t>
  </si>
  <si>
    <t xml:space="preserve"> calles en buen estado</t>
  </si>
  <si>
    <t>metros</t>
  </si>
  <si>
    <t>DE SERVICIOS</t>
  </si>
  <si>
    <t>51203</t>
  </si>
  <si>
    <t>Obras de Mitigacion y Reforestacion</t>
  </si>
  <si>
    <t>xxxxx</t>
  </si>
  <si>
    <t>Mantenimiento de calles 2015</t>
  </si>
  <si>
    <t>Mantenimiento de Zonas Verdes y lugares de recreacion del Municipio San Dionisio</t>
  </si>
  <si>
    <t>Fomento al deporte en el municipio de San Dionisio año 2015</t>
  </si>
  <si>
    <t>Jovenes Organizados</t>
  </si>
  <si>
    <t>Fiesta Patronal 2015</t>
  </si>
  <si>
    <t>Fumigaciones para prevencion de efermedades</t>
  </si>
  <si>
    <t>Construccion de Mercado Municipal</t>
  </si>
  <si>
    <t>Lotificacion</t>
  </si>
  <si>
    <t>Construccion de Archivo Institucional</t>
  </si>
  <si>
    <t>Montaje de Casa de la Cultura, San Dionisio</t>
  </si>
  <si>
    <t>Reparacion de Puente vehicular y peatonal sobre rio molinno Cton I. Vieja</t>
  </si>
  <si>
    <t>Introduccion de agua Potable Para 380 Familias, Isla San Sebastian.</t>
  </si>
  <si>
    <t>Capacitacion a las ADESCOS del municipio San Dionisio</t>
  </si>
  <si>
    <t>Elaboracion de plan Estrategico para el desarrollo de la juventud de San Dionisio</t>
  </si>
  <si>
    <t>Tratamiento, Manejo y disposicion final  de desechos solidos</t>
  </si>
  <si>
    <t>Creacion de un Plan Integral para regular la quema de Cañales en San Dionisio</t>
  </si>
  <si>
    <t>Creacion de un plan Integral para el manejo de agroquimicos en el Municipio San Dionisio</t>
  </si>
  <si>
    <t>Adquisicion de Vehiculo  para eventos de emergencia por fenómenos naturales</t>
  </si>
  <si>
    <t>Contribuir en el desarrollo de un zano espercimiento de la poblacion de San Dionisio</t>
  </si>
  <si>
    <t>ambiente agradable</t>
  </si>
  <si>
    <t>99</t>
  </si>
  <si>
    <t>Adquirir un terreno para lotificarlo</t>
  </si>
  <si>
    <t>Terreno Adquirido</t>
  </si>
  <si>
    <t>Desalojar los desechos solidos que producen las familias de San Dionisio para su adecuado tratamiento</t>
  </si>
  <si>
    <t>Familias Sanas</t>
  </si>
  <si>
    <t>Proteger la documentacion generada por la Municipalidad</t>
  </si>
  <si>
    <t>Archivo Construido</t>
  </si>
  <si>
    <t>Rescatar los valores culturales de San Dionisio</t>
  </si>
  <si>
    <t>Valores Recuperados</t>
  </si>
  <si>
    <t>mantener en buen estado la Infraestructura del puente</t>
  </si>
  <si>
    <t>puente Reparado</t>
  </si>
  <si>
    <t>llevar agua a mas familias en zonas rurales</t>
  </si>
  <si>
    <t>Organización de las Comunidades</t>
  </si>
  <si>
    <t>Comunidad Organizada</t>
  </si>
  <si>
    <t>Mujeres Informasas sobre sus derechos</t>
  </si>
  <si>
    <t>reducir 10% los niveles de la delicuencia</t>
  </si>
  <si>
    <t>Que el 60% de las mujeres de San Dionisio Conozcan sus valores, sus derechos para que no se les siga tratando mal.</t>
  </si>
  <si>
    <t>Reducir la Contaminacion Ambiental en el municipio de San Dioniosio</t>
  </si>
  <si>
    <t>Dar respuesta Inmediata en casos de emergencia por desastres Naturales</t>
  </si>
  <si>
    <t>Vehiculo Adquirido</t>
  </si>
  <si>
    <t>14</t>
  </si>
  <si>
    <t>07</t>
  </si>
  <si>
    <t xml:space="preserve">Formulacion Y Aprobacion de Politica Municipal de Género </t>
  </si>
  <si>
    <t>Mejorar la Administracion Municipal</t>
  </si>
  <si>
    <t>Pan de Rescate Financiero Municipal San Dionisio</t>
  </si>
  <si>
    <t>las politicas de ahorro elaboradas</t>
  </si>
  <si>
    <t>54505</t>
  </si>
  <si>
    <t>Servicios de Capacitacion</t>
  </si>
  <si>
    <t>61299</t>
  </si>
  <si>
    <t>Inmuebles Diversos</t>
  </si>
  <si>
    <t>INDICADOR: Familia</t>
  </si>
  <si>
    <t>SECTOR: INFRAESTRUCTURA VIAL</t>
  </si>
  <si>
    <t xml:space="preserve">META: Mantener en Buen Estado las calles del municipio </t>
  </si>
  <si>
    <t>INDICADOR:  calles en buen estado</t>
  </si>
  <si>
    <t>SECTOR: OTROS NO ESPECIFICADOS</t>
  </si>
  <si>
    <t>PROGRAMA:   Otros no Especificados</t>
  </si>
  <si>
    <t>SECTOR:  INFRAESTRUCTURA VIAL</t>
  </si>
  <si>
    <t>MODALIDAD: CONTRATO</t>
  </si>
  <si>
    <t>PROGRAMA:   Infraestructura Vial Rural</t>
  </si>
  <si>
    <t>Construccion de Parque y Reconstruccion de Lavaderos Publicos en Caserio el Centro de Cton Mundo Nvo</t>
  </si>
  <si>
    <t xml:space="preserve">Balastado de calle principal de caserio la soledad, canton san francisco </t>
  </si>
  <si>
    <t xml:space="preserve"> Balastado de calle Principal de Caserio el Refugio de Cton I.Vieja</t>
  </si>
  <si>
    <t>13</t>
  </si>
  <si>
    <t xml:space="preserve">PROYECTO: 00011 - </t>
  </si>
  <si>
    <t>51702</t>
  </si>
  <si>
    <t>Al personal de servicio eventual</t>
  </si>
  <si>
    <t xml:space="preserve"> </t>
  </si>
  <si>
    <t>Por Prestación de Servicios en el País</t>
  </si>
  <si>
    <t>51601</t>
  </si>
  <si>
    <t>se disminiye</t>
  </si>
  <si>
    <t>se aumenta</t>
  </si>
  <si>
    <t>0101</t>
  </si>
  <si>
    <t>50% saldo en safim</t>
  </si>
  <si>
    <t>presup 25% en safim</t>
  </si>
  <si>
    <t>rubro 51</t>
  </si>
  <si>
    <t xml:space="preserve">se pasa del 50% para remuneraciones </t>
  </si>
  <si>
    <t xml:space="preserve">al presup del safim se le sumo en la 55799 </t>
  </si>
  <si>
    <t>AÑO 2018</t>
  </si>
  <si>
    <t>presup.f.p</t>
  </si>
  <si>
    <t>presup. 25%</t>
  </si>
  <si>
    <t>presup. 75%</t>
  </si>
  <si>
    <t>TOTAL</t>
  </si>
  <si>
    <t>mejoramiento de luminarias LED</t>
  </si>
  <si>
    <t>Pavimentacion de calle a cantones mundo nuevo y san francisco</t>
  </si>
  <si>
    <t>Conformado y bastado de calle a casería la joya</t>
  </si>
  <si>
    <t>Conformado y balastado de calle a caserío el eje.</t>
  </si>
  <si>
    <t>Mejoramiento y readecuaciones en acceso al embarcadero puerto grande</t>
  </si>
  <si>
    <t>construccion de casa de la cultura</t>
  </si>
  <si>
    <t>fiesta patronal 2017</t>
  </si>
  <si>
    <t>mejorar el acceso a turistas</t>
  </si>
  <si>
    <t>canal en buen acceso</t>
  </si>
  <si>
    <t>estudiantes</t>
  </si>
  <si>
    <t>personas</t>
  </si>
  <si>
    <t>rescatar valores culturales</t>
  </si>
  <si>
    <t>desarrollo social y cultural.</t>
  </si>
  <si>
    <t>PROYECTO: 00001 Construccion de casa de la cultura de San Dionisio</t>
  </si>
  <si>
    <t>61604</t>
  </si>
  <si>
    <t>De vivienda y oficina</t>
  </si>
  <si>
    <t>3</t>
  </si>
  <si>
    <t>Supervicion de infraestructura</t>
  </si>
  <si>
    <t>SECTOR: VIVIENDA</t>
  </si>
  <si>
    <t>PROGRAMA: Construcción y Equipamiento de Casas Comunales</t>
  </si>
  <si>
    <t>META: Contribuir en el desarrollo de un zano esparcimiento y fomento de la cultura en el municipio de San Dionisio</t>
  </si>
  <si>
    <t>NATURALEZA: Privativo</t>
  </si>
  <si>
    <t>PROYECTO: 00002 - MEJORAMIENTO DEL SISTEMA DE ALUMBRADO PUBLICO, PORMEDIO DE LA SUSTITUCION DE LUMINARIAS EXISTENTES POR LUMINARIAS LED</t>
  </si>
  <si>
    <t>PROGRAMA:  Construcción y Equipamiento de Casas Comunales</t>
  </si>
  <si>
    <t>PROYECTO: 00003 -Conformado y Balastado de calle a caserío la joya</t>
  </si>
  <si>
    <t>NATURALEZA: Publico</t>
  </si>
  <si>
    <t>viales</t>
  </si>
  <si>
    <t>PROYECTO: 00004 - Conformado y Balastado de calle a caserío el eje</t>
  </si>
  <si>
    <t>PROYECTO: 00005 - Mej. Y Readeacuaciones de acceso a embarcadero puerto Grandre</t>
  </si>
  <si>
    <t>META: Mejorar el turismo  en San Dionisio</t>
  </si>
  <si>
    <t>INDICADOR: Desarrollo Economico</t>
  </si>
  <si>
    <t>PROYECTO: 00006 - Pavimentacion de calles a Cantones mundo Nuevo y San Fco.</t>
  </si>
  <si>
    <t>NATURALEZA: Publica</t>
  </si>
  <si>
    <t>INDICADOR:  Calles en buen estado</t>
  </si>
  <si>
    <t>4</t>
  </si>
  <si>
    <t>00</t>
  </si>
  <si>
    <t>prestamo 1</t>
  </si>
  <si>
    <t>prestamo 2</t>
  </si>
  <si>
    <t>bienes Muebles Diversos</t>
  </si>
  <si>
    <t xml:space="preserve">       05 – FORTALECIMIENTO A LA SALUD</t>
  </si>
  <si>
    <t>SECTOR:  OTROS NO ESPECIFICADOS</t>
  </si>
  <si>
    <t>PROGRAMA: Otros no Especificados</t>
  </si>
  <si>
    <t>META: Mantener en Buen Estado el Sistema de Aires Acondicionados en la alcaldía Municipal S.D.</t>
  </si>
  <si>
    <t>INDICADOR:  Aires en buen estado</t>
  </si>
  <si>
    <t>fodes</t>
  </si>
  <si>
    <t>1-01-01-4-000</t>
  </si>
  <si>
    <t>3-03-01-4-000</t>
  </si>
  <si>
    <t>PRESTAMO INTERNO</t>
  </si>
  <si>
    <t>DE EMPRESAS PRIVADA FINANCIERA</t>
  </si>
  <si>
    <t>PRESTAMO</t>
  </si>
  <si>
    <t>PROYECTO: 00007 - Mejoramiento del sistema de aires Acondicionados en Alcaldía Municipal S.D</t>
  </si>
  <si>
    <t>NOTA: ESTOS SALDOS SE INCORPORARAN AL PRESUPUESTO 2018 CON LA REPROG POR SALDO INICIALES EN BCO. EN LA L.T 0101 25%</t>
  </si>
  <si>
    <t>se pasa del 50%</t>
  </si>
  <si>
    <t>0201</t>
  </si>
  <si>
    <t>diferencia esta en cuadros de proy</t>
  </si>
  <si>
    <t>presup total fodes 75%</t>
  </si>
  <si>
    <t>FUENTE O SUBFUENTE DE FINANCIAMIENTO: PRESTAMO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</si>
</sst>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-[$€-2]* #,##0.00_-;\-[$€-2]* #,##0.00_-;_-[$€-2]* &quot;-&quot;??_-"/>
  </numFmts>
  <fonts count="40">
    <font>
      <sz val="10"/>
      <name val="Arial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b/>
      <sz val="10"/>
      <color indexed="12"/>
      <name val="Trebuchet MS"/>
      <family val="2"/>
    </font>
    <font>
      <sz val="8"/>
      <name val="Arial"/>
      <family val="2"/>
    </font>
    <font>
      <sz val="12"/>
      <name val="Trebuchet MS"/>
      <family val="2"/>
    </font>
    <font>
      <sz val="9"/>
      <name val="Trebuchet MS"/>
      <family val="2"/>
    </font>
    <font>
      <i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Trebuchet MS"/>
      <family val="2"/>
    </font>
    <font>
      <sz val="14"/>
      <name val="Arial"/>
      <family val="2"/>
    </font>
    <font>
      <b/>
      <sz val="14"/>
      <name val="Trebuchet MS"/>
      <family val="2"/>
    </font>
    <font>
      <b/>
      <u/>
      <sz val="14"/>
      <name val="Trebuchet MS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8"/>
      <name val="Trebuchet MS"/>
      <family val="2"/>
    </font>
    <font>
      <b/>
      <sz val="8"/>
      <name val="Trebuchet MS"/>
      <family val="2"/>
    </font>
    <font>
      <b/>
      <i/>
      <sz val="12"/>
      <name val="Arial"/>
      <family val="2"/>
    </font>
    <font>
      <sz val="14"/>
      <name val="Arial"/>
      <family val="2"/>
    </font>
    <font>
      <sz val="9"/>
      <name val="Verdana"/>
      <family val="2"/>
    </font>
    <font>
      <sz val="9"/>
      <name val="Arial CYR"/>
      <family val="2"/>
      <charset val="204"/>
    </font>
    <font>
      <sz val="9"/>
      <name val="Arial CYR"/>
    </font>
    <font>
      <sz val="9"/>
      <name val="Arial"/>
      <family val="2"/>
    </font>
    <font>
      <b/>
      <sz val="9"/>
      <name val="Trebuchet MS"/>
      <family val="2"/>
    </font>
    <font>
      <sz val="10"/>
      <color indexed="8"/>
      <name val="Arial"/>
      <family val="2"/>
    </font>
    <font>
      <sz val="14"/>
      <name val="Calibri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9"/>
      <name val="Calibri"/>
      <family val="2"/>
      <scheme val="minor"/>
    </font>
    <font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9"/>
      <color indexed="12"/>
      <name val="Trebuchet MS"/>
      <family val="2"/>
    </font>
    <font>
      <b/>
      <sz val="8"/>
      <color indexed="12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7" fillId="5" borderId="0" applyNumberFormat="0" applyBorder="0" applyAlignment="0" applyProtection="0"/>
  </cellStyleXfs>
  <cellXfs count="365">
    <xf numFmtId="0" fontId="0" fillId="0" borderId="0" xfId="0"/>
    <xf numFmtId="0" fontId="0" fillId="0" borderId="0" xfId="0" applyFill="1"/>
    <xf numFmtId="0" fontId="11" fillId="0" borderId="2" xfId="0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right"/>
    </xf>
    <xf numFmtId="0" fontId="2" fillId="0" borderId="0" xfId="0" applyFont="1" applyFill="1"/>
    <xf numFmtId="165" fontId="11" fillId="0" borderId="5" xfId="2" applyFont="1" applyFill="1" applyBorder="1" applyAlignment="1">
      <alignment horizontal="center"/>
    </xf>
    <xf numFmtId="165" fontId="11" fillId="0" borderId="12" xfId="2" applyFont="1" applyFill="1" applyBorder="1" applyAlignment="1">
      <alignment horizontal="center"/>
    </xf>
    <xf numFmtId="165" fontId="11" fillId="0" borderId="2" xfId="2" applyFont="1" applyFill="1" applyBorder="1"/>
    <xf numFmtId="165" fontId="11" fillId="0" borderId="13" xfId="2" applyFont="1" applyFill="1" applyBorder="1"/>
    <xf numFmtId="165" fontId="11" fillId="0" borderId="38" xfId="2" applyFont="1" applyFill="1" applyBorder="1" applyAlignment="1">
      <alignment vertical="center" wrapText="1"/>
    </xf>
    <xf numFmtId="165" fontId="18" fillId="0" borderId="3" xfId="2" applyFont="1" applyFill="1" applyBorder="1" applyAlignment="1">
      <alignment vertical="center" wrapText="1"/>
    </xf>
    <xf numFmtId="49" fontId="2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49" fontId="3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44" fontId="11" fillId="0" borderId="5" xfId="2" applyNumberFormat="1" applyFont="1" applyFill="1" applyBorder="1" applyAlignment="1">
      <alignment horizontal="right"/>
    </xf>
    <xf numFmtId="0" fontId="11" fillId="0" borderId="17" xfId="0" applyFont="1" applyFill="1" applyBorder="1" applyAlignment="1">
      <alignment horizontal="left"/>
    </xf>
    <xf numFmtId="0" fontId="11" fillId="0" borderId="24" xfId="0" applyFont="1" applyFill="1" applyBorder="1"/>
    <xf numFmtId="44" fontId="21" fillId="0" borderId="0" xfId="0" applyNumberFormat="1" applyFont="1" applyFill="1"/>
    <xf numFmtId="44" fontId="2" fillId="0" borderId="0" xfId="0" applyNumberFormat="1" applyFont="1" applyFill="1"/>
    <xf numFmtId="0" fontId="4" fillId="0" borderId="0" xfId="0" applyFont="1" applyFill="1" applyAlignment="1">
      <alignment horizontal="left"/>
    </xf>
    <xf numFmtId="0" fontId="3" fillId="0" borderId="38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textRotation="90" wrapText="1"/>
    </xf>
    <xf numFmtId="0" fontId="4" fillId="0" borderId="38" xfId="0" applyFont="1" applyFill="1" applyBorder="1" applyAlignment="1">
      <alignment horizontal="center" vertical="center" textRotation="90" wrapText="1"/>
    </xf>
    <xf numFmtId="0" fontId="4" fillId="0" borderId="22" xfId="0" applyFont="1" applyFill="1" applyBorder="1" applyAlignment="1">
      <alignment horizontal="center" vertical="center" textRotation="90" wrapText="1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11" fillId="0" borderId="6" xfId="0" applyFont="1" applyFill="1" applyBorder="1" applyAlignment="1">
      <alignment horizontal="center"/>
    </xf>
    <xf numFmtId="49" fontId="11" fillId="0" borderId="7" xfId="0" applyNumberFormat="1" applyFont="1" applyFill="1" applyBorder="1" applyAlignment="1">
      <alignment horizontal="center"/>
    </xf>
    <xf numFmtId="49" fontId="9" fillId="0" borderId="40" xfId="0" applyNumberFormat="1" applyFont="1" applyFill="1" applyBorder="1" applyAlignment="1">
      <alignment horizontal="center"/>
    </xf>
    <xf numFmtId="49" fontId="9" fillId="0" borderId="41" xfId="0" applyNumberFormat="1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44" fontId="9" fillId="0" borderId="30" xfId="0" applyNumberFormat="1" applyFont="1" applyFill="1" applyBorder="1" applyAlignment="1">
      <alignment horizontal="center"/>
    </xf>
    <xf numFmtId="0" fontId="11" fillId="0" borderId="0" xfId="0" applyFont="1" applyFill="1"/>
    <xf numFmtId="0" fontId="4" fillId="0" borderId="37" xfId="0" applyFont="1" applyFill="1" applyBorder="1" applyAlignment="1" applyProtection="1">
      <alignment horizontal="center" vertical="center" wrapText="1"/>
      <protection locked="0" hidden="1"/>
    </xf>
    <xf numFmtId="0" fontId="4" fillId="0" borderId="42" xfId="0" applyFont="1" applyFill="1" applyBorder="1" applyAlignment="1">
      <alignment horizontal="center" vertical="center" textRotation="90" wrapText="1"/>
    </xf>
    <xf numFmtId="0" fontId="4" fillId="0" borderId="43" xfId="0" applyFont="1" applyFill="1" applyBorder="1" applyAlignment="1">
      <alignment horizontal="center" vertical="center" textRotation="90" wrapText="1"/>
    </xf>
    <xf numFmtId="0" fontId="4" fillId="0" borderId="44" xfId="0" applyFont="1" applyFill="1" applyBorder="1" applyAlignment="1">
      <alignment horizontal="center" vertical="center" textRotation="90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 hidden="1"/>
    </xf>
    <xf numFmtId="0" fontId="9" fillId="0" borderId="39" xfId="0" applyFont="1" applyFill="1" applyBorder="1"/>
    <xf numFmtId="0" fontId="3" fillId="0" borderId="0" xfId="0" applyFont="1" applyFill="1"/>
    <xf numFmtId="0" fontId="12" fillId="0" borderId="0" xfId="0" applyFont="1" applyFill="1" applyAlignment="1">
      <alignment horizontal="center"/>
    </xf>
    <xf numFmtId="0" fontId="10" fillId="0" borderId="26" xfId="0" applyFont="1" applyFill="1" applyBorder="1" applyAlignment="1">
      <alignment horizontal="center"/>
    </xf>
    <xf numFmtId="49" fontId="10" fillId="0" borderId="27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49" fontId="10" fillId="0" borderId="7" xfId="0" applyNumberFormat="1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/>
    </xf>
    <xf numFmtId="49" fontId="9" fillId="0" borderId="15" xfId="0" applyNumberFormat="1" applyFont="1" applyFill="1" applyBorder="1" applyAlignment="1">
      <alignment horizontal="center"/>
    </xf>
    <xf numFmtId="49" fontId="9" fillId="0" borderId="16" xfId="0" applyNumberFormat="1" applyFont="1" applyFill="1" applyBorder="1" applyAlignment="1">
      <alignment horizontal="center"/>
    </xf>
    <xf numFmtId="49" fontId="9" fillId="0" borderId="24" xfId="0" applyNumberFormat="1" applyFont="1" applyFill="1" applyBorder="1" applyAlignment="1">
      <alignment horizontal="center"/>
    </xf>
    <xf numFmtId="49" fontId="9" fillId="0" borderId="28" xfId="0" applyNumberFormat="1" applyFont="1" applyFill="1" applyBorder="1" applyAlignment="1">
      <alignment horizontal="center"/>
    </xf>
    <xf numFmtId="165" fontId="9" fillId="0" borderId="9" xfId="2" applyFont="1" applyFill="1" applyBorder="1"/>
    <xf numFmtId="0" fontId="2" fillId="0" borderId="1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49" fontId="2" fillId="0" borderId="18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11" fillId="0" borderId="0" xfId="0" applyFont="1" applyFill="1" applyBorder="1"/>
    <xf numFmtId="0" fontId="4" fillId="0" borderId="47" xfId="0" applyFont="1" applyFill="1" applyBorder="1" applyAlignment="1">
      <alignment horizontal="center" vertical="center" textRotation="90" wrapText="1"/>
    </xf>
    <xf numFmtId="0" fontId="4" fillId="0" borderId="48" xfId="0" applyFont="1" applyFill="1" applyBorder="1" applyAlignment="1">
      <alignment horizontal="center" vertical="center" textRotation="90" wrapText="1"/>
    </xf>
    <xf numFmtId="0" fontId="4" fillId="0" borderId="49" xfId="0" applyFont="1" applyFill="1" applyBorder="1" applyAlignment="1">
      <alignment horizontal="center" vertical="center" textRotation="90" wrapText="1"/>
    </xf>
    <xf numFmtId="49" fontId="10" fillId="0" borderId="8" xfId="0" applyNumberFormat="1" applyFont="1" applyFill="1" applyBorder="1" applyAlignment="1">
      <alignment horizontal="center"/>
    </xf>
    <xf numFmtId="165" fontId="10" fillId="0" borderId="2" xfId="2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49" fontId="10" fillId="0" borderId="6" xfId="0" applyNumberFormat="1" applyFont="1" applyFill="1" applyBorder="1" applyAlignment="1">
      <alignment horizontal="center"/>
    </xf>
    <xf numFmtId="0" fontId="10" fillId="0" borderId="17" xfId="0" applyFont="1" applyFill="1" applyBorder="1"/>
    <xf numFmtId="165" fontId="10" fillId="0" borderId="2" xfId="2" applyFont="1" applyFill="1" applyBorder="1"/>
    <xf numFmtId="0" fontId="23" fillId="0" borderId="33" xfId="0" applyFont="1" applyFill="1" applyBorder="1" applyAlignment="1">
      <alignment horizontal="center"/>
    </xf>
    <xf numFmtId="44" fontId="23" fillId="0" borderId="30" xfId="0" applyNumberFormat="1" applyFont="1" applyFill="1" applyBorder="1" applyAlignment="1">
      <alignment horizontal="center"/>
    </xf>
    <xf numFmtId="0" fontId="18" fillId="0" borderId="0" xfId="0" applyFont="1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5" fillId="0" borderId="0" xfId="0" applyFont="1" applyFill="1"/>
    <xf numFmtId="0" fontId="26" fillId="0" borderId="51" xfId="0" applyFont="1" applyBorder="1"/>
    <xf numFmtId="0" fontId="20" fillId="0" borderId="17" xfId="0" applyFont="1" applyFill="1" applyBorder="1" applyAlignment="1">
      <alignment horizontal="left"/>
    </xf>
    <xf numFmtId="165" fontId="18" fillId="0" borderId="12" xfId="2" applyFont="1" applyFill="1" applyBorder="1" applyAlignment="1">
      <alignment horizontal="center"/>
    </xf>
    <xf numFmtId="165" fontId="18" fillId="0" borderId="5" xfId="2" applyFont="1" applyFill="1" applyBorder="1" applyAlignment="1">
      <alignment horizontal="center"/>
    </xf>
    <xf numFmtId="49" fontId="29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center"/>
    </xf>
    <xf numFmtId="0" fontId="8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9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49" fontId="1" fillId="0" borderId="2" xfId="3" applyNumberFormat="1" applyFont="1" applyFill="1" applyBorder="1" applyAlignment="1">
      <alignment horizontal="center"/>
    </xf>
    <xf numFmtId="49" fontId="30" fillId="0" borderId="2" xfId="3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/>
    </xf>
    <xf numFmtId="4" fontId="1" fillId="0" borderId="12" xfId="3" applyNumberFormat="1" applyFont="1" applyFill="1" applyBorder="1"/>
    <xf numFmtId="4" fontId="1" fillId="0" borderId="2" xfId="3" applyNumberFormat="1" applyFont="1" applyFill="1" applyBorder="1"/>
    <xf numFmtId="4" fontId="30" fillId="0" borderId="2" xfId="3" applyNumberFormat="1" applyFont="1" applyFill="1" applyBorder="1"/>
    <xf numFmtId="0" fontId="1" fillId="0" borderId="2" xfId="0" applyFont="1" applyFill="1" applyBorder="1" applyAlignment="1">
      <alignment horizontal="left"/>
    </xf>
    <xf numFmtId="0" fontId="11" fillId="0" borderId="2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44" fontId="11" fillId="0" borderId="38" xfId="2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164" fontId="2" fillId="0" borderId="0" xfId="0" applyNumberFormat="1" applyFont="1" applyFill="1"/>
    <xf numFmtId="0" fontId="17" fillId="0" borderId="0" xfId="0" applyFont="1" applyFill="1" applyAlignment="1">
      <alignment horizontal="center"/>
    </xf>
    <xf numFmtId="165" fontId="18" fillId="0" borderId="38" xfId="2" applyFont="1" applyFill="1" applyBorder="1" applyAlignment="1">
      <alignment vertical="center" wrapText="1"/>
    </xf>
    <xf numFmtId="4" fontId="1" fillId="0" borderId="0" xfId="3" applyNumberFormat="1" applyFont="1" applyFill="1" applyBorder="1"/>
    <xf numFmtId="4" fontId="1" fillId="0" borderId="17" xfId="3" applyNumberFormat="1" applyFont="1" applyFill="1" applyBorder="1"/>
    <xf numFmtId="49" fontId="30" fillId="0" borderId="9" xfId="3" applyNumberFormat="1" applyFont="1" applyFill="1" applyBorder="1" applyAlignment="1">
      <alignment horizontal="center"/>
    </xf>
    <xf numFmtId="49" fontId="1" fillId="0" borderId="1" xfId="3" applyNumberFormat="1" applyFont="1" applyFill="1" applyBorder="1" applyAlignment="1">
      <alignment horizontal="center"/>
    </xf>
    <xf numFmtId="164" fontId="29" fillId="0" borderId="0" xfId="0" applyNumberFormat="1" applyFont="1" applyFill="1"/>
    <xf numFmtId="49" fontId="2" fillId="0" borderId="0" xfId="0" applyNumberFormat="1" applyFont="1" applyFill="1" applyBorder="1" applyAlignment="1"/>
    <xf numFmtId="0" fontId="4" fillId="0" borderId="37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4" fontId="1" fillId="0" borderId="2" xfId="2" applyNumberFormat="1" applyFont="1" applyFill="1" applyBorder="1" applyAlignment="1">
      <alignment horizontal="right"/>
    </xf>
    <xf numFmtId="49" fontId="9" fillId="0" borderId="52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4" fontId="1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/>
    <xf numFmtId="44" fontId="18" fillId="0" borderId="5" xfId="2" applyNumberFormat="1" applyFont="1" applyFill="1" applyBorder="1" applyAlignment="1">
      <alignment horizontal="right"/>
    </xf>
    <xf numFmtId="44" fontId="23" fillId="0" borderId="46" xfId="0" applyNumberFormat="1" applyFont="1" applyFill="1" applyBorder="1" applyAlignment="1">
      <alignment horizontal="center"/>
    </xf>
    <xf numFmtId="44" fontId="18" fillId="0" borderId="2" xfId="2" applyNumberFormat="1" applyFont="1" applyFill="1" applyBorder="1" applyAlignment="1">
      <alignment horizontal="right"/>
    </xf>
    <xf numFmtId="165" fontId="1" fillId="0" borderId="5" xfId="2" applyFont="1" applyFill="1" applyBorder="1" applyAlignment="1">
      <alignment horizontal="center"/>
    </xf>
    <xf numFmtId="164" fontId="8" fillId="0" borderId="0" xfId="0" applyNumberFormat="1" applyFont="1" applyFill="1"/>
    <xf numFmtId="0" fontId="4" fillId="0" borderId="37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3" fontId="21" fillId="0" borderId="7" xfId="1" applyFont="1" applyFill="1" applyBorder="1" applyAlignment="1">
      <alignment horizontal="center" vertical="center"/>
    </xf>
    <xf numFmtId="43" fontId="22" fillId="0" borderId="7" xfId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3" fontId="21" fillId="0" borderId="7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4" fontId="28" fillId="0" borderId="2" xfId="2" applyNumberFormat="1" applyFont="1" applyFill="1" applyBorder="1" applyAlignment="1">
      <alignment horizontal="right"/>
    </xf>
    <xf numFmtId="44" fontId="32" fillId="0" borderId="5" xfId="2" applyNumberFormat="1" applyFont="1" applyFill="1" applyBorder="1" applyAlignment="1">
      <alignment horizontal="right"/>
    </xf>
    <xf numFmtId="0" fontId="33" fillId="0" borderId="33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center"/>
    </xf>
    <xf numFmtId="43" fontId="21" fillId="0" borderId="0" xfId="1" applyFont="1" applyFill="1" applyBorder="1" applyAlignment="1">
      <alignment horizontal="center" vertical="center"/>
    </xf>
    <xf numFmtId="44" fontId="34" fillId="0" borderId="30" xfId="0" applyNumberFormat="1" applyFont="1" applyFill="1" applyBorder="1" applyAlignment="1">
      <alignment horizontal="center"/>
    </xf>
    <xf numFmtId="165" fontId="8" fillId="0" borderId="0" xfId="2" applyFont="1" applyFill="1"/>
    <xf numFmtId="164" fontId="2" fillId="0" borderId="0" xfId="0" applyNumberFormat="1" applyFont="1" applyFill="1" applyBorder="1"/>
    <xf numFmtId="165" fontId="22" fillId="0" borderId="7" xfId="2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165" fontId="11" fillId="0" borderId="22" xfId="2" applyFont="1" applyFill="1" applyBorder="1" applyAlignment="1">
      <alignment vertical="center" wrapText="1"/>
    </xf>
    <xf numFmtId="0" fontId="20" fillId="0" borderId="24" xfId="0" applyFont="1" applyFill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49" fontId="11" fillId="0" borderId="2" xfId="0" applyNumberFormat="1" applyFont="1" applyFill="1" applyBorder="1" applyAlignment="1">
      <alignment horizontal="left"/>
    </xf>
    <xf numFmtId="49" fontId="18" fillId="0" borderId="4" xfId="0" applyNumberFormat="1" applyFont="1" applyFill="1" applyBorder="1" applyAlignment="1">
      <alignment horizontal="left"/>
    </xf>
    <xf numFmtId="4" fontId="8" fillId="0" borderId="0" xfId="2" applyNumberFormat="1" applyFont="1" applyFill="1"/>
    <xf numFmtId="4" fontId="35" fillId="0" borderId="0" xfId="2" applyNumberFormat="1" applyFont="1" applyFill="1"/>
    <xf numFmtId="4" fontId="8" fillId="0" borderId="0" xfId="0" applyNumberFormat="1" applyFont="1" applyFill="1"/>
    <xf numFmtId="4" fontId="8" fillId="0" borderId="0" xfId="2" applyNumberFormat="1" applyFont="1" applyFill="1" applyBorder="1" applyAlignment="1"/>
    <xf numFmtId="49" fontId="29" fillId="0" borderId="0" xfId="0" applyNumberFormat="1" applyFont="1" applyFill="1" applyBorder="1" applyAlignment="1"/>
    <xf numFmtId="44" fontId="1" fillId="0" borderId="5" xfId="2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wrapText="1"/>
    </xf>
    <xf numFmtId="44" fontId="36" fillId="0" borderId="2" xfId="2" applyNumberFormat="1" applyFont="1" applyFill="1" applyBorder="1" applyAlignment="1">
      <alignment horizontal="right"/>
    </xf>
    <xf numFmtId="4" fontId="18" fillId="0" borderId="2" xfId="3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left"/>
    </xf>
    <xf numFmtId="49" fontId="1" fillId="0" borderId="54" xfId="0" applyNumberFormat="1" applyFont="1" applyFill="1" applyBorder="1" applyAlignment="1">
      <alignment horizontal="center"/>
    </xf>
    <xf numFmtId="164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28" fillId="0" borderId="0" xfId="2" applyNumberFormat="1" applyFont="1" applyFill="1" applyBorder="1" applyAlignment="1">
      <alignment horizontal="center"/>
    </xf>
    <xf numFmtId="8" fontId="0" fillId="0" borderId="0" xfId="0" applyNumberFormat="1" applyFill="1"/>
    <xf numFmtId="0" fontId="0" fillId="0" borderId="0" xfId="0" applyFill="1" applyBorder="1"/>
    <xf numFmtId="8" fontId="1" fillId="0" borderId="0" xfId="0" applyNumberFormat="1" applyFont="1" applyBorder="1" applyAlignment="1">
      <alignment horizontal="right" vertical="center"/>
    </xf>
    <xf numFmtId="8" fontId="1" fillId="0" borderId="0" xfId="0" applyNumberFormat="1" applyFont="1" applyBorder="1" applyAlignment="1">
      <alignment horizontal="center" vertical="center"/>
    </xf>
    <xf numFmtId="8" fontId="1" fillId="0" borderId="0" xfId="0" applyNumberFormat="1" applyFont="1" applyBorder="1" applyAlignment="1">
      <alignment horizontal="right" vertical="center" wrapText="1"/>
    </xf>
    <xf numFmtId="8" fontId="0" fillId="0" borderId="0" xfId="0" applyNumberFormat="1" applyFill="1" applyBorder="1"/>
    <xf numFmtId="165" fontId="3" fillId="0" borderId="0" xfId="2" applyFont="1" applyFill="1"/>
    <xf numFmtId="2" fontId="1" fillId="0" borderId="0" xfId="0" applyNumberFormat="1" applyFont="1" applyFill="1"/>
    <xf numFmtId="44" fontId="3" fillId="0" borderId="0" xfId="0" applyNumberFormat="1" applyFont="1" applyFill="1"/>
    <xf numFmtId="8" fontId="6" fillId="0" borderId="0" xfId="0" applyNumberFormat="1" applyFont="1" applyBorder="1" applyAlignment="1">
      <alignment horizontal="right" vertical="center" wrapText="1"/>
    </xf>
    <xf numFmtId="8" fontId="6" fillId="0" borderId="0" xfId="0" applyNumberFormat="1" applyFont="1" applyBorder="1" applyAlignment="1">
      <alignment horizontal="right" vertical="center"/>
    </xf>
    <xf numFmtId="8" fontId="6" fillId="0" borderId="0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8" fontId="1" fillId="0" borderId="0" xfId="0" applyNumberFormat="1" applyFont="1" applyFill="1" applyBorder="1" applyAlignment="1">
      <alignment horizontal="right" vertical="center"/>
    </xf>
    <xf numFmtId="8" fontId="1" fillId="0" borderId="0" xfId="0" applyNumberFormat="1" applyFont="1" applyFill="1" applyBorder="1" applyAlignment="1">
      <alignment horizontal="center" vertical="center"/>
    </xf>
    <xf numFmtId="165" fontId="5" fillId="0" borderId="0" xfId="2" applyFont="1" applyFill="1"/>
    <xf numFmtId="44" fontId="5" fillId="0" borderId="0" xfId="0" applyNumberFormat="1" applyFont="1" applyFill="1"/>
    <xf numFmtId="165" fontId="11" fillId="0" borderId="0" xfId="2" applyFont="1" applyFill="1" applyBorder="1" applyAlignment="1">
      <alignment horizontal="center"/>
    </xf>
    <xf numFmtId="0" fontId="2" fillId="0" borderId="0" xfId="0" applyFont="1" applyFill="1" applyBorder="1"/>
    <xf numFmtId="44" fontId="2" fillId="0" borderId="0" xfId="0" applyNumberFormat="1" applyFont="1" applyFill="1" applyBorder="1"/>
    <xf numFmtId="44" fontId="11" fillId="0" borderId="0" xfId="0" applyNumberFormat="1" applyFont="1" applyFill="1"/>
    <xf numFmtId="44" fontId="18" fillId="0" borderId="0" xfId="0" applyNumberFormat="1" applyFont="1" applyFill="1"/>
    <xf numFmtId="165" fontId="11" fillId="0" borderId="0" xfId="2" applyFont="1" applyFill="1"/>
    <xf numFmtId="0" fontId="1" fillId="0" borderId="0" xfId="0" applyFont="1" applyFill="1" applyAlignment="1">
      <alignment horizontal="right"/>
    </xf>
    <xf numFmtId="49" fontId="1" fillId="0" borderId="0" xfId="0" applyNumberFormat="1" applyFont="1" applyFill="1"/>
    <xf numFmtId="165" fontId="28" fillId="0" borderId="0" xfId="2" applyFont="1" applyFill="1"/>
    <xf numFmtId="165" fontId="18" fillId="0" borderId="0" xfId="2" applyFont="1" applyFill="1"/>
    <xf numFmtId="44" fontId="1" fillId="0" borderId="0" xfId="0" applyNumberFormat="1" applyFont="1" applyFill="1"/>
    <xf numFmtId="43" fontId="8" fillId="0" borderId="0" xfId="0" applyNumberFormat="1" applyFont="1" applyFill="1"/>
    <xf numFmtId="44" fontId="36" fillId="0" borderId="5" xfId="2" applyNumberFormat="1" applyFont="1" applyFill="1" applyBorder="1" applyAlignment="1">
      <alignment horizontal="right"/>
    </xf>
    <xf numFmtId="0" fontId="1" fillId="0" borderId="2" xfId="3" applyNumberFormat="1" applyFont="1" applyFill="1" applyBorder="1" applyAlignment="1">
      <alignment horizontal="center"/>
    </xf>
    <xf numFmtId="0" fontId="30" fillId="0" borderId="2" xfId="3" applyNumberFormat="1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8" fillId="0" borderId="0" xfId="0" applyNumberFormat="1" applyFont="1" applyFill="1" applyAlignment="1">
      <alignment horizontal="center"/>
    </xf>
    <xf numFmtId="0" fontId="11" fillId="0" borderId="5" xfId="0" applyNumberFormat="1" applyFont="1" applyFill="1" applyBorder="1" applyAlignment="1">
      <alignment horizontal="center"/>
    </xf>
    <xf numFmtId="0" fontId="9" fillId="0" borderId="41" xfId="0" applyNumberFormat="1" applyFont="1" applyFill="1" applyBorder="1" applyAlignment="1">
      <alignment horizontal="center"/>
    </xf>
    <xf numFmtId="0" fontId="37" fillId="0" borderId="0" xfId="4" applyFill="1"/>
    <xf numFmtId="0" fontId="1" fillId="0" borderId="9" xfId="0" applyNumberFormat="1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1" fillId="0" borderId="0" xfId="3" applyNumberFormat="1" applyFont="1" applyFill="1" applyBorder="1" applyAlignment="1">
      <alignment horizontal="center"/>
    </xf>
    <xf numFmtId="165" fontId="21" fillId="0" borderId="0" xfId="2" applyFont="1" applyFill="1"/>
    <xf numFmtId="0" fontId="26" fillId="0" borderId="28" xfId="0" applyFont="1" applyBorder="1"/>
    <xf numFmtId="165" fontId="11" fillId="0" borderId="32" xfId="2" applyFont="1" applyFill="1" applyBorder="1" applyAlignment="1">
      <alignment horizontal="center"/>
    </xf>
    <xf numFmtId="165" fontId="39" fillId="0" borderId="0" xfId="2" applyFont="1" applyFill="1"/>
    <xf numFmtId="165" fontId="1" fillId="0" borderId="0" xfId="2" applyFont="1" applyBorder="1" applyAlignment="1">
      <alignment horizontal="right" vertical="center"/>
    </xf>
    <xf numFmtId="0" fontId="5" fillId="0" borderId="0" xfId="0" applyFont="1" applyFill="1" applyBorder="1"/>
    <xf numFmtId="165" fontId="38" fillId="0" borderId="0" xfId="0" applyNumberFormat="1" applyFont="1" applyFill="1" applyBorder="1"/>
    <xf numFmtId="0" fontId="3" fillId="0" borderId="36" xfId="0" applyFont="1" applyFill="1" applyBorder="1" applyAlignment="1">
      <alignment wrapText="1"/>
    </xf>
    <xf numFmtId="165" fontId="11" fillId="0" borderId="2" xfId="2" applyFont="1" applyFill="1" applyBorder="1" applyAlignment="1">
      <alignment horizontal="right"/>
    </xf>
    <xf numFmtId="0" fontId="3" fillId="0" borderId="20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46" xfId="0" applyFont="1" applyFill="1" applyBorder="1" applyAlignment="1">
      <alignment horizontal="center" vertical="center" textRotation="90" wrapText="1"/>
    </xf>
    <xf numFmtId="0" fontId="4" fillId="0" borderId="37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11" fillId="0" borderId="47" xfId="0" applyFont="1" applyFill="1" applyBorder="1" applyAlignment="1">
      <alignment horizontal="left" vertical="center" wrapText="1"/>
    </xf>
    <xf numFmtId="0" fontId="11" fillId="0" borderId="56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center"/>
    </xf>
    <xf numFmtId="0" fontId="4" fillId="0" borderId="37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1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3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left"/>
    </xf>
    <xf numFmtId="0" fontId="19" fillId="0" borderId="35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36" xfId="0" applyFont="1" applyFill="1" applyBorder="1" applyAlignment="1">
      <alignment horizontal="center" wrapText="1"/>
    </xf>
    <xf numFmtId="0" fontId="4" fillId="4" borderId="37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6" borderId="37" xfId="0" applyFont="1" applyFill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 wrapText="1"/>
    </xf>
    <xf numFmtId="0" fontId="4" fillId="0" borderId="45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/>
    <xf numFmtId="0" fontId="11" fillId="0" borderId="46" xfId="0" applyFont="1" applyFill="1" applyBorder="1" applyAlignment="1"/>
    <xf numFmtId="0" fontId="4" fillId="3" borderId="37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2" borderId="37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45" xfId="0" applyFont="1" applyFill="1" applyBorder="1" applyAlignment="1">
      <alignment horizontal="center" vertical="center" textRotation="90" wrapText="1"/>
    </xf>
    <xf numFmtId="0" fontId="4" fillId="2" borderId="19" xfId="0" applyFont="1" applyFill="1" applyBorder="1" applyAlignment="1">
      <alignment horizontal="center" vertical="center" textRotation="90" wrapText="1"/>
    </xf>
    <xf numFmtId="0" fontId="4" fillId="2" borderId="46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1" xfId="0" applyFill="1" applyBorder="1" applyAlignment="1"/>
    <xf numFmtId="0" fontId="0" fillId="0" borderId="3" xfId="0" applyFill="1" applyBorder="1" applyAlignment="1"/>
    <xf numFmtId="0" fontId="3" fillId="0" borderId="2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1" fillId="0" borderId="21" xfId="0" applyFont="1" applyFill="1" applyBorder="1" applyAlignment="1">
      <alignment horizontal="center" wrapText="1"/>
    </xf>
    <xf numFmtId="0" fontId="11" fillId="0" borderId="2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" fillId="0" borderId="53" xfId="0" applyFont="1" applyFill="1" applyBorder="1" applyAlignment="1">
      <alignment horizontal="left" wrapText="1"/>
    </xf>
    <xf numFmtId="0" fontId="2" fillId="0" borderId="59" xfId="0" applyFont="1" applyFill="1" applyBorder="1" applyAlignment="1">
      <alignment horizontal="left" wrapText="1"/>
    </xf>
    <xf numFmtId="0" fontId="2" fillId="0" borderId="60" xfId="0" applyFont="1" applyFill="1" applyBorder="1" applyAlignment="1">
      <alignment horizontal="left" wrapText="1"/>
    </xf>
    <xf numFmtId="0" fontId="2" fillId="0" borderId="61" xfId="0" applyFont="1" applyFill="1" applyBorder="1" applyAlignment="1">
      <alignment horizontal="left" wrapText="1"/>
    </xf>
    <xf numFmtId="0" fontId="2" fillId="0" borderId="36" xfId="0" applyFont="1" applyFill="1" applyBorder="1" applyAlignment="1">
      <alignment horizontal="left" wrapText="1"/>
    </xf>
    <xf numFmtId="0" fontId="2" fillId="0" borderId="62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0" fontId="2" fillId="0" borderId="31" xfId="0" applyFont="1" applyFill="1" applyBorder="1" applyAlignment="1">
      <alignment horizontal="left" wrapText="1"/>
    </xf>
    <xf numFmtId="49" fontId="2" fillId="0" borderId="32" xfId="0" applyNumberFormat="1" applyFont="1" applyFill="1" applyBorder="1" applyAlignment="1">
      <alignment horizontal="left" wrapText="1"/>
    </xf>
    <xf numFmtId="0" fontId="1" fillId="0" borderId="36" xfId="0" applyFont="1" applyFill="1" applyBorder="1" applyAlignment="1">
      <alignment horizontal="left" wrapText="1"/>
    </xf>
    <xf numFmtId="0" fontId="1" fillId="0" borderId="31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49" fontId="2" fillId="0" borderId="63" xfId="0" applyNumberFormat="1" applyFont="1" applyFill="1" applyBorder="1" applyAlignment="1">
      <alignment horizontal="left" wrapText="1"/>
    </xf>
    <xf numFmtId="49" fontId="2" fillId="0" borderId="59" xfId="0" applyNumberFormat="1" applyFont="1" applyFill="1" applyBorder="1" applyAlignment="1">
      <alignment horizontal="left" wrapText="1"/>
    </xf>
    <xf numFmtId="49" fontId="2" fillId="0" borderId="24" xfId="0" applyNumberFormat="1" applyFont="1" applyFill="1" applyBorder="1" applyAlignment="1">
      <alignment horizontal="left" wrapText="1"/>
    </xf>
    <xf numFmtId="49" fontId="2" fillId="0" borderId="34" xfId="0" applyNumberFormat="1" applyFont="1" applyFill="1" applyBorder="1" applyAlignment="1">
      <alignment horizontal="left" wrapText="1"/>
    </xf>
    <xf numFmtId="49" fontId="2" fillId="0" borderId="35" xfId="0" applyNumberFormat="1" applyFont="1" applyFill="1" applyBorder="1" applyAlignment="1">
      <alignment horizontal="left" wrapText="1"/>
    </xf>
    <xf numFmtId="49" fontId="2" fillId="0" borderId="46" xfId="0" applyNumberFormat="1" applyFont="1" applyFill="1" applyBorder="1" applyAlignment="1">
      <alignment horizontal="left" wrapText="1"/>
    </xf>
    <xf numFmtId="4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0" fontId="1" fillId="0" borderId="2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49" fontId="2" fillId="0" borderId="58" xfId="0" applyNumberFormat="1" applyFont="1" applyFill="1" applyBorder="1" applyAlignment="1">
      <alignment horizontal="left" wrapText="1"/>
    </xf>
    <xf numFmtId="49" fontId="2" fillId="0" borderId="57" xfId="0" applyNumberFormat="1" applyFont="1" applyFill="1" applyBorder="1" applyAlignment="1">
      <alignment horizontal="left" wrapText="1"/>
    </xf>
    <xf numFmtId="49" fontId="2" fillId="0" borderId="45" xfId="0" applyNumberFormat="1" applyFont="1" applyFill="1" applyBorder="1" applyAlignment="1">
      <alignment horizontal="left" wrapText="1"/>
    </xf>
    <xf numFmtId="0" fontId="2" fillId="0" borderId="29" xfId="0" applyFont="1" applyFill="1" applyBorder="1" applyAlignment="1">
      <alignment wrapText="1"/>
    </xf>
    <xf numFmtId="0" fontId="2" fillId="0" borderId="23" xfId="0" applyFont="1" applyFill="1" applyBorder="1" applyAlignment="1">
      <alignment wrapText="1"/>
    </xf>
    <xf numFmtId="0" fontId="2" fillId="0" borderId="32" xfId="0" applyFont="1" applyFill="1" applyBorder="1" applyAlignment="1">
      <alignment horizontal="left" wrapText="1"/>
    </xf>
    <xf numFmtId="49" fontId="2" fillId="0" borderId="29" xfId="0" applyNumberFormat="1" applyFont="1" applyFill="1" applyBorder="1" applyAlignment="1">
      <alignment horizontal="left" wrapText="1"/>
    </xf>
    <xf numFmtId="49" fontId="2" fillId="0" borderId="50" xfId="0" applyNumberFormat="1" applyFont="1" applyFill="1" applyBorder="1" applyAlignment="1">
      <alignment horizontal="left" wrapText="1"/>
    </xf>
    <xf numFmtId="49" fontId="2" fillId="0" borderId="23" xfId="0" applyNumberFormat="1" applyFont="1" applyFill="1" applyBorder="1" applyAlignment="1">
      <alignment horizontal="left" wrapText="1"/>
    </xf>
    <xf numFmtId="0" fontId="1" fillId="0" borderId="23" xfId="0" applyFont="1" applyFill="1" applyBorder="1" applyAlignment="1">
      <alignment wrapText="1"/>
    </xf>
    <xf numFmtId="0" fontId="1" fillId="0" borderId="35" xfId="0" applyFont="1" applyFill="1" applyBorder="1" applyAlignment="1">
      <alignment horizontal="left" wrapText="1"/>
    </xf>
    <xf numFmtId="0" fontId="1" fillId="0" borderId="46" xfId="0" applyFont="1" applyFill="1" applyBorder="1" applyAlignment="1">
      <alignment horizontal="left" wrapText="1"/>
    </xf>
    <xf numFmtId="0" fontId="15" fillId="0" borderId="35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justify"/>
    </xf>
    <xf numFmtId="0" fontId="11" fillId="0" borderId="31" xfId="0" applyFont="1" applyFill="1" applyBorder="1" applyAlignment="1">
      <alignment horizontal="left" wrapText="1"/>
    </xf>
    <xf numFmtId="0" fontId="11" fillId="0" borderId="23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wrapText="1"/>
    </xf>
    <xf numFmtId="0" fontId="11" fillId="0" borderId="46" xfId="0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/>
    </xf>
    <xf numFmtId="0" fontId="11" fillId="0" borderId="35" xfId="0" applyFont="1" applyFill="1" applyBorder="1" applyAlignment="1">
      <alignment horizontal="left" wrapText="1"/>
    </xf>
    <xf numFmtId="49" fontId="2" fillId="0" borderId="29" xfId="0" applyNumberFormat="1" applyFont="1" applyFill="1" applyBorder="1" applyAlignment="1">
      <alignment horizontal="left"/>
    </xf>
    <xf numFmtId="49" fontId="2" fillId="0" borderId="50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0" xfId="0" applyFont="1" applyFill="1" applyAlignment="1"/>
  </cellXfs>
  <cellStyles count="5">
    <cellStyle name="Euro" xfId="3"/>
    <cellStyle name="Incorrecto" xfId="4" builtinId="27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EEECE1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4475" name="Rectangle 3"/>
        <xdr:cNvSpPr>
          <a:spLocks noChangeArrowheads="1"/>
        </xdr:cNvSpPr>
      </xdr:nvSpPr>
      <xdr:spPr bwMode="auto">
        <a:xfrm>
          <a:off x="93440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6523" name="Rectangle 3"/>
        <xdr:cNvSpPr>
          <a:spLocks noChangeArrowheads="1"/>
        </xdr:cNvSpPr>
      </xdr:nvSpPr>
      <xdr:spPr bwMode="auto">
        <a:xfrm>
          <a:off x="135826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907073</xdr:colOff>
      <xdr:row>0</xdr:row>
      <xdr:rowOff>0</xdr:rowOff>
    </xdr:from>
    <xdr:to>
      <xdr:col>15</xdr:col>
      <xdr:colOff>907073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387" name="Rectangle 3"/>
        <xdr:cNvSpPr>
          <a:spLocks noChangeArrowheads="1"/>
        </xdr:cNvSpPr>
      </xdr:nvSpPr>
      <xdr:spPr bwMode="auto">
        <a:xfrm>
          <a:off x="73723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8565" name="Rectangle 3"/>
        <xdr:cNvSpPr>
          <a:spLocks noChangeArrowheads="1"/>
        </xdr:cNvSpPr>
      </xdr:nvSpPr>
      <xdr:spPr bwMode="auto">
        <a:xfrm>
          <a:off x="738187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451" name="Rectangle 3"/>
        <xdr:cNvSpPr>
          <a:spLocks noChangeArrowheads="1"/>
        </xdr:cNvSpPr>
      </xdr:nvSpPr>
      <xdr:spPr bwMode="auto">
        <a:xfrm>
          <a:off x="75533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427" name="Rectangle 3"/>
        <xdr:cNvSpPr>
          <a:spLocks noChangeArrowheads="1"/>
        </xdr:cNvSpPr>
      </xdr:nvSpPr>
      <xdr:spPr bwMode="auto">
        <a:xfrm>
          <a:off x="79724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15"/>
  </sheetPr>
  <dimension ref="A1:N56"/>
  <sheetViews>
    <sheetView tabSelected="1" zoomScale="98" zoomScaleNormal="98" workbookViewId="0">
      <pane xSplit="1" ySplit="9" topLeftCell="B34" activePane="bottomRight" state="frozen"/>
      <selection pane="topRight" activeCell="B1" sqref="B1"/>
      <selection pane="bottomLeft" activeCell="A10" sqref="A10"/>
      <selection pane="bottomRight" activeCell="A4" sqref="A4:K4"/>
    </sheetView>
  </sheetViews>
  <sheetFormatPr baseColWidth="10" defaultRowHeight="15"/>
  <cols>
    <col min="1" max="1" width="8.140625" style="18" customWidth="1"/>
    <col min="2" max="2" width="48.85546875" style="4" customWidth="1"/>
    <col min="3" max="3" width="15.5703125" style="4" customWidth="1"/>
    <col min="4" max="4" width="16" style="4" customWidth="1"/>
    <col min="5" max="6" width="14.140625" style="4" customWidth="1"/>
    <col min="7" max="7" width="15.140625" style="4" customWidth="1"/>
    <col min="8" max="8" width="7.7109375" style="4" customWidth="1"/>
    <col min="9" max="9" width="13.42578125" style="4" customWidth="1"/>
    <col min="10" max="10" width="8.7109375" style="4" customWidth="1"/>
    <col min="11" max="11" width="17.42578125" style="13" customWidth="1"/>
    <col min="12" max="12" width="3.140625" style="1" customWidth="1"/>
    <col min="13" max="13" width="11.42578125" style="1"/>
    <col min="14" max="14" width="14.140625" style="1" customWidth="1"/>
    <col min="15" max="16384" width="11.42578125" style="1"/>
  </cols>
  <sheetData>
    <row r="1" spans="1:11" ht="15" customHeight="1">
      <c r="A1" s="260" t="s">
        <v>209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5" customHeight="1">
      <c r="A2" s="260" t="s">
        <v>208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11" ht="15" customHeight="1">
      <c r="A3" s="260" t="s">
        <v>11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1" ht="15" customHeight="1">
      <c r="A4" s="260" t="s">
        <v>484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</row>
    <row r="5" spans="1:11" ht="15" customHeight="1">
      <c r="A5" s="260" t="s">
        <v>10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</row>
    <row r="6" spans="1:11" ht="19.5" thickBot="1">
      <c r="A6" s="268" t="s">
        <v>97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</row>
    <row r="7" spans="1:11" ht="15.75" customHeight="1" thickBot="1">
      <c r="A7" s="256" t="s">
        <v>15</v>
      </c>
      <c r="B7" s="270" t="s">
        <v>16</v>
      </c>
      <c r="C7" s="264" t="s">
        <v>17</v>
      </c>
      <c r="D7" s="265"/>
      <c r="E7" s="265"/>
      <c r="F7" s="266"/>
      <c r="G7" s="253" t="s">
        <v>23</v>
      </c>
      <c r="H7" s="253" t="s">
        <v>24</v>
      </c>
      <c r="I7" s="253" t="s">
        <v>25</v>
      </c>
      <c r="J7" s="253" t="s">
        <v>26</v>
      </c>
      <c r="K7" s="261" t="s">
        <v>27</v>
      </c>
    </row>
    <row r="8" spans="1:11" ht="17.25" customHeight="1" thickBot="1">
      <c r="A8" s="257"/>
      <c r="B8" s="271"/>
      <c r="C8" s="251" t="s">
        <v>18</v>
      </c>
      <c r="D8" s="252"/>
      <c r="E8" s="25" t="s">
        <v>21</v>
      </c>
      <c r="F8" s="256" t="s">
        <v>22</v>
      </c>
      <c r="G8" s="254"/>
      <c r="H8" s="254"/>
      <c r="I8" s="254"/>
      <c r="J8" s="254"/>
      <c r="K8" s="262"/>
    </row>
    <row r="9" spans="1:11" ht="99.75" customHeight="1" thickBot="1">
      <c r="A9" s="257"/>
      <c r="B9" s="272"/>
      <c r="C9" s="26" t="s">
        <v>19</v>
      </c>
      <c r="D9" s="27" t="s">
        <v>20</v>
      </c>
      <c r="E9" s="28" t="s">
        <v>536</v>
      </c>
      <c r="F9" s="267"/>
      <c r="G9" s="255"/>
      <c r="H9" s="255"/>
      <c r="I9" s="255"/>
      <c r="J9" s="255"/>
      <c r="K9" s="263"/>
    </row>
    <row r="10" spans="1:11" ht="15" customHeight="1">
      <c r="A10" s="168">
        <v>11801</v>
      </c>
      <c r="B10" s="84" t="s">
        <v>210</v>
      </c>
      <c r="C10" s="5"/>
      <c r="D10" s="5"/>
      <c r="E10" s="6"/>
      <c r="F10" s="86">
        <f>SUM(C10:E10)</f>
        <v>0</v>
      </c>
      <c r="G10" s="5">
        <v>1392.33</v>
      </c>
      <c r="H10" s="5"/>
      <c r="I10" s="5"/>
      <c r="J10" s="5"/>
      <c r="K10" s="5">
        <f>F10+G10+H10+I10+J10</f>
        <v>1392.33</v>
      </c>
    </row>
    <row r="11" spans="1:11" ht="15" customHeight="1">
      <c r="A11" s="169">
        <v>11802</v>
      </c>
      <c r="B11" s="84" t="s">
        <v>211</v>
      </c>
      <c r="C11" s="5"/>
      <c r="D11" s="5"/>
      <c r="E11" s="5"/>
      <c r="F11" s="87">
        <f>SUM(C11:E11)</f>
        <v>0</v>
      </c>
      <c r="G11" s="5">
        <v>1490.33</v>
      </c>
      <c r="H11" s="5"/>
      <c r="I11" s="5"/>
      <c r="J11" s="5"/>
      <c r="K11" s="5">
        <f t="shared" ref="K11:K43" si="0">F11+G11+H11+I11+J11</f>
        <v>1490.33</v>
      </c>
    </row>
    <row r="12" spans="1:11" ht="15" customHeight="1">
      <c r="A12" s="169">
        <v>11804</v>
      </c>
      <c r="B12" s="84" t="s">
        <v>403</v>
      </c>
      <c r="C12" s="5"/>
      <c r="D12" s="5"/>
      <c r="E12" s="5"/>
      <c r="F12" s="87"/>
      <c r="G12" s="5">
        <v>192.41</v>
      </c>
      <c r="H12" s="5"/>
      <c r="I12" s="5"/>
      <c r="J12" s="5"/>
      <c r="K12" s="5">
        <f t="shared" si="0"/>
        <v>192.41</v>
      </c>
    </row>
    <row r="13" spans="1:11" ht="15" customHeight="1">
      <c r="A13" s="169">
        <v>11815</v>
      </c>
      <c r="B13" s="84" t="s">
        <v>212</v>
      </c>
      <c r="C13" s="5"/>
      <c r="D13" s="5"/>
      <c r="E13" s="5"/>
      <c r="F13" s="87">
        <f t="shared" ref="F13:F43" si="1">SUM(C13:E13)</f>
        <v>0</v>
      </c>
      <c r="G13" s="5">
        <v>397.7</v>
      </c>
      <c r="H13" s="5"/>
      <c r="I13" s="5"/>
      <c r="J13" s="5"/>
      <c r="K13" s="5">
        <f t="shared" si="0"/>
        <v>397.7</v>
      </c>
    </row>
    <row r="14" spans="1:11" ht="15" customHeight="1">
      <c r="A14" s="169">
        <v>11818</v>
      </c>
      <c r="B14" s="84" t="s">
        <v>213</v>
      </c>
      <c r="C14" s="5"/>
      <c r="D14" s="5"/>
      <c r="E14" s="5"/>
      <c r="F14" s="87">
        <f t="shared" si="1"/>
        <v>0</v>
      </c>
      <c r="G14" s="5">
        <v>124.01</v>
      </c>
      <c r="H14" s="5"/>
      <c r="I14" s="5"/>
      <c r="J14" s="5"/>
      <c r="K14" s="5">
        <f t="shared" si="0"/>
        <v>124.01</v>
      </c>
    </row>
    <row r="15" spans="1:11" ht="15" customHeight="1">
      <c r="A15" s="169">
        <v>11899</v>
      </c>
      <c r="B15" s="84" t="s">
        <v>214</v>
      </c>
      <c r="C15" s="5"/>
      <c r="D15" s="5"/>
      <c r="E15" s="5"/>
      <c r="F15" s="87">
        <f t="shared" si="1"/>
        <v>0</v>
      </c>
      <c r="G15" s="5">
        <v>6.85</v>
      </c>
      <c r="H15" s="5"/>
      <c r="I15" s="5"/>
      <c r="J15" s="5"/>
      <c r="K15" s="5">
        <f t="shared" si="0"/>
        <v>6.85</v>
      </c>
    </row>
    <row r="16" spans="1:11" ht="15" customHeight="1">
      <c r="A16" s="169">
        <v>12105</v>
      </c>
      <c r="B16" s="84" t="s">
        <v>215</v>
      </c>
      <c r="C16" s="5"/>
      <c r="D16" s="5"/>
      <c r="E16" s="5"/>
      <c r="F16" s="87">
        <f t="shared" si="1"/>
        <v>0</v>
      </c>
      <c r="G16" s="5">
        <v>7249.49</v>
      </c>
      <c r="H16" s="5"/>
      <c r="I16" s="5"/>
      <c r="J16" s="5"/>
      <c r="K16" s="5">
        <f t="shared" si="0"/>
        <v>7249.49</v>
      </c>
    </row>
    <row r="17" spans="1:14" ht="15" customHeight="1">
      <c r="A17" s="169">
        <v>12106</v>
      </c>
      <c r="B17" s="84" t="s">
        <v>216</v>
      </c>
      <c r="C17" s="5"/>
      <c r="D17" s="5"/>
      <c r="E17" s="5"/>
      <c r="F17" s="87">
        <f t="shared" si="1"/>
        <v>0</v>
      </c>
      <c r="G17" s="5">
        <v>80.89</v>
      </c>
      <c r="H17" s="5"/>
      <c r="I17" s="5"/>
      <c r="J17" s="5"/>
      <c r="K17" s="5">
        <f t="shared" si="0"/>
        <v>80.89</v>
      </c>
    </row>
    <row r="18" spans="1:14" ht="15" customHeight="1">
      <c r="A18" s="169">
        <v>12108</v>
      </c>
      <c r="B18" s="84" t="s">
        <v>217</v>
      </c>
      <c r="C18" s="5"/>
      <c r="D18" s="5"/>
      <c r="E18" s="5"/>
      <c r="F18" s="87">
        <f t="shared" si="1"/>
        <v>0</v>
      </c>
      <c r="G18" s="135">
        <v>13334.97</v>
      </c>
      <c r="H18" s="5"/>
      <c r="I18" s="5"/>
      <c r="J18" s="5"/>
      <c r="K18" s="5">
        <f t="shared" si="0"/>
        <v>13334.97</v>
      </c>
    </row>
    <row r="19" spans="1:14" ht="15" customHeight="1">
      <c r="A19" s="169">
        <v>12109</v>
      </c>
      <c r="B19" s="84" t="s">
        <v>218</v>
      </c>
      <c r="C19" s="5"/>
      <c r="D19" s="5"/>
      <c r="E19" s="5"/>
      <c r="F19" s="87">
        <f t="shared" si="1"/>
        <v>0</v>
      </c>
      <c r="G19" s="135">
        <v>8479.25</v>
      </c>
      <c r="H19" s="5"/>
      <c r="I19" s="5"/>
      <c r="J19" s="5"/>
      <c r="K19" s="5">
        <f t="shared" si="0"/>
        <v>8479.25</v>
      </c>
    </row>
    <row r="20" spans="1:14" ht="15" customHeight="1">
      <c r="A20" s="169">
        <v>12111</v>
      </c>
      <c r="B20" s="84" t="s">
        <v>219</v>
      </c>
      <c r="C20" s="5"/>
      <c r="D20" s="5"/>
      <c r="E20" s="5"/>
      <c r="F20" s="87">
        <f t="shared" si="1"/>
        <v>0</v>
      </c>
      <c r="G20" s="5">
        <v>812.24</v>
      </c>
      <c r="H20" s="5"/>
      <c r="I20" s="5"/>
      <c r="J20" s="5"/>
      <c r="K20" s="5">
        <f t="shared" si="0"/>
        <v>812.24</v>
      </c>
    </row>
    <row r="21" spans="1:14" ht="15" customHeight="1">
      <c r="A21" s="169">
        <v>12114</v>
      </c>
      <c r="B21" s="84" t="s">
        <v>220</v>
      </c>
      <c r="C21" s="5"/>
      <c r="D21" s="5"/>
      <c r="E21" s="5"/>
      <c r="F21" s="87">
        <f t="shared" si="1"/>
        <v>0</v>
      </c>
      <c r="G21" s="5">
        <v>4239.46</v>
      </c>
      <c r="H21" s="5"/>
      <c r="I21" s="5"/>
      <c r="J21" s="5"/>
      <c r="K21" s="5">
        <f t="shared" si="0"/>
        <v>4239.46</v>
      </c>
    </row>
    <row r="22" spans="1:14" ht="15" customHeight="1">
      <c r="A22" s="169">
        <v>12117</v>
      </c>
      <c r="B22" s="84" t="s">
        <v>221</v>
      </c>
      <c r="C22" s="5"/>
      <c r="D22" s="5"/>
      <c r="E22" s="5"/>
      <c r="F22" s="87">
        <f t="shared" si="1"/>
        <v>0</v>
      </c>
      <c r="G22" s="135">
        <v>3752.5</v>
      </c>
      <c r="H22" s="5"/>
      <c r="I22" s="5"/>
      <c r="J22" s="5"/>
      <c r="K22" s="5">
        <f t="shared" si="0"/>
        <v>3752.5</v>
      </c>
    </row>
    <row r="23" spans="1:14" ht="15" customHeight="1">
      <c r="A23" s="169">
        <v>12118</v>
      </c>
      <c r="B23" s="84" t="s">
        <v>222</v>
      </c>
      <c r="C23" s="5"/>
      <c r="D23" s="5"/>
      <c r="E23" s="5"/>
      <c r="F23" s="87">
        <f t="shared" si="1"/>
        <v>0</v>
      </c>
      <c r="G23" s="135">
        <v>33453.629999999997</v>
      </c>
      <c r="H23" s="5"/>
      <c r="I23" s="5"/>
      <c r="J23" s="5"/>
      <c r="K23" s="5">
        <f t="shared" si="0"/>
        <v>33453.629999999997</v>
      </c>
    </row>
    <row r="24" spans="1:14" ht="15" customHeight="1">
      <c r="A24" s="169">
        <v>12119</v>
      </c>
      <c r="B24" s="84" t="s">
        <v>223</v>
      </c>
      <c r="C24" s="5"/>
      <c r="D24" s="5"/>
      <c r="E24" s="5"/>
      <c r="F24" s="87">
        <f t="shared" si="1"/>
        <v>0</v>
      </c>
      <c r="G24" s="5">
        <v>1373.44</v>
      </c>
      <c r="H24" s="5"/>
      <c r="I24" s="5"/>
      <c r="J24" s="5"/>
      <c r="K24" s="5">
        <f t="shared" si="0"/>
        <v>1373.44</v>
      </c>
    </row>
    <row r="25" spans="1:14" ht="15" customHeight="1">
      <c r="A25" s="169">
        <v>12199</v>
      </c>
      <c r="B25" s="84" t="s">
        <v>224</v>
      </c>
      <c r="C25" s="5"/>
      <c r="D25" s="5"/>
      <c r="E25" s="5"/>
      <c r="F25" s="87">
        <f t="shared" si="1"/>
        <v>0</v>
      </c>
      <c r="G25" s="5">
        <v>75.819999999999993</v>
      </c>
      <c r="H25" s="5"/>
      <c r="I25" s="5"/>
      <c r="J25" s="5"/>
      <c r="K25" s="5">
        <f t="shared" si="0"/>
        <v>75.819999999999993</v>
      </c>
    </row>
    <row r="26" spans="1:14" ht="15" customHeight="1">
      <c r="A26" s="169">
        <v>12210</v>
      </c>
      <c r="B26" s="84" t="s">
        <v>225</v>
      </c>
      <c r="C26" s="5"/>
      <c r="D26" s="5"/>
      <c r="E26" s="5"/>
      <c r="F26" s="87">
        <f t="shared" si="1"/>
        <v>0</v>
      </c>
      <c r="G26" s="5">
        <v>18700</v>
      </c>
      <c r="H26" s="5"/>
      <c r="I26" s="5"/>
      <c r="J26" s="5"/>
      <c r="K26" s="5">
        <f t="shared" si="0"/>
        <v>18700</v>
      </c>
    </row>
    <row r="27" spans="1:14" ht="15" customHeight="1">
      <c r="A27" s="169">
        <v>12211</v>
      </c>
      <c r="B27" s="84" t="s">
        <v>226</v>
      </c>
      <c r="C27" s="5"/>
      <c r="D27" s="5"/>
      <c r="E27" s="5"/>
      <c r="F27" s="87">
        <f t="shared" si="1"/>
        <v>0</v>
      </c>
      <c r="G27" s="5">
        <v>146.52000000000001</v>
      </c>
      <c r="H27" s="5"/>
      <c r="I27" s="5"/>
      <c r="J27" s="5"/>
      <c r="K27" s="5">
        <f t="shared" si="0"/>
        <v>146.52000000000001</v>
      </c>
    </row>
    <row r="28" spans="1:14" ht="15" customHeight="1">
      <c r="A28" s="169">
        <v>14299</v>
      </c>
      <c r="B28" s="84" t="s">
        <v>227</v>
      </c>
      <c r="C28" s="5"/>
      <c r="D28" s="5"/>
      <c r="E28" s="5"/>
      <c r="F28" s="87">
        <f t="shared" si="1"/>
        <v>0</v>
      </c>
      <c r="G28" s="5">
        <v>203.72</v>
      </c>
      <c r="H28" s="5"/>
      <c r="I28" s="5"/>
      <c r="J28" s="5"/>
      <c r="K28" s="5">
        <f t="shared" si="0"/>
        <v>203.72</v>
      </c>
    </row>
    <row r="29" spans="1:14" ht="15" customHeight="1">
      <c r="A29" s="169">
        <v>15301</v>
      </c>
      <c r="B29" s="84" t="s">
        <v>228</v>
      </c>
      <c r="C29" s="5"/>
      <c r="D29" s="5"/>
      <c r="E29" s="5"/>
      <c r="F29" s="87">
        <f t="shared" si="1"/>
        <v>0</v>
      </c>
      <c r="G29" s="5">
        <v>0</v>
      </c>
      <c r="H29" s="5"/>
      <c r="I29" s="5"/>
      <c r="J29" s="5"/>
      <c r="K29" s="5">
        <f t="shared" si="0"/>
        <v>0</v>
      </c>
    </row>
    <row r="30" spans="1:14" ht="15" customHeight="1">
      <c r="A30" s="169">
        <v>15302</v>
      </c>
      <c r="B30" s="84" t="s">
        <v>229</v>
      </c>
      <c r="C30" s="5"/>
      <c r="D30" s="5"/>
      <c r="E30" s="5"/>
      <c r="F30" s="87">
        <f t="shared" si="1"/>
        <v>0</v>
      </c>
      <c r="G30" s="5">
        <v>413.76</v>
      </c>
      <c r="H30" s="5"/>
      <c r="I30" s="5"/>
      <c r="J30" s="5"/>
      <c r="K30" s="5">
        <f t="shared" si="0"/>
        <v>413.76</v>
      </c>
    </row>
    <row r="31" spans="1:14" ht="15" customHeight="1">
      <c r="A31" s="169">
        <v>15312</v>
      </c>
      <c r="B31" s="84" t="s">
        <v>230</v>
      </c>
      <c r="C31" s="5"/>
      <c r="D31" s="5"/>
      <c r="E31" s="5"/>
      <c r="F31" s="87">
        <f t="shared" si="1"/>
        <v>0</v>
      </c>
      <c r="G31" s="5">
        <v>17.34</v>
      </c>
      <c r="H31" s="5"/>
      <c r="I31" s="5"/>
      <c r="J31" s="5"/>
      <c r="K31" s="5">
        <f t="shared" si="0"/>
        <v>17.34</v>
      </c>
    </row>
    <row r="32" spans="1:14" ht="15" customHeight="1">
      <c r="A32" s="169">
        <v>15313</v>
      </c>
      <c r="B32" s="84" t="s">
        <v>231</v>
      </c>
      <c r="C32" s="5"/>
      <c r="D32" s="5"/>
      <c r="E32" s="5"/>
      <c r="F32" s="87">
        <f t="shared" si="1"/>
        <v>0</v>
      </c>
      <c r="G32" s="5">
        <v>3.98</v>
      </c>
      <c r="H32" s="5"/>
      <c r="I32" s="5"/>
      <c r="J32" s="5"/>
      <c r="K32" s="5">
        <f t="shared" si="0"/>
        <v>3.98</v>
      </c>
      <c r="N32" s="199"/>
    </row>
    <row r="33" spans="1:14" ht="15" customHeight="1">
      <c r="A33" s="169">
        <v>15314</v>
      </c>
      <c r="B33" s="84" t="s">
        <v>232</v>
      </c>
      <c r="C33" s="5"/>
      <c r="D33" s="5"/>
      <c r="E33" s="5"/>
      <c r="F33" s="87">
        <f t="shared" si="1"/>
        <v>0</v>
      </c>
      <c r="G33" s="5">
        <v>1771.25</v>
      </c>
      <c r="H33" s="5"/>
      <c r="I33" s="5"/>
      <c r="J33" s="5"/>
      <c r="K33" s="5">
        <f t="shared" si="0"/>
        <v>1771.25</v>
      </c>
      <c r="N33" s="202"/>
    </row>
    <row r="34" spans="1:14" ht="15" customHeight="1">
      <c r="A34" s="169">
        <v>15402</v>
      </c>
      <c r="B34" s="84" t="s">
        <v>233</v>
      </c>
      <c r="C34" s="5"/>
      <c r="D34" s="5"/>
      <c r="E34" s="5"/>
      <c r="F34" s="87">
        <f t="shared" si="1"/>
        <v>0</v>
      </c>
      <c r="G34" s="5">
        <v>807.16</v>
      </c>
      <c r="H34" s="5"/>
      <c r="I34" s="5"/>
      <c r="J34" s="5"/>
      <c r="K34" s="5">
        <f t="shared" si="0"/>
        <v>807.16</v>
      </c>
      <c r="N34" s="200"/>
    </row>
    <row r="35" spans="1:14" ht="15" customHeight="1">
      <c r="A35" s="170">
        <v>15703</v>
      </c>
      <c r="B35" s="84" t="s">
        <v>234</v>
      </c>
      <c r="C35" s="5"/>
      <c r="D35" s="5"/>
      <c r="E35" s="5"/>
      <c r="F35" s="87">
        <f t="shared" si="1"/>
        <v>0</v>
      </c>
      <c r="G35" s="5">
        <v>316.61</v>
      </c>
      <c r="H35" s="5"/>
      <c r="I35" s="5"/>
      <c r="J35" s="5"/>
      <c r="K35" s="5">
        <f t="shared" si="0"/>
        <v>316.61</v>
      </c>
      <c r="N35" s="200"/>
    </row>
    <row r="36" spans="1:14" ht="15" customHeight="1">
      <c r="A36" s="169">
        <v>15799</v>
      </c>
      <c r="B36" s="84" t="s">
        <v>235</v>
      </c>
      <c r="C36" s="5"/>
      <c r="D36" s="5"/>
      <c r="E36" s="5"/>
      <c r="F36" s="87">
        <f t="shared" si="1"/>
        <v>0</v>
      </c>
      <c r="G36" s="5">
        <v>1021.73</v>
      </c>
      <c r="H36" s="5"/>
      <c r="I36" s="5"/>
      <c r="J36" s="5"/>
      <c r="K36" s="5">
        <f t="shared" si="0"/>
        <v>1021.73</v>
      </c>
      <c r="N36" s="200"/>
    </row>
    <row r="37" spans="1:14" ht="15" customHeight="1">
      <c r="A37" s="169">
        <v>16201</v>
      </c>
      <c r="B37" s="84" t="s">
        <v>236</v>
      </c>
      <c r="C37" s="5">
        <v>255046.57</v>
      </c>
      <c r="D37" s="5"/>
      <c r="E37" s="5"/>
      <c r="F37" s="87">
        <f>SUM(C37:E37)</f>
        <v>255046.57</v>
      </c>
      <c r="G37" s="5"/>
      <c r="H37" s="5"/>
      <c r="I37" s="5"/>
      <c r="J37" s="5"/>
      <c r="K37" s="5">
        <f>F37+G37+H37+I37+J37</f>
        <v>255046.57</v>
      </c>
      <c r="N37" s="202"/>
    </row>
    <row r="38" spans="1:14" ht="15" customHeight="1">
      <c r="A38" s="169">
        <v>16301</v>
      </c>
      <c r="B38" s="84" t="s">
        <v>382</v>
      </c>
      <c r="C38" s="5"/>
      <c r="D38" s="5"/>
      <c r="E38" s="5"/>
      <c r="F38" s="87">
        <f t="shared" si="1"/>
        <v>0</v>
      </c>
      <c r="G38" s="5">
        <v>0</v>
      </c>
      <c r="H38" s="5"/>
      <c r="I38" s="5"/>
      <c r="J38" s="5"/>
      <c r="K38" s="5">
        <f t="shared" si="0"/>
        <v>0</v>
      </c>
      <c r="N38" s="200"/>
    </row>
    <row r="39" spans="1:14" ht="15" customHeight="1">
      <c r="A39" s="169">
        <v>16302</v>
      </c>
      <c r="B39" s="84" t="s">
        <v>237</v>
      </c>
      <c r="C39" s="5"/>
      <c r="D39" s="5"/>
      <c r="E39" s="5"/>
      <c r="F39" s="87"/>
      <c r="G39" s="5">
        <v>308</v>
      </c>
      <c r="H39" s="5"/>
      <c r="I39" s="5"/>
      <c r="J39" s="5"/>
      <c r="K39" s="5">
        <f t="shared" si="0"/>
        <v>308</v>
      </c>
      <c r="N39" s="200"/>
    </row>
    <row r="40" spans="1:14" ht="15" customHeight="1">
      <c r="A40" s="169">
        <v>22201</v>
      </c>
      <c r="B40" s="84" t="s">
        <v>238</v>
      </c>
      <c r="C40" s="5"/>
      <c r="D40" s="5">
        <v>765139.82</v>
      </c>
      <c r="E40" s="5"/>
      <c r="F40" s="87">
        <f t="shared" si="1"/>
        <v>765139.82</v>
      </c>
      <c r="G40" s="5"/>
      <c r="H40" s="5"/>
      <c r="I40" s="5"/>
      <c r="J40" s="5"/>
      <c r="K40" s="5">
        <f t="shared" si="0"/>
        <v>765139.82</v>
      </c>
      <c r="N40" s="200"/>
    </row>
    <row r="41" spans="1:14" ht="15" customHeight="1">
      <c r="A41" s="169">
        <v>31308</v>
      </c>
      <c r="B41" s="243" t="s">
        <v>537</v>
      </c>
      <c r="C41" s="5"/>
      <c r="D41" s="5"/>
      <c r="E41" s="5">
        <v>804618.69</v>
      </c>
      <c r="F41" s="87">
        <f t="shared" si="1"/>
        <v>804618.69</v>
      </c>
      <c r="G41" s="5"/>
      <c r="H41" s="5"/>
      <c r="I41" s="5"/>
      <c r="J41" s="244"/>
      <c r="K41" s="5">
        <f t="shared" si="0"/>
        <v>804618.69</v>
      </c>
      <c r="N41" s="200"/>
    </row>
    <row r="42" spans="1:14" ht="15" customHeight="1">
      <c r="A42" s="171" t="s">
        <v>198</v>
      </c>
      <c r="B42" s="85" t="s">
        <v>199</v>
      </c>
      <c r="C42" s="7">
        <v>0</v>
      </c>
      <c r="D42" s="7"/>
      <c r="E42" s="7">
        <v>487976.65</v>
      </c>
      <c r="F42" s="87">
        <f t="shared" si="1"/>
        <v>487976.65</v>
      </c>
      <c r="G42" s="7"/>
      <c r="H42" s="7"/>
      <c r="I42" s="7"/>
      <c r="J42" s="8"/>
      <c r="K42" s="5">
        <f t="shared" si="0"/>
        <v>487976.65</v>
      </c>
      <c r="N42" s="200"/>
    </row>
    <row r="43" spans="1:14" ht="15" customHeight="1" thickBot="1">
      <c r="A43" s="172" t="s">
        <v>374</v>
      </c>
      <c r="B43" s="167" t="s">
        <v>375</v>
      </c>
      <c r="C43" s="7"/>
      <c r="D43" s="7"/>
      <c r="E43" s="7"/>
      <c r="F43" s="87">
        <f t="shared" si="1"/>
        <v>0</v>
      </c>
      <c r="G43" s="7">
        <v>9500</v>
      </c>
      <c r="H43" s="7"/>
      <c r="I43" s="7"/>
      <c r="J43" s="8"/>
      <c r="K43" s="5">
        <f t="shared" si="0"/>
        <v>9500</v>
      </c>
      <c r="N43" s="200"/>
    </row>
    <row r="44" spans="1:14" ht="16.5" customHeight="1" thickBot="1">
      <c r="A44" s="258" t="s">
        <v>28</v>
      </c>
      <c r="B44" s="259"/>
      <c r="C44" s="166">
        <f>SUM(C10:C43)</f>
        <v>255046.57</v>
      </c>
      <c r="D44" s="9">
        <f>SUM(D10:D43)</f>
        <v>765139.82</v>
      </c>
      <c r="E44" s="9">
        <f>SUM(E10:E43)</f>
        <v>1292595.3399999999</v>
      </c>
      <c r="F44" s="111">
        <f>SUM(F10:F43)</f>
        <v>2312781.73</v>
      </c>
      <c r="G44" s="111">
        <f t="shared" ref="G44:J44" si="2">SUM(G10:G43)</f>
        <v>109665.39</v>
      </c>
      <c r="H44" s="9">
        <f t="shared" si="2"/>
        <v>0</v>
      </c>
      <c r="I44" s="9">
        <f t="shared" si="2"/>
        <v>0</v>
      </c>
      <c r="J44" s="9">
        <f t="shared" si="2"/>
        <v>0</v>
      </c>
      <c r="K44" s="10">
        <f>SUM(K10:K43)</f>
        <v>2422447.12</v>
      </c>
      <c r="N44" s="201"/>
    </row>
    <row r="45" spans="1:14">
      <c r="N45" s="199"/>
    </row>
    <row r="46" spans="1:14">
      <c r="C46" s="215"/>
      <c r="D46" s="215"/>
      <c r="E46" s="216"/>
      <c r="K46" s="213">
        <v>2437447.12</v>
      </c>
    </row>
    <row r="47" spans="1:14">
      <c r="C47" s="216"/>
      <c r="D47" s="216"/>
      <c r="E47" s="216"/>
      <c r="K47" s="213"/>
      <c r="M47" s="199"/>
    </row>
    <row r="48" spans="1:14">
      <c r="C48" s="215"/>
      <c r="D48" s="215"/>
      <c r="E48" s="216"/>
      <c r="K48" s="214">
        <f>K46-K44</f>
        <v>15000</v>
      </c>
      <c r="M48" s="207"/>
    </row>
    <row r="49" spans="3:13">
      <c r="C49" s="217"/>
      <c r="D49" s="217"/>
      <c r="E49" s="216"/>
      <c r="K49" s="202"/>
      <c r="M49" s="208"/>
    </row>
    <row r="50" spans="3:13">
      <c r="C50" s="216"/>
      <c r="D50" s="216"/>
      <c r="E50" s="216"/>
      <c r="K50" s="200"/>
      <c r="M50" s="208"/>
    </row>
    <row r="51" spans="3:13">
      <c r="C51" s="216"/>
      <c r="D51" s="242"/>
      <c r="E51" s="216"/>
      <c r="K51" s="200"/>
      <c r="M51" s="208"/>
    </row>
    <row r="52" spans="3:13">
      <c r="K52" s="200"/>
      <c r="M52" s="208"/>
    </row>
    <row r="53" spans="3:13">
      <c r="K53" s="200"/>
      <c r="M53" s="208"/>
    </row>
    <row r="54" spans="3:13">
      <c r="K54" s="200"/>
      <c r="M54" s="209"/>
    </row>
    <row r="55" spans="3:13">
      <c r="K55" s="201"/>
    </row>
    <row r="56" spans="3:13">
      <c r="K56" s="201"/>
    </row>
  </sheetData>
  <mergeCells count="17">
    <mergeCell ref="A1:K1"/>
    <mergeCell ref="A2:K2"/>
    <mergeCell ref="A4:K4"/>
    <mergeCell ref="A3:K3"/>
    <mergeCell ref="G7:G9"/>
    <mergeCell ref="K7:K9"/>
    <mergeCell ref="C7:F7"/>
    <mergeCell ref="F8:F9"/>
    <mergeCell ref="H7:H9"/>
    <mergeCell ref="A6:K6"/>
    <mergeCell ref="A5:K5"/>
    <mergeCell ref="B7:B9"/>
    <mergeCell ref="C8:D8"/>
    <mergeCell ref="J7:J9"/>
    <mergeCell ref="A7:A9"/>
    <mergeCell ref="A44:B44"/>
    <mergeCell ref="I7:I9"/>
  </mergeCells>
  <phoneticPr fontId="6" type="noConversion"/>
  <pageMargins left="0.78740157480314965" right="0.51181102362204722" top="0.78740157480314965" bottom="0.39370078740157483" header="0" footer="0"/>
  <pageSetup scale="68" fitToHeight="2" orientation="landscape" horizontalDpi="4294967293" vertic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B050"/>
  </sheetPr>
  <dimension ref="A1:V92"/>
  <sheetViews>
    <sheetView topLeftCell="A22" zoomScale="85" zoomScaleNormal="85" workbookViewId="0">
      <selection activeCell="N73" sqref="N73"/>
    </sheetView>
  </sheetViews>
  <sheetFormatPr baseColWidth="10" defaultRowHeight="12.75"/>
  <cols>
    <col min="1" max="1" width="13.85546875" style="124" customWidth="1"/>
    <col min="2" max="2" width="15.28515625" style="124" customWidth="1"/>
    <col min="3" max="3" width="13" style="124" customWidth="1"/>
    <col min="4" max="4" width="20.28515625" style="124" customWidth="1"/>
    <col min="5" max="5" width="17.42578125" style="124" customWidth="1"/>
    <col min="6" max="6" width="13.85546875" style="124" customWidth="1"/>
    <col min="7" max="7" width="12.85546875" style="196" customWidth="1"/>
    <col min="8" max="8" width="11.140625" style="124" customWidth="1"/>
    <col min="9" max="9" width="16.140625" style="124" customWidth="1"/>
    <col min="10" max="10" width="9.28515625" style="124" hidden="1" customWidth="1"/>
    <col min="11" max="11" width="13.140625" style="124" customWidth="1"/>
    <col min="12" max="12" width="12" style="124" customWidth="1"/>
    <col min="13" max="13" width="8" style="124" customWidth="1"/>
    <col min="14" max="14" width="7.7109375" style="124" customWidth="1"/>
    <col min="15" max="15" width="11.85546875" style="124" bestFit="1" customWidth="1"/>
    <col min="16" max="17" width="9.28515625" style="124" customWidth="1"/>
    <col min="18" max="18" width="13.42578125" style="124" customWidth="1"/>
    <col min="19" max="19" width="1" style="124" customWidth="1"/>
    <col min="20" max="16384" width="11.42578125" style="124"/>
  </cols>
  <sheetData>
    <row r="1" spans="1:18" ht="21" customHeight="1">
      <c r="A1" s="295" t="s">
        <v>239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</row>
    <row r="2" spans="1:18" ht="21" customHeight="1">
      <c r="A2" s="295" t="s">
        <v>208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</row>
    <row r="3" spans="1:18" ht="21" customHeight="1">
      <c r="A3" s="295" t="s">
        <v>14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</row>
    <row r="4" spans="1:18" ht="21" customHeight="1">
      <c r="A4" s="295" t="s">
        <v>484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</row>
    <row r="5" spans="1:18" ht="21" customHeight="1">
      <c r="A5" s="295" t="s">
        <v>13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</row>
    <row r="6" spans="1:18" ht="18.75">
      <c r="A6" s="357" t="s">
        <v>7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</row>
    <row r="7" spans="1:18" ht="18.75" customHeight="1">
      <c r="A7" s="360" t="s">
        <v>52</v>
      </c>
      <c r="B7" s="360" t="s">
        <v>53</v>
      </c>
      <c r="C7" s="360" t="s">
        <v>69</v>
      </c>
      <c r="D7" s="360" t="s">
        <v>54</v>
      </c>
      <c r="E7" s="360" t="s">
        <v>55</v>
      </c>
      <c r="F7" s="360" t="s">
        <v>56</v>
      </c>
      <c r="G7" s="360" t="s">
        <v>57</v>
      </c>
      <c r="H7" s="360" t="s">
        <v>58</v>
      </c>
      <c r="I7" s="360" t="s">
        <v>59</v>
      </c>
      <c r="J7" s="361" t="s">
        <v>60</v>
      </c>
      <c r="K7" s="361"/>
      <c r="L7" s="361"/>
      <c r="M7" s="361"/>
      <c r="N7" s="361"/>
      <c r="O7" s="361"/>
      <c r="P7" s="361"/>
      <c r="Q7" s="361"/>
      <c r="R7" s="358" t="s">
        <v>68</v>
      </c>
    </row>
    <row r="8" spans="1:18" ht="15">
      <c r="A8" s="360"/>
      <c r="B8" s="360"/>
      <c r="C8" s="360"/>
      <c r="D8" s="360"/>
      <c r="E8" s="360"/>
      <c r="F8" s="360"/>
      <c r="G8" s="360"/>
      <c r="H8" s="360"/>
      <c r="I8" s="360"/>
      <c r="J8" s="153"/>
      <c r="K8" s="153" t="s">
        <v>0</v>
      </c>
      <c r="L8" s="153" t="s">
        <v>1</v>
      </c>
      <c r="M8" s="153" t="s">
        <v>2</v>
      </c>
      <c r="N8" s="153" t="s">
        <v>3</v>
      </c>
      <c r="O8" s="153" t="s">
        <v>4</v>
      </c>
      <c r="P8" s="153" t="s">
        <v>5</v>
      </c>
      <c r="Q8" s="154">
        <v>72</v>
      </c>
      <c r="R8" s="359"/>
    </row>
    <row r="9" spans="1:18" s="195" customFormat="1" ht="108" customHeight="1">
      <c r="A9" s="360"/>
      <c r="B9" s="360"/>
      <c r="C9" s="360"/>
      <c r="D9" s="360"/>
      <c r="E9" s="360"/>
      <c r="F9" s="360"/>
      <c r="G9" s="360"/>
      <c r="H9" s="360"/>
      <c r="I9" s="360"/>
      <c r="J9" s="191"/>
      <c r="K9" s="191" t="s">
        <v>61</v>
      </c>
      <c r="L9" s="191" t="s">
        <v>62</v>
      </c>
      <c r="M9" s="191" t="s">
        <v>63</v>
      </c>
      <c r="N9" s="191" t="s">
        <v>64</v>
      </c>
      <c r="O9" s="191" t="s">
        <v>65</v>
      </c>
      <c r="P9" s="191" t="s">
        <v>66</v>
      </c>
      <c r="Q9" s="191" t="s">
        <v>67</v>
      </c>
      <c r="R9" s="359"/>
    </row>
    <row r="10" spans="1:18" ht="30">
      <c r="A10" s="144" t="s">
        <v>385</v>
      </c>
      <c r="B10" s="144" t="s">
        <v>181</v>
      </c>
      <c r="C10" s="144" t="s">
        <v>406</v>
      </c>
      <c r="D10" s="151" t="s">
        <v>405</v>
      </c>
      <c r="E10" s="145" t="s">
        <v>489</v>
      </c>
      <c r="F10" s="145" t="s">
        <v>386</v>
      </c>
      <c r="G10" s="145" t="s">
        <v>383</v>
      </c>
      <c r="H10" s="145"/>
      <c r="I10" s="145"/>
      <c r="J10" s="145"/>
      <c r="K10" s="145"/>
      <c r="L10" s="145"/>
      <c r="M10" s="145"/>
      <c r="N10" s="145"/>
      <c r="O10" s="150">
        <v>60000</v>
      </c>
      <c r="P10" s="145"/>
      <c r="Q10" s="145"/>
      <c r="R10" s="164">
        <f t="shared" ref="R10:R32" si="0">SUM(K10:Q10)</f>
        <v>60000</v>
      </c>
    </row>
    <row r="11" spans="1:18" ht="60">
      <c r="A11" s="143" t="s">
        <v>399</v>
      </c>
      <c r="B11" s="143" t="s">
        <v>175</v>
      </c>
      <c r="C11" s="149" t="s">
        <v>406</v>
      </c>
      <c r="D11" s="145" t="s">
        <v>407</v>
      </c>
      <c r="E11" s="145" t="s">
        <v>490</v>
      </c>
      <c r="F11" s="145" t="s">
        <v>401</v>
      </c>
      <c r="G11" s="145" t="s">
        <v>402</v>
      </c>
      <c r="H11" s="145"/>
      <c r="I11" s="145"/>
      <c r="J11" s="145"/>
      <c r="K11" s="145"/>
      <c r="L11" s="145"/>
      <c r="M11" s="145"/>
      <c r="N11" s="145"/>
      <c r="O11" s="150">
        <v>100000</v>
      </c>
      <c r="P11" s="145"/>
      <c r="Q11" s="145"/>
      <c r="R11" s="164">
        <f t="shared" si="0"/>
        <v>100000</v>
      </c>
    </row>
    <row r="12" spans="1:18" ht="60">
      <c r="A12" s="144" t="s">
        <v>385</v>
      </c>
      <c r="B12" s="144" t="s">
        <v>181</v>
      </c>
      <c r="C12" s="144" t="s">
        <v>406</v>
      </c>
      <c r="D12" s="145" t="s">
        <v>408</v>
      </c>
      <c r="E12" s="145" t="s">
        <v>491</v>
      </c>
      <c r="F12" s="145" t="s">
        <v>400</v>
      </c>
      <c r="G12" s="145" t="s">
        <v>401</v>
      </c>
      <c r="H12" s="145" t="s">
        <v>402</v>
      </c>
      <c r="I12" s="145"/>
      <c r="J12" s="145"/>
      <c r="K12" s="145"/>
      <c r="L12" s="145"/>
      <c r="M12" s="145"/>
      <c r="N12" s="145"/>
      <c r="O12" s="150">
        <v>8000</v>
      </c>
      <c r="P12" s="145"/>
      <c r="Q12" s="145"/>
      <c r="R12" s="164">
        <f t="shared" si="0"/>
        <v>8000</v>
      </c>
    </row>
    <row r="13" spans="1:18" ht="60">
      <c r="A13" s="144" t="s">
        <v>195</v>
      </c>
      <c r="B13" s="144" t="s">
        <v>175</v>
      </c>
      <c r="C13" s="144" t="s">
        <v>406</v>
      </c>
      <c r="D13" s="145" t="s">
        <v>409</v>
      </c>
      <c r="E13" s="145" t="s">
        <v>492</v>
      </c>
      <c r="F13" s="145" t="s">
        <v>400</v>
      </c>
      <c r="G13" s="145" t="s">
        <v>401</v>
      </c>
      <c r="H13" s="145" t="s">
        <v>402</v>
      </c>
      <c r="I13" s="145"/>
      <c r="J13" s="145"/>
      <c r="K13" s="145"/>
      <c r="L13" s="145"/>
      <c r="M13" s="145"/>
      <c r="N13" s="145"/>
      <c r="O13" s="150">
        <v>20000</v>
      </c>
      <c r="P13" s="145"/>
      <c r="Q13" s="145"/>
      <c r="R13" s="164">
        <f t="shared" si="0"/>
        <v>20000</v>
      </c>
    </row>
    <row r="14" spans="1:18" ht="75">
      <c r="A14" s="144" t="s">
        <v>427</v>
      </c>
      <c r="B14" s="144" t="s">
        <v>173</v>
      </c>
      <c r="C14" s="144" t="s">
        <v>406</v>
      </c>
      <c r="D14" s="151" t="s">
        <v>411</v>
      </c>
      <c r="E14" s="145" t="s">
        <v>493</v>
      </c>
      <c r="F14" s="145" t="s">
        <v>496</v>
      </c>
      <c r="G14" s="145" t="s">
        <v>497</v>
      </c>
      <c r="H14" s="145" t="s">
        <v>402</v>
      </c>
      <c r="I14" s="145"/>
      <c r="J14" s="145"/>
      <c r="K14" s="145"/>
      <c r="L14" s="145"/>
      <c r="M14" s="145"/>
      <c r="N14" s="145"/>
      <c r="O14" s="150">
        <v>45000</v>
      </c>
      <c r="P14" s="145"/>
      <c r="Q14" s="145"/>
      <c r="R14" s="164">
        <f t="shared" si="0"/>
        <v>45000</v>
      </c>
    </row>
    <row r="15" spans="1:18" ht="45">
      <c r="A15" s="143" t="s">
        <v>427</v>
      </c>
      <c r="B15" s="143" t="s">
        <v>173</v>
      </c>
      <c r="C15" s="144" t="s">
        <v>406</v>
      </c>
      <c r="D15" s="145" t="s">
        <v>412</v>
      </c>
      <c r="E15" s="145" t="s">
        <v>494</v>
      </c>
      <c r="F15" s="145" t="s">
        <v>500</v>
      </c>
      <c r="G15" s="145" t="s">
        <v>498</v>
      </c>
      <c r="H15" s="145" t="s">
        <v>499</v>
      </c>
      <c r="I15" s="145"/>
      <c r="J15" s="146"/>
      <c r="K15" s="147"/>
      <c r="L15" s="147"/>
      <c r="M15" s="147"/>
      <c r="N15" s="147"/>
      <c r="O15" s="147">
        <v>5000</v>
      </c>
      <c r="P15" s="147"/>
      <c r="Q15" s="147"/>
      <c r="R15" s="164">
        <f t="shared" si="0"/>
        <v>5000</v>
      </c>
    </row>
    <row r="16" spans="1:18" ht="45">
      <c r="A16" s="143" t="s">
        <v>447</v>
      </c>
      <c r="B16" s="143" t="s">
        <v>173</v>
      </c>
      <c r="C16" s="149" t="s">
        <v>406</v>
      </c>
      <c r="D16" s="145" t="s">
        <v>413</v>
      </c>
      <c r="E16" s="145" t="s">
        <v>495</v>
      </c>
      <c r="F16" s="145" t="s">
        <v>501</v>
      </c>
      <c r="G16" s="145" t="s">
        <v>386</v>
      </c>
      <c r="H16" s="145"/>
      <c r="I16" s="145"/>
      <c r="J16" s="146"/>
      <c r="K16" s="147"/>
      <c r="L16" s="147"/>
      <c r="M16" s="147"/>
      <c r="N16" s="147"/>
      <c r="O16" s="147">
        <v>50000</v>
      </c>
      <c r="P16" s="147"/>
      <c r="Q16" s="147"/>
      <c r="R16" s="164">
        <f t="shared" si="0"/>
        <v>50000</v>
      </c>
    </row>
    <row r="17" spans="1:18" ht="41.25" customHeight="1">
      <c r="A17" s="143" t="s">
        <v>427</v>
      </c>
      <c r="B17" s="143" t="s">
        <v>173</v>
      </c>
      <c r="C17" s="149" t="s">
        <v>406</v>
      </c>
      <c r="D17" s="145" t="s">
        <v>414</v>
      </c>
      <c r="E17" s="145" t="s">
        <v>428</v>
      </c>
      <c r="F17" s="145" t="s">
        <v>429</v>
      </c>
      <c r="G17" s="145" t="s">
        <v>402</v>
      </c>
      <c r="H17" s="145"/>
      <c r="I17" s="145"/>
      <c r="J17" s="146"/>
      <c r="K17" s="147"/>
      <c r="L17" s="147"/>
      <c r="M17" s="147"/>
      <c r="N17" s="147"/>
      <c r="O17" s="147">
        <v>100000</v>
      </c>
      <c r="P17" s="147"/>
      <c r="Q17" s="147"/>
      <c r="R17" s="164">
        <f t="shared" si="0"/>
        <v>100000</v>
      </c>
    </row>
    <row r="18" spans="1:18" ht="105">
      <c r="A18" s="143" t="s">
        <v>385</v>
      </c>
      <c r="B18" s="143" t="s">
        <v>448</v>
      </c>
      <c r="C18" s="149" t="s">
        <v>406</v>
      </c>
      <c r="D18" s="145" t="s">
        <v>421</v>
      </c>
      <c r="E18" s="145" t="s">
        <v>430</v>
      </c>
      <c r="F18" s="145" t="s">
        <v>431</v>
      </c>
      <c r="G18" s="145" t="s">
        <v>386</v>
      </c>
      <c r="H18" s="145"/>
      <c r="I18" s="145"/>
      <c r="J18" s="146"/>
      <c r="K18" s="147"/>
      <c r="L18" s="147"/>
      <c r="M18" s="147"/>
      <c r="N18" s="147"/>
      <c r="O18" s="147">
        <v>30000</v>
      </c>
      <c r="P18" s="147"/>
      <c r="Q18" s="147"/>
      <c r="R18" s="164">
        <f t="shared" si="0"/>
        <v>30000</v>
      </c>
    </row>
    <row r="19" spans="1:18" ht="60">
      <c r="A19" s="144" t="s">
        <v>427</v>
      </c>
      <c r="B19" s="144" t="s">
        <v>173</v>
      </c>
      <c r="C19" s="144" t="s">
        <v>406</v>
      </c>
      <c r="D19" s="151" t="s">
        <v>415</v>
      </c>
      <c r="E19" s="145" t="s">
        <v>432</v>
      </c>
      <c r="F19" s="145" t="s">
        <v>433</v>
      </c>
      <c r="G19" s="145" t="s">
        <v>402</v>
      </c>
      <c r="H19" s="145"/>
      <c r="I19" s="145"/>
      <c r="J19" s="145"/>
      <c r="K19" s="145"/>
      <c r="L19" s="145"/>
      <c r="M19" s="145"/>
      <c r="N19" s="145"/>
      <c r="O19" s="150">
        <v>30000</v>
      </c>
      <c r="P19" s="145"/>
      <c r="Q19" s="145"/>
      <c r="R19" s="164">
        <f t="shared" si="0"/>
        <v>30000</v>
      </c>
    </row>
    <row r="20" spans="1:18" ht="45">
      <c r="A20" s="144" t="s">
        <v>181</v>
      </c>
      <c r="B20" s="144" t="s">
        <v>173</v>
      </c>
      <c r="C20" s="144"/>
      <c r="D20" s="151" t="s">
        <v>416</v>
      </c>
      <c r="E20" s="145" t="s">
        <v>434</v>
      </c>
      <c r="F20" s="145" t="s">
        <v>435</v>
      </c>
      <c r="G20" s="145" t="s">
        <v>383</v>
      </c>
      <c r="H20" s="145"/>
      <c r="I20" s="145"/>
      <c r="J20" s="145"/>
      <c r="K20" s="145"/>
      <c r="L20" s="145"/>
      <c r="M20" s="145"/>
      <c r="N20" s="145"/>
      <c r="O20" s="150">
        <v>15000</v>
      </c>
      <c r="P20" s="145"/>
      <c r="Q20" s="145"/>
      <c r="R20" s="164">
        <f t="shared" si="0"/>
        <v>15000</v>
      </c>
    </row>
    <row r="21" spans="1:18" ht="60">
      <c r="A21" s="144" t="s">
        <v>399</v>
      </c>
      <c r="B21" s="144" t="s">
        <v>195</v>
      </c>
      <c r="C21" s="144" t="s">
        <v>406</v>
      </c>
      <c r="D21" s="151" t="s">
        <v>417</v>
      </c>
      <c r="E21" s="145" t="s">
        <v>436</v>
      </c>
      <c r="F21" s="145" t="s">
        <v>437</v>
      </c>
      <c r="G21" s="145" t="s">
        <v>402</v>
      </c>
      <c r="H21" s="145"/>
      <c r="I21" s="145"/>
      <c r="J21" s="145"/>
      <c r="K21" s="145"/>
      <c r="L21" s="145"/>
      <c r="M21" s="145"/>
      <c r="N21" s="145"/>
      <c r="O21" s="150">
        <v>10000</v>
      </c>
      <c r="P21" s="145"/>
      <c r="Q21" s="145"/>
      <c r="R21" s="164">
        <f t="shared" si="0"/>
        <v>10000</v>
      </c>
    </row>
    <row r="22" spans="1:18" ht="60">
      <c r="A22" s="143" t="s">
        <v>173</v>
      </c>
      <c r="B22" s="143" t="s">
        <v>173</v>
      </c>
      <c r="C22" s="149" t="s">
        <v>406</v>
      </c>
      <c r="D22" s="145" t="s">
        <v>418</v>
      </c>
      <c r="E22" s="145" t="s">
        <v>438</v>
      </c>
      <c r="F22" s="145" t="s">
        <v>386</v>
      </c>
      <c r="G22" s="145" t="s">
        <v>383</v>
      </c>
      <c r="H22" s="145"/>
      <c r="I22" s="145"/>
      <c r="J22" s="146"/>
      <c r="K22" s="147"/>
      <c r="L22" s="147"/>
      <c r="M22" s="147"/>
      <c r="N22" s="147"/>
      <c r="O22" s="147">
        <v>20000</v>
      </c>
      <c r="P22" s="147"/>
      <c r="Q22" s="147"/>
      <c r="R22" s="164">
        <f t="shared" si="0"/>
        <v>20000</v>
      </c>
    </row>
    <row r="23" spans="1:18" ht="51.75" customHeight="1">
      <c r="A23" s="143" t="s">
        <v>181</v>
      </c>
      <c r="B23" s="143" t="s">
        <v>202</v>
      </c>
      <c r="C23" s="149" t="s">
        <v>406</v>
      </c>
      <c r="D23" s="165" t="s">
        <v>419</v>
      </c>
      <c r="E23" s="145" t="s">
        <v>439</v>
      </c>
      <c r="F23" s="145" t="s">
        <v>440</v>
      </c>
      <c r="G23" s="145" t="s">
        <v>383</v>
      </c>
      <c r="H23" s="145"/>
      <c r="I23" s="145"/>
      <c r="J23" s="146"/>
      <c r="K23" s="147"/>
      <c r="L23" s="147"/>
      <c r="M23" s="147"/>
      <c r="N23" s="147"/>
      <c r="O23" s="147">
        <v>0</v>
      </c>
      <c r="P23" s="147"/>
      <c r="Q23" s="147"/>
      <c r="R23" s="164">
        <f t="shared" si="0"/>
        <v>0</v>
      </c>
    </row>
    <row r="24" spans="1:18" ht="75">
      <c r="A24" s="144" t="s">
        <v>427</v>
      </c>
      <c r="B24" s="144" t="s">
        <v>173</v>
      </c>
      <c r="C24" s="144" t="s">
        <v>406</v>
      </c>
      <c r="D24" s="151" t="s">
        <v>420</v>
      </c>
      <c r="E24" s="145" t="s">
        <v>442</v>
      </c>
      <c r="F24" s="145" t="s">
        <v>410</v>
      </c>
      <c r="G24" s="145" t="s">
        <v>383</v>
      </c>
      <c r="H24" s="145"/>
      <c r="I24" s="145"/>
      <c r="J24" s="145"/>
      <c r="K24" s="145"/>
      <c r="L24" s="145"/>
      <c r="M24" s="145"/>
      <c r="N24" s="145"/>
      <c r="O24" s="150">
        <v>3000</v>
      </c>
      <c r="P24" s="145"/>
      <c r="Q24" s="145"/>
      <c r="R24" s="164">
        <f t="shared" si="0"/>
        <v>3000</v>
      </c>
    </row>
    <row r="25" spans="1:18" ht="105">
      <c r="A25" s="143" t="s">
        <v>427</v>
      </c>
      <c r="B25" s="143" t="s">
        <v>173</v>
      </c>
      <c r="C25" s="149" t="s">
        <v>406</v>
      </c>
      <c r="D25" s="145" t="s">
        <v>449</v>
      </c>
      <c r="E25" s="145" t="s">
        <v>443</v>
      </c>
      <c r="F25" s="145" t="s">
        <v>441</v>
      </c>
      <c r="G25" s="145" t="s">
        <v>383</v>
      </c>
      <c r="H25" s="145"/>
      <c r="I25" s="145"/>
      <c r="J25" s="146"/>
      <c r="K25" s="147"/>
      <c r="L25" s="147"/>
      <c r="M25" s="147"/>
      <c r="N25" s="147"/>
      <c r="O25" s="147">
        <v>3000</v>
      </c>
      <c r="P25" s="147"/>
      <c r="Q25" s="147"/>
      <c r="R25" s="164">
        <f t="shared" si="0"/>
        <v>3000</v>
      </c>
    </row>
    <row r="26" spans="1:18" ht="75">
      <c r="A26" s="143" t="s">
        <v>427</v>
      </c>
      <c r="B26" s="143" t="s">
        <v>173</v>
      </c>
      <c r="C26" s="149" t="s">
        <v>406</v>
      </c>
      <c r="D26" s="145" t="s">
        <v>422</v>
      </c>
      <c r="E26" s="145" t="s">
        <v>444</v>
      </c>
      <c r="F26" s="145" t="s">
        <v>426</v>
      </c>
      <c r="G26" s="145"/>
      <c r="H26" s="145"/>
      <c r="I26" s="145"/>
      <c r="J26" s="146"/>
      <c r="K26" s="147"/>
      <c r="L26" s="147"/>
      <c r="M26" s="147"/>
      <c r="N26" s="147"/>
      <c r="O26" s="147">
        <v>0</v>
      </c>
      <c r="P26" s="147"/>
      <c r="Q26" s="147"/>
      <c r="R26" s="164">
        <f t="shared" si="0"/>
        <v>0</v>
      </c>
    </row>
    <row r="27" spans="1:18" ht="63" customHeight="1">
      <c r="A27" s="143" t="s">
        <v>427</v>
      </c>
      <c r="B27" s="143" t="s">
        <v>173</v>
      </c>
      <c r="C27" s="149" t="s">
        <v>406</v>
      </c>
      <c r="D27" s="145" t="s">
        <v>423</v>
      </c>
      <c r="E27" s="145" t="s">
        <v>444</v>
      </c>
      <c r="F27" s="145" t="s">
        <v>426</v>
      </c>
      <c r="G27" s="145" t="s">
        <v>402</v>
      </c>
      <c r="H27" s="145"/>
      <c r="I27" s="145"/>
      <c r="J27" s="146"/>
      <c r="K27" s="147"/>
      <c r="L27" s="147"/>
      <c r="M27" s="147"/>
      <c r="N27" s="147"/>
      <c r="O27" s="147">
        <v>0</v>
      </c>
      <c r="P27" s="147"/>
      <c r="Q27" s="147"/>
      <c r="R27" s="164">
        <f t="shared" si="0"/>
        <v>0</v>
      </c>
    </row>
    <row r="28" spans="1:18" ht="63" customHeight="1">
      <c r="A28" s="143" t="s">
        <v>427</v>
      </c>
      <c r="B28" s="143" t="s">
        <v>173</v>
      </c>
      <c r="C28" s="149" t="s">
        <v>406</v>
      </c>
      <c r="D28" s="145" t="s">
        <v>466</v>
      </c>
      <c r="E28" s="145" t="s">
        <v>425</v>
      </c>
      <c r="F28" s="145" t="s">
        <v>426</v>
      </c>
      <c r="G28" s="145" t="s">
        <v>383</v>
      </c>
      <c r="H28" s="145"/>
      <c r="I28" s="145"/>
      <c r="J28" s="146"/>
      <c r="K28" s="147"/>
      <c r="L28" s="147"/>
      <c r="M28" s="147"/>
      <c r="N28" s="147"/>
      <c r="O28" s="147">
        <v>11709</v>
      </c>
      <c r="P28" s="147"/>
      <c r="Q28" s="147"/>
      <c r="R28" s="164">
        <f t="shared" si="0"/>
        <v>11709</v>
      </c>
    </row>
    <row r="29" spans="1:18" ht="63" customHeight="1">
      <c r="A29" s="143" t="s">
        <v>399</v>
      </c>
      <c r="B29" s="143" t="s">
        <v>175</v>
      </c>
      <c r="C29" s="149" t="s">
        <v>406</v>
      </c>
      <c r="D29" s="145" t="s">
        <v>467</v>
      </c>
      <c r="E29" s="145" t="s">
        <v>400</v>
      </c>
      <c r="F29" s="145" t="s">
        <v>401</v>
      </c>
      <c r="G29" s="145" t="s">
        <v>402</v>
      </c>
      <c r="H29" s="145"/>
      <c r="I29" s="145"/>
      <c r="J29" s="146"/>
      <c r="K29" s="147"/>
      <c r="L29" s="147"/>
      <c r="M29" s="147"/>
      <c r="N29" s="147"/>
      <c r="O29" s="147">
        <v>21915</v>
      </c>
      <c r="P29" s="147"/>
      <c r="Q29" s="147"/>
      <c r="R29" s="164">
        <f t="shared" si="0"/>
        <v>21915</v>
      </c>
    </row>
    <row r="30" spans="1:18" ht="63" customHeight="1">
      <c r="A30" s="143" t="s">
        <v>399</v>
      </c>
      <c r="B30" s="143" t="s">
        <v>175</v>
      </c>
      <c r="C30" s="149" t="s">
        <v>406</v>
      </c>
      <c r="D30" s="145" t="s">
        <v>468</v>
      </c>
      <c r="E30" s="145" t="s">
        <v>400</v>
      </c>
      <c r="F30" s="145" t="s">
        <v>401</v>
      </c>
      <c r="G30" s="145" t="s">
        <v>402</v>
      </c>
      <c r="H30" s="145"/>
      <c r="I30" s="145"/>
      <c r="J30" s="146"/>
      <c r="K30" s="147"/>
      <c r="L30" s="147"/>
      <c r="M30" s="147"/>
      <c r="N30" s="147"/>
      <c r="O30" s="147">
        <v>22150</v>
      </c>
      <c r="P30" s="147"/>
      <c r="Q30" s="147"/>
      <c r="R30" s="164">
        <f t="shared" si="0"/>
        <v>22150</v>
      </c>
    </row>
    <row r="31" spans="1:18" ht="63" customHeight="1">
      <c r="A31" s="143" t="s">
        <v>469</v>
      </c>
      <c r="B31" s="143" t="s">
        <v>175</v>
      </c>
      <c r="C31" s="149" t="s">
        <v>406</v>
      </c>
      <c r="D31" s="145" t="s">
        <v>451</v>
      </c>
      <c r="E31" s="145" t="s">
        <v>450</v>
      </c>
      <c r="F31" s="145" t="s">
        <v>452</v>
      </c>
      <c r="G31" s="145"/>
      <c r="H31" s="145"/>
      <c r="I31" s="145"/>
      <c r="J31" s="146"/>
      <c r="K31" s="147"/>
      <c r="L31" s="147"/>
      <c r="M31" s="147"/>
      <c r="N31" s="147"/>
      <c r="O31" s="147">
        <v>35564.32</v>
      </c>
      <c r="P31" s="147"/>
      <c r="Q31" s="147"/>
      <c r="R31" s="164">
        <f t="shared" si="0"/>
        <v>35564.32</v>
      </c>
    </row>
    <row r="32" spans="1:18" ht="59.25" customHeight="1">
      <c r="A32" s="143" t="s">
        <v>427</v>
      </c>
      <c r="B32" s="143" t="s">
        <v>173</v>
      </c>
      <c r="C32" s="149" t="s">
        <v>406</v>
      </c>
      <c r="D32" s="145" t="s">
        <v>424</v>
      </c>
      <c r="E32" s="145" t="s">
        <v>445</v>
      </c>
      <c r="F32" s="145" t="s">
        <v>446</v>
      </c>
      <c r="G32" s="145"/>
      <c r="H32" s="145"/>
      <c r="I32" s="145"/>
      <c r="J32" s="146"/>
      <c r="K32" s="147"/>
      <c r="L32" s="147"/>
      <c r="M32" s="147"/>
      <c r="N32" s="147"/>
      <c r="O32" s="147">
        <v>6000</v>
      </c>
      <c r="P32" s="147"/>
      <c r="Q32" s="147"/>
      <c r="R32" s="164">
        <f t="shared" si="0"/>
        <v>6000</v>
      </c>
    </row>
    <row r="33" spans="1:22" ht="21.75" customHeight="1">
      <c r="A33" s="361" t="s">
        <v>90</v>
      </c>
      <c r="B33" s="361"/>
      <c r="C33" s="361"/>
      <c r="D33" s="361"/>
      <c r="E33" s="361"/>
      <c r="F33" s="361"/>
      <c r="G33" s="361"/>
      <c r="H33" s="361"/>
      <c r="I33" s="361"/>
      <c r="J33" s="152"/>
      <c r="K33" s="148"/>
      <c r="L33" s="148"/>
      <c r="M33" s="148"/>
      <c r="N33" s="148"/>
      <c r="O33" s="148">
        <f>SUM(O10:O32)</f>
        <v>596338.31999999995</v>
      </c>
      <c r="P33" s="148"/>
      <c r="Q33" s="148"/>
      <c r="R33" s="148">
        <f>SUM(R10:R32)</f>
        <v>596338.31999999995</v>
      </c>
    </row>
    <row r="40" spans="1:22" ht="21.75" customHeight="1">
      <c r="A40" s="353" t="s">
        <v>93</v>
      </c>
      <c r="B40" s="353"/>
      <c r="C40" s="353"/>
      <c r="D40" s="353"/>
      <c r="E40" s="353"/>
      <c r="F40" s="353"/>
      <c r="G40" s="353"/>
      <c r="H40" s="353"/>
    </row>
    <row r="41" spans="1:22" ht="21.75" customHeight="1">
      <c r="A41" s="348" t="s">
        <v>101</v>
      </c>
      <c r="B41" s="348"/>
      <c r="C41" s="348"/>
      <c r="D41" s="348"/>
      <c r="E41" s="348"/>
      <c r="F41" s="348"/>
      <c r="G41" s="348"/>
      <c r="H41" s="189"/>
    </row>
    <row r="42" spans="1:22" ht="21.75" customHeight="1">
      <c r="A42" s="348" t="s">
        <v>9</v>
      </c>
      <c r="B42" s="348"/>
      <c r="C42" s="348"/>
      <c r="D42" s="348"/>
      <c r="E42" s="348"/>
      <c r="F42" s="348"/>
      <c r="G42" s="348"/>
      <c r="H42" s="189"/>
    </row>
    <row r="43" spans="1:22" ht="18">
      <c r="A43" s="362" t="s">
        <v>51</v>
      </c>
      <c r="B43" s="363"/>
      <c r="C43" s="363"/>
      <c r="D43" s="363"/>
      <c r="E43" s="363"/>
      <c r="F43" s="363"/>
      <c r="G43" s="363"/>
      <c r="H43" s="363"/>
      <c r="I43" s="363"/>
      <c r="J43" s="363"/>
      <c r="K43" s="363"/>
      <c r="L43" s="364"/>
      <c r="M43" s="364"/>
      <c r="N43" s="364"/>
      <c r="O43" s="364"/>
      <c r="P43" s="364"/>
      <c r="Q43" s="364"/>
      <c r="R43" s="364"/>
    </row>
    <row r="44" spans="1:22" ht="15" customHeight="1">
      <c r="A44" s="14" t="s">
        <v>108</v>
      </c>
      <c r="B44" s="188"/>
      <c r="C44" s="11"/>
      <c r="D44" s="11"/>
      <c r="E44" s="11"/>
      <c r="F44" s="11"/>
      <c r="G44" s="188"/>
      <c r="H44" s="4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" customHeight="1">
      <c r="A45" s="4" t="s">
        <v>80</v>
      </c>
      <c r="B45" s="4"/>
      <c r="C45" s="11"/>
      <c r="D45" s="11"/>
      <c r="E45" s="11"/>
      <c r="F45" s="188" t="s">
        <v>121</v>
      </c>
      <c r="G45" s="4"/>
      <c r="H45" s="4"/>
      <c r="I45" s="4"/>
      <c r="J45" s="11"/>
      <c r="K45" s="11"/>
      <c r="L45" s="4"/>
      <c r="M45" s="4" t="s">
        <v>164</v>
      </c>
      <c r="N45" s="4"/>
      <c r="P45" s="4"/>
      <c r="Q45" s="4"/>
      <c r="R45" s="4"/>
      <c r="S45" s="4"/>
      <c r="T45" s="4"/>
      <c r="U45" s="4"/>
      <c r="V45" s="4"/>
    </row>
    <row r="46" spans="1:22" ht="15" customHeight="1">
      <c r="A46" s="4"/>
      <c r="B46" s="4" t="s">
        <v>104</v>
      </c>
      <c r="C46" s="11"/>
      <c r="D46" s="11"/>
      <c r="E46" s="11"/>
      <c r="F46" s="188"/>
      <c r="G46" s="188" t="s">
        <v>124</v>
      </c>
      <c r="H46" s="4"/>
      <c r="I46" s="4"/>
      <c r="J46" s="11"/>
      <c r="K46" s="11"/>
      <c r="L46" s="4"/>
      <c r="M46" s="4"/>
      <c r="N46" s="4" t="s">
        <v>141</v>
      </c>
      <c r="P46" s="4"/>
      <c r="Q46" s="4"/>
      <c r="R46" s="4"/>
      <c r="S46" s="4"/>
      <c r="T46" s="4"/>
      <c r="U46" s="4"/>
      <c r="V46" s="4"/>
    </row>
    <row r="47" spans="1:22" ht="15" customHeight="1">
      <c r="A47" s="4"/>
      <c r="B47" s="4" t="s">
        <v>103</v>
      </c>
      <c r="C47" s="11"/>
      <c r="D47" s="11"/>
      <c r="E47" s="11"/>
      <c r="F47" s="188"/>
      <c r="G47" s="188" t="s">
        <v>125</v>
      </c>
      <c r="H47" s="4"/>
      <c r="I47" s="4"/>
      <c r="J47" s="11"/>
      <c r="K47" s="11"/>
      <c r="L47" s="4"/>
      <c r="M47" s="4"/>
      <c r="N47" s="4" t="s">
        <v>142</v>
      </c>
      <c r="P47" s="4"/>
      <c r="Q47" s="4"/>
      <c r="R47" s="4"/>
      <c r="S47" s="4"/>
      <c r="T47" s="4"/>
      <c r="U47" s="4"/>
      <c r="V47" s="4"/>
    </row>
    <row r="48" spans="1:22" ht="15" customHeight="1">
      <c r="A48" s="4"/>
      <c r="B48" s="4" t="s">
        <v>102</v>
      </c>
      <c r="C48" s="11"/>
      <c r="D48" s="11"/>
      <c r="E48" s="11"/>
      <c r="F48" s="188"/>
      <c r="G48" s="188" t="s">
        <v>126</v>
      </c>
      <c r="H48" s="4"/>
      <c r="I48" s="4"/>
      <c r="J48" s="11"/>
      <c r="K48" s="11"/>
      <c r="L48" s="4"/>
      <c r="M48" s="4"/>
      <c r="N48" s="4" t="s">
        <v>143</v>
      </c>
      <c r="P48" s="4"/>
      <c r="Q48" s="4"/>
      <c r="R48" s="4"/>
      <c r="S48" s="4"/>
      <c r="T48" s="4"/>
      <c r="U48" s="4"/>
      <c r="V48" s="4"/>
    </row>
    <row r="49" spans="1:22" ht="15" customHeight="1">
      <c r="A49" s="4"/>
      <c r="B49" s="4"/>
      <c r="C49" s="11"/>
      <c r="D49" s="11"/>
      <c r="E49" s="11"/>
      <c r="F49" s="188"/>
      <c r="G49" s="188" t="s">
        <v>127</v>
      </c>
      <c r="H49" s="4"/>
      <c r="I49" s="4"/>
      <c r="J49" s="11"/>
      <c r="K49" s="11"/>
      <c r="L49" s="4"/>
      <c r="M49" s="4"/>
      <c r="N49" s="4"/>
      <c r="P49" s="4"/>
      <c r="Q49" s="4"/>
      <c r="R49" s="4"/>
      <c r="S49" s="4"/>
      <c r="T49" s="4"/>
      <c r="U49" s="4"/>
      <c r="V49" s="4"/>
    </row>
    <row r="50" spans="1:22" ht="15" customHeight="1">
      <c r="A50" s="4" t="s">
        <v>81</v>
      </c>
      <c r="B50" s="4"/>
      <c r="C50" s="11"/>
      <c r="D50" s="11"/>
      <c r="E50" s="11"/>
      <c r="F50" s="188"/>
      <c r="G50" s="188" t="s">
        <v>128</v>
      </c>
      <c r="H50" s="4"/>
      <c r="I50" s="4"/>
      <c r="J50" s="11"/>
      <c r="K50" s="11"/>
      <c r="L50" s="4"/>
      <c r="M50" s="4" t="s">
        <v>165</v>
      </c>
      <c r="N50" s="4"/>
      <c r="P50" s="4"/>
      <c r="Q50" s="4"/>
      <c r="R50" s="4"/>
      <c r="S50" s="4"/>
      <c r="T50" s="4"/>
      <c r="U50" s="4"/>
      <c r="V50" s="4"/>
    </row>
    <row r="51" spans="1:22" ht="15" customHeight="1">
      <c r="A51" s="4"/>
      <c r="B51" s="4" t="s">
        <v>107</v>
      </c>
      <c r="C51" s="11"/>
      <c r="D51" s="11"/>
      <c r="E51" s="11"/>
      <c r="F51" s="188"/>
      <c r="G51" s="188" t="s">
        <v>129</v>
      </c>
      <c r="H51" s="4"/>
      <c r="I51" s="4"/>
      <c r="J51" s="11"/>
      <c r="K51" s="11"/>
      <c r="L51" s="4"/>
      <c r="M51" s="4"/>
      <c r="N51" s="4" t="s">
        <v>144</v>
      </c>
      <c r="P51" s="4"/>
      <c r="Q51" s="4"/>
      <c r="R51" s="4"/>
      <c r="S51" s="4"/>
      <c r="T51" s="4"/>
      <c r="U51" s="4"/>
      <c r="V51" s="4"/>
    </row>
    <row r="52" spans="1:22" ht="15" customHeight="1">
      <c r="A52" s="4"/>
      <c r="B52" s="4" t="s">
        <v>105</v>
      </c>
      <c r="C52" s="11"/>
      <c r="D52" s="11"/>
      <c r="E52" s="11"/>
      <c r="F52" s="188"/>
      <c r="G52" s="4" t="s">
        <v>392</v>
      </c>
      <c r="H52" s="4"/>
      <c r="I52" s="4"/>
      <c r="J52" s="11"/>
      <c r="K52" s="11"/>
      <c r="L52" s="4"/>
      <c r="M52" s="4"/>
      <c r="N52" s="4" t="s">
        <v>145</v>
      </c>
      <c r="P52" s="4"/>
      <c r="Q52" s="4"/>
      <c r="R52" s="4"/>
      <c r="S52" s="4"/>
      <c r="T52" s="4"/>
      <c r="U52" s="4"/>
      <c r="V52" s="4"/>
    </row>
    <row r="53" spans="1:22" ht="15" customHeight="1">
      <c r="A53" s="4"/>
      <c r="B53" s="4" t="s">
        <v>106</v>
      </c>
      <c r="C53" s="11"/>
      <c r="D53" s="11"/>
      <c r="E53" s="11"/>
      <c r="F53" s="4" t="s">
        <v>123</v>
      </c>
      <c r="G53" s="4"/>
      <c r="H53" s="4"/>
      <c r="I53" s="4"/>
      <c r="J53" s="11"/>
      <c r="K53" s="11"/>
      <c r="L53" s="4"/>
      <c r="M53" s="4"/>
      <c r="N53" s="4" t="s">
        <v>146</v>
      </c>
      <c r="P53" s="4"/>
      <c r="Q53" s="4"/>
      <c r="R53" s="4"/>
      <c r="S53" s="4"/>
      <c r="T53" s="4"/>
      <c r="U53" s="4"/>
      <c r="V53" s="4"/>
    </row>
    <row r="54" spans="1:22" ht="15" customHeight="1">
      <c r="A54" s="4"/>
      <c r="B54" s="4"/>
      <c r="C54" s="4"/>
      <c r="D54" s="4"/>
      <c r="E54" s="11"/>
      <c r="F54" s="4"/>
      <c r="G54" s="4" t="s">
        <v>130</v>
      </c>
      <c r="H54" s="4"/>
      <c r="I54" s="4"/>
      <c r="J54" s="11"/>
      <c r="K54" s="11"/>
      <c r="L54" s="4"/>
      <c r="M54" s="4"/>
      <c r="N54" s="4"/>
      <c r="P54" s="4"/>
      <c r="Q54" s="4"/>
      <c r="R54" s="4"/>
      <c r="S54" s="4"/>
      <c r="T54" s="4"/>
      <c r="U54" s="4"/>
      <c r="V54" s="4"/>
    </row>
    <row r="55" spans="1:22" ht="15" customHeight="1">
      <c r="A55" s="4" t="s">
        <v>161</v>
      </c>
      <c r="B55" s="4"/>
      <c r="C55" s="11"/>
      <c r="D55" s="11"/>
      <c r="E55" s="11"/>
      <c r="F55" s="4"/>
      <c r="G55" s="4" t="s">
        <v>131</v>
      </c>
      <c r="H55" s="4"/>
      <c r="I55" s="4"/>
      <c r="J55" s="11"/>
      <c r="K55" s="11"/>
      <c r="L55" s="4"/>
      <c r="M55" s="4" t="s">
        <v>166</v>
      </c>
      <c r="N55" s="4"/>
      <c r="P55" s="4"/>
      <c r="Q55" s="4"/>
      <c r="R55" s="4"/>
      <c r="S55" s="4"/>
      <c r="T55" s="4"/>
      <c r="U55" s="4"/>
      <c r="V55" s="4"/>
    </row>
    <row r="56" spans="1:22" ht="15" customHeight="1">
      <c r="A56" s="4"/>
      <c r="B56" s="188" t="s">
        <v>160</v>
      </c>
      <c r="C56" s="11"/>
      <c r="D56" s="11"/>
      <c r="E56" s="11"/>
      <c r="H56" s="4"/>
      <c r="I56" s="4"/>
      <c r="J56" s="11"/>
      <c r="K56" s="11"/>
      <c r="L56" s="4"/>
      <c r="M56" s="4"/>
      <c r="N56" s="4" t="s">
        <v>147</v>
      </c>
      <c r="P56" s="4"/>
      <c r="Q56" s="4"/>
      <c r="R56" s="4"/>
      <c r="S56" s="4"/>
      <c r="T56" s="4"/>
      <c r="U56" s="4"/>
      <c r="V56" s="4"/>
    </row>
    <row r="57" spans="1:22" ht="15" customHeight="1">
      <c r="A57" s="4"/>
      <c r="B57" s="4" t="s">
        <v>109</v>
      </c>
      <c r="C57" s="11"/>
      <c r="D57" s="11"/>
      <c r="E57" s="11"/>
      <c r="F57" s="4" t="s">
        <v>122</v>
      </c>
      <c r="G57" s="4"/>
      <c r="H57" s="4"/>
      <c r="I57" s="4"/>
      <c r="J57" s="11"/>
      <c r="K57" s="11"/>
      <c r="L57" s="4"/>
      <c r="M57" s="4"/>
      <c r="N57" s="4" t="s">
        <v>148</v>
      </c>
      <c r="P57" s="4"/>
      <c r="Q57" s="4"/>
      <c r="R57" s="4"/>
      <c r="S57" s="4"/>
      <c r="T57" s="4"/>
      <c r="U57" s="4"/>
      <c r="V57" s="4"/>
    </row>
    <row r="58" spans="1:22" ht="15" customHeight="1">
      <c r="A58" s="4"/>
      <c r="B58" s="4" t="s">
        <v>110</v>
      </c>
      <c r="C58" s="11"/>
      <c r="D58" s="11"/>
      <c r="E58" s="11"/>
      <c r="F58" s="4"/>
      <c r="G58" s="4" t="s">
        <v>132</v>
      </c>
      <c r="H58" s="4"/>
      <c r="I58" s="4"/>
      <c r="J58" s="11"/>
      <c r="K58" s="11"/>
      <c r="L58" s="4"/>
      <c r="M58" s="4"/>
      <c r="N58" s="4" t="s">
        <v>149</v>
      </c>
      <c r="P58" s="4"/>
      <c r="Q58" s="4"/>
      <c r="R58" s="4"/>
      <c r="S58" s="4"/>
      <c r="T58" s="4"/>
      <c r="U58" s="4"/>
      <c r="V58" s="4"/>
    </row>
    <row r="59" spans="1:22" ht="15" customHeight="1">
      <c r="A59" s="4"/>
      <c r="B59" s="4" t="s">
        <v>111</v>
      </c>
      <c r="C59" s="11"/>
      <c r="D59" s="11"/>
      <c r="E59" s="11"/>
      <c r="F59" s="4"/>
      <c r="G59" s="4" t="s">
        <v>133</v>
      </c>
      <c r="H59" s="4"/>
      <c r="I59" s="4"/>
      <c r="J59" s="11"/>
      <c r="K59" s="11"/>
      <c r="L59" s="4"/>
      <c r="M59" s="4"/>
      <c r="P59" s="4"/>
      <c r="Q59" s="4"/>
      <c r="R59" s="4"/>
      <c r="S59" s="4"/>
      <c r="T59" s="4"/>
      <c r="U59" s="4"/>
      <c r="V59" s="4"/>
    </row>
    <row r="60" spans="1:22" ht="15" customHeight="1">
      <c r="A60" s="4"/>
      <c r="B60" s="4" t="s">
        <v>116</v>
      </c>
      <c r="C60" s="11"/>
      <c r="D60" s="11"/>
      <c r="E60" s="11"/>
      <c r="F60" s="4"/>
      <c r="G60" s="4" t="s">
        <v>134</v>
      </c>
      <c r="H60" s="4"/>
      <c r="I60" s="4"/>
      <c r="J60" s="11"/>
      <c r="K60" s="11"/>
      <c r="L60" s="4"/>
      <c r="M60" s="4" t="s">
        <v>167</v>
      </c>
      <c r="N60" s="4"/>
      <c r="P60" s="4"/>
      <c r="Q60" s="4"/>
      <c r="R60" s="4"/>
      <c r="S60" s="4"/>
      <c r="T60" s="4"/>
      <c r="U60" s="4"/>
      <c r="V60" s="4"/>
    </row>
    <row r="61" spans="1:22" ht="15" customHeight="1">
      <c r="A61" s="4"/>
      <c r="B61" s="4"/>
      <c r="C61" s="11"/>
      <c r="D61" s="11"/>
      <c r="E61" s="11"/>
      <c r="H61" s="4"/>
      <c r="I61" s="4"/>
      <c r="J61" s="11"/>
      <c r="K61" s="11"/>
      <c r="L61" s="4"/>
      <c r="M61" s="4"/>
      <c r="N61" s="4" t="s">
        <v>150</v>
      </c>
      <c r="P61" s="4"/>
      <c r="Q61" s="4"/>
      <c r="R61" s="4"/>
      <c r="S61" s="4"/>
      <c r="T61" s="4"/>
      <c r="U61" s="4"/>
      <c r="V61" s="4"/>
    </row>
    <row r="62" spans="1:22" ht="15" customHeight="1">
      <c r="A62" s="4" t="s">
        <v>82</v>
      </c>
      <c r="B62" s="4"/>
      <c r="C62" s="11"/>
      <c r="D62" s="11"/>
      <c r="E62" s="11"/>
      <c r="F62" s="4" t="s">
        <v>162</v>
      </c>
      <c r="G62" s="4"/>
      <c r="H62" s="4"/>
      <c r="I62" s="4"/>
      <c r="J62" s="11"/>
      <c r="K62" s="11"/>
      <c r="L62" s="4"/>
      <c r="M62" s="4"/>
      <c r="N62" s="4" t="s">
        <v>151</v>
      </c>
      <c r="P62" s="4"/>
      <c r="Q62" s="4"/>
      <c r="R62" s="4"/>
      <c r="S62" s="4"/>
      <c r="T62" s="4"/>
      <c r="U62" s="4"/>
      <c r="V62" s="4"/>
    </row>
    <row r="63" spans="1:22" ht="15" customHeight="1">
      <c r="A63" s="4"/>
      <c r="B63" s="4" t="s">
        <v>112</v>
      </c>
      <c r="C63" s="11"/>
      <c r="D63" s="11"/>
      <c r="E63" s="11"/>
      <c r="F63" s="4"/>
      <c r="G63" s="4" t="s">
        <v>135</v>
      </c>
      <c r="H63" s="4"/>
      <c r="I63" s="4"/>
      <c r="J63" s="11"/>
      <c r="K63" s="11"/>
      <c r="L63" s="4"/>
      <c r="M63" s="4"/>
      <c r="N63" s="4" t="s">
        <v>152</v>
      </c>
      <c r="P63" s="4"/>
      <c r="Q63" s="4"/>
      <c r="R63" s="4"/>
      <c r="S63" s="4"/>
      <c r="T63" s="4"/>
      <c r="U63" s="4"/>
      <c r="V63" s="4"/>
    </row>
    <row r="64" spans="1:22" ht="15" customHeight="1">
      <c r="A64" s="4"/>
      <c r="B64" s="4" t="s">
        <v>113</v>
      </c>
      <c r="C64" s="11"/>
      <c r="D64" s="11"/>
      <c r="E64" s="11"/>
      <c r="F64" s="4"/>
      <c r="G64" s="4" t="s">
        <v>136</v>
      </c>
      <c r="H64" s="4"/>
      <c r="I64" s="4"/>
      <c r="J64" s="11"/>
      <c r="K64" s="11"/>
      <c r="L64" s="4"/>
      <c r="M64" s="4"/>
      <c r="N64" s="4" t="s">
        <v>153</v>
      </c>
      <c r="P64" s="4"/>
      <c r="Q64" s="4"/>
      <c r="R64" s="4"/>
      <c r="S64" s="4"/>
      <c r="T64" s="4"/>
      <c r="U64" s="4"/>
      <c r="V64" s="4"/>
    </row>
    <row r="65" spans="1:22" ht="15" customHeight="1">
      <c r="A65" s="4"/>
      <c r="B65" s="4" t="s">
        <v>114</v>
      </c>
      <c r="C65" s="11"/>
      <c r="D65" s="11"/>
      <c r="E65" s="11"/>
      <c r="F65" s="4"/>
      <c r="G65" s="4" t="s">
        <v>137</v>
      </c>
      <c r="H65" s="4"/>
      <c r="I65" s="4"/>
      <c r="J65" s="11"/>
      <c r="K65" s="11"/>
      <c r="L65" s="4"/>
      <c r="M65" s="4"/>
      <c r="N65" s="4" t="s">
        <v>154</v>
      </c>
      <c r="P65" s="4"/>
      <c r="Q65" s="4"/>
      <c r="R65" s="4"/>
      <c r="S65" s="4"/>
      <c r="T65" s="4"/>
      <c r="U65" s="4"/>
      <c r="V65" s="4"/>
    </row>
    <row r="66" spans="1:22" ht="15" customHeight="1">
      <c r="A66" s="4"/>
      <c r="B66" s="4" t="s">
        <v>115</v>
      </c>
      <c r="C66" s="11"/>
      <c r="D66" s="11"/>
      <c r="E66" s="11"/>
      <c r="F66" s="188"/>
      <c r="G66" s="4"/>
      <c r="H66" s="4"/>
      <c r="I66" s="4"/>
      <c r="J66" s="11"/>
      <c r="K66" s="11"/>
      <c r="L66" s="4"/>
      <c r="M66" s="4"/>
      <c r="N66" s="4"/>
      <c r="P66" s="4"/>
      <c r="Q66" s="4"/>
      <c r="R66" s="4"/>
      <c r="S66" s="4"/>
      <c r="T66" s="4"/>
      <c r="U66" s="4"/>
      <c r="V66" s="4"/>
    </row>
    <row r="67" spans="1:22" ht="15" customHeight="1">
      <c r="A67" s="4"/>
      <c r="B67" s="4" t="s">
        <v>117</v>
      </c>
      <c r="C67" s="11"/>
      <c r="D67" s="11"/>
      <c r="E67" s="11"/>
      <c r="F67" s="4" t="s">
        <v>163</v>
      </c>
      <c r="G67" s="4"/>
      <c r="H67" s="4"/>
      <c r="I67" s="4"/>
      <c r="J67" s="11"/>
      <c r="K67" s="11"/>
      <c r="L67" s="4"/>
      <c r="M67" s="4" t="s">
        <v>168</v>
      </c>
      <c r="N67" s="4"/>
      <c r="P67" s="4"/>
      <c r="Q67" s="4"/>
      <c r="R67" s="4"/>
      <c r="S67" s="4"/>
      <c r="T67" s="4"/>
      <c r="U67" s="4"/>
      <c r="V67" s="4"/>
    </row>
    <row r="68" spans="1:22" ht="15" customHeight="1">
      <c r="A68" s="4"/>
      <c r="B68" s="4"/>
      <c r="C68" s="11"/>
      <c r="D68" s="11"/>
      <c r="E68" s="11"/>
      <c r="F68" s="4"/>
      <c r="G68" s="4" t="s">
        <v>138</v>
      </c>
      <c r="H68" s="4"/>
      <c r="I68" s="4"/>
      <c r="J68" s="11"/>
      <c r="K68" s="11"/>
      <c r="L68" s="4"/>
      <c r="M68" s="4"/>
      <c r="N68" s="4" t="s">
        <v>155</v>
      </c>
      <c r="P68" s="4"/>
      <c r="Q68" s="4"/>
      <c r="R68" s="4"/>
      <c r="S68" s="4"/>
      <c r="T68" s="4"/>
      <c r="U68" s="4"/>
      <c r="V68" s="4"/>
    </row>
    <row r="69" spans="1:22" ht="15" customHeight="1">
      <c r="A69" s="4" t="s">
        <v>528</v>
      </c>
      <c r="B69" s="4"/>
      <c r="C69" s="11"/>
      <c r="D69" s="11"/>
      <c r="E69" s="11"/>
      <c r="F69" s="4"/>
      <c r="G69" s="4" t="s">
        <v>139</v>
      </c>
      <c r="H69" s="4"/>
      <c r="I69" s="4"/>
      <c r="J69" s="4"/>
      <c r="K69" s="4"/>
      <c r="L69" s="4"/>
      <c r="M69" s="4"/>
      <c r="N69" s="4" t="s">
        <v>156</v>
      </c>
      <c r="P69" s="4"/>
      <c r="Q69" s="4"/>
      <c r="R69" s="4"/>
      <c r="S69" s="4"/>
      <c r="T69" s="4"/>
      <c r="U69" s="4"/>
      <c r="V69" s="4"/>
    </row>
    <row r="70" spans="1:22" ht="15" customHeight="1">
      <c r="A70" s="4"/>
      <c r="B70" s="4" t="s">
        <v>109</v>
      </c>
      <c r="C70" s="11"/>
      <c r="D70" s="11"/>
      <c r="E70" s="11"/>
      <c r="F70" s="4"/>
      <c r="G70" s="4" t="s">
        <v>140</v>
      </c>
      <c r="H70" s="4"/>
      <c r="I70" s="4"/>
      <c r="J70" s="4"/>
      <c r="K70" s="4"/>
      <c r="L70" s="4"/>
      <c r="M70" s="4"/>
      <c r="N70" s="4" t="s">
        <v>157</v>
      </c>
      <c r="P70" s="4"/>
      <c r="Q70" s="4"/>
      <c r="R70" s="4"/>
      <c r="S70" s="4"/>
      <c r="T70" s="4"/>
      <c r="U70" s="4"/>
      <c r="V70" s="4"/>
    </row>
    <row r="71" spans="1:22" ht="15" customHeight="1">
      <c r="A71" s="4"/>
      <c r="B71" s="4" t="s">
        <v>118</v>
      </c>
      <c r="C71" s="11"/>
      <c r="D71" s="11"/>
      <c r="E71" s="11"/>
      <c r="F71" s="188"/>
      <c r="G71" s="4"/>
      <c r="H71" s="4"/>
      <c r="I71" s="4"/>
      <c r="J71" s="4"/>
      <c r="K71" s="4"/>
      <c r="L71" s="4"/>
      <c r="M71" s="4"/>
      <c r="N71" s="4"/>
      <c r="P71" s="4"/>
      <c r="Q71" s="4"/>
      <c r="R71" s="4"/>
      <c r="S71" s="4"/>
      <c r="T71" s="4"/>
      <c r="U71" s="4"/>
      <c r="V71" s="4"/>
    </row>
    <row r="72" spans="1:22" ht="15" customHeight="1">
      <c r="A72" s="4"/>
      <c r="B72" s="4" t="s">
        <v>119</v>
      </c>
      <c r="C72" s="11"/>
      <c r="D72" s="11"/>
      <c r="E72" s="11"/>
      <c r="F72" s="188"/>
      <c r="G72" s="4"/>
      <c r="H72" s="4"/>
      <c r="I72" s="4"/>
      <c r="J72" s="4"/>
      <c r="K72" s="4"/>
      <c r="L72" s="4"/>
      <c r="M72" s="4" t="s">
        <v>158</v>
      </c>
      <c r="N72" s="4"/>
      <c r="P72" s="4"/>
      <c r="Q72" s="4"/>
      <c r="R72" s="4"/>
      <c r="S72" s="4"/>
      <c r="T72" s="4"/>
      <c r="U72" s="4"/>
      <c r="V72" s="4"/>
    </row>
    <row r="73" spans="1:22" ht="15" customHeight="1">
      <c r="A73" s="4"/>
      <c r="B73" s="4" t="s">
        <v>120</v>
      </c>
      <c r="C73" s="11"/>
      <c r="D73" s="11"/>
      <c r="E73" s="11"/>
      <c r="H73" s="4"/>
      <c r="I73" s="4"/>
      <c r="J73" s="4"/>
      <c r="K73" s="4"/>
      <c r="L73" s="4"/>
      <c r="M73" s="4"/>
      <c r="N73" s="4" t="s">
        <v>159</v>
      </c>
      <c r="P73" s="4"/>
      <c r="Q73" s="4"/>
      <c r="R73" s="4"/>
      <c r="S73" s="4"/>
      <c r="T73" s="4"/>
      <c r="U73" s="4"/>
      <c r="V73" s="4"/>
    </row>
    <row r="74" spans="1:22" ht="15" customHeight="1">
      <c r="A74" s="4"/>
      <c r="B74" s="4"/>
      <c r="C74" s="11"/>
      <c r="D74" s="11"/>
      <c r="E74" s="11"/>
      <c r="H74" s="4"/>
      <c r="I74" s="4"/>
      <c r="J74" s="4"/>
      <c r="K74" s="4"/>
      <c r="L74" s="4"/>
      <c r="P74" s="4"/>
      <c r="Q74" s="4"/>
      <c r="R74" s="4"/>
      <c r="S74" s="4"/>
      <c r="T74" s="4"/>
      <c r="U74" s="4"/>
      <c r="V74" s="4"/>
    </row>
    <row r="75" spans="1:22" ht="15" customHeight="1">
      <c r="A75" s="79" t="s">
        <v>84</v>
      </c>
      <c r="C75" s="80"/>
      <c r="D75" s="81"/>
      <c r="E75" s="81"/>
      <c r="F75" s="81"/>
      <c r="G75" s="82"/>
      <c r="H75" s="81"/>
    </row>
    <row r="76" spans="1:22" ht="15" customHeight="1">
      <c r="A76" s="79" t="s">
        <v>83</v>
      </c>
      <c r="C76" s="80"/>
      <c r="D76" s="81"/>
      <c r="E76" s="81"/>
      <c r="F76" s="81"/>
      <c r="G76" s="82"/>
      <c r="H76" s="81"/>
    </row>
    <row r="77" spans="1:22" ht="15" customHeight="1">
      <c r="A77" s="14" t="s">
        <v>85</v>
      </c>
      <c r="B77" s="81"/>
      <c r="C77" s="80"/>
      <c r="D77" s="81"/>
      <c r="E77" s="81"/>
      <c r="F77" s="81"/>
      <c r="G77" s="82"/>
      <c r="H77" s="81"/>
    </row>
    <row r="78" spans="1:22" ht="15" customHeight="1">
      <c r="A78" s="14" t="s">
        <v>86</v>
      </c>
      <c r="B78" s="195"/>
      <c r="C78" s="195"/>
      <c r="D78" s="195"/>
      <c r="E78" s="195"/>
      <c r="F78" s="195"/>
      <c r="H78" s="195"/>
    </row>
    <row r="79" spans="1:22" ht="15" customHeight="1">
      <c r="A79" s="17" t="s">
        <v>87</v>
      </c>
      <c r="B79" s="195"/>
      <c r="C79" s="195"/>
      <c r="D79" s="195"/>
      <c r="E79" s="195"/>
      <c r="F79" s="195"/>
      <c r="H79" s="195"/>
    </row>
    <row r="80" spans="1:22" ht="15" customHeight="1">
      <c r="A80" s="14" t="s">
        <v>88</v>
      </c>
      <c r="B80" s="81"/>
      <c r="C80" s="80"/>
      <c r="D80" s="81"/>
      <c r="E80" s="83"/>
      <c r="F80" s="81"/>
      <c r="G80" s="82"/>
      <c r="H80" s="81"/>
    </row>
    <row r="81" spans="1:9" ht="15" customHeight="1">
      <c r="A81" s="14" t="s">
        <v>89</v>
      </c>
      <c r="C81" s="80"/>
    </row>
    <row r="82" spans="1:9" ht="15" customHeight="1">
      <c r="A82" s="14" t="s">
        <v>70</v>
      </c>
      <c r="I82" s="80"/>
    </row>
    <row r="83" spans="1:9" ht="15" customHeight="1">
      <c r="A83" s="14" t="s">
        <v>75</v>
      </c>
      <c r="B83" s="81"/>
      <c r="I83" s="80"/>
    </row>
    <row r="84" spans="1:9" ht="15" customHeight="1">
      <c r="A84" s="14" t="s">
        <v>71</v>
      </c>
    </row>
    <row r="85" spans="1:9" ht="15" customHeight="1">
      <c r="A85" s="14" t="s">
        <v>72</v>
      </c>
      <c r="B85" s="81"/>
    </row>
    <row r="86" spans="1:9" ht="15" customHeight="1">
      <c r="A86" s="14" t="s">
        <v>73</v>
      </c>
      <c r="B86" s="81"/>
    </row>
    <row r="87" spans="1:9" ht="15" customHeight="1">
      <c r="A87" s="14" t="s">
        <v>74</v>
      </c>
      <c r="B87" s="81"/>
    </row>
    <row r="88" spans="1:9" ht="15" customHeight="1">
      <c r="A88" s="14" t="s">
        <v>76</v>
      </c>
    </row>
    <row r="89" spans="1:9" ht="15" customHeight="1">
      <c r="A89" s="14" t="s">
        <v>77</v>
      </c>
      <c r="B89" s="81"/>
      <c r="C89" s="80"/>
      <c r="D89" s="81"/>
      <c r="E89" s="81"/>
      <c r="F89" s="81"/>
      <c r="G89" s="82"/>
      <c r="H89" s="81"/>
    </row>
    <row r="90" spans="1:9" ht="15" customHeight="1">
      <c r="A90" s="14" t="s">
        <v>78</v>
      </c>
      <c r="C90" s="80"/>
    </row>
    <row r="91" spans="1:9" ht="15" customHeight="1">
      <c r="A91" s="16" t="s">
        <v>79</v>
      </c>
      <c r="C91" s="80"/>
    </row>
    <row r="92" spans="1:9" ht="15" customHeight="1">
      <c r="A92" s="14" t="s">
        <v>91</v>
      </c>
      <c r="C92" s="80"/>
    </row>
  </sheetData>
  <mergeCells count="22">
    <mergeCell ref="A40:H40"/>
    <mergeCell ref="A41:G41"/>
    <mergeCell ref="A42:G42"/>
    <mergeCell ref="A43:R43"/>
    <mergeCell ref="H7:H9"/>
    <mergeCell ref="A33:I33"/>
    <mergeCell ref="A1:R1"/>
    <mergeCell ref="A2:R2"/>
    <mergeCell ref="A3:R3"/>
    <mergeCell ref="A5:R5"/>
    <mergeCell ref="A4:R4"/>
    <mergeCell ref="A6:R6"/>
    <mergeCell ref="R7:R9"/>
    <mergeCell ref="D7:D9"/>
    <mergeCell ref="B7:B9"/>
    <mergeCell ref="A7:A9"/>
    <mergeCell ref="I7:I9"/>
    <mergeCell ref="G7:G9"/>
    <mergeCell ref="F7:F9"/>
    <mergeCell ref="E7:E9"/>
    <mergeCell ref="J7:Q7"/>
    <mergeCell ref="C7:C9"/>
  </mergeCells>
  <phoneticPr fontId="6" type="noConversion"/>
  <pageMargins left="0.39370078740157483" right="0.19685039370078741" top="0.43307086614173229" bottom="0.31496062992125984" header="0.35433070866141736" footer="0"/>
  <pageSetup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indexed="51"/>
  </sheetPr>
  <dimension ref="A1:X127"/>
  <sheetViews>
    <sheetView topLeftCell="A58" zoomScale="110" zoomScaleNormal="110" workbookViewId="0">
      <selection activeCell="N95" sqref="N95"/>
    </sheetView>
  </sheetViews>
  <sheetFormatPr baseColWidth="10" defaultRowHeight="15"/>
  <cols>
    <col min="1" max="1" width="9.5703125" style="18" customWidth="1"/>
    <col min="2" max="2" width="37.140625" style="4" customWidth="1"/>
    <col min="3" max="3" width="12.28515625" style="4" customWidth="1"/>
    <col min="4" max="4" width="11.42578125" style="4" customWidth="1"/>
    <col min="5" max="5" width="11.7109375" style="4" customWidth="1"/>
    <col min="6" max="6" width="11.140625" style="4" customWidth="1"/>
    <col min="7" max="7" width="12.28515625" style="4" customWidth="1"/>
    <col min="8" max="8" width="9.5703125" style="4" customWidth="1"/>
    <col min="9" max="9" width="12.85546875" style="4" customWidth="1"/>
    <col min="10" max="10" width="12.5703125" style="4" customWidth="1"/>
    <col min="11" max="11" width="12.85546875" style="4" customWidth="1"/>
    <col min="12" max="12" width="11.7109375" style="4" customWidth="1"/>
    <col min="13" max="13" width="14.28515625" style="4" customWidth="1"/>
    <col min="14" max="14" width="13.5703125" style="4" customWidth="1"/>
    <col min="15" max="15" width="12.42578125" style="4" customWidth="1"/>
    <col min="16" max="16" width="14.28515625" style="13" customWidth="1"/>
    <col min="17" max="17" width="1" style="1" customWidth="1"/>
    <col min="18" max="18" width="12.7109375" style="1" bestFit="1" customWidth="1"/>
    <col min="19" max="19" width="14.42578125" style="1" customWidth="1"/>
    <col min="20" max="21" width="11.42578125" style="1"/>
    <col min="22" max="22" width="12.7109375" style="1" bestFit="1" customWidth="1"/>
    <col min="23" max="16384" width="11.42578125" style="1"/>
  </cols>
  <sheetData>
    <row r="1" spans="1:19" ht="18.75">
      <c r="A1" s="260" t="s">
        <v>239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9" ht="18.75">
      <c r="A2" s="260" t="s">
        <v>208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</row>
    <row r="3" spans="1:19" ht="18.75">
      <c r="A3" s="260" t="s">
        <v>12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</row>
    <row r="4" spans="1:19" ht="18.75">
      <c r="A4" s="260" t="s">
        <v>484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</row>
    <row r="5" spans="1:19" ht="18.75">
      <c r="A5" s="260" t="s">
        <v>13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</row>
    <row r="6" spans="1:19" ht="18.75">
      <c r="A6" s="295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</row>
    <row r="7" spans="1:19" ht="19.5" thickBot="1">
      <c r="A7" s="268" t="s">
        <v>473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</row>
    <row r="8" spans="1:19" ht="15.75" thickBot="1">
      <c r="A8" s="293" t="s">
        <v>15</v>
      </c>
      <c r="B8" s="281" t="s">
        <v>16</v>
      </c>
      <c r="C8" s="251" t="s">
        <v>29</v>
      </c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52"/>
      <c r="P8" s="261" t="s">
        <v>30</v>
      </c>
    </row>
    <row r="9" spans="1:19" ht="15.75" customHeight="1">
      <c r="A9" s="294"/>
      <c r="B9" s="282"/>
      <c r="C9" s="290" t="s">
        <v>182</v>
      </c>
      <c r="D9" s="284" t="s">
        <v>183</v>
      </c>
      <c r="E9" s="287" t="s">
        <v>184</v>
      </c>
      <c r="F9" s="284" t="s">
        <v>185</v>
      </c>
      <c r="G9" s="287" t="s">
        <v>186</v>
      </c>
      <c r="H9" s="284" t="s">
        <v>187</v>
      </c>
      <c r="I9" s="287" t="s">
        <v>188</v>
      </c>
      <c r="J9" s="284" t="s">
        <v>189</v>
      </c>
      <c r="K9" s="275" t="s">
        <v>190</v>
      </c>
      <c r="L9" s="275" t="s">
        <v>376</v>
      </c>
      <c r="M9" s="278" t="s">
        <v>534</v>
      </c>
      <c r="N9" s="278" t="s">
        <v>535</v>
      </c>
      <c r="O9" s="275" t="s">
        <v>201</v>
      </c>
      <c r="P9" s="297"/>
    </row>
    <row r="10" spans="1:19" ht="15.75" customHeight="1">
      <c r="A10" s="294"/>
      <c r="B10" s="282"/>
      <c r="C10" s="291"/>
      <c r="D10" s="285"/>
      <c r="E10" s="288"/>
      <c r="F10" s="285"/>
      <c r="G10" s="288"/>
      <c r="H10" s="285"/>
      <c r="I10" s="288"/>
      <c r="J10" s="285"/>
      <c r="K10" s="276"/>
      <c r="L10" s="276"/>
      <c r="M10" s="279"/>
      <c r="N10" s="279"/>
      <c r="O10" s="276"/>
      <c r="P10" s="297"/>
    </row>
    <row r="11" spans="1:19" ht="81.75" customHeight="1" thickBot="1">
      <c r="A11" s="294"/>
      <c r="B11" s="283"/>
      <c r="C11" s="292"/>
      <c r="D11" s="286"/>
      <c r="E11" s="289"/>
      <c r="F11" s="286"/>
      <c r="G11" s="289"/>
      <c r="H11" s="286"/>
      <c r="I11" s="289"/>
      <c r="J11" s="286"/>
      <c r="K11" s="277"/>
      <c r="L11" s="277"/>
      <c r="M11" s="280"/>
      <c r="N11" s="280"/>
      <c r="O11" s="277"/>
      <c r="P11" s="298"/>
    </row>
    <row r="12" spans="1:19" ht="15.75" customHeight="1">
      <c r="A12" s="97">
        <v>51101</v>
      </c>
      <c r="B12" s="101" t="s">
        <v>169</v>
      </c>
      <c r="C12" s="178">
        <f>40095.96+25305</f>
        <v>65400.959999999999</v>
      </c>
      <c r="D12" s="178">
        <v>25305</v>
      </c>
      <c r="E12" s="178">
        <v>32088</v>
      </c>
      <c r="F12" s="227"/>
      <c r="G12" s="178">
        <v>15838.32</v>
      </c>
      <c r="H12" s="227"/>
      <c r="I12" s="178">
        <v>46478.400000000001</v>
      </c>
      <c r="J12" s="178"/>
      <c r="K12" s="178"/>
      <c r="L12" s="178"/>
      <c r="M12" s="178"/>
      <c r="N12" s="178"/>
      <c r="O12" s="178"/>
      <c r="P12" s="3">
        <f t="shared" ref="P12:P43" si="0">SUM(C12:O12)</f>
        <v>185110.68</v>
      </c>
    </row>
    <row r="13" spans="1:19" ht="15.75" customHeight="1">
      <c r="A13" s="97">
        <v>51103</v>
      </c>
      <c r="B13" s="102" t="s">
        <v>170</v>
      </c>
      <c r="C13" s="178">
        <v>3041.33</v>
      </c>
      <c r="D13" s="178"/>
      <c r="E13" s="178">
        <v>2674</v>
      </c>
      <c r="F13" s="227"/>
      <c r="G13" s="178">
        <v>1319.86</v>
      </c>
      <c r="H13" s="227"/>
      <c r="I13" s="178">
        <v>3873.2</v>
      </c>
      <c r="J13" s="178"/>
      <c r="K13" s="178"/>
      <c r="L13" s="178"/>
      <c r="M13" s="178"/>
      <c r="N13" s="178"/>
      <c r="O13" s="178"/>
      <c r="P13" s="3">
        <f t="shared" si="0"/>
        <v>10908.39</v>
      </c>
    </row>
    <row r="14" spans="1:19" ht="15.75" customHeight="1">
      <c r="A14" s="97">
        <v>51105</v>
      </c>
      <c r="B14" s="102" t="s">
        <v>191</v>
      </c>
      <c r="C14" s="182"/>
      <c r="D14" s="127"/>
      <c r="E14" s="182"/>
      <c r="F14" s="182"/>
      <c r="G14" s="182"/>
      <c r="H14" s="182"/>
      <c r="I14" s="182"/>
      <c r="J14" s="127"/>
      <c r="K14" s="127"/>
      <c r="L14" s="127"/>
      <c r="M14" s="127"/>
      <c r="N14" s="127"/>
      <c r="O14" s="127"/>
      <c r="P14" s="3">
        <f t="shared" si="0"/>
        <v>0</v>
      </c>
    </row>
    <row r="15" spans="1:19" ht="15.75" customHeight="1">
      <c r="A15" s="97" t="s">
        <v>241</v>
      </c>
      <c r="B15" s="102" t="s">
        <v>242</v>
      </c>
      <c r="C15" s="127">
        <v>2100</v>
      </c>
      <c r="D15" s="127"/>
      <c r="E15" s="127">
        <v>2800</v>
      </c>
      <c r="F15" s="182"/>
      <c r="G15" s="127">
        <v>1400</v>
      </c>
      <c r="H15" s="182"/>
      <c r="I15" s="127">
        <v>4900</v>
      </c>
      <c r="J15" s="127"/>
      <c r="K15" s="127"/>
      <c r="L15" s="127"/>
      <c r="M15" s="127"/>
      <c r="N15" s="127"/>
      <c r="O15" s="127"/>
      <c r="P15" s="3">
        <f t="shared" si="0"/>
        <v>11200</v>
      </c>
    </row>
    <row r="16" spans="1:19" ht="15.75" customHeight="1">
      <c r="A16" s="97" t="s">
        <v>389</v>
      </c>
      <c r="B16" s="102" t="s">
        <v>169</v>
      </c>
      <c r="C16" s="182"/>
      <c r="D16" s="127"/>
      <c r="E16" s="182"/>
      <c r="F16" s="182"/>
      <c r="G16" s="182"/>
      <c r="H16" s="182"/>
      <c r="I16" s="182"/>
      <c r="J16" s="127">
        <v>4452</v>
      </c>
      <c r="K16" s="127">
        <v>13200</v>
      </c>
      <c r="L16" s="127"/>
      <c r="M16" s="127"/>
      <c r="N16" s="127"/>
      <c r="O16" s="127"/>
      <c r="P16" s="3">
        <f t="shared" si="0"/>
        <v>17652</v>
      </c>
      <c r="S16" s="199"/>
    </row>
    <row r="17" spans="1:19" ht="15.75" customHeight="1">
      <c r="A17" s="97" t="s">
        <v>404</v>
      </c>
      <c r="B17" s="102" t="s">
        <v>170</v>
      </c>
      <c r="C17" s="182"/>
      <c r="D17" s="127"/>
      <c r="E17" s="182"/>
      <c r="F17" s="182"/>
      <c r="G17" s="182"/>
      <c r="H17" s="182"/>
      <c r="I17" s="182"/>
      <c r="J17" s="127">
        <v>371</v>
      </c>
      <c r="K17" s="127">
        <v>1100</v>
      </c>
      <c r="L17" s="127"/>
      <c r="M17" s="127"/>
      <c r="N17" s="127"/>
      <c r="O17" s="127"/>
      <c r="P17" s="3">
        <f t="shared" si="0"/>
        <v>1471</v>
      </c>
      <c r="S17" s="211"/>
    </row>
    <row r="18" spans="1:19" ht="15.75" customHeight="1">
      <c r="A18" s="98" t="s">
        <v>398</v>
      </c>
      <c r="B18" s="102" t="s">
        <v>242</v>
      </c>
      <c r="C18" s="182"/>
      <c r="D18" s="127"/>
      <c r="E18" s="182"/>
      <c r="F18" s="182"/>
      <c r="G18" s="182"/>
      <c r="H18" s="182"/>
      <c r="I18" s="182"/>
      <c r="J18" s="127">
        <v>700</v>
      </c>
      <c r="K18" s="127">
        <v>2100</v>
      </c>
      <c r="L18" s="127"/>
      <c r="M18" s="127"/>
      <c r="N18" s="127"/>
      <c r="O18" s="127"/>
      <c r="P18" s="3">
        <f t="shared" si="0"/>
        <v>2800</v>
      </c>
      <c r="S18" s="211"/>
    </row>
    <row r="19" spans="1:19" ht="15.75" customHeight="1">
      <c r="A19" s="97" t="s">
        <v>243</v>
      </c>
      <c r="B19" s="102" t="s">
        <v>245</v>
      </c>
      <c r="C19" s="127">
        <f>2133.36+1350</f>
        <v>3483.36</v>
      </c>
      <c r="D19" s="127">
        <v>1350</v>
      </c>
      <c r="E19" s="127">
        <v>2486.8200000000002</v>
      </c>
      <c r="F19" s="182"/>
      <c r="G19" s="127">
        <v>1187.8800000000001</v>
      </c>
      <c r="H19" s="182"/>
      <c r="I19" s="127">
        <v>3405.36</v>
      </c>
      <c r="J19" s="127">
        <v>334</v>
      </c>
      <c r="K19" s="127">
        <v>990</v>
      </c>
      <c r="L19" s="127"/>
      <c r="M19" s="127"/>
      <c r="N19" s="127"/>
      <c r="O19" s="127"/>
      <c r="P19" s="3">
        <f t="shared" si="0"/>
        <v>13237.420000000002</v>
      </c>
      <c r="S19" s="211"/>
    </row>
    <row r="20" spans="1:19" ht="15.75" customHeight="1">
      <c r="A20" s="97" t="s">
        <v>244</v>
      </c>
      <c r="B20" s="102" t="s">
        <v>384</v>
      </c>
      <c r="C20" s="127">
        <f>1274.41+1214.82</f>
        <v>2489.23</v>
      </c>
      <c r="D20" s="127">
        <v>1214.82</v>
      </c>
      <c r="E20" s="127">
        <v>2406.7199999999998</v>
      </c>
      <c r="F20" s="182"/>
      <c r="G20" s="127">
        <v>1007.16</v>
      </c>
      <c r="H20" s="182"/>
      <c r="I20" s="127">
        <v>3258.09</v>
      </c>
      <c r="J20" s="127">
        <v>301</v>
      </c>
      <c r="K20" s="127">
        <v>1023</v>
      </c>
      <c r="L20" s="127"/>
      <c r="M20" s="127"/>
      <c r="N20" s="127"/>
      <c r="O20" s="127"/>
      <c r="P20" s="3">
        <f t="shared" si="0"/>
        <v>11700.02</v>
      </c>
      <c r="S20" s="211"/>
    </row>
    <row r="21" spans="1:19" ht="15.75" customHeight="1">
      <c r="A21" s="97" t="s">
        <v>475</v>
      </c>
      <c r="B21" s="102" t="s">
        <v>474</v>
      </c>
      <c r="C21" s="127"/>
      <c r="D21" s="127">
        <v>4200</v>
      </c>
      <c r="E21" s="127"/>
      <c r="F21" s="182"/>
      <c r="G21" s="127"/>
      <c r="H21" s="182"/>
      <c r="I21" s="127"/>
      <c r="J21" s="127"/>
      <c r="K21" s="127"/>
      <c r="L21" s="127"/>
      <c r="M21" s="127"/>
      <c r="N21" s="127"/>
      <c r="O21" s="127"/>
      <c r="P21" s="3">
        <f t="shared" si="0"/>
        <v>4200</v>
      </c>
      <c r="S21" s="211"/>
    </row>
    <row r="22" spans="1:19" ht="15.75" customHeight="1">
      <c r="A22" s="97" t="s">
        <v>471</v>
      </c>
      <c r="B22" s="102" t="s">
        <v>472</v>
      </c>
      <c r="C22" s="127"/>
      <c r="D22" s="127"/>
      <c r="E22" s="127"/>
      <c r="F22" s="182"/>
      <c r="G22" s="127"/>
      <c r="H22" s="182"/>
      <c r="I22" s="127"/>
      <c r="J22" s="127"/>
      <c r="K22" s="127"/>
      <c r="L22" s="127"/>
      <c r="M22" s="127"/>
      <c r="N22" s="127"/>
      <c r="O22" s="127"/>
      <c r="P22" s="3">
        <f t="shared" si="0"/>
        <v>0</v>
      </c>
      <c r="S22" s="211"/>
    </row>
    <row r="23" spans="1:19" ht="15.75" customHeight="1">
      <c r="A23" s="98" t="s">
        <v>246</v>
      </c>
      <c r="B23" s="103" t="s">
        <v>247</v>
      </c>
      <c r="C23" s="182"/>
      <c r="D23" s="127">
        <v>1800</v>
      </c>
      <c r="E23" s="182"/>
      <c r="F23" s="182"/>
      <c r="G23" s="182"/>
      <c r="H23" s="182"/>
      <c r="I23" s="182"/>
      <c r="J23" s="127"/>
      <c r="K23" s="127"/>
      <c r="L23" s="127"/>
      <c r="M23" s="127"/>
      <c r="N23" s="127"/>
      <c r="O23" s="127"/>
      <c r="P23" s="3">
        <f t="shared" si="0"/>
        <v>1800</v>
      </c>
      <c r="S23" s="211"/>
    </row>
    <row r="24" spans="1:19" ht="15.75" customHeight="1">
      <c r="A24" s="98" t="s">
        <v>248</v>
      </c>
      <c r="B24" s="103" t="s">
        <v>249</v>
      </c>
      <c r="C24" s="182"/>
      <c r="D24" s="127">
        <v>6000</v>
      </c>
      <c r="E24" s="182"/>
      <c r="F24" s="182"/>
      <c r="G24" s="182"/>
      <c r="H24" s="182"/>
      <c r="I24" s="182"/>
      <c r="J24" s="127"/>
      <c r="K24" s="127"/>
      <c r="L24" s="127"/>
      <c r="M24" s="127"/>
      <c r="N24" s="127"/>
      <c r="O24" s="127"/>
      <c r="P24" s="3">
        <f t="shared" si="0"/>
        <v>6000</v>
      </c>
      <c r="S24" s="203"/>
    </row>
    <row r="25" spans="1:19" ht="15.75" customHeight="1">
      <c r="A25" s="99">
        <v>54101</v>
      </c>
      <c r="B25" s="104" t="s">
        <v>171</v>
      </c>
      <c r="C25" s="3"/>
      <c r="D25" s="127"/>
      <c r="E25" s="3"/>
      <c r="F25" s="127"/>
      <c r="G25" s="3"/>
      <c r="H25" s="127"/>
      <c r="I25" s="3"/>
      <c r="J25" s="127"/>
      <c r="K25" s="127"/>
      <c r="L25" s="127"/>
      <c r="M25" s="127"/>
      <c r="N25" s="127"/>
      <c r="O25" s="127"/>
      <c r="P25" s="3">
        <f t="shared" si="0"/>
        <v>0</v>
      </c>
      <c r="S25" s="199"/>
    </row>
    <row r="26" spans="1:19" ht="15.75" customHeight="1">
      <c r="A26" s="99">
        <v>54103</v>
      </c>
      <c r="B26" s="104" t="s">
        <v>192</v>
      </c>
      <c r="C26" s="3"/>
      <c r="D26" s="127"/>
      <c r="E26" s="3"/>
      <c r="F26" s="127"/>
      <c r="G26" s="3"/>
      <c r="H26" s="127"/>
      <c r="I26" s="3"/>
      <c r="J26" s="127"/>
      <c r="K26" s="127"/>
      <c r="L26" s="127"/>
      <c r="M26" s="127"/>
      <c r="N26" s="127"/>
      <c r="O26" s="127"/>
      <c r="P26" s="3">
        <f t="shared" si="0"/>
        <v>0</v>
      </c>
    </row>
    <row r="27" spans="1:19" ht="15.75" customHeight="1">
      <c r="A27" s="98" t="s">
        <v>250</v>
      </c>
      <c r="B27" s="103" t="s">
        <v>193</v>
      </c>
      <c r="C27" s="3"/>
      <c r="D27" s="127"/>
      <c r="E27" s="3"/>
      <c r="F27" s="127"/>
      <c r="G27" s="3"/>
      <c r="H27" s="127"/>
      <c r="I27" s="3">
        <v>54</v>
      </c>
      <c r="J27" s="127">
        <v>200</v>
      </c>
      <c r="K27" s="127">
        <v>300</v>
      </c>
      <c r="L27" s="127"/>
      <c r="M27" s="127"/>
      <c r="N27" s="127"/>
      <c r="O27" s="127"/>
      <c r="P27" s="3">
        <f t="shared" si="0"/>
        <v>554</v>
      </c>
    </row>
    <row r="28" spans="1:19" ht="15.75" customHeight="1">
      <c r="A28" s="98" t="s">
        <v>251</v>
      </c>
      <c r="B28" s="103" t="s">
        <v>252</v>
      </c>
      <c r="C28" s="3">
        <v>155.25</v>
      </c>
      <c r="D28" s="127"/>
      <c r="E28" s="3">
        <v>960</v>
      </c>
      <c r="F28" s="127"/>
      <c r="G28" s="3">
        <v>221.44</v>
      </c>
      <c r="H28" s="127"/>
      <c r="I28" s="3">
        <v>840</v>
      </c>
      <c r="J28" s="127"/>
      <c r="K28" s="127"/>
      <c r="L28" s="127"/>
      <c r="M28" s="127"/>
      <c r="N28" s="127"/>
      <c r="O28" s="127"/>
      <c r="P28" s="3">
        <f t="shared" si="0"/>
        <v>2176.69</v>
      </c>
    </row>
    <row r="29" spans="1:19" ht="15.75" customHeight="1">
      <c r="A29" s="98" t="s">
        <v>253</v>
      </c>
      <c r="B29" s="103" t="s">
        <v>254</v>
      </c>
      <c r="C29" s="3"/>
      <c r="D29" s="127"/>
      <c r="E29" s="3"/>
      <c r="F29" s="127"/>
      <c r="G29" s="3"/>
      <c r="H29" s="127"/>
      <c r="I29" s="3"/>
      <c r="J29" s="127"/>
      <c r="K29" s="127"/>
      <c r="L29" s="127"/>
      <c r="M29" s="127"/>
      <c r="N29" s="127"/>
      <c r="O29" s="127"/>
      <c r="P29" s="3">
        <f t="shared" si="0"/>
        <v>0</v>
      </c>
    </row>
    <row r="30" spans="1:19" ht="15.75" customHeight="1">
      <c r="A30" s="98" t="s">
        <v>255</v>
      </c>
      <c r="B30" s="103" t="s">
        <v>256</v>
      </c>
      <c r="C30" s="3"/>
      <c r="D30" s="127">
        <v>1000</v>
      </c>
      <c r="E30" s="3"/>
      <c r="F30" s="127"/>
      <c r="G30" s="3"/>
      <c r="H30" s="127"/>
      <c r="I30" s="3">
        <v>108</v>
      </c>
      <c r="J30" s="127"/>
      <c r="K30" s="127"/>
      <c r="L30" s="127"/>
      <c r="M30" s="127"/>
      <c r="N30" s="127"/>
      <c r="O30" s="127"/>
      <c r="P30" s="3">
        <f t="shared" si="0"/>
        <v>1108</v>
      </c>
    </row>
    <row r="31" spans="1:19" ht="15.75" customHeight="1">
      <c r="A31" s="97">
        <v>54109</v>
      </c>
      <c r="B31" s="102" t="s">
        <v>257</v>
      </c>
      <c r="C31" s="3"/>
      <c r="D31" s="127"/>
      <c r="E31" s="3"/>
      <c r="F31" s="127"/>
      <c r="G31" s="3"/>
      <c r="H31" s="127"/>
      <c r="I31" s="3"/>
      <c r="J31" s="127"/>
      <c r="K31" s="127">
        <v>2000</v>
      </c>
      <c r="L31" s="127"/>
      <c r="M31" s="127"/>
      <c r="N31" s="127"/>
      <c r="O31" s="127"/>
      <c r="P31" s="3">
        <f t="shared" si="0"/>
        <v>2000</v>
      </c>
    </row>
    <row r="32" spans="1:19" ht="15.75" customHeight="1">
      <c r="A32" s="97">
        <v>54110</v>
      </c>
      <c r="B32" s="102" t="s">
        <v>172</v>
      </c>
      <c r="C32" s="3">
        <v>4800</v>
      </c>
      <c r="D32" s="127"/>
      <c r="E32" s="3"/>
      <c r="F32" s="127"/>
      <c r="G32" s="3"/>
      <c r="H32" s="127"/>
      <c r="I32" s="3">
        <v>732.5</v>
      </c>
      <c r="J32" s="127">
        <v>3000</v>
      </c>
      <c r="K32" s="127">
        <v>4000</v>
      </c>
      <c r="L32" s="127"/>
      <c r="M32" s="127"/>
      <c r="N32" s="127"/>
      <c r="O32" s="127"/>
      <c r="P32" s="3">
        <f t="shared" si="0"/>
        <v>12532.5</v>
      </c>
    </row>
    <row r="33" spans="1:19" ht="15.75" customHeight="1">
      <c r="A33" s="98" t="s">
        <v>258</v>
      </c>
      <c r="B33" s="103" t="s">
        <v>369</v>
      </c>
      <c r="C33" s="3"/>
      <c r="D33" s="127"/>
      <c r="E33" s="3"/>
      <c r="F33" s="127"/>
      <c r="G33" s="3"/>
      <c r="H33" s="127"/>
      <c r="I33" s="3">
        <v>200</v>
      </c>
      <c r="J33" s="127"/>
      <c r="K33" s="127"/>
      <c r="L33" s="127"/>
      <c r="M33" s="127"/>
      <c r="N33" s="127"/>
      <c r="O33" s="127"/>
      <c r="P33" s="3">
        <f t="shared" si="0"/>
        <v>200</v>
      </c>
    </row>
    <row r="34" spans="1:19" ht="15.75" customHeight="1">
      <c r="A34" s="98" t="s">
        <v>259</v>
      </c>
      <c r="B34" s="103" t="s">
        <v>260</v>
      </c>
      <c r="C34" s="3"/>
      <c r="D34" s="127"/>
      <c r="E34" s="3"/>
      <c r="F34" s="127"/>
      <c r="G34" s="3"/>
      <c r="H34" s="127"/>
      <c r="I34" s="3">
        <v>200</v>
      </c>
      <c r="J34" s="127">
        <v>100</v>
      </c>
      <c r="K34" s="3"/>
      <c r="L34" s="3"/>
      <c r="M34" s="3"/>
      <c r="N34" s="3"/>
      <c r="O34" s="3"/>
      <c r="P34" s="3">
        <f t="shared" si="0"/>
        <v>300</v>
      </c>
    </row>
    <row r="35" spans="1:19" ht="15.75" customHeight="1">
      <c r="A35" s="97" t="s">
        <v>261</v>
      </c>
      <c r="B35" s="102" t="s">
        <v>262</v>
      </c>
      <c r="C35" s="3">
        <v>92.85</v>
      </c>
      <c r="D35" s="127"/>
      <c r="E35" s="3">
        <v>674.21</v>
      </c>
      <c r="F35" s="127"/>
      <c r="G35" s="3">
        <v>43.92</v>
      </c>
      <c r="H35" s="127"/>
      <c r="I35" s="3">
        <v>768</v>
      </c>
      <c r="J35" s="127"/>
      <c r="K35" s="3"/>
      <c r="L35" s="3"/>
      <c r="M35" s="3"/>
      <c r="N35" s="3"/>
      <c r="O35" s="3"/>
      <c r="P35" s="3">
        <f t="shared" si="0"/>
        <v>1578.98</v>
      </c>
    </row>
    <row r="36" spans="1:19" ht="15.75" customHeight="1">
      <c r="A36" s="97" t="s">
        <v>263</v>
      </c>
      <c r="B36" s="102" t="s">
        <v>264</v>
      </c>
      <c r="C36" s="3">
        <v>164</v>
      </c>
      <c r="D36" s="127"/>
      <c r="E36" s="3">
        <v>3285.8</v>
      </c>
      <c r="F36" s="127"/>
      <c r="G36" s="3">
        <v>308</v>
      </c>
      <c r="H36" s="127"/>
      <c r="I36" s="3">
        <v>950.8</v>
      </c>
      <c r="J36" s="127"/>
      <c r="K36" s="3"/>
      <c r="L36" s="3"/>
      <c r="M36" s="3"/>
      <c r="N36" s="3"/>
      <c r="O36" s="3"/>
      <c r="P36" s="3">
        <f t="shared" si="0"/>
        <v>4708.6000000000004</v>
      </c>
    </row>
    <row r="37" spans="1:19" ht="15.75" customHeight="1">
      <c r="A37" s="98" t="s">
        <v>265</v>
      </c>
      <c r="B37" s="103" t="s">
        <v>266</v>
      </c>
      <c r="C37" s="3"/>
      <c r="D37" s="127"/>
      <c r="E37" s="3"/>
      <c r="F37" s="127"/>
      <c r="G37" s="3">
        <v>0</v>
      </c>
      <c r="H37" s="127"/>
      <c r="I37" s="3"/>
      <c r="J37" s="127"/>
      <c r="K37" s="3"/>
      <c r="L37" s="3"/>
      <c r="M37" s="3"/>
      <c r="N37" s="3"/>
      <c r="O37" s="3"/>
      <c r="P37" s="3">
        <f t="shared" si="0"/>
        <v>0</v>
      </c>
    </row>
    <row r="38" spans="1:19" ht="15.75" customHeight="1">
      <c r="A38" s="98" t="s">
        <v>267</v>
      </c>
      <c r="B38" s="103" t="s">
        <v>194</v>
      </c>
      <c r="C38" s="3"/>
      <c r="D38" s="127"/>
      <c r="E38" s="3"/>
      <c r="F38" s="127"/>
      <c r="G38" s="3"/>
      <c r="H38" s="127"/>
      <c r="I38" s="3">
        <v>30</v>
      </c>
      <c r="J38" s="127">
        <v>500</v>
      </c>
      <c r="K38" s="3">
        <v>1500</v>
      </c>
      <c r="L38" s="3"/>
      <c r="M38" s="3"/>
      <c r="N38" s="3"/>
      <c r="O38" s="3"/>
      <c r="P38" s="3">
        <f t="shared" si="0"/>
        <v>2030</v>
      </c>
    </row>
    <row r="39" spans="1:19" ht="15.75" customHeight="1">
      <c r="A39" s="97" t="s">
        <v>268</v>
      </c>
      <c r="B39" s="102" t="s">
        <v>269</v>
      </c>
      <c r="C39" s="3">
        <v>300</v>
      </c>
      <c r="D39" s="127"/>
      <c r="E39" s="3">
        <v>132</v>
      </c>
      <c r="F39" s="127"/>
      <c r="G39" s="3"/>
      <c r="H39" s="127"/>
      <c r="I39" s="3">
        <v>0</v>
      </c>
      <c r="J39" s="127">
        <v>12000</v>
      </c>
      <c r="K39" s="3"/>
      <c r="L39" s="3"/>
      <c r="M39" s="3"/>
      <c r="N39" s="3"/>
      <c r="O39" s="3"/>
      <c r="P39" s="3">
        <f t="shared" si="0"/>
        <v>12432</v>
      </c>
    </row>
    <row r="40" spans="1:19" ht="15.75" customHeight="1">
      <c r="A40" s="97" t="s">
        <v>270</v>
      </c>
      <c r="B40" s="102" t="s">
        <v>271</v>
      </c>
      <c r="C40" s="3">
        <v>1600</v>
      </c>
      <c r="D40" s="127"/>
      <c r="E40" s="3"/>
      <c r="F40" s="127"/>
      <c r="G40" s="3"/>
      <c r="H40" s="127"/>
      <c r="I40" s="3"/>
      <c r="J40" s="127"/>
      <c r="K40" s="3"/>
      <c r="L40" s="3"/>
      <c r="M40" s="3"/>
      <c r="N40" s="3"/>
      <c r="O40" s="3"/>
      <c r="P40" s="3">
        <f t="shared" si="0"/>
        <v>1600</v>
      </c>
    </row>
    <row r="41" spans="1:19" ht="15.75" customHeight="1">
      <c r="A41" s="97" t="s">
        <v>272</v>
      </c>
      <c r="B41" s="102" t="s">
        <v>273</v>
      </c>
      <c r="C41" s="3"/>
      <c r="D41" s="127"/>
      <c r="E41" s="3">
        <v>16</v>
      </c>
      <c r="F41" s="127"/>
      <c r="G41" s="3">
        <v>0</v>
      </c>
      <c r="H41" s="127"/>
      <c r="I41" s="3">
        <v>3793.6</v>
      </c>
      <c r="J41" s="127">
        <v>500</v>
      </c>
      <c r="K41" s="3">
        <v>350</v>
      </c>
      <c r="L41" s="3"/>
      <c r="M41" s="3"/>
      <c r="N41" s="3"/>
      <c r="O41" s="3"/>
      <c r="P41" s="3">
        <f t="shared" si="0"/>
        <v>4659.6000000000004</v>
      </c>
    </row>
    <row r="42" spans="1:19" ht="15.75" customHeight="1">
      <c r="A42" s="97" t="s">
        <v>274</v>
      </c>
      <c r="B42" s="102" t="s">
        <v>275</v>
      </c>
      <c r="C42" s="3"/>
      <c r="D42" s="127">
        <v>3500</v>
      </c>
      <c r="E42" s="3"/>
      <c r="F42" s="127"/>
      <c r="G42" s="3"/>
      <c r="H42" s="127"/>
      <c r="I42" s="3"/>
      <c r="J42" s="127"/>
      <c r="K42" s="3"/>
      <c r="L42" s="3"/>
      <c r="M42" s="3"/>
      <c r="N42" s="3"/>
      <c r="O42" s="3"/>
      <c r="P42" s="3">
        <f t="shared" si="0"/>
        <v>3500</v>
      </c>
    </row>
    <row r="43" spans="1:19" ht="15.75" customHeight="1">
      <c r="A43" s="97" t="s">
        <v>276</v>
      </c>
      <c r="B43" s="102" t="s">
        <v>277</v>
      </c>
      <c r="C43" s="3"/>
      <c r="D43" s="127"/>
      <c r="E43" s="3"/>
      <c r="F43" s="127"/>
      <c r="G43" s="3"/>
      <c r="H43" s="127"/>
      <c r="I43" s="3">
        <v>875.49</v>
      </c>
      <c r="J43" s="127"/>
      <c r="K43" s="3"/>
      <c r="L43" s="3"/>
      <c r="M43" s="3"/>
      <c r="N43" s="3"/>
      <c r="O43" s="3"/>
      <c r="P43" s="3">
        <f t="shared" si="0"/>
        <v>875.49</v>
      </c>
    </row>
    <row r="44" spans="1:19" ht="15.75" customHeight="1">
      <c r="A44" s="97" t="s">
        <v>278</v>
      </c>
      <c r="B44" s="102" t="s">
        <v>279</v>
      </c>
      <c r="C44" s="3">
        <v>5700</v>
      </c>
      <c r="D44" s="127"/>
      <c r="E44" s="3"/>
      <c r="F44" s="127"/>
      <c r="G44" s="3"/>
      <c r="H44" s="127"/>
      <c r="I44" s="3"/>
      <c r="J44" s="127"/>
      <c r="K44" s="3"/>
      <c r="L44" s="3"/>
      <c r="M44" s="3"/>
      <c r="N44" s="3"/>
      <c r="O44" s="3"/>
      <c r="P44" s="3">
        <f t="shared" ref="P44:P75" si="1">SUM(C44:O44)</f>
        <v>5700</v>
      </c>
    </row>
    <row r="45" spans="1:19" ht="15.75" customHeight="1">
      <c r="A45" s="97" t="s">
        <v>280</v>
      </c>
      <c r="B45" s="102" t="s">
        <v>281</v>
      </c>
      <c r="C45" s="3"/>
      <c r="D45" s="127"/>
      <c r="E45" s="3"/>
      <c r="F45" s="127"/>
      <c r="G45" s="3">
        <v>0</v>
      </c>
      <c r="H45" s="127"/>
      <c r="I45" s="3"/>
      <c r="J45" s="127"/>
      <c r="K45" s="3"/>
      <c r="L45" s="3"/>
      <c r="M45" s="3"/>
      <c r="N45" s="3"/>
      <c r="O45" s="3"/>
      <c r="P45" s="3">
        <f t="shared" si="1"/>
        <v>0</v>
      </c>
      <c r="S45" s="200"/>
    </row>
    <row r="46" spans="1:19" ht="15.75" customHeight="1">
      <c r="A46" s="97" t="s">
        <v>282</v>
      </c>
      <c r="B46" s="102" t="s">
        <v>283</v>
      </c>
      <c r="C46" s="3"/>
      <c r="D46" s="127">
        <v>15600</v>
      </c>
      <c r="E46" s="3"/>
      <c r="F46" s="127"/>
      <c r="G46" s="3"/>
      <c r="H46" s="127"/>
      <c r="I46" s="3"/>
      <c r="J46" s="127"/>
      <c r="K46" s="3"/>
      <c r="L46" s="3"/>
      <c r="M46" s="3"/>
      <c r="N46" s="3"/>
      <c r="O46" s="3"/>
      <c r="P46" s="3">
        <f t="shared" si="1"/>
        <v>15600</v>
      </c>
      <c r="S46" s="200"/>
    </row>
    <row r="47" spans="1:19" ht="15.75" customHeight="1">
      <c r="A47" s="97" t="s">
        <v>284</v>
      </c>
      <c r="B47" s="102" t="s">
        <v>370</v>
      </c>
      <c r="C47" s="3">
        <v>3360</v>
      </c>
      <c r="D47" s="127"/>
      <c r="E47" s="3"/>
      <c r="F47" s="127"/>
      <c r="G47" s="3"/>
      <c r="H47" s="127"/>
      <c r="I47" s="3"/>
      <c r="J47" s="127"/>
      <c r="K47" s="3"/>
      <c r="L47" s="3"/>
      <c r="M47" s="3"/>
      <c r="N47" s="3"/>
      <c r="O47" s="3"/>
      <c r="P47" s="3">
        <f t="shared" si="1"/>
        <v>3360</v>
      </c>
      <c r="S47" s="200"/>
    </row>
    <row r="48" spans="1:19" ht="15.75" customHeight="1">
      <c r="A48" s="97" t="s">
        <v>285</v>
      </c>
      <c r="B48" s="102" t="s">
        <v>286</v>
      </c>
      <c r="C48" s="3">
        <v>1500</v>
      </c>
      <c r="D48" s="127">
        <v>1000</v>
      </c>
      <c r="E48" s="3"/>
      <c r="F48" s="127"/>
      <c r="G48" s="3"/>
      <c r="H48" s="127"/>
      <c r="I48" s="3"/>
      <c r="J48" s="127"/>
      <c r="K48" s="3">
        <v>2500</v>
      </c>
      <c r="L48" s="3"/>
      <c r="M48" s="3"/>
      <c r="N48" s="3"/>
      <c r="O48" s="3"/>
      <c r="P48" s="3">
        <f t="shared" si="1"/>
        <v>5000</v>
      </c>
      <c r="S48" s="200"/>
    </row>
    <row r="49" spans="1:19" ht="15.75" customHeight="1">
      <c r="A49" s="97" t="s">
        <v>287</v>
      </c>
      <c r="B49" s="102" t="s">
        <v>371</v>
      </c>
      <c r="C49" s="3"/>
      <c r="D49" s="127"/>
      <c r="E49" s="3"/>
      <c r="F49" s="127"/>
      <c r="G49" s="3"/>
      <c r="H49" s="127"/>
      <c r="I49" s="3"/>
      <c r="J49" s="127"/>
      <c r="K49" s="3"/>
      <c r="L49" s="3"/>
      <c r="M49" s="3"/>
      <c r="N49" s="3"/>
      <c r="O49" s="3"/>
      <c r="P49" s="3">
        <f t="shared" si="1"/>
        <v>0</v>
      </c>
      <c r="S49" s="200"/>
    </row>
    <row r="50" spans="1:19" ht="15.75" customHeight="1">
      <c r="A50" s="97" t="s">
        <v>288</v>
      </c>
      <c r="B50" s="102" t="s">
        <v>289</v>
      </c>
      <c r="C50" s="3"/>
      <c r="D50" s="127"/>
      <c r="E50" s="3"/>
      <c r="F50" s="127"/>
      <c r="G50" s="3"/>
      <c r="H50" s="127"/>
      <c r="I50" s="3"/>
      <c r="J50" s="127">
        <v>4000</v>
      </c>
      <c r="K50" s="3"/>
      <c r="L50" s="3"/>
      <c r="M50" s="3"/>
      <c r="N50" s="3"/>
      <c r="O50" s="3"/>
      <c r="P50" s="3">
        <f t="shared" si="1"/>
        <v>4000</v>
      </c>
      <c r="S50" s="200"/>
    </row>
    <row r="51" spans="1:19" ht="15.75" customHeight="1">
      <c r="A51" s="97" t="s">
        <v>290</v>
      </c>
      <c r="B51" s="102" t="s">
        <v>291</v>
      </c>
      <c r="C51" s="3"/>
      <c r="D51" s="127"/>
      <c r="E51" s="3"/>
      <c r="F51" s="127"/>
      <c r="G51" s="3"/>
      <c r="H51" s="127"/>
      <c r="I51" s="3">
        <v>0</v>
      </c>
      <c r="J51" s="127">
        <v>500</v>
      </c>
      <c r="K51" s="3"/>
      <c r="L51" s="3"/>
      <c r="M51" s="3"/>
      <c r="N51" s="3"/>
      <c r="O51" s="3"/>
      <c r="P51" s="3">
        <f t="shared" si="1"/>
        <v>500</v>
      </c>
    </row>
    <row r="52" spans="1:19" ht="15.75" customHeight="1">
      <c r="A52" s="97" t="s">
        <v>292</v>
      </c>
      <c r="B52" s="102" t="s">
        <v>293</v>
      </c>
      <c r="C52" s="3"/>
      <c r="D52" s="127"/>
      <c r="E52" s="3"/>
      <c r="F52" s="127"/>
      <c r="G52" s="3"/>
      <c r="H52" s="127"/>
      <c r="I52" s="3"/>
      <c r="J52" s="127"/>
      <c r="K52" s="3"/>
      <c r="L52" s="3"/>
      <c r="M52" s="3"/>
      <c r="N52" s="3"/>
      <c r="O52" s="3"/>
      <c r="P52" s="3">
        <f t="shared" si="1"/>
        <v>0</v>
      </c>
    </row>
    <row r="53" spans="1:19" ht="15.75" customHeight="1">
      <c r="A53" s="97" t="s">
        <v>294</v>
      </c>
      <c r="B53" s="102" t="s">
        <v>295</v>
      </c>
      <c r="C53" s="3"/>
      <c r="D53" s="127"/>
      <c r="E53" s="3"/>
      <c r="F53" s="127"/>
      <c r="G53" s="3"/>
      <c r="H53" s="127"/>
      <c r="I53" s="3"/>
      <c r="J53" s="127"/>
      <c r="K53" s="3"/>
      <c r="L53" s="3"/>
      <c r="M53" s="3"/>
      <c r="N53" s="3"/>
      <c r="O53" s="3"/>
      <c r="P53" s="3">
        <f t="shared" si="1"/>
        <v>0</v>
      </c>
    </row>
    <row r="54" spans="1:19" ht="15.75" customHeight="1">
      <c r="A54" s="97" t="s">
        <v>296</v>
      </c>
      <c r="B54" s="102" t="s">
        <v>372</v>
      </c>
      <c r="C54" s="3">
        <v>100</v>
      </c>
      <c r="D54" s="127"/>
      <c r="E54" s="3"/>
      <c r="F54" s="127"/>
      <c r="G54" s="3"/>
      <c r="H54" s="127"/>
      <c r="I54" s="3"/>
      <c r="J54" s="127"/>
      <c r="K54" s="3"/>
      <c r="L54" s="3"/>
      <c r="M54" s="3"/>
      <c r="N54" s="3"/>
      <c r="O54" s="3"/>
      <c r="P54" s="3">
        <f t="shared" si="1"/>
        <v>100</v>
      </c>
    </row>
    <row r="55" spans="1:19" ht="15.75" customHeight="1">
      <c r="A55" s="97" t="s">
        <v>297</v>
      </c>
      <c r="B55" s="102" t="s">
        <v>298</v>
      </c>
      <c r="C55" s="3"/>
      <c r="D55" s="127"/>
      <c r="E55" s="3"/>
      <c r="F55" s="127"/>
      <c r="G55" s="3"/>
      <c r="H55" s="127"/>
      <c r="I55" s="3">
        <v>500</v>
      </c>
      <c r="J55" s="127">
        <v>3500</v>
      </c>
      <c r="K55" s="3"/>
      <c r="L55" s="3"/>
      <c r="M55" s="3"/>
      <c r="N55" s="3"/>
      <c r="O55" s="3"/>
      <c r="P55" s="3">
        <f t="shared" si="1"/>
        <v>4000</v>
      </c>
    </row>
    <row r="56" spans="1:19" ht="15.75" customHeight="1">
      <c r="A56" s="97" t="s">
        <v>299</v>
      </c>
      <c r="B56" s="102" t="s">
        <v>300</v>
      </c>
      <c r="C56" s="3"/>
      <c r="D56" s="127"/>
      <c r="E56" s="3"/>
      <c r="F56" s="127"/>
      <c r="G56" s="3"/>
      <c r="H56" s="127"/>
      <c r="I56" s="3"/>
      <c r="J56" s="127"/>
      <c r="K56" s="3"/>
      <c r="L56" s="3"/>
      <c r="M56" s="3"/>
      <c r="N56" s="3"/>
      <c r="O56" s="3"/>
      <c r="P56" s="3">
        <f t="shared" si="1"/>
        <v>0</v>
      </c>
    </row>
    <row r="57" spans="1:19" ht="15.75" customHeight="1">
      <c r="A57" s="97" t="s">
        <v>301</v>
      </c>
      <c r="B57" s="102" t="s">
        <v>373</v>
      </c>
      <c r="C57" s="3"/>
      <c r="D57" s="127">
        <v>1000</v>
      </c>
      <c r="E57" s="3"/>
      <c r="F57" s="127"/>
      <c r="G57" s="3"/>
      <c r="H57" s="127"/>
      <c r="I57" s="3"/>
      <c r="J57" s="127"/>
      <c r="K57" s="3"/>
      <c r="L57" s="3"/>
      <c r="M57" s="3"/>
      <c r="N57" s="3"/>
      <c r="O57" s="3"/>
      <c r="P57" s="3">
        <f t="shared" si="1"/>
        <v>1000</v>
      </c>
    </row>
    <row r="58" spans="1:19" ht="15.75" customHeight="1">
      <c r="A58" s="98" t="s">
        <v>302</v>
      </c>
      <c r="B58" s="103" t="s">
        <v>303</v>
      </c>
      <c r="C58" s="3"/>
      <c r="D58" s="127"/>
      <c r="E58" s="3">
        <v>200</v>
      </c>
      <c r="F58" s="127"/>
      <c r="G58" s="3">
        <v>0</v>
      </c>
      <c r="H58" s="127"/>
      <c r="I58" s="3">
        <v>400</v>
      </c>
      <c r="J58" s="127"/>
      <c r="K58" s="3"/>
      <c r="L58" s="3"/>
      <c r="M58" s="3"/>
      <c r="N58" s="3"/>
      <c r="O58" s="3"/>
      <c r="P58" s="3">
        <f t="shared" si="1"/>
        <v>600</v>
      </c>
    </row>
    <row r="59" spans="1:19" ht="15.75" customHeight="1">
      <c r="A59" s="98" t="s">
        <v>304</v>
      </c>
      <c r="B59" s="103" t="s">
        <v>305</v>
      </c>
      <c r="C59" s="3"/>
      <c r="D59" s="127"/>
      <c r="E59" s="3"/>
      <c r="F59" s="127"/>
      <c r="G59" s="3"/>
      <c r="H59" s="127"/>
      <c r="I59" s="3"/>
      <c r="J59" s="127"/>
      <c r="K59" s="3"/>
      <c r="L59" s="3"/>
      <c r="M59" s="3"/>
      <c r="N59" s="3"/>
      <c r="O59" s="3"/>
      <c r="P59" s="3">
        <f t="shared" si="1"/>
        <v>0</v>
      </c>
    </row>
    <row r="60" spans="1:19" ht="15.75" customHeight="1">
      <c r="A60" s="98" t="s">
        <v>306</v>
      </c>
      <c r="B60" s="103" t="s">
        <v>307</v>
      </c>
      <c r="C60" s="3">
        <v>200</v>
      </c>
      <c r="D60" s="127"/>
      <c r="E60" s="3">
        <v>400</v>
      </c>
      <c r="F60" s="127"/>
      <c r="G60" s="3">
        <v>0</v>
      </c>
      <c r="H60" s="127"/>
      <c r="I60" s="3">
        <v>500</v>
      </c>
      <c r="J60" s="127"/>
      <c r="K60" s="3"/>
      <c r="L60" s="3"/>
      <c r="M60" s="3"/>
      <c r="N60" s="3"/>
      <c r="O60" s="3"/>
      <c r="P60" s="3">
        <f t="shared" si="1"/>
        <v>1100</v>
      </c>
    </row>
    <row r="61" spans="1:19" ht="15.75" customHeight="1">
      <c r="A61" s="98" t="s">
        <v>308</v>
      </c>
      <c r="B61" s="103" t="s">
        <v>309</v>
      </c>
      <c r="C61" s="3"/>
      <c r="D61" s="127"/>
      <c r="E61" s="3"/>
      <c r="F61" s="127"/>
      <c r="G61" s="3"/>
      <c r="H61" s="127"/>
      <c r="I61" s="3"/>
      <c r="J61" s="127"/>
      <c r="K61" s="3"/>
      <c r="L61" s="3"/>
      <c r="M61" s="3"/>
      <c r="N61" s="3"/>
      <c r="O61" s="3"/>
      <c r="P61" s="3">
        <f t="shared" si="1"/>
        <v>0</v>
      </c>
    </row>
    <row r="62" spans="1:19" ht="13.5" customHeight="1">
      <c r="A62" s="98" t="s">
        <v>310</v>
      </c>
      <c r="B62" s="103" t="s">
        <v>311</v>
      </c>
      <c r="C62" s="3"/>
      <c r="D62" s="127"/>
      <c r="E62" s="3"/>
      <c r="F62" s="127"/>
      <c r="G62" s="3"/>
      <c r="H62" s="127"/>
      <c r="I62" s="3"/>
      <c r="J62" s="127"/>
      <c r="K62" s="3"/>
      <c r="L62" s="3"/>
      <c r="M62" s="3"/>
      <c r="N62" s="3"/>
      <c r="O62" s="3"/>
      <c r="P62" s="3">
        <f t="shared" si="1"/>
        <v>0</v>
      </c>
    </row>
    <row r="63" spans="1:19" ht="15.75" customHeight="1">
      <c r="A63" s="98" t="s">
        <v>453</v>
      </c>
      <c r="B63" s="103" t="s">
        <v>454</v>
      </c>
      <c r="C63" s="3"/>
      <c r="D63" s="127"/>
      <c r="E63" s="3"/>
      <c r="F63" s="127"/>
      <c r="G63" s="3"/>
      <c r="H63" s="127"/>
      <c r="I63" s="3"/>
      <c r="J63" s="127"/>
      <c r="K63" s="3"/>
      <c r="L63" s="3"/>
      <c r="M63" s="3"/>
      <c r="N63" s="3"/>
      <c r="O63" s="3"/>
      <c r="P63" s="3">
        <f t="shared" si="1"/>
        <v>0</v>
      </c>
    </row>
    <row r="64" spans="1:19" ht="15.75" customHeight="1">
      <c r="A64" s="98" t="s">
        <v>312</v>
      </c>
      <c r="B64" s="103" t="s">
        <v>313</v>
      </c>
      <c r="C64" s="3"/>
      <c r="D64" s="127"/>
      <c r="E64" s="3"/>
      <c r="F64" s="127"/>
      <c r="G64" s="3"/>
      <c r="H64" s="127"/>
      <c r="I64" s="3"/>
      <c r="J64" s="127"/>
      <c r="K64" s="3"/>
      <c r="L64" s="3"/>
      <c r="M64" s="3"/>
      <c r="N64" s="3"/>
      <c r="O64" s="3"/>
      <c r="P64" s="3">
        <f t="shared" si="1"/>
        <v>0</v>
      </c>
    </row>
    <row r="65" spans="1:19" ht="15.75" customHeight="1">
      <c r="A65" s="98" t="s">
        <v>314</v>
      </c>
      <c r="B65" s="103" t="s">
        <v>315</v>
      </c>
      <c r="C65" s="3"/>
      <c r="D65" s="127"/>
      <c r="E65" s="3"/>
      <c r="F65" s="127"/>
      <c r="G65" s="3"/>
      <c r="H65" s="127"/>
      <c r="I65" s="3"/>
      <c r="J65" s="127"/>
      <c r="K65" s="3"/>
      <c r="L65" s="3"/>
      <c r="M65" s="3"/>
      <c r="N65" s="3"/>
      <c r="O65" s="3"/>
      <c r="P65" s="3">
        <f t="shared" si="1"/>
        <v>0</v>
      </c>
    </row>
    <row r="66" spans="1:19" ht="15.75" customHeight="1">
      <c r="A66" s="98" t="s">
        <v>316</v>
      </c>
      <c r="B66" s="103" t="s">
        <v>317</v>
      </c>
      <c r="C66" s="3"/>
      <c r="D66" s="127"/>
      <c r="E66" s="3"/>
      <c r="F66" s="127"/>
      <c r="G66" s="3"/>
      <c r="H66" s="127"/>
      <c r="I66" s="3"/>
      <c r="J66" s="127"/>
      <c r="K66" s="3">
        <v>8400</v>
      </c>
      <c r="L66" s="3"/>
      <c r="M66" s="3"/>
      <c r="N66" s="3"/>
      <c r="O66" s="3"/>
      <c r="P66" s="3">
        <f t="shared" si="1"/>
        <v>8400</v>
      </c>
    </row>
    <row r="67" spans="1:19" ht="12.75">
      <c r="A67" s="98" t="s">
        <v>318</v>
      </c>
      <c r="B67" s="103" t="s">
        <v>319</v>
      </c>
      <c r="C67" s="3"/>
      <c r="D67" s="127"/>
      <c r="E67" s="3"/>
      <c r="F67" s="127"/>
      <c r="G67" s="3"/>
      <c r="H67" s="127"/>
      <c r="I67" s="3"/>
      <c r="J67" s="127"/>
      <c r="K67" s="3"/>
      <c r="L67" s="3"/>
      <c r="M67" s="3"/>
      <c r="N67" s="3"/>
      <c r="O67" s="3"/>
      <c r="P67" s="3">
        <f t="shared" si="1"/>
        <v>0</v>
      </c>
      <c r="S67" s="181"/>
    </row>
    <row r="68" spans="1:19" ht="15.75" customHeight="1">
      <c r="A68" s="97" t="s">
        <v>320</v>
      </c>
      <c r="B68" s="102" t="s">
        <v>321</v>
      </c>
      <c r="C68" s="3"/>
      <c r="D68" s="127"/>
      <c r="E68" s="3"/>
      <c r="F68" s="127"/>
      <c r="G68" s="3"/>
      <c r="H68" s="127"/>
      <c r="I68" s="3"/>
      <c r="J68" s="127"/>
      <c r="K68" s="3"/>
      <c r="L68" s="3"/>
      <c r="M68" s="3"/>
      <c r="N68" s="3"/>
      <c r="O68" s="3">
        <v>7836.36</v>
      </c>
      <c r="P68" s="3">
        <f t="shared" si="1"/>
        <v>7836.36</v>
      </c>
    </row>
    <row r="69" spans="1:19" ht="15.75" customHeight="1">
      <c r="A69" s="97" t="s">
        <v>197</v>
      </c>
      <c r="B69" s="102" t="s">
        <v>322</v>
      </c>
      <c r="C69" s="3">
        <v>0</v>
      </c>
      <c r="D69" s="127"/>
      <c r="E69" s="3"/>
      <c r="F69" s="127"/>
      <c r="G69" s="3"/>
      <c r="H69" s="127"/>
      <c r="I69" s="3"/>
      <c r="J69" s="127"/>
      <c r="K69" s="3"/>
      <c r="L69" s="3"/>
      <c r="M69" s="3">
        <v>600</v>
      </c>
      <c r="N69" s="3"/>
      <c r="O69" s="3">
        <v>137617.14000000001</v>
      </c>
      <c r="P69" s="3">
        <f t="shared" si="1"/>
        <v>138217.14000000001</v>
      </c>
    </row>
    <row r="70" spans="1:19" ht="15.75" customHeight="1">
      <c r="A70" s="97" t="s">
        <v>323</v>
      </c>
      <c r="B70" s="102" t="s">
        <v>324</v>
      </c>
      <c r="C70" s="3">
        <v>30</v>
      </c>
      <c r="D70" s="127"/>
      <c r="E70" s="3"/>
      <c r="F70" s="127"/>
      <c r="G70" s="3"/>
      <c r="H70" s="127"/>
      <c r="I70" s="3"/>
      <c r="J70" s="127"/>
      <c r="K70" s="3">
        <v>100</v>
      </c>
      <c r="L70" s="3"/>
      <c r="M70" s="3"/>
      <c r="N70" s="3"/>
      <c r="O70" s="3"/>
      <c r="P70" s="3">
        <f t="shared" si="1"/>
        <v>130</v>
      </c>
    </row>
    <row r="71" spans="1:19" ht="15.75" customHeight="1">
      <c r="A71" s="97" t="s">
        <v>325</v>
      </c>
      <c r="B71" s="102" t="s">
        <v>326</v>
      </c>
      <c r="C71" s="3">
        <v>5346</v>
      </c>
      <c r="D71" s="127">
        <v>170</v>
      </c>
      <c r="E71" s="3"/>
      <c r="F71" s="127"/>
      <c r="G71" s="3"/>
      <c r="H71" s="127"/>
      <c r="I71" s="3"/>
      <c r="J71" s="127"/>
      <c r="K71" s="3"/>
      <c r="L71" s="3"/>
      <c r="M71" s="3"/>
      <c r="N71" s="3"/>
      <c r="O71" s="3"/>
      <c r="P71" s="3">
        <f t="shared" si="1"/>
        <v>5516</v>
      </c>
    </row>
    <row r="72" spans="1:19" ht="15.75" customHeight="1">
      <c r="A72" s="97" t="s">
        <v>327</v>
      </c>
      <c r="B72" s="102" t="s">
        <v>328</v>
      </c>
      <c r="C72" s="3">
        <v>990</v>
      </c>
      <c r="D72" s="127"/>
      <c r="E72" s="3"/>
      <c r="F72" s="127"/>
      <c r="G72" s="3"/>
      <c r="H72" s="127"/>
      <c r="I72" s="3"/>
      <c r="J72" s="127"/>
      <c r="K72" s="3"/>
      <c r="L72" s="3"/>
      <c r="M72" s="3"/>
      <c r="N72" s="3"/>
      <c r="O72" s="3"/>
      <c r="P72" s="3">
        <f t="shared" si="1"/>
        <v>990</v>
      </c>
    </row>
    <row r="73" spans="1:19" ht="15.75" customHeight="1">
      <c r="A73" s="97" t="s">
        <v>329</v>
      </c>
      <c r="B73" s="102" t="s">
        <v>330</v>
      </c>
      <c r="C73" s="3"/>
      <c r="D73" s="127">
        <v>100</v>
      </c>
      <c r="E73" s="3">
        <v>100</v>
      </c>
      <c r="F73" s="127"/>
      <c r="G73" s="3"/>
      <c r="H73" s="127"/>
      <c r="I73" s="3"/>
      <c r="J73" s="127"/>
      <c r="K73" s="3">
        <v>100</v>
      </c>
      <c r="L73" s="3"/>
      <c r="M73" s="3"/>
      <c r="N73" s="3"/>
      <c r="O73" s="3"/>
      <c r="P73" s="3">
        <f t="shared" si="1"/>
        <v>300</v>
      </c>
    </row>
    <row r="74" spans="1:19" ht="15.75" customHeight="1">
      <c r="A74" s="97" t="s">
        <v>331</v>
      </c>
      <c r="B74" s="102" t="s">
        <v>332</v>
      </c>
      <c r="C74" s="3"/>
      <c r="D74" s="127"/>
      <c r="E74" s="3"/>
      <c r="F74" s="127"/>
      <c r="G74" s="3"/>
      <c r="H74" s="127"/>
      <c r="I74" s="3"/>
      <c r="J74" s="127">
        <v>5517.57</v>
      </c>
      <c r="K74" s="3"/>
      <c r="L74" s="3"/>
      <c r="M74" s="3"/>
      <c r="N74" s="3"/>
      <c r="O74" s="3"/>
      <c r="P74" s="3">
        <f t="shared" si="1"/>
        <v>5517.57</v>
      </c>
    </row>
    <row r="75" spans="1:19" ht="15.75" customHeight="1">
      <c r="A75" s="97" t="s">
        <v>333</v>
      </c>
      <c r="B75" s="102" t="s">
        <v>334</v>
      </c>
      <c r="C75" s="3">
        <v>7919.52</v>
      </c>
      <c r="D75" s="127">
        <v>150</v>
      </c>
      <c r="E75" s="3"/>
      <c r="F75" s="127"/>
      <c r="G75" s="3"/>
      <c r="H75" s="127"/>
      <c r="I75" s="3"/>
      <c r="J75" s="127">
        <v>2000</v>
      </c>
      <c r="K75" s="3">
        <v>132</v>
      </c>
      <c r="L75" s="3"/>
      <c r="M75" s="3"/>
      <c r="N75" s="3"/>
      <c r="O75" s="3"/>
      <c r="P75" s="3">
        <f t="shared" si="1"/>
        <v>10201.52</v>
      </c>
    </row>
    <row r="76" spans="1:19" ht="15.75" customHeight="1">
      <c r="A76" s="98" t="s">
        <v>335</v>
      </c>
      <c r="B76" s="103" t="s">
        <v>336</v>
      </c>
      <c r="C76" s="3">
        <v>2700</v>
      </c>
      <c r="D76" s="127"/>
      <c r="E76" s="3"/>
      <c r="F76" s="127"/>
      <c r="G76" s="3"/>
      <c r="H76" s="127"/>
      <c r="I76" s="3"/>
      <c r="J76" s="127">
        <v>2500</v>
      </c>
      <c r="K76" s="3"/>
      <c r="L76" s="3"/>
      <c r="M76" s="3"/>
      <c r="N76" s="3"/>
      <c r="O76" s="3"/>
      <c r="P76" s="3">
        <f t="shared" ref="P76:P99" si="2">SUM(C76:O76)</f>
        <v>5200</v>
      </c>
    </row>
    <row r="77" spans="1:19" ht="15.75" customHeight="1">
      <c r="A77" s="98" t="s">
        <v>337</v>
      </c>
      <c r="B77" s="103" t="s">
        <v>338</v>
      </c>
      <c r="C77" s="3"/>
      <c r="D77" s="127"/>
      <c r="E77" s="3"/>
      <c r="F77" s="127"/>
      <c r="G77" s="3"/>
      <c r="H77" s="127"/>
      <c r="I77" s="3"/>
      <c r="J77" s="127">
        <v>6000</v>
      </c>
      <c r="K77" s="182"/>
      <c r="L77" s="3"/>
      <c r="M77" s="3"/>
      <c r="N77" s="3"/>
      <c r="O77" s="3"/>
      <c r="P77" s="3">
        <f t="shared" si="2"/>
        <v>6000</v>
      </c>
    </row>
    <row r="78" spans="1:19" ht="15.75" customHeight="1">
      <c r="A78" s="98" t="s">
        <v>339</v>
      </c>
      <c r="B78" s="103" t="s">
        <v>340</v>
      </c>
      <c r="C78" s="3"/>
      <c r="D78" s="127"/>
      <c r="E78" s="3"/>
      <c r="F78" s="127"/>
      <c r="G78" s="3"/>
      <c r="H78" s="127"/>
      <c r="I78" s="3"/>
      <c r="J78" s="127"/>
      <c r="K78" s="3"/>
      <c r="L78" s="3"/>
      <c r="M78" s="3"/>
      <c r="N78" s="3"/>
      <c r="O78" s="3"/>
      <c r="P78" s="3">
        <f t="shared" si="2"/>
        <v>0</v>
      </c>
    </row>
    <row r="79" spans="1:19" ht="15.75" customHeight="1">
      <c r="A79" s="98" t="s">
        <v>341</v>
      </c>
      <c r="B79" s="103" t="s">
        <v>342</v>
      </c>
      <c r="C79" s="3">
        <v>0</v>
      </c>
      <c r="D79" s="127">
        <v>0</v>
      </c>
      <c r="E79" s="3">
        <v>0</v>
      </c>
      <c r="F79" s="127"/>
      <c r="G79" s="3"/>
      <c r="H79" s="127"/>
      <c r="I79" s="3">
        <v>190</v>
      </c>
      <c r="J79" s="127"/>
      <c r="K79" s="3"/>
      <c r="L79" s="3"/>
      <c r="M79" s="3"/>
      <c r="N79" s="3"/>
      <c r="O79" s="3"/>
      <c r="P79" s="3">
        <f t="shared" si="2"/>
        <v>190</v>
      </c>
    </row>
    <row r="80" spans="1:19" ht="15.75" customHeight="1">
      <c r="A80" s="98" t="s">
        <v>343</v>
      </c>
      <c r="B80" s="103" t="s">
        <v>344</v>
      </c>
      <c r="C80" s="3"/>
      <c r="D80" s="127"/>
      <c r="E80" s="3">
        <v>0</v>
      </c>
      <c r="F80" s="127"/>
      <c r="G80" s="3"/>
      <c r="H80" s="127"/>
      <c r="I80" s="3"/>
      <c r="J80" s="127"/>
      <c r="K80" s="3"/>
      <c r="L80" s="3"/>
      <c r="M80" s="3"/>
      <c r="N80" s="3"/>
      <c r="O80" s="3"/>
      <c r="P80" s="3">
        <f t="shared" si="2"/>
        <v>0</v>
      </c>
    </row>
    <row r="81" spans="1:24" ht="15.75" customHeight="1">
      <c r="A81" s="98" t="s">
        <v>345</v>
      </c>
      <c r="B81" s="103" t="s">
        <v>346</v>
      </c>
      <c r="C81" s="127"/>
      <c r="D81" s="127"/>
      <c r="E81" s="3">
        <v>453.5</v>
      </c>
      <c r="F81" s="127"/>
      <c r="G81" s="3">
        <v>175</v>
      </c>
      <c r="H81" s="127"/>
      <c r="I81" s="3">
        <v>89</v>
      </c>
      <c r="J81" s="127"/>
      <c r="K81" s="3"/>
      <c r="L81" s="3"/>
      <c r="M81" s="3"/>
      <c r="N81" s="3"/>
      <c r="O81" s="3"/>
      <c r="P81" s="3">
        <f t="shared" si="2"/>
        <v>717.5</v>
      </c>
    </row>
    <row r="82" spans="1:24" ht="15.75" customHeight="1">
      <c r="A82" s="98" t="s">
        <v>387</v>
      </c>
      <c r="B82" s="103" t="s">
        <v>388</v>
      </c>
      <c r="C82" s="3"/>
      <c r="D82" s="127"/>
      <c r="E82" s="3"/>
      <c r="F82" s="127"/>
      <c r="G82" s="3"/>
      <c r="H82" s="127"/>
      <c r="I82" s="3"/>
      <c r="J82" s="127"/>
      <c r="K82" s="3"/>
      <c r="L82" s="3"/>
      <c r="M82" s="3"/>
      <c r="N82" s="3"/>
      <c r="O82" s="3"/>
      <c r="P82" s="3">
        <f t="shared" si="2"/>
        <v>0</v>
      </c>
    </row>
    <row r="83" spans="1:24" ht="15.75" customHeight="1">
      <c r="A83" s="98" t="s">
        <v>347</v>
      </c>
      <c r="B83" s="103" t="s">
        <v>348</v>
      </c>
      <c r="C83" s="3"/>
      <c r="D83" s="127"/>
      <c r="E83" s="3">
        <v>7</v>
      </c>
      <c r="F83" s="127"/>
      <c r="G83" s="3">
        <v>80</v>
      </c>
      <c r="H83" s="127"/>
      <c r="I83" s="3">
        <v>682</v>
      </c>
      <c r="J83" s="127">
        <v>800</v>
      </c>
      <c r="K83" s="3"/>
      <c r="L83" s="3"/>
      <c r="M83" s="3"/>
      <c r="N83" s="3">
        <v>26421.599999999999</v>
      </c>
      <c r="O83" s="3"/>
      <c r="P83" s="3">
        <f t="shared" si="2"/>
        <v>27990.6</v>
      </c>
    </row>
    <row r="84" spans="1:24" ht="15.75" customHeight="1">
      <c r="A84" s="98" t="s">
        <v>349</v>
      </c>
      <c r="B84" s="103" t="s">
        <v>350</v>
      </c>
      <c r="C84" s="3"/>
      <c r="D84" s="127"/>
      <c r="E84" s="3"/>
      <c r="F84" s="127"/>
      <c r="G84" s="3"/>
      <c r="H84" s="127"/>
      <c r="I84" s="3"/>
      <c r="J84" s="127"/>
      <c r="K84" s="3"/>
      <c r="L84" s="3"/>
      <c r="M84" s="3"/>
      <c r="N84" s="3"/>
      <c r="O84" s="3"/>
      <c r="P84" s="3">
        <f t="shared" si="2"/>
        <v>0</v>
      </c>
    </row>
    <row r="85" spans="1:24" ht="15.75" customHeight="1">
      <c r="A85" s="114" t="s">
        <v>455</v>
      </c>
      <c r="B85" s="103" t="s">
        <v>456</v>
      </c>
      <c r="C85" s="3"/>
      <c r="D85" s="127"/>
      <c r="E85" s="3"/>
      <c r="F85" s="127"/>
      <c r="G85" s="3"/>
      <c r="H85" s="127"/>
      <c r="I85" s="3"/>
      <c r="J85" s="127"/>
      <c r="K85" s="3"/>
      <c r="L85" s="3"/>
      <c r="M85" s="3"/>
      <c r="N85" s="3"/>
      <c r="O85" s="3"/>
      <c r="P85" s="3">
        <f t="shared" si="2"/>
        <v>0</v>
      </c>
    </row>
    <row r="86" spans="1:24" ht="15.75" customHeight="1">
      <c r="A86" s="114" t="s">
        <v>351</v>
      </c>
      <c r="B86" s="103" t="s">
        <v>352</v>
      </c>
      <c r="C86" s="3"/>
      <c r="D86" s="127"/>
      <c r="E86" s="3">
        <v>400</v>
      </c>
      <c r="F86" s="127"/>
      <c r="G86" s="3">
        <v>80</v>
      </c>
      <c r="H86" s="127"/>
      <c r="I86" s="3"/>
      <c r="J86" s="127"/>
      <c r="K86" s="3"/>
      <c r="L86" s="3"/>
      <c r="M86" s="3"/>
      <c r="N86" s="3"/>
      <c r="O86" s="3"/>
      <c r="P86" s="3">
        <f t="shared" si="2"/>
        <v>480</v>
      </c>
    </row>
    <row r="87" spans="1:24" ht="15.75" customHeight="1">
      <c r="A87" s="97" t="s">
        <v>353</v>
      </c>
      <c r="B87" s="113" t="s">
        <v>354</v>
      </c>
      <c r="C87" s="3"/>
      <c r="D87" s="127"/>
      <c r="E87" s="3"/>
      <c r="F87" s="127"/>
      <c r="G87" s="3"/>
      <c r="H87" s="127"/>
      <c r="I87" s="3"/>
      <c r="J87" s="127"/>
      <c r="K87" s="3"/>
      <c r="L87" s="3">
        <v>38256.99</v>
      </c>
      <c r="M87" s="3"/>
      <c r="N87" s="3"/>
      <c r="O87" s="3"/>
      <c r="P87" s="3">
        <f t="shared" si="2"/>
        <v>38256.99</v>
      </c>
    </row>
    <row r="88" spans="1:24" ht="15.75" customHeight="1">
      <c r="A88" s="115" t="s">
        <v>377</v>
      </c>
      <c r="B88" s="112" t="s">
        <v>378</v>
      </c>
      <c r="C88" s="3"/>
      <c r="D88" s="127"/>
      <c r="E88" s="3"/>
      <c r="F88" s="127"/>
      <c r="G88" s="3"/>
      <c r="H88" s="127"/>
      <c r="I88" s="3"/>
      <c r="J88" s="127"/>
      <c r="K88" s="3"/>
      <c r="L88" s="3"/>
      <c r="M88" s="3"/>
      <c r="N88" s="3"/>
      <c r="O88" s="3"/>
      <c r="P88" s="3">
        <f t="shared" si="2"/>
        <v>0</v>
      </c>
      <c r="S88" s="211"/>
    </row>
    <row r="89" spans="1:24" ht="15.75" customHeight="1">
      <c r="A89" s="97" t="s">
        <v>355</v>
      </c>
      <c r="B89" s="102" t="s">
        <v>356</v>
      </c>
      <c r="C89" s="3"/>
      <c r="D89" s="127"/>
      <c r="E89" s="3"/>
      <c r="F89" s="127"/>
      <c r="G89" s="3"/>
      <c r="H89" s="127"/>
      <c r="I89" s="3"/>
      <c r="J89" s="127"/>
      <c r="K89" s="3"/>
      <c r="L89" s="3"/>
      <c r="M89" s="3"/>
      <c r="N89" s="3"/>
      <c r="O89" s="3"/>
      <c r="P89" s="3">
        <f t="shared" si="2"/>
        <v>0</v>
      </c>
      <c r="S89" s="211"/>
    </row>
    <row r="90" spans="1:24" ht="15.75" customHeight="1">
      <c r="A90" s="97" t="s">
        <v>207</v>
      </c>
      <c r="B90" s="102" t="s">
        <v>200</v>
      </c>
      <c r="C90" s="3"/>
      <c r="D90" s="127"/>
      <c r="E90" s="3"/>
      <c r="F90" s="127"/>
      <c r="G90" s="3"/>
      <c r="H90" s="127"/>
      <c r="I90" s="3"/>
      <c r="J90" s="127"/>
      <c r="K90" s="3">
        <v>156012.49</v>
      </c>
      <c r="L90" s="127"/>
      <c r="M90" s="3"/>
      <c r="N90" s="3">
        <f>658278.65+15923.77</f>
        <v>674202.42</v>
      </c>
      <c r="O90" s="3"/>
      <c r="P90" s="3">
        <f t="shared" si="2"/>
        <v>830214.91</v>
      </c>
      <c r="S90" s="200"/>
      <c r="T90" s="199"/>
      <c r="U90" s="199"/>
      <c r="V90" s="199"/>
      <c r="W90" s="199"/>
      <c r="X90" s="199"/>
    </row>
    <row r="91" spans="1:24" ht="15.75" customHeight="1">
      <c r="A91" s="97" t="s">
        <v>357</v>
      </c>
      <c r="B91" s="102" t="s">
        <v>358</v>
      </c>
      <c r="C91" s="3"/>
      <c r="D91" s="127"/>
      <c r="E91" s="3"/>
      <c r="F91" s="127"/>
      <c r="G91" s="3"/>
      <c r="H91" s="127"/>
      <c r="I91" s="3"/>
      <c r="J91" s="127"/>
      <c r="K91" s="3"/>
      <c r="L91" s="3"/>
      <c r="M91" s="3"/>
      <c r="N91" s="3"/>
      <c r="O91" s="3"/>
      <c r="P91" s="3">
        <f t="shared" si="2"/>
        <v>0</v>
      </c>
      <c r="S91" s="200"/>
      <c r="T91" s="199"/>
      <c r="U91" s="199"/>
      <c r="V91" s="211"/>
      <c r="W91" s="199"/>
      <c r="X91" s="199"/>
    </row>
    <row r="92" spans="1:24" ht="15.75" customHeight="1">
      <c r="A92" s="97" t="s">
        <v>359</v>
      </c>
      <c r="B92" s="102" t="s">
        <v>360</v>
      </c>
      <c r="C92" s="3"/>
      <c r="D92" s="127"/>
      <c r="E92" s="3"/>
      <c r="F92" s="127"/>
      <c r="G92" s="3"/>
      <c r="H92" s="127"/>
      <c r="I92" s="3"/>
      <c r="J92" s="127"/>
      <c r="K92" s="3"/>
      <c r="L92" s="3"/>
      <c r="M92" s="3"/>
      <c r="N92" s="3"/>
      <c r="O92" s="3"/>
      <c r="P92" s="3">
        <f t="shared" si="2"/>
        <v>0</v>
      </c>
      <c r="S92" s="200"/>
      <c r="T92" s="199"/>
      <c r="U92" s="199"/>
      <c r="V92" s="211"/>
      <c r="W92" s="199"/>
      <c r="X92" s="199"/>
    </row>
    <row r="93" spans="1:24" ht="15.75" customHeight="1">
      <c r="A93" s="97" t="s">
        <v>503</v>
      </c>
      <c r="B93" s="102" t="s">
        <v>504</v>
      </c>
      <c r="C93" s="3"/>
      <c r="D93" s="127"/>
      <c r="E93" s="3"/>
      <c r="F93" s="127"/>
      <c r="G93" s="3"/>
      <c r="H93" s="127"/>
      <c r="I93" s="3"/>
      <c r="J93" s="127"/>
      <c r="K93" s="3"/>
      <c r="L93" s="3"/>
      <c r="M93" s="3"/>
      <c r="N93" s="3">
        <v>62152.160000000003</v>
      </c>
      <c r="O93" s="3"/>
      <c r="P93" s="3">
        <f t="shared" si="2"/>
        <v>62152.160000000003</v>
      </c>
      <c r="S93" s="200"/>
      <c r="T93" s="199"/>
      <c r="U93" s="199"/>
      <c r="V93" s="211"/>
      <c r="W93" s="199"/>
      <c r="X93" s="199"/>
    </row>
    <row r="94" spans="1:24" ht="15.75" customHeight="1">
      <c r="A94" s="97" t="s">
        <v>361</v>
      </c>
      <c r="B94" s="102" t="s">
        <v>362</v>
      </c>
      <c r="C94" s="3"/>
      <c r="D94" s="127"/>
      <c r="E94" s="3"/>
      <c r="F94" s="127"/>
      <c r="G94" s="3"/>
      <c r="H94" s="127"/>
      <c r="I94" s="3"/>
      <c r="J94" s="127"/>
      <c r="K94" s="3"/>
      <c r="L94" s="3"/>
      <c r="M94" s="3"/>
      <c r="N94" s="3">
        <v>487950</v>
      </c>
      <c r="O94" s="3"/>
      <c r="P94" s="3">
        <f t="shared" si="2"/>
        <v>487950</v>
      </c>
      <c r="S94" s="200"/>
      <c r="T94" s="199"/>
      <c r="U94" s="199"/>
      <c r="V94" s="211"/>
      <c r="W94" s="199"/>
      <c r="X94" s="199"/>
    </row>
    <row r="95" spans="1:24" ht="15.75" customHeight="1">
      <c r="A95" s="98" t="s">
        <v>363</v>
      </c>
      <c r="B95" s="103" t="s">
        <v>364</v>
      </c>
      <c r="C95" s="3"/>
      <c r="D95" s="127"/>
      <c r="E95" s="3"/>
      <c r="F95" s="127"/>
      <c r="G95" s="3"/>
      <c r="H95" s="127"/>
      <c r="I95" s="3"/>
      <c r="J95" s="127"/>
      <c r="K95" s="127">
        <v>42575.199999999997</v>
      </c>
      <c r="L95" s="3"/>
      <c r="M95" s="3"/>
      <c r="N95" s="3">
        <v>28412.31</v>
      </c>
      <c r="O95" s="3"/>
      <c r="P95" s="3">
        <f t="shared" si="2"/>
        <v>70987.509999999995</v>
      </c>
      <c r="S95" s="200"/>
      <c r="T95" s="199"/>
      <c r="U95" s="199"/>
      <c r="V95" s="211"/>
      <c r="W95" s="199"/>
      <c r="X95" s="199"/>
    </row>
    <row r="96" spans="1:24" ht="15.75" customHeight="1">
      <c r="A96" s="97" t="s">
        <v>365</v>
      </c>
      <c r="B96" s="102" t="s">
        <v>366</v>
      </c>
      <c r="C96" s="3"/>
      <c r="D96" s="127"/>
      <c r="E96" s="3"/>
      <c r="F96" s="127"/>
      <c r="G96" s="3"/>
      <c r="H96" s="127"/>
      <c r="I96" s="3"/>
      <c r="J96" s="127"/>
      <c r="K96" s="127">
        <v>207429.5</v>
      </c>
      <c r="L96" s="155"/>
      <c r="M96" s="3"/>
      <c r="N96" s="3">
        <v>12856.85</v>
      </c>
      <c r="O96" s="3"/>
      <c r="P96" s="3">
        <f t="shared" si="2"/>
        <v>220286.35</v>
      </c>
      <c r="S96" s="200"/>
      <c r="T96" s="199"/>
      <c r="U96" s="199"/>
      <c r="V96" s="211"/>
      <c r="W96" s="199"/>
      <c r="X96" s="199"/>
    </row>
    <row r="97" spans="1:24" ht="15.75" customHeight="1">
      <c r="A97" s="97" t="s">
        <v>196</v>
      </c>
      <c r="B97" s="102" t="s">
        <v>322</v>
      </c>
      <c r="C97" s="3"/>
      <c r="D97" s="127"/>
      <c r="E97" s="3"/>
      <c r="F97" s="127"/>
      <c r="G97" s="3"/>
      <c r="H97" s="127"/>
      <c r="I97" s="3"/>
      <c r="J97" s="127"/>
      <c r="K97" s="3"/>
      <c r="L97" s="3"/>
      <c r="M97" s="3"/>
      <c r="N97" s="3"/>
      <c r="O97" s="3">
        <v>137617.14000000001</v>
      </c>
      <c r="P97" s="3">
        <f t="shared" si="2"/>
        <v>137617.14000000001</v>
      </c>
      <c r="S97" s="200"/>
      <c r="T97" s="199"/>
      <c r="U97" s="199"/>
      <c r="V97" s="211"/>
      <c r="W97" s="199"/>
      <c r="X97" s="199"/>
    </row>
    <row r="98" spans="1:24" ht="15.75" customHeight="1">
      <c r="A98" s="97" t="s">
        <v>367</v>
      </c>
      <c r="B98" s="102" t="s">
        <v>368</v>
      </c>
      <c r="C98" s="3"/>
      <c r="D98" s="127"/>
      <c r="E98" s="3"/>
      <c r="F98" s="127"/>
      <c r="G98" s="3"/>
      <c r="H98" s="127"/>
      <c r="I98" s="3"/>
      <c r="J98" s="127"/>
      <c r="K98" s="3"/>
      <c r="L98" s="3"/>
      <c r="M98" s="3"/>
      <c r="N98" s="3"/>
      <c r="O98" s="3"/>
      <c r="P98" s="3">
        <f t="shared" si="2"/>
        <v>0</v>
      </c>
      <c r="R98" s="211"/>
      <c r="S98" s="199"/>
      <c r="T98" s="199"/>
      <c r="U98" s="199"/>
      <c r="V98" s="212"/>
      <c r="W98" s="199"/>
      <c r="X98" s="199"/>
    </row>
    <row r="99" spans="1:24" ht="13.5" thickBot="1">
      <c r="A99" s="100"/>
      <c r="B99" s="21"/>
      <c r="C99" s="3"/>
      <c r="D99" s="127"/>
      <c r="E99" s="3"/>
      <c r="F99" s="127"/>
      <c r="G99" s="3"/>
      <c r="H99" s="127"/>
      <c r="I99" s="3"/>
      <c r="J99" s="127"/>
      <c r="K99" s="3"/>
      <c r="L99" s="3"/>
      <c r="M99" s="3"/>
      <c r="N99" s="3"/>
      <c r="O99" s="3"/>
      <c r="P99" s="3">
        <f t="shared" si="2"/>
        <v>0</v>
      </c>
      <c r="R99" s="211"/>
      <c r="S99" s="199"/>
      <c r="V99" s="198"/>
    </row>
    <row r="100" spans="1:24" s="108" customFormat="1" ht="16.5" customHeight="1" thickBot="1">
      <c r="A100" s="106"/>
      <c r="B100" s="105" t="s">
        <v>31</v>
      </c>
      <c r="C100" s="107">
        <f>SUM(C12:C99)</f>
        <v>111472.5</v>
      </c>
      <c r="D100" s="107">
        <f>SUM(D12:D99)</f>
        <v>62389.82</v>
      </c>
      <c r="E100" s="107">
        <f>SUM(E12:E99)</f>
        <v>49084.05</v>
      </c>
      <c r="F100" s="107">
        <f>SUM(F12:F99)</f>
        <v>0</v>
      </c>
      <c r="G100" s="107">
        <f t="shared" ref="G100:P100" si="3">SUM(G12:G99)</f>
        <v>21661.579999999998</v>
      </c>
      <c r="H100" s="107">
        <f t="shared" si="3"/>
        <v>0</v>
      </c>
      <c r="I100" s="107">
        <f>SUM(I12:I99)</f>
        <v>72828.440000000017</v>
      </c>
      <c r="J100" s="107">
        <f>SUM(J12:J99)</f>
        <v>47275.57</v>
      </c>
      <c r="K100" s="107">
        <f>SUM(K12:K99)</f>
        <v>443812.19</v>
      </c>
      <c r="L100" s="107">
        <f t="shared" si="3"/>
        <v>38256.99</v>
      </c>
      <c r="M100" s="107">
        <f>SUM(M12:M99)</f>
        <v>600</v>
      </c>
      <c r="N100" s="107">
        <f>SUM(N12:N99)</f>
        <v>1291995.3400000003</v>
      </c>
      <c r="O100" s="107">
        <f t="shared" si="3"/>
        <v>283070.64</v>
      </c>
      <c r="P100" s="107">
        <f t="shared" si="3"/>
        <v>2422447.12</v>
      </c>
      <c r="R100" s="211"/>
      <c r="S100" s="211"/>
    </row>
    <row r="101" spans="1:24" ht="15" customHeight="1">
      <c r="A101" s="11"/>
      <c r="B101" s="12"/>
      <c r="R101" s="200"/>
      <c r="S101" s="200"/>
    </row>
    <row r="102" spans="1:24" ht="15" customHeight="1">
      <c r="A102" s="11"/>
      <c r="B102" s="12"/>
      <c r="N102" s="242"/>
      <c r="O102" s="162"/>
      <c r="P102" s="245"/>
      <c r="R102" s="200"/>
      <c r="S102" s="200"/>
    </row>
    <row r="103" spans="1:24" ht="15" customHeight="1">
      <c r="A103" s="11"/>
      <c r="B103" s="12"/>
      <c r="C103" s="4" t="s">
        <v>485</v>
      </c>
      <c r="D103" s="173">
        <f>Ingresos!G44</f>
        <v>109665.39</v>
      </c>
      <c r="E103" s="173">
        <f>+D100+F100+H100+J100</f>
        <v>109665.39</v>
      </c>
      <c r="F103" s="173">
        <f>SUM(D103)-E103</f>
        <v>0</v>
      </c>
      <c r="I103" s="23"/>
      <c r="R103" s="200"/>
      <c r="S103" s="200"/>
    </row>
    <row r="104" spans="1:24" ht="15.75" customHeight="1">
      <c r="A104" s="180"/>
      <c r="C104" s="4" t="s">
        <v>486</v>
      </c>
      <c r="D104" s="197">
        <f>Ingresos!C44</f>
        <v>255046.57</v>
      </c>
      <c r="E104" s="175">
        <f>C100+E100+G100+I100</f>
        <v>255046.57</v>
      </c>
      <c r="F104" s="173">
        <f>SUM(D104)-E104</f>
        <v>0</v>
      </c>
      <c r="G104" s="22"/>
      <c r="H104" s="226"/>
      <c r="K104" s="23"/>
      <c r="L104" s="210"/>
      <c r="M104" s="109"/>
      <c r="N104" s="23"/>
      <c r="P104" s="246"/>
      <c r="R104" s="203"/>
      <c r="S104" s="200"/>
    </row>
    <row r="105" spans="1:24" ht="15.75" customHeight="1">
      <c r="A105" s="117"/>
      <c r="B105" s="117"/>
      <c r="C105" s="4" t="s">
        <v>487</v>
      </c>
      <c r="D105" s="174">
        <f>Ingresos!D44</f>
        <v>765139.82</v>
      </c>
      <c r="E105" s="176">
        <f>K100+L100+O100</f>
        <v>765139.82000000007</v>
      </c>
      <c r="F105" s="173">
        <f>SUM(D105)-E105</f>
        <v>0</v>
      </c>
      <c r="G105" s="117"/>
      <c r="H105" s="117"/>
      <c r="I105" s="117"/>
      <c r="J105" s="117"/>
      <c r="L105" s="210"/>
      <c r="M105" s="109"/>
      <c r="P105" s="246"/>
      <c r="S105" s="200"/>
    </row>
    <row r="106" spans="1:24" ht="15.75" customHeight="1">
      <c r="A106" s="117"/>
      <c r="B106" s="117"/>
      <c r="C106" s="117" t="s">
        <v>538</v>
      </c>
      <c r="D106" s="174">
        <v>1292595.3400000001</v>
      </c>
      <c r="E106" s="176">
        <f>+M100+N100</f>
        <v>1292595.3400000003</v>
      </c>
      <c r="F106" s="173">
        <f>SUM(D106)-E106</f>
        <v>0</v>
      </c>
      <c r="G106" s="117"/>
      <c r="H106" s="117"/>
      <c r="I106" s="117"/>
      <c r="J106" s="117"/>
      <c r="L106" s="210"/>
      <c r="M106" s="109"/>
      <c r="P106" s="246"/>
      <c r="S106" s="203"/>
    </row>
    <row r="107" spans="1:24" ht="15.75" customHeight="1">
      <c r="A107" s="117"/>
      <c r="B107" s="117"/>
      <c r="C107" s="177" t="s">
        <v>488</v>
      </c>
      <c r="D107" s="175">
        <f ca="1">SUM(D103:D107)</f>
        <v>2422447.12</v>
      </c>
      <c r="E107" s="117"/>
      <c r="F107" s="117"/>
      <c r="G107" s="117"/>
      <c r="H107" s="117"/>
      <c r="I107" s="117"/>
      <c r="J107" s="117"/>
      <c r="L107" s="210"/>
      <c r="M107" s="109"/>
      <c r="P107" s="246"/>
      <c r="S107" s="199"/>
    </row>
    <row r="108" spans="1:24" ht="15.75" customHeight="1">
      <c r="A108" s="11"/>
      <c r="D108" s="1"/>
      <c r="L108" s="210"/>
      <c r="M108" s="109"/>
      <c r="N108" s="109"/>
      <c r="P108" s="247"/>
    </row>
    <row r="109" spans="1:24" ht="15.75" customHeight="1">
      <c r="A109" s="24"/>
      <c r="B109" s="110"/>
      <c r="C109" s="110"/>
      <c r="D109" s="110"/>
      <c r="E109" s="110"/>
      <c r="F109" s="110"/>
      <c r="G109" s="110"/>
      <c r="H109" s="110"/>
      <c r="I109" s="110"/>
      <c r="J109" s="110"/>
      <c r="L109" s="210"/>
      <c r="M109" s="109"/>
      <c r="N109" s="136"/>
      <c r="P109" s="248"/>
    </row>
    <row r="110" spans="1:24" ht="15.75" customHeight="1">
      <c r="A110" s="24"/>
      <c r="B110" s="273" t="s">
        <v>540</v>
      </c>
      <c r="C110" s="273"/>
      <c r="D110" s="110"/>
      <c r="E110" s="110"/>
      <c r="F110" s="110"/>
      <c r="G110" s="110"/>
      <c r="H110" s="110"/>
      <c r="I110" s="110"/>
      <c r="J110" s="110"/>
      <c r="L110" s="210"/>
      <c r="M110" s="163"/>
      <c r="N110" s="109"/>
      <c r="P110" s="247"/>
    </row>
    <row r="111" spans="1:24" ht="15" customHeight="1">
      <c r="A111" s="1"/>
      <c r="B111" s="273"/>
      <c r="C111" s="273"/>
    </row>
    <row r="112" spans="1:24">
      <c r="A112" s="249"/>
      <c r="B112" s="274"/>
      <c r="C112" s="274"/>
    </row>
    <row r="113" spans="1:17" ht="19.5" customHeight="1">
      <c r="A113" s="98" t="s">
        <v>250</v>
      </c>
      <c r="B113" s="103" t="s">
        <v>193</v>
      </c>
      <c r="C113" s="3">
        <v>2500</v>
      </c>
      <c r="D113" s="179"/>
    </row>
    <row r="114" spans="1:17" ht="15.75" customHeight="1">
      <c r="A114" s="97">
        <v>54109</v>
      </c>
      <c r="B114" s="102" t="s">
        <v>257</v>
      </c>
      <c r="C114" s="3">
        <v>900</v>
      </c>
      <c r="D114" s="179"/>
    </row>
    <row r="115" spans="1:17" ht="19.5" customHeight="1">
      <c r="A115" s="97" t="s">
        <v>274</v>
      </c>
      <c r="B115" s="102" t="s">
        <v>275</v>
      </c>
      <c r="C115" s="3">
        <v>8500</v>
      </c>
      <c r="D115" s="179"/>
      <c r="K115" s="117"/>
      <c r="L115" s="117"/>
      <c r="M115" s="117"/>
      <c r="N115" s="117"/>
      <c r="O115" s="117"/>
      <c r="P115" s="117"/>
    </row>
    <row r="116" spans="1:17">
      <c r="A116" s="97" t="s">
        <v>290</v>
      </c>
      <c r="B116" s="102" t="s">
        <v>291</v>
      </c>
      <c r="C116" s="3">
        <v>200</v>
      </c>
      <c r="D116" s="179"/>
      <c r="K116" s="117"/>
      <c r="L116" s="117"/>
      <c r="M116" s="117"/>
      <c r="N116" s="117"/>
      <c r="O116" s="117"/>
      <c r="P116" s="117"/>
    </row>
    <row r="117" spans="1:17">
      <c r="A117" s="97" t="s">
        <v>297</v>
      </c>
      <c r="B117" s="102" t="s">
        <v>298</v>
      </c>
      <c r="C117" s="3">
        <v>500</v>
      </c>
      <c r="D117" s="179"/>
      <c r="K117" s="117"/>
      <c r="L117" s="117"/>
      <c r="M117" s="117"/>
      <c r="N117" s="117"/>
      <c r="O117" s="117"/>
      <c r="P117" s="117"/>
    </row>
    <row r="118" spans="1:17" ht="15.75" customHeight="1">
      <c r="A118" s="98" t="s">
        <v>345</v>
      </c>
      <c r="B118" s="103" t="s">
        <v>346</v>
      </c>
      <c r="C118" s="127">
        <v>2400</v>
      </c>
      <c r="D118" s="179"/>
      <c r="M118" s="116"/>
    </row>
    <row r="119" spans="1:17">
      <c r="A119" s="1"/>
      <c r="B119" s="1"/>
      <c r="C119" s="219">
        <f>SUM(C113:C118)</f>
        <v>15000</v>
      </c>
      <c r="D119" s="1"/>
      <c r="E119" s="1"/>
      <c r="F119" s="1"/>
      <c r="G119" s="1"/>
      <c r="H119" s="1"/>
      <c r="I119" s="1"/>
      <c r="J119" s="1"/>
      <c r="P119" s="179"/>
      <c r="Q119" s="179"/>
    </row>
    <row r="120" spans="1:17">
      <c r="A120" s="1"/>
      <c r="B120" s="1"/>
      <c r="C120" s="1"/>
      <c r="D120" s="1"/>
      <c r="E120" s="1"/>
      <c r="F120" s="1"/>
      <c r="G120" s="1"/>
      <c r="H120" s="1"/>
      <c r="I120" s="1"/>
      <c r="J120" s="1"/>
      <c r="P120" s="179"/>
      <c r="Q120" s="179"/>
    </row>
    <row r="121" spans="1:17">
      <c r="A121" s="1"/>
      <c r="B121" s="1"/>
      <c r="C121" s="1"/>
      <c r="D121" s="1"/>
      <c r="E121" s="1"/>
      <c r="F121" s="1"/>
      <c r="G121" s="1"/>
      <c r="H121" s="1"/>
      <c r="I121" s="1"/>
      <c r="J121" s="1"/>
      <c r="P121" s="179"/>
      <c r="Q121" s="179"/>
    </row>
    <row r="122" spans="1:17">
      <c r="A122" s="1"/>
      <c r="B122" s="1"/>
      <c r="C122" s="1"/>
      <c r="D122" s="1"/>
      <c r="E122" s="1"/>
      <c r="F122" s="1"/>
      <c r="G122" s="1"/>
      <c r="H122" s="1"/>
      <c r="I122" s="1"/>
      <c r="J122" s="1"/>
      <c r="P122" s="179"/>
      <c r="Q122" s="179"/>
    </row>
    <row r="123" spans="1:17">
      <c r="A123" s="1"/>
      <c r="B123" s="1"/>
      <c r="C123" s="1"/>
      <c r="D123" s="1"/>
      <c r="E123" s="1"/>
      <c r="F123" s="1"/>
      <c r="G123" s="1"/>
      <c r="H123" s="1"/>
      <c r="I123" s="1"/>
      <c r="J123" s="1"/>
      <c r="P123" s="179"/>
      <c r="Q123" s="179"/>
    </row>
    <row r="124" spans="1:17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7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7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7">
      <c r="A127" s="1"/>
      <c r="B127" s="1"/>
      <c r="C127" s="1"/>
      <c r="D127" s="1"/>
      <c r="E127" s="1"/>
      <c r="F127" s="1"/>
      <c r="G127" s="1"/>
      <c r="H127" s="1"/>
      <c r="I127" s="1"/>
      <c r="J127" s="1"/>
    </row>
  </sheetData>
  <protectedRanges>
    <protectedRange sqref="J16:J17" name="Rango1_1"/>
    <protectedRange sqref="J19:J21" name="Rango1_1_1"/>
    <protectedRange sqref="J75" name="Rango1_1_3"/>
    <protectedRange sqref="J74" name="Rango1_1_2_1"/>
  </protectedRanges>
  <sortState ref="A114:C118">
    <sortCondition ref="A113"/>
  </sortState>
  <mergeCells count="25">
    <mergeCell ref="A8:A11"/>
    <mergeCell ref="A1:P1"/>
    <mergeCell ref="A2:P2"/>
    <mergeCell ref="A3:P3"/>
    <mergeCell ref="A4:P4"/>
    <mergeCell ref="A6:P6"/>
    <mergeCell ref="A5:P5"/>
    <mergeCell ref="L9:L11"/>
    <mergeCell ref="N9:N11"/>
    <mergeCell ref="A7:P7"/>
    <mergeCell ref="P8:P11"/>
    <mergeCell ref="F9:F11"/>
    <mergeCell ref="G9:G11"/>
    <mergeCell ref="H9:H11"/>
    <mergeCell ref="C8:O8"/>
    <mergeCell ref="O9:O11"/>
    <mergeCell ref="B110:C112"/>
    <mergeCell ref="K9:K11"/>
    <mergeCell ref="M9:M11"/>
    <mergeCell ref="B8:B11"/>
    <mergeCell ref="J9:J11"/>
    <mergeCell ref="I9:I11"/>
    <mergeCell ref="D9:D11"/>
    <mergeCell ref="E9:E11"/>
    <mergeCell ref="C9:C11"/>
  </mergeCells>
  <phoneticPr fontId="6" type="noConversion"/>
  <pageMargins left="0.39370078740157483" right="0.23622047244094491" top="0.98425196850393704" bottom="0.39370078740157483" header="0" footer="0"/>
  <pageSetup scale="58"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57"/>
  </sheetPr>
  <dimension ref="A1:K214"/>
  <sheetViews>
    <sheetView topLeftCell="A28" zoomScale="90" workbookViewId="0">
      <selection activeCell="G19" sqref="G19"/>
    </sheetView>
  </sheetViews>
  <sheetFormatPr baseColWidth="10" defaultRowHeight="15"/>
  <cols>
    <col min="1" max="1" width="4.5703125" style="18" customWidth="1"/>
    <col min="2" max="2" width="4.42578125" style="18" customWidth="1"/>
    <col min="3" max="4" width="4.5703125" style="18" customWidth="1"/>
    <col min="5" max="5" width="6.140625" style="18" customWidth="1"/>
    <col min="6" max="6" width="11" style="18" customWidth="1"/>
    <col min="7" max="7" width="50.5703125" style="4" customWidth="1"/>
    <col min="8" max="8" width="24.7109375" style="45" customWidth="1"/>
    <col min="9" max="9" width="1.28515625" style="124" customWidth="1"/>
    <col min="10" max="16384" width="11.42578125" style="124"/>
  </cols>
  <sheetData>
    <row r="1" spans="1:8" ht="18">
      <c r="A1" s="4"/>
      <c r="C1" s="29"/>
      <c r="D1" s="29"/>
      <c r="E1" s="29"/>
      <c r="F1" s="29"/>
      <c r="G1" s="29"/>
      <c r="H1" s="30" t="s">
        <v>92</v>
      </c>
    </row>
    <row r="2" spans="1:8" ht="18.75">
      <c r="A2" s="295" t="s">
        <v>239</v>
      </c>
      <c r="B2" s="296"/>
      <c r="C2" s="296"/>
      <c r="D2" s="296"/>
      <c r="E2" s="296"/>
      <c r="F2" s="296"/>
      <c r="G2" s="296"/>
      <c r="H2" s="296"/>
    </row>
    <row r="3" spans="1:8" ht="18.75">
      <c r="A3" s="295" t="s">
        <v>208</v>
      </c>
      <c r="B3" s="296"/>
      <c r="C3" s="296"/>
      <c r="D3" s="296"/>
      <c r="E3" s="296"/>
      <c r="F3" s="296"/>
      <c r="G3" s="296"/>
      <c r="H3" s="296"/>
    </row>
    <row r="4" spans="1:8" ht="18.75">
      <c r="A4" s="295" t="s">
        <v>12</v>
      </c>
      <c r="B4" s="296"/>
      <c r="C4" s="296"/>
      <c r="D4" s="296"/>
      <c r="E4" s="296"/>
      <c r="F4" s="296"/>
      <c r="G4" s="296"/>
      <c r="H4" s="296"/>
    </row>
    <row r="5" spans="1:8" ht="18.75">
      <c r="A5" s="295" t="s">
        <v>484</v>
      </c>
      <c r="B5" s="296"/>
      <c r="C5" s="296"/>
      <c r="D5" s="296"/>
      <c r="E5" s="296"/>
      <c r="F5" s="296"/>
      <c r="G5" s="296"/>
      <c r="H5" s="296"/>
    </row>
    <row r="6" spans="1:8" ht="18.75">
      <c r="A6" s="295" t="s">
        <v>13</v>
      </c>
      <c r="B6" s="296"/>
      <c r="C6" s="296"/>
      <c r="D6" s="296"/>
      <c r="E6" s="296"/>
      <c r="F6" s="296"/>
      <c r="G6" s="296"/>
      <c r="H6" s="296"/>
    </row>
    <row r="7" spans="1:8" ht="11.25" customHeight="1">
      <c r="A7" s="303"/>
      <c r="B7" s="304"/>
      <c r="C7" s="304"/>
      <c r="D7" s="304"/>
      <c r="E7" s="304"/>
      <c r="F7" s="304"/>
      <c r="G7" s="304"/>
      <c r="H7" s="304"/>
    </row>
    <row r="8" spans="1:8" ht="18.75">
      <c r="A8" s="300" t="s">
        <v>96</v>
      </c>
      <c r="B8" s="300"/>
      <c r="C8" s="300"/>
      <c r="D8" s="300"/>
      <c r="E8" s="300"/>
      <c r="F8" s="300"/>
      <c r="G8" s="300"/>
      <c r="H8" s="300"/>
    </row>
    <row r="9" spans="1:8" ht="18.75">
      <c r="A9" s="300" t="s">
        <v>179</v>
      </c>
      <c r="B9" s="300"/>
      <c r="C9" s="300"/>
      <c r="D9" s="300"/>
      <c r="E9" s="300"/>
      <c r="F9" s="300"/>
      <c r="G9" s="300"/>
      <c r="H9" s="300"/>
    </row>
    <row r="10" spans="1:8" ht="11.25" customHeight="1" thickBot="1">
      <c r="A10" s="120"/>
      <c r="B10" s="120"/>
      <c r="C10" s="120"/>
      <c r="D10" s="120"/>
      <c r="E10" s="120"/>
      <c r="F10" s="122"/>
      <c r="G10" s="122"/>
      <c r="H10" s="122"/>
    </row>
    <row r="11" spans="1:8" ht="30.75" customHeight="1" thickBot="1">
      <c r="A11" s="301" t="s">
        <v>6</v>
      </c>
      <c r="B11" s="302"/>
      <c r="C11" s="302"/>
      <c r="D11" s="302"/>
      <c r="E11" s="302"/>
      <c r="F11" s="118"/>
      <c r="G11" s="121"/>
      <c r="H11" s="38"/>
    </row>
    <row r="12" spans="1:8" ht="193.5" customHeight="1" thickBot="1">
      <c r="A12" s="39" t="s">
        <v>32</v>
      </c>
      <c r="B12" s="40" t="s">
        <v>33</v>
      </c>
      <c r="C12" s="40" t="s">
        <v>34</v>
      </c>
      <c r="D12" s="40" t="s">
        <v>39</v>
      </c>
      <c r="E12" s="41" t="s">
        <v>35</v>
      </c>
      <c r="F12" s="119" t="s">
        <v>36</v>
      </c>
      <c r="G12" s="42" t="s">
        <v>37</v>
      </c>
      <c r="H12" s="43" t="s">
        <v>100</v>
      </c>
    </row>
    <row r="13" spans="1:8" ht="15.75" customHeight="1">
      <c r="A13" s="125">
        <v>1</v>
      </c>
      <c r="B13" s="126" t="s">
        <v>173</v>
      </c>
      <c r="C13" s="126" t="s">
        <v>173</v>
      </c>
      <c r="D13" s="126" t="s">
        <v>174</v>
      </c>
      <c r="E13" s="126" t="s">
        <v>240</v>
      </c>
      <c r="F13" s="97">
        <f>Egresos!A12</f>
        <v>51101</v>
      </c>
      <c r="G13" s="101" t="str">
        <f>Egresos!B12</f>
        <v>Sueldos</v>
      </c>
      <c r="H13" s="178">
        <f>Egresos!D12</f>
        <v>25305</v>
      </c>
    </row>
    <row r="14" spans="1:8" ht="15.75" customHeight="1">
      <c r="A14" s="125">
        <v>1</v>
      </c>
      <c r="B14" s="126" t="s">
        <v>173</v>
      </c>
      <c r="C14" s="126" t="s">
        <v>173</v>
      </c>
      <c r="D14" s="126" t="s">
        <v>174</v>
      </c>
      <c r="E14" s="126" t="s">
        <v>240</v>
      </c>
      <c r="F14" s="97" t="str">
        <f>Egresos!A19</f>
        <v>51401</v>
      </c>
      <c r="G14" s="102" t="str">
        <f>Egresos!B19</f>
        <v>Por Remuneraciones Permanentes (ISSS)</v>
      </c>
      <c r="H14" s="127">
        <f>Egresos!D19</f>
        <v>1350</v>
      </c>
    </row>
    <row r="15" spans="1:8" ht="15.75" customHeight="1">
      <c r="A15" s="125">
        <v>1</v>
      </c>
      <c r="B15" s="126" t="s">
        <v>173</v>
      </c>
      <c r="C15" s="126" t="s">
        <v>173</v>
      </c>
      <c r="D15" s="126" t="s">
        <v>174</v>
      </c>
      <c r="E15" s="126" t="s">
        <v>240</v>
      </c>
      <c r="F15" s="97" t="str">
        <f>Egresos!A20</f>
        <v>51501</v>
      </c>
      <c r="G15" s="102" t="str">
        <f>Egresos!B20</f>
        <v>Por Remuneraciones Permanentes (AFP'S)</v>
      </c>
      <c r="H15" s="127">
        <f>Egresos!D20</f>
        <v>1214.82</v>
      </c>
    </row>
    <row r="16" spans="1:8" ht="15.75" customHeight="1">
      <c r="A16" s="125">
        <v>1</v>
      </c>
      <c r="B16" s="126" t="s">
        <v>173</v>
      </c>
      <c r="C16" s="126" t="s">
        <v>173</v>
      </c>
      <c r="D16" s="126" t="s">
        <v>174</v>
      </c>
      <c r="E16" s="126" t="s">
        <v>240</v>
      </c>
      <c r="F16" s="97" t="str">
        <f>Egresos!A21</f>
        <v>51601</v>
      </c>
      <c r="G16" s="102" t="str">
        <f>Egresos!B21</f>
        <v>Por Prestación de Servicios en el País</v>
      </c>
      <c r="H16" s="127">
        <f>Egresos!D21</f>
        <v>4200</v>
      </c>
    </row>
    <row r="17" spans="1:8" ht="15.75" customHeight="1">
      <c r="A17" s="125">
        <v>1</v>
      </c>
      <c r="B17" s="126" t="s">
        <v>173</v>
      </c>
      <c r="C17" s="126" t="s">
        <v>173</v>
      </c>
      <c r="D17" s="126" t="s">
        <v>174</v>
      </c>
      <c r="E17" s="126" t="s">
        <v>240</v>
      </c>
      <c r="F17" s="97" t="str">
        <f>Egresos!A23</f>
        <v>51901</v>
      </c>
      <c r="G17" s="102" t="str">
        <f>Egresos!B23</f>
        <v>Honorarios</v>
      </c>
      <c r="H17" s="127">
        <f>Egresos!D23</f>
        <v>1800</v>
      </c>
    </row>
    <row r="18" spans="1:8" ht="15.75" customHeight="1">
      <c r="A18" s="125">
        <v>1</v>
      </c>
      <c r="B18" s="126" t="s">
        <v>173</v>
      </c>
      <c r="C18" s="126" t="s">
        <v>173</v>
      </c>
      <c r="D18" s="126" t="s">
        <v>174</v>
      </c>
      <c r="E18" s="126" t="s">
        <v>240</v>
      </c>
      <c r="F18" s="97" t="str">
        <f>Egresos!A24</f>
        <v>51999</v>
      </c>
      <c r="G18" s="102" t="str">
        <f>Egresos!B24</f>
        <v>Remuneraciones diversas</v>
      </c>
      <c r="H18" s="127">
        <f>Egresos!D24</f>
        <v>6000</v>
      </c>
    </row>
    <row r="19" spans="1:8" ht="15.75" customHeight="1">
      <c r="A19" s="125">
        <v>1</v>
      </c>
      <c r="B19" s="126" t="s">
        <v>173</v>
      </c>
      <c r="C19" s="126" t="s">
        <v>173</v>
      </c>
      <c r="D19" s="126" t="s">
        <v>174</v>
      </c>
      <c r="E19" s="126" t="s">
        <v>240</v>
      </c>
      <c r="F19" s="97" t="str">
        <f>Egresos!A30</f>
        <v>54107</v>
      </c>
      <c r="G19" s="102" t="str">
        <f>Egresos!B30</f>
        <v>Productos químicos</v>
      </c>
      <c r="H19" s="127">
        <f>Egresos!D30</f>
        <v>1000</v>
      </c>
    </row>
    <row r="20" spans="1:8" ht="15.75" customHeight="1">
      <c r="A20" s="125">
        <v>1</v>
      </c>
      <c r="B20" s="126" t="s">
        <v>173</v>
      </c>
      <c r="C20" s="126" t="s">
        <v>173</v>
      </c>
      <c r="D20" s="126" t="s">
        <v>174</v>
      </c>
      <c r="E20" s="126" t="s">
        <v>240</v>
      </c>
      <c r="F20" s="97" t="str">
        <f>Egresos!A42</f>
        <v>54201</v>
      </c>
      <c r="G20" s="102" t="str">
        <f>Egresos!B42</f>
        <v>Servicios de energía eléctrica</v>
      </c>
      <c r="H20" s="127">
        <f>Egresos!D42</f>
        <v>3500</v>
      </c>
    </row>
    <row r="21" spans="1:8" ht="15.75" customHeight="1">
      <c r="A21" s="125">
        <v>1</v>
      </c>
      <c r="B21" s="126" t="s">
        <v>173</v>
      </c>
      <c r="C21" s="126" t="s">
        <v>173</v>
      </c>
      <c r="D21" s="126" t="s">
        <v>174</v>
      </c>
      <c r="E21" s="126" t="s">
        <v>240</v>
      </c>
      <c r="F21" s="97" t="str">
        <f>Egresos!A46</f>
        <v>54205</v>
      </c>
      <c r="G21" s="102" t="str">
        <f>Egresos!B46</f>
        <v>Alumbrado público</v>
      </c>
      <c r="H21" s="127">
        <f>Egresos!D46</f>
        <v>15600</v>
      </c>
    </row>
    <row r="22" spans="1:8" ht="15.75" customHeight="1">
      <c r="A22" s="125">
        <v>1</v>
      </c>
      <c r="B22" s="126" t="s">
        <v>173</v>
      </c>
      <c r="C22" s="126" t="s">
        <v>173</v>
      </c>
      <c r="D22" s="126" t="s">
        <v>174</v>
      </c>
      <c r="E22" s="126" t="s">
        <v>240</v>
      </c>
      <c r="F22" s="97" t="str">
        <f>Egresos!A48</f>
        <v>54302</v>
      </c>
      <c r="G22" s="102" t="str">
        <f>Egresos!B48</f>
        <v>Mantenimiento y reparación de vehículos</v>
      </c>
      <c r="H22" s="127">
        <f>Egresos!D48</f>
        <v>1000</v>
      </c>
    </row>
    <row r="23" spans="1:8" ht="15.75" customHeight="1">
      <c r="A23" s="125">
        <v>1</v>
      </c>
      <c r="B23" s="126" t="s">
        <v>173</v>
      </c>
      <c r="C23" s="126" t="s">
        <v>173</v>
      </c>
      <c r="D23" s="126" t="s">
        <v>174</v>
      </c>
      <c r="E23" s="126" t="s">
        <v>240</v>
      </c>
      <c r="F23" s="97" t="str">
        <f>Egresos!A57</f>
        <v>54399</v>
      </c>
      <c r="G23" s="102" t="str">
        <f>Egresos!B57</f>
        <v>Serv. Generales de arrendamient. diversos</v>
      </c>
      <c r="H23" s="127">
        <f>Egresos!D57</f>
        <v>1000</v>
      </c>
    </row>
    <row r="24" spans="1:8" ht="15.75" customHeight="1">
      <c r="A24" s="125">
        <v>1</v>
      </c>
      <c r="B24" s="126" t="s">
        <v>173</v>
      </c>
      <c r="C24" s="126" t="s">
        <v>173</v>
      </c>
      <c r="D24" s="126" t="s">
        <v>174</v>
      </c>
      <c r="E24" s="126" t="s">
        <v>240</v>
      </c>
      <c r="F24" s="97" t="str">
        <f>Egresos!A71</f>
        <v>55601</v>
      </c>
      <c r="G24" s="102" t="str">
        <f>Egresos!B71</f>
        <v>Primas y gastos de seguros de personas</v>
      </c>
      <c r="H24" s="127">
        <f>Egresos!D71</f>
        <v>170</v>
      </c>
    </row>
    <row r="25" spans="1:8" ht="15.75" customHeight="1">
      <c r="A25" s="125">
        <v>1</v>
      </c>
      <c r="B25" s="126" t="s">
        <v>173</v>
      </c>
      <c r="C25" s="126" t="s">
        <v>173</v>
      </c>
      <c r="D25" s="126" t="s">
        <v>174</v>
      </c>
      <c r="E25" s="126" t="s">
        <v>240</v>
      </c>
      <c r="F25" s="97" t="str">
        <f>Egresos!A73</f>
        <v>55603</v>
      </c>
      <c r="G25" s="102" t="str">
        <f>Egresos!B73</f>
        <v>Comisiones y gastos bancarios</v>
      </c>
      <c r="H25" s="127">
        <f>Egresos!D73</f>
        <v>100</v>
      </c>
    </row>
    <row r="26" spans="1:8" ht="15.75" customHeight="1">
      <c r="A26" s="125">
        <v>1</v>
      </c>
      <c r="B26" s="126" t="s">
        <v>173</v>
      </c>
      <c r="C26" s="126" t="s">
        <v>173</v>
      </c>
      <c r="D26" s="126" t="s">
        <v>174</v>
      </c>
      <c r="E26" s="126" t="s">
        <v>240</v>
      </c>
      <c r="F26" s="97" t="str">
        <f>Egresos!A75</f>
        <v>56201</v>
      </c>
      <c r="G26" s="102" t="str">
        <f>Egresos!B75</f>
        <v>Transferencias corrientes al sector público</v>
      </c>
      <c r="H26" s="127">
        <f>Egresos!D75</f>
        <v>150</v>
      </c>
    </row>
    <row r="27" spans="1:8" ht="15.75" customHeight="1">
      <c r="A27" s="125"/>
      <c r="B27" s="126"/>
      <c r="C27" s="126"/>
      <c r="D27" s="126"/>
      <c r="E27" s="126"/>
      <c r="F27" s="228"/>
      <c r="G27" s="102"/>
      <c r="H27" s="127"/>
    </row>
    <row r="28" spans="1:8" ht="15.75" customHeight="1">
      <c r="A28" s="125"/>
      <c r="B28" s="126"/>
      <c r="C28" s="126"/>
      <c r="D28" s="126"/>
      <c r="E28" s="126"/>
      <c r="F28" s="228"/>
      <c r="G28" s="183" t="s">
        <v>379</v>
      </c>
      <c r="H28" s="134">
        <f>SUM(H13:H27)</f>
        <v>62389.82</v>
      </c>
    </row>
    <row r="29" spans="1:8" ht="15.75" customHeight="1">
      <c r="A29" s="125"/>
      <c r="B29" s="126"/>
      <c r="C29" s="126"/>
      <c r="D29" s="126"/>
      <c r="E29" s="126"/>
      <c r="F29" s="229"/>
      <c r="G29" s="103"/>
      <c r="H29" s="127"/>
    </row>
    <row r="30" spans="1:8" ht="15.75" customHeight="1">
      <c r="A30" s="125">
        <v>5</v>
      </c>
      <c r="B30" s="126" t="s">
        <v>175</v>
      </c>
      <c r="C30" s="126" t="s">
        <v>173</v>
      </c>
      <c r="D30" s="126" t="s">
        <v>174</v>
      </c>
      <c r="E30" s="126" t="s">
        <v>240</v>
      </c>
      <c r="F30" s="97" t="str">
        <f>Egresos!A16</f>
        <v>51201</v>
      </c>
      <c r="G30" s="102" t="str">
        <f>Egresos!B16</f>
        <v>Sueldos</v>
      </c>
      <c r="H30" s="127">
        <f>Egresos!J16</f>
        <v>4452</v>
      </c>
    </row>
    <row r="31" spans="1:8" ht="15.75" customHeight="1">
      <c r="A31" s="125">
        <v>6</v>
      </c>
      <c r="B31" s="126" t="s">
        <v>175</v>
      </c>
      <c r="C31" s="126" t="s">
        <v>173</v>
      </c>
      <c r="D31" s="126" t="s">
        <v>174</v>
      </c>
      <c r="E31" s="126" t="s">
        <v>240</v>
      </c>
      <c r="F31" s="97" t="str">
        <f>Egresos!A17</f>
        <v>51203</v>
      </c>
      <c r="G31" s="102" t="str">
        <f>Egresos!B17</f>
        <v>Aguinaldos</v>
      </c>
      <c r="H31" s="127">
        <f>Egresos!J17</f>
        <v>371</v>
      </c>
    </row>
    <row r="32" spans="1:8" ht="15.75" customHeight="1">
      <c r="A32" s="125">
        <v>7</v>
      </c>
      <c r="B32" s="126" t="s">
        <v>175</v>
      </c>
      <c r="C32" s="126" t="s">
        <v>173</v>
      </c>
      <c r="D32" s="126" t="s">
        <v>174</v>
      </c>
      <c r="E32" s="126" t="s">
        <v>240</v>
      </c>
      <c r="F32" s="97" t="str">
        <f>Egresos!A18</f>
        <v>51207</v>
      </c>
      <c r="G32" s="102" t="str">
        <f>Egresos!B18</f>
        <v>Beneficios Adicionales</v>
      </c>
      <c r="H32" s="127">
        <f>Egresos!J18</f>
        <v>700</v>
      </c>
    </row>
    <row r="33" spans="1:8" ht="15.75" customHeight="1">
      <c r="A33" s="125">
        <v>8</v>
      </c>
      <c r="B33" s="126" t="s">
        <v>175</v>
      </c>
      <c r="C33" s="126" t="s">
        <v>173</v>
      </c>
      <c r="D33" s="126" t="s">
        <v>174</v>
      </c>
      <c r="E33" s="126" t="s">
        <v>240</v>
      </c>
      <c r="F33" s="97" t="str">
        <f>Egresos!A19</f>
        <v>51401</v>
      </c>
      <c r="G33" s="102" t="str">
        <f>Egresos!B19</f>
        <v>Por Remuneraciones Permanentes (ISSS)</v>
      </c>
      <c r="H33" s="127">
        <f>Egresos!J19</f>
        <v>334</v>
      </c>
    </row>
    <row r="34" spans="1:8" ht="15.75" customHeight="1">
      <c r="A34" s="125">
        <v>9</v>
      </c>
      <c r="B34" s="126" t="s">
        <v>175</v>
      </c>
      <c r="C34" s="126" t="s">
        <v>173</v>
      </c>
      <c r="D34" s="126" t="s">
        <v>174</v>
      </c>
      <c r="E34" s="126" t="s">
        <v>240</v>
      </c>
      <c r="F34" s="97" t="str">
        <f>Egresos!A20</f>
        <v>51501</v>
      </c>
      <c r="G34" s="102" t="str">
        <f>Egresos!B20</f>
        <v>Por Remuneraciones Permanentes (AFP'S)</v>
      </c>
      <c r="H34" s="127">
        <f>Egresos!J20</f>
        <v>301</v>
      </c>
    </row>
    <row r="35" spans="1:8" ht="15.75" customHeight="1">
      <c r="A35" s="125">
        <v>16</v>
      </c>
      <c r="B35" s="126" t="s">
        <v>175</v>
      </c>
      <c r="C35" s="126" t="s">
        <v>173</v>
      </c>
      <c r="D35" s="126" t="s">
        <v>174</v>
      </c>
      <c r="E35" s="126" t="s">
        <v>240</v>
      </c>
      <c r="F35" s="97" t="str">
        <f>Egresos!A27</f>
        <v>54104</v>
      </c>
      <c r="G35" s="102" t="str">
        <f>Egresos!B27</f>
        <v>Productos Textiles y Vestuarios</v>
      </c>
      <c r="H35" s="127">
        <f>Egresos!J27</f>
        <v>200</v>
      </c>
    </row>
    <row r="36" spans="1:8" ht="15.75" customHeight="1">
      <c r="A36" s="125">
        <v>21</v>
      </c>
      <c r="B36" s="126" t="s">
        <v>175</v>
      </c>
      <c r="C36" s="126" t="s">
        <v>173</v>
      </c>
      <c r="D36" s="126" t="s">
        <v>174</v>
      </c>
      <c r="E36" s="126" t="s">
        <v>240</v>
      </c>
      <c r="F36" s="97">
        <f>Egresos!A32</f>
        <v>54110</v>
      </c>
      <c r="G36" s="102" t="str">
        <f>Egresos!B32</f>
        <v>Combustibles y Lubricantes</v>
      </c>
      <c r="H36" s="127">
        <f>Egresos!J32</f>
        <v>3000</v>
      </c>
    </row>
    <row r="37" spans="1:8" ht="15.75" customHeight="1">
      <c r="A37" s="125">
        <v>23</v>
      </c>
      <c r="B37" s="126" t="s">
        <v>175</v>
      </c>
      <c r="C37" s="126" t="s">
        <v>173</v>
      </c>
      <c r="D37" s="126" t="s">
        <v>174</v>
      </c>
      <c r="E37" s="126" t="s">
        <v>240</v>
      </c>
      <c r="F37" s="97" t="str">
        <f>Egresos!A34</f>
        <v>54112</v>
      </c>
      <c r="G37" s="102" t="str">
        <f>Egresos!B34</f>
        <v>Minerales metálicos y productos derivados</v>
      </c>
      <c r="H37" s="127">
        <f>Egresos!J34</f>
        <v>100</v>
      </c>
    </row>
    <row r="38" spans="1:8" ht="15.75" customHeight="1">
      <c r="A38" s="125">
        <v>27</v>
      </c>
      <c r="B38" s="126" t="s">
        <v>175</v>
      </c>
      <c r="C38" s="126" t="s">
        <v>173</v>
      </c>
      <c r="D38" s="126" t="s">
        <v>174</v>
      </c>
      <c r="E38" s="126" t="s">
        <v>240</v>
      </c>
      <c r="F38" s="97" t="str">
        <f>Egresos!A38</f>
        <v>54118</v>
      </c>
      <c r="G38" s="102" t="str">
        <f>Egresos!B38</f>
        <v>Herramientas, Repuestos y Accesorios</v>
      </c>
      <c r="H38" s="127">
        <f>Egresos!J38</f>
        <v>500</v>
      </c>
    </row>
    <row r="39" spans="1:8" ht="15.75" customHeight="1">
      <c r="A39" s="125">
        <v>28</v>
      </c>
      <c r="B39" s="126" t="s">
        <v>175</v>
      </c>
      <c r="C39" s="126" t="s">
        <v>173</v>
      </c>
      <c r="D39" s="126" t="s">
        <v>174</v>
      </c>
      <c r="E39" s="126" t="s">
        <v>240</v>
      </c>
      <c r="F39" s="97" t="str">
        <f>Egresos!A39</f>
        <v>54119</v>
      </c>
      <c r="G39" s="102" t="str">
        <f>Egresos!B39</f>
        <v>Materiales Eléctricos</v>
      </c>
      <c r="H39" s="127">
        <f>Egresos!J39</f>
        <v>12000</v>
      </c>
    </row>
    <row r="40" spans="1:8" ht="15.75" customHeight="1">
      <c r="A40" s="125">
        <v>30</v>
      </c>
      <c r="B40" s="126" t="s">
        <v>175</v>
      </c>
      <c r="C40" s="126" t="s">
        <v>173</v>
      </c>
      <c r="D40" s="126" t="s">
        <v>174</v>
      </c>
      <c r="E40" s="126" t="s">
        <v>240</v>
      </c>
      <c r="F40" s="97" t="str">
        <f>Egresos!A41</f>
        <v>54199</v>
      </c>
      <c r="G40" s="102" t="str">
        <f>Egresos!B41</f>
        <v>Bienes de uso y consumo diverso</v>
      </c>
      <c r="H40" s="127">
        <f>Egresos!J41</f>
        <v>500</v>
      </c>
    </row>
    <row r="41" spans="1:8" ht="15.75" customHeight="1">
      <c r="A41" s="125">
        <v>39</v>
      </c>
      <c r="B41" s="126" t="s">
        <v>175</v>
      </c>
      <c r="C41" s="126" t="s">
        <v>173</v>
      </c>
      <c r="D41" s="126" t="s">
        <v>174</v>
      </c>
      <c r="E41" s="126" t="s">
        <v>240</v>
      </c>
      <c r="F41" s="97" t="str">
        <f>Egresos!A50</f>
        <v>54304</v>
      </c>
      <c r="G41" s="102" t="str">
        <f>Egresos!B50</f>
        <v>Transportes fletes y almacenamientos</v>
      </c>
      <c r="H41" s="127">
        <f>Egresos!J50</f>
        <v>4000</v>
      </c>
    </row>
    <row r="42" spans="1:8" ht="15.75" customHeight="1">
      <c r="A42" s="125">
        <v>40</v>
      </c>
      <c r="B42" s="126" t="s">
        <v>175</v>
      </c>
      <c r="C42" s="126" t="s">
        <v>173</v>
      </c>
      <c r="D42" s="126" t="s">
        <v>174</v>
      </c>
      <c r="E42" s="126" t="s">
        <v>240</v>
      </c>
      <c r="F42" s="97" t="str">
        <f>Egresos!A51</f>
        <v>54305</v>
      </c>
      <c r="G42" s="102" t="str">
        <f>Egresos!B51</f>
        <v>Servicios de publicidad</v>
      </c>
      <c r="H42" s="127">
        <f>Egresos!J51</f>
        <v>500</v>
      </c>
    </row>
    <row r="43" spans="1:8" ht="15.75" customHeight="1">
      <c r="A43" s="125">
        <v>44</v>
      </c>
      <c r="B43" s="126" t="s">
        <v>175</v>
      </c>
      <c r="C43" s="126" t="s">
        <v>173</v>
      </c>
      <c r="D43" s="126" t="s">
        <v>174</v>
      </c>
      <c r="E43" s="126" t="s">
        <v>240</v>
      </c>
      <c r="F43" s="97" t="str">
        <f>Egresos!A55</f>
        <v>54314</v>
      </c>
      <c r="G43" s="102" t="str">
        <f>Egresos!B55</f>
        <v>Antenciones oficiales</v>
      </c>
      <c r="H43" s="127">
        <f>Egresos!J55</f>
        <v>3500</v>
      </c>
    </row>
    <row r="44" spans="1:8" ht="15.75" customHeight="1">
      <c r="A44" s="125">
        <v>63</v>
      </c>
      <c r="B44" s="126" t="s">
        <v>175</v>
      </c>
      <c r="C44" s="126" t="s">
        <v>173</v>
      </c>
      <c r="D44" s="126" t="s">
        <v>174</v>
      </c>
      <c r="E44" s="126" t="s">
        <v>240</v>
      </c>
      <c r="F44" s="97" t="str">
        <f>Egresos!A74</f>
        <v>55799</v>
      </c>
      <c r="G44" s="102" t="str">
        <f>Egresos!B74</f>
        <v>Gastos diversos</v>
      </c>
      <c r="H44" s="127">
        <f>Egresos!J74</f>
        <v>5517.57</v>
      </c>
    </row>
    <row r="45" spans="1:8" ht="15.75" customHeight="1">
      <c r="A45" s="125">
        <v>64</v>
      </c>
      <c r="B45" s="126" t="s">
        <v>175</v>
      </c>
      <c r="C45" s="126" t="s">
        <v>173</v>
      </c>
      <c r="D45" s="126" t="s">
        <v>174</v>
      </c>
      <c r="E45" s="126" t="s">
        <v>240</v>
      </c>
      <c r="F45" s="97" t="str">
        <f>Egresos!A75</f>
        <v>56201</v>
      </c>
      <c r="G45" s="102" t="str">
        <f>Egresos!B75</f>
        <v>Transferencias corrientes al sector público</v>
      </c>
      <c r="H45" s="127">
        <f>Egresos!J75</f>
        <v>2000</v>
      </c>
    </row>
    <row r="46" spans="1:8" ht="15.75" customHeight="1">
      <c r="A46" s="125">
        <v>65</v>
      </c>
      <c r="B46" s="126" t="s">
        <v>175</v>
      </c>
      <c r="C46" s="126" t="s">
        <v>173</v>
      </c>
      <c r="D46" s="126" t="s">
        <v>174</v>
      </c>
      <c r="E46" s="126" t="s">
        <v>240</v>
      </c>
      <c r="F46" s="97" t="str">
        <f>Egresos!A76</f>
        <v>56303</v>
      </c>
      <c r="G46" s="102" t="str">
        <f>Egresos!B76</f>
        <v>A organismos sin fines de lucro</v>
      </c>
      <c r="H46" s="127">
        <f>Egresos!J76</f>
        <v>2500</v>
      </c>
    </row>
    <row r="47" spans="1:8" ht="15.75" customHeight="1">
      <c r="A47" s="125">
        <v>66</v>
      </c>
      <c r="B47" s="126" t="s">
        <v>175</v>
      </c>
      <c r="C47" s="126" t="s">
        <v>173</v>
      </c>
      <c r="D47" s="126" t="s">
        <v>174</v>
      </c>
      <c r="E47" s="126" t="s">
        <v>240</v>
      </c>
      <c r="F47" s="97" t="str">
        <f>Egresos!A77</f>
        <v>56304</v>
      </c>
      <c r="G47" s="102" t="str">
        <f>Egresos!B77</f>
        <v>A personas naturales</v>
      </c>
      <c r="H47" s="127">
        <f>Egresos!J77</f>
        <v>6000</v>
      </c>
    </row>
    <row r="48" spans="1:8" ht="15.75" customHeight="1">
      <c r="A48" s="125">
        <v>72</v>
      </c>
      <c r="B48" s="126" t="s">
        <v>175</v>
      </c>
      <c r="C48" s="126" t="s">
        <v>173</v>
      </c>
      <c r="D48" s="126" t="s">
        <v>174</v>
      </c>
      <c r="E48" s="126" t="s">
        <v>240</v>
      </c>
      <c r="F48" s="97" t="str">
        <f>Egresos!A83</f>
        <v>61199</v>
      </c>
      <c r="G48" s="102" t="str">
        <f>Egresos!B83</f>
        <v>Bienes muebles diversos</v>
      </c>
      <c r="H48" s="127">
        <f>Egresos!J83</f>
        <v>800</v>
      </c>
    </row>
    <row r="49" spans="1:11" ht="15.75" customHeight="1">
      <c r="A49" s="125"/>
      <c r="B49" s="126"/>
      <c r="C49" s="126"/>
      <c r="D49" s="126"/>
      <c r="E49" s="193"/>
      <c r="F49" s="229"/>
      <c r="G49" s="183" t="s">
        <v>379</v>
      </c>
      <c r="H49" s="134">
        <f>SUM(H30:H48)</f>
        <v>47275.57</v>
      </c>
    </row>
    <row r="50" spans="1:11" ht="16.5" customHeight="1" thickBot="1">
      <c r="A50" s="44"/>
      <c r="B50" s="33"/>
      <c r="C50" s="33"/>
      <c r="D50" s="33"/>
      <c r="E50" s="128"/>
      <c r="F50" s="230"/>
      <c r="G50" s="35" t="s">
        <v>38</v>
      </c>
      <c r="H50" s="133">
        <f>H28+H49</f>
        <v>109665.39</v>
      </c>
    </row>
    <row r="51" spans="1:11">
      <c r="A51" s="11"/>
      <c r="B51" s="11"/>
      <c r="C51" s="11"/>
      <c r="D51" s="11"/>
      <c r="E51" s="11"/>
      <c r="F51" s="231"/>
      <c r="H51" s="130"/>
    </row>
    <row r="52" spans="1:11">
      <c r="A52" s="117"/>
      <c r="B52" s="117"/>
      <c r="C52" s="117"/>
      <c r="D52" s="117"/>
      <c r="E52" s="117"/>
      <c r="F52" s="232"/>
      <c r="H52" s="204"/>
      <c r="K52" s="205"/>
    </row>
    <row r="53" spans="1:11" ht="19.5" customHeight="1">
      <c r="A53" s="131"/>
      <c r="B53" s="131"/>
      <c r="C53" s="131"/>
      <c r="D53" s="131"/>
      <c r="E53" s="131"/>
      <c r="F53" s="233"/>
    </row>
    <row r="54" spans="1:11">
      <c r="A54" s="117"/>
      <c r="B54" s="117"/>
      <c r="C54" s="117"/>
      <c r="D54" s="117"/>
      <c r="E54" s="117"/>
      <c r="F54" s="232"/>
      <c r="G54" s="117"/>
    </row>
    <row r="55" spans="1:11">
      <c r="A55" s="117"/>
      <c r="B55" s="117"/>
      <c r="C55" s="117"/>
      <c r="D55" s="117"/>
      <c r="E55" s="117"/>
      <c r="F55" s="232"/>
      <c r="G55" s="117"/>
    </row>
    <row r="56" spans="1:11">
      <c r="A56" s="117"/>
      <c r="B56" s="117"/>
      <c r="C56" s="117"/>
      <c r="D56" s="117"/>
      <c r="E56" s="117"/>
      <c r="F56" s="232"/>
      <c r="G56" s="117"/>
    </row>
    <row r="57" spans="1:11">
      <c r="A57" s="117"/>
      <c r="B57" s="117"/>
      <c r="C57" s="117"/>
      <c r="D57" s="117"/>
      <c r="E57" s="117"/>
      <c r="F57" s="232"/>
      <c r="G57" s="117"/>
    </row>
    <row r="58" spans="1:11">
      <c r="A58" s="117"/>
      <c r="B58" s="117"/>
      <c r="C58" s="117"/>
      <c r="D58" s="117"/>
      <c r="E58" s="117"/>
      <c r="F58" s="232"/>
      <c r="G58" s="117"/>
    </row>
    <row r="59" spans="1:11" ht="18">
      <c r="A59" s="24"/>
      <c r="B59" s="123"/>
      <c r="C59" s="123"/>
      <c r="D59" s="11"/>
      <c r="E59" s="11"/>
      <c r="F59" s="231"/>
    </row>
    <row r="60" spans="1:11" ht="18">
      <c r="A60" s="24"/>
      <c r="B60" s="123"/>
      <c r="C60" s="123"/>
      <c r="D60" s="11"/>
      <c r="E60" s="11"/>
      <c r="F60" s="231"/>
    </row>
    <row r="61" spans="1:11">
      <c r="A61" s="88"/>
      <c r="B61" s="89"/>
      <c r="C61" s="89"/>
      <c r="D61" s="90"/>
      <c r="E61" s="90"/>
      <c r="F61" s="234"/>
      <c r="G61" s="91"/>
      <c r="H61" s="92"/>
      <c r="I61" s="93"/>
    </row>
    <row r="62" spans="1:11">
      <c r="A62" s="88"/>
      <c r="B62" s="90"/>
      <c r="C62" s="90"/>
      <c r="D62" s="90"/>
      <c r="E62" s="90"/>
      <c r="F62" s="234"/>
      <c r="G62" s="91"/>
      <c r="H62" s="92"/>
      <c r="I62" s="93"/>
    </row>
    <row r="63" spans="1:11">
      <c r="A63" s="88"/>
      <c r="B63" s="90"/>
      <c r="C63" s="90"/>
      <c r="D63" s="90"/>
      <c r="E63" s="90"/>
      <c r="F63" s="234"/>
      <c r="G63" s="91"/>
      <c r="H63" s="92"/>
      <c r="I63" s="93"/>
    </row>
    <row r="64" spans="1:11">
      <c r="A64" s="88"/>
      <c r="B64" s="90"/>
      <c r="C64" s="90"/>
      <c r="D64" s="90"/>
      <c r="E64" s="90"/>
      <c r="F64" s="234"/>
      <c r="G64" s="91"/>
      <c r="H64" s="92"/>
      <c r="I64" s="93"/>
    </row>
    <row r="65" spans="1:9">
      <c r="A65" s="88"/>
      <c r="B65" s="90"/>
      <c r="C65" s="90"/>
      <c r="D65" s="90"/>
      <c r="E65" s="90"/>
      <c r="F65" s="234"/>
      <c r="G65" s="91"/>
      <c r="H65" s="92"/>
      <c r="I65" s="93"/>
    </row>
    <row r="66" spans="1:9">
      <c r="A66" s="88"/>
      <c r="B66" s="90"/>
      <c r="C66" s="90"/>
      <c r="D66" s="90"/>
      <c r="E66" s="90"/>
      <c r="F66" s="234"/>
      <c r="G66" s="91"/>
      <c r="H66" s="92"/>
      <c r="I66" s="93"/>
    </row>
    <row r="67" spans="1:9">
      <c r="A67" s="88"/>
      <c r="B67" s="90"/>
      <c r="C67" s="90"/>
      <c r="D67" s="90"/>
      <c r="E67" s="90"/>
      <c r="F67" s="234"/>
      <c r="G67" s="91"/>
      <c r="H67" s="92"/>
      <c r="I67" s="93"/>
    </row>
    <row r="68" spans="1:9">
      <c r="A68" s="94"/>
      <c r="B68" s="90"/>
      <c r="C68" s="90"/>
      <c r="D68" s="90"/>
      <c r="E68" s="90"/>
      <c r="F68" s="234"/>
      <c r="G68" s="91"/>
      <c r="H68" s="92"/>
      <c r="I68" s="93"/>
    </row>
    <row r="69" spans="1:9">
      <c r="A69" s="94"/>
      <c r="B69" s="90"/>
      <c r="C69" s="90"/>
      <c r="D69" s="90"/>
      <c r="E69" s="90"/>
      <c r="F69" s="234"/>
      <c r="G69" s="91"/>
      <c r="H69" s="92"/>
      <c r="I69" s="93"/>
    </row>
    <row r="70" spans="1:9">
      <c r="A70" s="95"/>
      <c r="B70" s="90"/>
      <c r="C70" s="90"/>
      <c r="D70" s="90"/>
      <c r="E70" s="90"/>
      <c r="F70" s="234"/>
      <c r="G70" s="91"/>
      <c r="H70" s="92"/>
      <c r="I70" s="93"/>
    </row>
    <row r="71" spans="1:9">
      <c r="A71" s="90"/>
      <c r="B71" s="90"/>
      <c r="C71" s="90"/>
      <c r="D71" s="90"/>
      <c r="E71" s="90"/>
      <c r="F71" s="234"/>
      <c r="G71" s="91"/>
      <c r="H71" s="92"/>
      <c r="I71" s="93"/>
    </row>
    <row r="72" spans="1:9">
      <c r="A72" s="96"/>
      <c r="B72" s="96"/>
      <c r="C72" s="96"/>
      <c r="D72" s="96"/>
      <c r="E72" s="96"/>
      <c r="F72" s="234"/>
      <c r="G72" s="91"/>
      <c r="H72" s="92"/>
      <c r="I72" s="93"/>
    </row>
    <row r="73" spans="1:9">
      <c r="A73" s="96"/>
      <c r="B73" s="96"/>
      <c r="C73" s="96"/>
      <c r="D73" s="96"/>
      <c r="E73" s="96"/>
      <c r="F73" s="234"/>
      <c r="G73" s="91"/>
      <c r="H73" s="92"/>
      <c r="I73" s="93"/>
    </row>
    <row r="74" spans="1:9">
      <c r="F74" s="231"/>
    </row>
    <row r="75" spans="1:9">
      <c r="F75" s="231"/>
    </row>
    <row r="76" spans="1:9">
      <c r="F76" s="231"/>
    </row>
    <row r="77" spans="1:9">
      <c r="F77" s="231"/>
    </row>
    <row r="78" spans="1:9">
      <c r="F78" s="231"/>
    </row>
    <row r="79" spans="1:9">
      <c r="F79" s="231"/>
    </row>
    <row r="80" spans="1:9">
      <c r="F80" s="231"/>
    </row>
    <row r="81" spans="6:6">
      <c r="F81" s="231"/>
    </row>
    <row r="82" spans="6:6">
      <c r="F82" s="231"/>
    </row>
    <row r="83" spans="6:6">
      <c r="F83" s="231"/>
    </row>
    <row r="84" spans="6:6">
      <c r="F84" s="231"/>
    </row>
    <row r="85" spans="6:6">
      <c r="F85" s="231"/>
    </row>
    <row r="86" spans="6:6">
      <c r="F86" s="231"/>
    </row>
    <row r="87" spans="6:6">
      <c r="F87" s="231"/>
    </row>
    <row r="88" spans="6:6">
      <c r="F88" s="231"/>
    </row>
    <row r="89" spans="6:6">
      <c r="F89" s="231"/>
    </row>
    <row r="90" spans="6:6">
      <c r="F90" s="231"/>
    </row>
    <row r="91" spans="6:6">
      <c r="F91" s="231"/>
    </row>
    <row r="92" spans="6:6">
      <c r="F92" s="231"/>
    </row>
    <row r="93" spans="6:6">
      <c r="F93" s="231"/>
    </row>
    <row r="94" spans="6:6">
      <c r="F94" s="231"/>
    </row>
    <row r="95" spans="6:6">
      <c r="F95" s="231"/>
    </row>
    <row r="96" spans="6:6">
      <c r="F96" s="231"/>
    </row>
    <row r="97" spans="6:6">
      <c r="F97" s="231"/>
    </row>
    <row r="98" spans="6:6">
      <c r="F98" s="231"/>
    </row>
    <row r="99" spans="6:6">
      <c r="F99" s="231"/>
    </row>
    <row r="100" spans="6:6">
      <c r="F100" s="231"/>
    </row>
    <row r="101" spans="6:6">
      <c r="F101" s="231"/>
    </row>
    <row r="102" spans="6:6">
      <c r="F102" s="231"/>
    </row>
    <row r="103" spans="6:6">
      <c r="F103" s="231"/>
    </row>
    <row r="104" spans="6:6">
      <c r="F104" s="231"/>
    </row>
    <row r="105" spans="6:6">
      <c r="F105" s="231"/>
    </row>
    <row r="106" spans="6:6">
      <c r="F106" s="231"/>
    </row>
    <row r="107" spans="6:6">
      <c r="F107" s="231"/>
    </row>
    <row r="108" spans="6:6">
      <c r="F108" s="231"/>
    </row>
    <row r="109" spans="6:6">
      <c r="F109" s="231"/>
    </row>
    <row r="110" spans="6:6">
      <c r="F110" s="231"/>
    </row>
    <row r="111" spans="6:6">
      <c r="F111" s="231"/>
    </row>
    <row r="112" spans="6:6">
      <c r="F112" s="231"/>
    </row>
    <row r="113" spans="6:6">
      <c r="F113" s="231"/>
    </row>
    <row r="114" spans="6:6">
      <c r="F114" s="231"/>
    </row>
    <row r="115" spans="6:6">
      <c r="F115" s="231"/>
    </row>
    <row r="116" spans="6:6">
      <c r="F116" s="231"/>
    </row>
    <row r="117" spans="6:6">
      <c r="F117" s="231"/>
    </row>
    <row r="118" spans="6:6">
      <c r="F118" s="231"/>
    </row>
    <row r="119" spans="6:6">
      <c r="F119" s="231"/>
    </row>
    <row r="120" spans="6:6">
      <c r="F120" s="231"/>
    </row>
    <row r="121" spans="6:6">
      <c r="F121" s="231"/>
    </row>
    <row r="122" spans="6:6">
      <c r="F122" s="231"/>
    </row>
    <row r="123" spans="6:6">
      <c r="F123" s="231"/>
    </row>
    <row r="124" spans="6:6">
      <c r="F124" s="231"/>
    </row>
    <row r="125" spans="6:6">
      <c r="F125" s="231"/>
    </row>
    <row r="126" spans="6:6">
      <c r="F126" s="231"/>
    </row>
    <row r="127" spans="6:6">
      <c r="F127" s="231"/>
    </row>
    <row r="128" spans="6:6">
      <c r="F128" s="231"/>
    </row>
    <row r="129" spans="6:6">
      <c r="F129" s="231"/>
    </row>
    <row r="130" spans="6:6">
      <c r="F130" s="231"/>
    </row>
    <row r="131" spans="6:6">
      <c r="F131" s="231"/>
    </row>
    <row r="132" spans="6:6">
      <c r="F132" s="231"/>
    </row>
    <row r="133" spans="6:6">
      <c r="F133" s="231"/>
    </row>
    <row r="134" spans="6:6">
      <c r="F134" s="231"/>
    </row>
    <row r="135" spans="6:6">
      <c r="F135" s="231"/>
    </row>
    <row r="136" spans="6:6">
      <c r="F136" s="231"/>
    </row>
    <row r="137" spans="6:6">
      <c r="F137" s="231"/>
    </row>
    <row r="138" spans="6:6">
      <c r="F138" s="231"/>
    </row>
    <row r="139" spans="6:6">
      <c r="F139" s="231"/>
    </row>
    <row r="140" spans="6:6">
      <c r="F140" s="231"/>
    </row>
    <row r="141" spans="6:6">
      <c r="F141" s="231"/>
    </row>
    <row r="142" spans="6:6">
      <c r="F142" s="231"/>
    </row>
    <row r="143" spans="6:6">
      <c r="F143" s="231"/>
    </row>
    <row r="144" spans="6:6">
      <c r="F144" s="231"/>
    </row>
    <row r="145" spans="6:6">
      <c r="F145" s="231"/>
    </row>
    <row r="146" spans="6:6">
      <c r="F146" s="231"/>
    </row>
    <row r="147" spans="6:6">
      <c r="F147" s="231"/>
    </row>
    <row r="148" spans="6:6">
      <c r="F148" s="231"/>
    </row>
    <row r="149" spans="6:6">
      <c r="F149" s="231"/>
    </row>
    <row r="150" spans="6:6">
      <c r="F150" s="231"/>
    </row>
    <row r="151" spans="6:6">
      <c r="F151" s="231"/>
    </row>
    <row r="152" spans="6:6">
      <c r="F152" s="231"/>
    </row>
    <row r="153" spans="6:6">
      <c r="F153" s="231"/>
    </row>
    <row r="154" spans="6:6">
      <c r="F154" s="231"/>
    </row>
    <row r="155" spans="6:6">
      <c r="F155" s="231"/>
    </row>
    <row r="156" spans="6:6">
      <c r="F156" s="231"/>
    </row>
    <row r="157" spans="6:6">
      <c r="F157" s="231"/>
    </row>
    <row r="158" spans="6:6">
      <c r="F158" s="231"/>
    </row>
    <row r="159" spans="6:6">
      <c r="F159" s="231"/>
    </row>
    <row r="160" spans="6:6">
      <c r="F160" s="231"/>
    </row>
    <row r="161" spans="6:6">
      <c r="F161" s="231"/>
    </row>
    <row r="162" spans="6:6">
      <c r="F162" s="231"/>
    </row>
    <row r="163" spans="6:6">
      <c r="F163" s="231"/>
    </row>
    <row r="164" spans="6:6">
      <c r="F164" s="231"/>
    </row>
    <row r="165" spans="6:6">
      <c r="F165" s="231"/>
    </row>
    <row r="166" spans="6:6">
      <c r="F166" s="231"/>
    </row>
    <row r="167" spans="6:6">
      <c r="F167" s="231"/>
    </row>
    <row r="168" spans="6:6">
      <c r="F168" s="231"/>
    </row>
    <row r="169" spans="6:6">
      <c r="F169" s="231"/>
    </row>
    <row r="170" spans="6:6">
      <c r="F170" s="231"/>
    </row>
    <row r="171" spans="6:6">
      <c r="F171" s="231"/>
    </row>
    <row r="172" spans="6:6">
      <c r="F172" s="231"/>
    </row>
    <row r="173" spans="6:6">
      <c r="F173" s="231"/>
    </row>
    <row r="174" spans="6:6">
      <c r="F174" s="231"/>
    </row>
    <row r="175" spans="6:6">
      <c r="F175" s="231"/>
    </row>
    <row r="176" spans="6:6">
      <c r="F176" s="231"/>
    </row>
    <row r="177" spans="6:6">
      <c r="F177" s="231"/>
    </row>
    <row r="178" spans="6:6">
      <c r="F178" s="231"/>
    </row>
    <row r="179" spans="6:6">
      <c r="F179" s="231"/>
    </row>
    <row r="180" spans="6:6">
      <c r="F180" s="231"/>
    </row>
    <row r="181" spans="6:6">
      <c r="F181" s="231"/>
    </row>
    <row r="182" spans="6:6">
      <c r="F182" s="231"/>
    </row>
    <row r="183" spans="6:6">
      <c r="F183" s="231"/>
    </row>
    <row r="184" spans="6:6">
      <c r="F184" s="231"/>
    </row>
    <row r="185" spans="6:6">
      <c r="F185" s="231"/>
    </row>
    <row r="186" spans="6:6">
      <c r="F186" s="231"/>
    </row>
    <row r="187" spans="6:6">
      <c r="F187" s="231"/>
    </row>
    <row r="188" spans="6:6">
      <c r="F188" s="231"/>
    </row>
    <row r="189" spans="6:6">
      <c r="F189" s="231"/>
    </row>
    <row r="190" spans="6:6">
      <c r="F190" s="231"/>
    </row>
    <row r="191" spans="6:6">
      <c r="F191" s="231"/>
    </row>
    <row r="192" spans="6:6">
      <c r="F192" s="231"/>
    </row>
    <row r="193" spans="6:6">
      <c r="F193" s="231"/>
    </row>
    <row r="194" spans="6:6">
      <c r="F194" s="231"/>
    </row>
    <row r="195" spans="6:6">
      <c r="F195" s="231"/>
    </row>
    <row r="196" spans="6:6">
      <c r="F196" s="231"/>
    </row>
    <row r="197" spans="6:6">
      <c r="F197" s="231"/>
    </row>
    <row r="198" spans="6:6">
      <c r="F198" s="231"/>
    </row>
    <row r="199" spans="6:6">
      <c r="F199" s="231"/>
    </row>
    <row r="200" spans="6:6">
      <c r="F200" s="231"/>
    </row>
    <row r="201" spans="6:6">
      <c r="F201" s="231"/>
    </row>
    <row r="202" spans="6:6">
      <c r="F202" s="231"/>
    </row>
    <row r="203" spans="6:6">
      <c r="F203" s="231"/>
    </row>
    <row r="204" spans="6:6">
      <c r="F204" s="231"/>
    </row>
    <row r="205" spans="6:6">
      <c r="F205" s="231"/>
    </row>
    <row r="206" spans="6:6">
      <c r="F206" s="231"/>
    </row>
    <row r="207" spans="6:6">
      <c r="F207" s="231"/>
    </row>
    <row r="208" spans="6:6">
      <c r="F208" s="231"/>
    </row>
    <row r="209" spans="6:6">
      <c r="F209" s="231"/>
    </row>
    <row r="210" spans="6:6">
      <c r="F210" s="231"/>
    </row>
    <row r="211" spans="6:6">
      <c r="F211" s="231"/>
    </row>
    <row r="212" spans="6:6">
      <c r="F212" s="231"/>
    </row>
    <row r="213" spans="6:6">
      <c r="F213" s="231"/>
    </row>
    <row r="214" spans="6:6">
      <c r="F214" s="231"/>
    </row>
  </sheetData>
  <sheetProtection formatCells="0" formatColumns="0" autoFilter="0" pivotTables="0"/>
  <protectedRanges>
    <protectedRange sqref="H28:H29 H49:H144" name="Rango1_1"/>
  </protectedRanges>
  <autoFilter ref="A12:H48"/>
  <mergeCells count="9">
    <mergeCell ref="A8:H8"/>
    <mergeCell ref="A11:E11"/>
    <mergeCell ref="A6:H6"/>
    <mergeCell ref="A9:H9"/>
    <mergeCell ref="A2:H2"/>
    <mergeCell ref="A3:H3"/>
    <mergeCell ref="A4:H4"/>
    <mergeCell ref="A5:H5"/>
    <mergeCell ref="A7:H7"/>
  </mergeCells>
  <phoneticPr fontId="6" type="noConversion"/>
  <pageMargins left="1.1811023622047245" right="0.59055118110236227" top="0.39370078740157483" bottom="0.59055118110236227" header="0" footer="0"/>
  <pageSetup scale="75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O203"/>
  <sheetViews>
    <sheetView topLeftCell="A16" zoomScale="130" zoomScaleNormal="130" workbookViewId="0">
      <selection activeCell="O19" sqref="O19"/>
    </sheetView>
  </sheetViews>
  <sheetFormatPr baseColWidth="10" defaultRowHeight="15"/>
  <cols>
    <col min="1" max="1" width="4.5703125" style="18" customWidth="1"/>
    <col min="2" max="2" width="4.42578125" style="18" customWidth="1"/>
    <col min="3" max="4" width="4.5703125" style="18" customWidth="1"/>
    <col min="5" max="5" width="6.140625" style="18" customWidth="1"/>
    <col min="6" max="6" width="11" style="18" customWidth="1"/>
    <col min="7" max="7" width="50.5703125" style="4" customWidth="1"/>
    <col min="8" max="8" width="24.85546875" style="45" customWidth="1"/>
    <col min="9" max="9" width="11.42578125" style="37"/>
    <col min="10" max="10" width="12.28515625" style="37" bestFit="1" customWidth="1"/>
    <col min="11" max="11" width="12.85546875" style="37" bestFit="1" customWidth="1"/>
    <col min="12" max="12" width="11.42578125" style="37"/>
    <col min="13" max="13" width="12.42578125" style="37" bestFit="1" customWidth="1"/>
    <col min="14" max="14" width="11.42578125" style="37"/>
    <col min="15" max="15" width="12" style="37" bestFit="1" customWidth="1"/>
    <col min="16" max="16384" width="11.42578125" style="37"/>
  </cols>
  <sheetData>
    <row r="1" spans="1:15" ht="18">
      <c r="A1" s="4"/>
      <c r="C1" s="29"/>
      <c r="D1" s="29"/>
      <c r="E1" s="29"/>
      <c r="F1" s="29"/>
      <c r="G1" s="29"/>
      <c r="H1" s="30" t="s">
        <v>92</v>
      </c>
    </row>
    <row r="2" spans="1:15" ht="18.75">
      <c r="A2" s="295" t="s">
        <v>239</v>
      </c>
      <c r="B2" s="308"/>
      <c r="C2" s="308"/>
      <c r="D2" s="308"/>
      <c r="E2" s="308"/>
      <c r="F2" s="308"/>
      <c r="G2" s="308"/>
      <c r="H2" s="308"/>
    </row>
    <row r="3" spans="1:15" ht="18.75">
      <c r="A3" s="295" t="s">
        <v>208</v>
      </c>
      <c r="B3" s="308"/>
      <c r="C3" s="308"/>
      <c r="D3" s="308"/>
      <c r="E3" s="308"/>
      <c r="F3" s="308"/>
      <c r="G3" s="308"/>
      <c r="H3" s="308"/>
    </row>
    <row r="4" spans="1:15" ht="18.75">
      <c r="A4" s="295" t="s">
        <v>12</v>
      </c>
      <c r="B4" s="308"/>
      <c r="C4" s="308"/>
      <c r="D4" s="308"/>
      <c r="E4" s="308"/>
      <c r="F4" s="308"/>
      <c r="G4" s="308"/>
      <c r="H4" s="308"/>
    </row>
    <row r="5" spans="1:15" ht="18.75">
      <c r="A5" s="295" t="s">
        <v>484</v>
      </c>
      <c r="B5" s="308"/>
      <c r="C5" s="308"/>
      <c r="D5" s="308"/>
      <c r="E5" s="308"/>
      <c r="F5" s="308"/>
      <c r="G5" s="308"/>
      <c r="H5" s="308"/>
    </row>
    <row r="6" spans="1:15" ht="18.75">
      <c r="A6" s="295" t="s">
        <v>13</v>
      </c>
      <c r="B6" s="308"/>
      <c r="C6" s="308"/>
      <c r="D6" s="308"/>
      <c r="E6" s="308"/>
      <c r="F6" s="308"/>
      <c r="G6" s="308"/>
      <c r="H6" s="308"/>
    </row>
    <row r="7" spans="1:15" ht="14.25" customHeight="1">
      <c r="A7" s="303"/>
      <c r="B7" s="309"/>
      <c r="C7" s="309"/>
      <c r="D7" s="309"/>
      <c r="E7" s="309"/>
      <c r="F7" s="309"/>
      <c r="G7" s="309"/>
      <c r="H7" s="309"/>
    </row>
    <row r="8" spans="1:15" ht="18.75">
      <c r="A8" s="300" t="s">
        <v>96</v>
      </c>
      <c r="B8" s="300"/>
      <c r="C8" s="300"/>
      <c r="D8" s="300"/>
      <c r="E8" s="300"/>
      <c r="F8" s="300"/>
      <c r="G8" s="300"/>
      <c r="H8" s="300"/>
    </row>
    <row r="9" spans="1:15" ht="19.5" thickBot="1">
      <c r="A9" s="268" t="s">
        <v>180</v>
      </c>
      <c r="B9" s="268"/>
      <c r="C9" s="268"/>
      <c r="D9" s="268"/>
      <c r="E9" s="268"/>
      <c r="F9" s="268"/>
      <c r="G9" s="268"/>
      <c r="H9" s="268"/>
    </row>
    <row r="10" spans="1:15" ht="32.25" customHeight="1" thickBot="1">
      <c r="A10" s="301" t="s">
        <v>6</v>
      </c>
      <c r="B10" s="305"/>
      <c r="C10" s="305"/>
      <c r="D10" s="305"/>
      <c r="E10" s="306"/>
      <c r="F10" s="256" t="s">
        <v>36</v>
      </c>
      <c r="G10" s="51"/>
      <c r="H10" s="38"/>
    </row>
    <row r="11" spans="1:15" ht="200.25" customHeight="1" thickBot="1">
      <c r="A11" s="52" t="s">
        <v>32</v>
      </c>
      <c r="B11" s="53" t="s">
        <v>33</v>
      </c>
      <c r="C11" s="53" t="s">
        <v>34</v>
      </c>
      <c r="D11" s="53" t="s">
        <v>39</v>
      </c>
      <c r="E11" s="54" t="s">
        <v>35</v>
      </c>
      <c r="F11" s="307"/>
      <c r="G11" s="55" t="s">
        <v>37</v>
      </c>
      <c r="H11" s="43" t="s">
        <v>100</v>
      </c>
    </row>
    <row r="12" spans="1:15" ht="15.75" customHeight="1" thickBot="1">
      <c r="A12" s="47">
        <v>1</v>
      </c>
      <c r="B12" s="48" t="s">
        <v>173</v>
      </c>
      <c r="C12" s="48" t="s">
        <v>173</v>
      </c>
      <c r="D12" s="48" t="s">
        <v>176</v>
      </c>
      <c r="E12" s="48" t="s">
        <v>177</v>
      </c>
      <c r="F12" s="97">
        <f>Egresos!A12</f>
        <v>51101</v>
      </c>
      <c r="G12" s="101" t="str">
        <f>Egresos!B12</f>
        <v>Sueldos</v>
      </c>
      <c r="H12" s="178">
        <f>Egresos!C12</f>
        <v>65400.959999999999</v>
      </c>
      <c r="M12" s="124" t="s">
        <v>541</v>
      </c>
      <c r="O12" s="218">
        <f>M99</f>
        <v>74115.404999999999</v>
      </c>
    </row>
    <row r="13" spans="1:15" ht="15.75" customHeight="1" thickBot="1">
      <c r="A13" s="47">
        <v>1</v>
      </c>
      <c r="B13" s="48" t="s">
        <v>173</v>
      </c>
      <c r="C13" s="48" t="s">
        <v>173</v>
      </c>
      <c r="D13" s="48" t="s">
        <v>176</v>
      </c>
      <c r="E13" s="48" t="s">
        <v>177</v>
      </c>
      <c r="F13" s="97">
        <f>Egresos!A13</f>
        <v>51103</v>
      </c>
      <c r="G13" s="101" t="str">
        <f>Egresos!B13</f>
        <v>Aguinaldos</v>
      </c>
      <c r="H13" s="178">
        <f>Egresos!C13</f>
        <v>3041.33</v>
      </c>
      <c r="J13" s="218">
        <f>SUM(H12:H16)</f>
        <v>76514.87999999999</v>
      </c>
    </row>
    <row r="14" spans="1:15" ht="15.75" customHeight="1" thickBot="1">
      <c r="A14" s="47">
        <v>1</v>
      </c>
      <c r="B14" s="48" t="s">
        <v>173</v>
      </c>
      <c r="C14" s="48" t="s">
        <v>173</v>
      </c>
      <c r="D14" s="48" t="s">
        <v>176</v>
      </c>
      <c r="E14" s="48" t="s">
        <v>177</v>
      </c>
      <c r="F14" s="97" t="str">
        <f>Egresos!A15</f>
        <v>51107</v>
      </c>
      <c r="G14" s="101" t="str">
        <f>Egresos!B15</f>
        <v>Beneficios Adicionales</v>
      </c>
      <c r="H14" s="178">
        <f>Egresos!C15</f>
        <v>2100</v>
      </c>
      <c r="K14" s="221" t="s">
        <v>476</v>
      </c>
      <c r="L14" s="37">
        <v>51101</v>
      </c>
      <c r="M14" s="220">
        <v>65000</v>
      </c>
      <c r="N14" s="222" t="s">
        <v>478</v>
      </c>
      <c r="O14" s="218">
        <f>H12-M14</f>
        <v>400.95999999999913</v>
      </c>
    </row>
    <row r="15" spans="1:15" ht="15.75" customHeight="1" thickBot="1">
      <c r="A15" s="47">
        <v>1</v>
      </c>
      <c r="B15" s="48" t="s">
        <v>173</v>
      </c>
      <c r="C15" s="48" t="s">
        <v>173</v>
      </c>
      <c r="D15" s="48" t="s">
        <v>176</v>
      </c>
      <c r="E15" s="48" t="s">
        <v>177</v>
      </c>
      <c r="F15" s="97" t="str">
        <f>Egresos!A19</f>
        <v>51401</v>
      </c>
      <c r="G15" s="101" t="str">
        <f>Egresos!B19</f>
        <v>Por Remuneraciones Permanentes (ISSS)</v>
      </c>
      <c r="H15" s="178">
        <f>Egresos!C19</f>
        <v>3483.36</v>
      </c>
      <c r="K15" s="221" t="s">
        <v>477</v>
      </c>
      <c r="L15" s="37">
        <v>55799</v>
      </c>
      <c r="M15" s="220">
        <f>M13+M14</f>
        <v>65000</v>
      </c>
      <c r="N15" s="222" t="s">
        <v>478</v>
      </c>
      <c r="O15" s="218"/>
    </row>
    <row r="16" spans="1:15" ht="15.75" customHeight="1" thickBot="1">
      <c r="A16" s="47">
        <v>1</v>
      </c>
      <c r="B16" s="48" t="s">
        <v>173</v>
      </c>
      <c r="C16" s="48" t="s">
        <v>173</v>
      </c>
      <c r="D16" s="48" t="s">
        <v>176</v>
      </c>
      <c r="E16" s="48" t="s">
        <v>177</v>
      </c>
      <c r="F16" s="97" t="str">
        <f>Egresos!A20</f>
        <v>51501</v>
      </c>
      <c r="G16" s="101" t="str">
        <f>Egresos!B20</f>
        <v>Por Remuneraciones Permanentes (AFP'S)</v>
      </c>
      <c r="H16" s="178">
        <f>Egresos!C20</f>
        <v>2489.23</v>
      </c>
      <c r="K16" s="221"/>
      <c r="M16" s="220"/>
      <c r="N16" s="222"/>
    </row>
    <row r="17" spans="1:15" ht="15.75" customHeight="1" thickBot="1">
      <c r="A17" s="47">
        <v>1</v>
      </c>
      <c r="B17" s="48" t="s">
        <v>173</v>
      </c>
      <c r="C17" s="48" t="s">
        <v>173</v>
      </c>
      <c r="D17" s="48" t="s">
        <v>176</v>
      </c>
      <c r="E17" s="48" t="s">
        <v>177</v>
      </c>
      <c r="F17" s="97" t="str">
        <f>Egresos!A27</f>
        <v>54104</v>
      </c>
      <c r="G17" s="101" t="str">
        <f>Egresos!B27</f>
        <v>Productos Textiles y Vestuarios</v>
      </c>
      <c r="H17" s="178">
        <f>Egresos!C27</f>
        <v>0</v>
      </c>
    </row>
    <row r="18" spans="1:15" ht="15.75" customHeight="1" thickBot="1">
      <c r="A18" s="47">
        <v>1</v>
      </c>
      <c r="B18" s="48" t="s">
        <v>173</v>
      </c>
      <c r="C18" s="48" t="s">
        <v>173</v>
      </c>
      <c r="D18" s="48" t="s">
        <v>176</v>
      </c>
      <c r="E18" s="48" t="s">
        <v>177</v>
      </c>
      <c r="F18" s="97" t="str">
        <f>Egresos!A28</f>
        <v>54105</v>
      </c>
      <c r="G18" s="101" t="str">
        <f>Egresos!B28</f>
        <v>Productos de papel y carton</v>
      </c>
      <c r="H18" s="178">
        <f>Egresos!C28</f>
        <v>155.25</v>
      </c>
      <c r="K18" s="221" t="s">
        <v>476</v>
      </c>
      <c r="L18" s="37">
        <v>51101</v>
      </c>
      <c r="M18" s="220">
        <v>9200</v>
      </c>
      <c r="N18" s="222" t="s">
        <v>542</v>
      </c>
      <c r="O18" s="218">
        <f>H40-M18</f>
        <v>22888</v>
      </c>
    </row>
    <row r="19" spans="1:15" ht="15.75" customHeight="1" thickBot="1">
      <c r="A19" s="47">
        <v>1</v>
      </c>
      <c r="B19" s="48" t="s">
        <v>173</v>
      </c>
      <c r="C19" s="48" t="s">
        <v>173</v>
      </c>
      <c r="D19" s="48" t="s">
        <v>176</v>
      </c>
      <c r="E19" s="48" t="s">
        <v>177</v>
      </c>
      <c r="F19" s="97">
        <f>Egresos!A31</f>
        <v>54109</v>
      </c>
      <c r="G19" s="101" t="str">
        <f>Egresos!B31</f>
        <v>Llantas y neumáticos</v>
      </c>
      <c r="H19" s="178">
        <f>Egresos!C31</f>
        <v>0</v>
      </c>
      <c r="K19" s="221" t="s">
        <v>477</v>
      </c>
      <c r="L19" s="37">
        <v>55799</v>
      </c>
      <c r="M19" s="220">
        <f>M17+M18</f>
        <v>9200</v>
      </c>
      <c r="N19" s="222" t="s">
        <v>542</v>
      </c>
    </row>
    <row r="20" spans="1:15" ht="15.75" customHeight="1" thickBot="1">
      <c r="A20" s="47">
        <v>1</v>
      </c>
      <c r="B20" s="48" t="s">
        <v>173</v>
      </c>
      <c r="C20" s="48" t="s">
        <v>173</v>
      </c>
      <c r="D20" s="48" t="s">
        <v>176</v>
      </c>
      <c r="E20" s="48" t="s">
        <v>177</v>
      </c>
      <c r="F20" s="97">
        <f>Egresos!A32</f>
        <v>54110</v>
      </c>
      <c r="G20" s="101" t="str">
        <f>Egresos!B32</f>
        <v>Combustibles y Lubricantes</v>
      </c>
      <c r="H20" s="178">
        <f>Egresos!C32</f>
        <v>4800</v>
      </c>
    </row>
    <row r="21" spans="1:15" ht="15.75" customHeight="1" thickBot="1">
      <c r="A21" s="47">
        <v>1</v>
      </c>
      <c r="B21" s="48" t="s">
        <v>173</v>
      </c>
      <c r="C21" s="48" t="s">
        <v>173</v>
      </c>
      <c r="D21" s="48" t="s">
        <v>176</v>
      </c>
      <c r="E21" s="48" t="s">
        <v>177</v>
      </c>
      <c r="F21" s="97" t="str">
        <f>Egresos!A35</f>
        <v>54114</v>
      </c>
      <c r="G21" s="101" t="str">
        <f>Egresos!B35</f>
        <v>Materiales de oficina</v>
      </c>
      <c r="H21" s="178">
        <f>Egresos!C35</f>
        <v>92.85</v>
      </c>
    </row>
    <row r="22" spans="1:15" ht="15.75" customHeight="1" thickBot="1">
      <c r="A22" s="47">
        <v>1</v>
      </c>
      <c r="B22" s="48" t="s">
        <v>173</v>
      </c>
      <c r="C22" s="48" t="s">
        <v>173</v>
      </c>
      <c r="D22" s="48" t="s">
        <v>176</v>
      </c>
      <c r="E22" s="48" t="s">
        <v>177</v>
      </c>
      <c r="F22" s="97" t="str">
        <f>Egresos!A36</f>
        <v>54115</v>
      </c>
      <c r="G22" s="101" t="str">
        <f>Egresos!B36</f>
        <v>Materiales Informaticos</v>
      </c>
      <c r="H22" s="178">
        <f>Egresos!C36</f>
        <v>164</v>
      </c>
    </row>
    <row r="23" spans="1:15" ht="15.75" customHeight="1" thickBot="1">
      <c r="A23" s="47">
        <v>1</v>
      </c>
      <c r="B23" s="48" t="s">
        <v>173</v>
      </c>
      <c r="C23" s="48" t="s">
        <v>173</v>
      </c>
      <c r="D23" s="48" t="s">
        <v>176</v>
      </c>
      <c r="E23" s="48" t="s">
        <v>177</v>
      </c>
      <c r="F23" s="97" t="str">
        <f>Egresos!A39</f>
        <v>54119</v>
      </c>
      <c r="G23" s="101" t="str">
        <f>Egresos!B39</f>
        <v>Materiales Eléctricos</v>
      </c>
      <c r="H23" s="178">
        <f>Egresos!C39</f>
        <v>300</v>
      </c>
    </row>
    <row r="24" spans="1:15" ht="15.75" customHeight="1" thickBot="1">
      <c r="A24" s="47">
        <v>1</v>
      </c>
      <c r="B24" s="48" t="s">
        <v>173</v>
      </c>
      <c r="C24" s="48" t="s">
        <v>173</v>
      </c>
      <c r="D24" s="48" t="s">
        <v>176</v>
      </c>
      <c r="E24" s="48" t="s">
        <v>177</v>
      </c>
      <c r="F24" s="97" t="str">
        <f>Egresos!A40</f>
        <v>54121</v>
      </c>
      <c r="G24" s="101" t="str">
        <f>Egresos!B40</f>
        <v>Especies Municipales</v>
      </c>
      <c r="H24" s="178">
        <f>Egresos!C40</f>
        <v>1600</v>
      </c>
    </row>
    <row r="25" spans="1:15" ht="15.75" customHeight="1" thickBot="1">
      <c r="A25" s="47">
        <v>1</v>
      </c>
      <c r="B25" s="48" t="s">
        <v>173</v>
      </c>
      <c r="C25" s="48" t="s">
        <v>173</v>
      </c>
      <c r="D25" s="48" t="s">
        <v>176</v>
      </c>
      <c r="E25" s="48" t="s">
        <v>177</v>
      </c>
      <c r="F25" s="97" t="str">
        <f>Egresos!A42</f>
        <v>54201</v>
      </c>
      <c r="G25" s="101" t="str">
        <f>Egresos!B42</f>
        <v>Servicios de energía eléctrica</v>
      </c>
      <c r="H25" s="178">
        <f>Egresos!C42</f>
        <v>0</v>
      </c>
    </row>
    <row r="26" spans="1:15" ht="15.75" customHeight="1" thickBot="1">
      <c r="A26" s="47">
        <v>1</v>
      </c>
      <c r="B26" s="48" t="s">
        <v>173</v>
      </c>
      <c r="C26" s="48" t="s">
        <v>173</v>
      </c>
      <c r="D26" s="48" t="s">
        <v>176</v>
      </c>
      <c r="E26" s="48" t="s">
        <v>177</v>
      </c>
      <c r="F26" s="97" t="str">
        <f>Egresos!A44</f>
        <v>54203</v>
      </c>
      <c r="G26" s="101" t="str">
        <f>Egresos!B44</f>
        <v>Servicios de telecomunicaciones</v>
      </c>
      <c r="H26" s="178">
        <f>Egresos!C44</f>
        <v>5700</v>
      </c>
    </row>
    <row r="27" spans="1:15" ht="15.75" customHeight="1" thickBot="1">
      <c r="A27" s="47">
        <v>1</v>
      </c>
      <c r="B27" s="48" t="s">
        <v>173</v>
      </c>
      <c r="C27" s="48" t="s">
        <v>173</v>
      </c>
      <c r="D27" s="48" t="s">
        <v>176</v>
      </c>
      <c r="E27" s="48" t="s">
        <v>177</v>
      </c>
      <c r="F27" s="97" t="str">
        <f>Egresos!A47</f>
        <v>54301</v>
      </c>
      <c r="G27" s="101" t="str">
        <f>Egresos!B47</f>
        <v>Mant. y reparacion de bienes muebles</v>
      </c>
      <c r="H27" s="178">
        <f>Egresos!C47</f>
        <v>3360</v>
      </c>
    </row>
    <row r="28" spans="1:15" ht="15.75" customHeight="1" thickBot="1">
      <c r="A28" s="47">
        <v>1</v>
      </c>
      <c r="B28" s="48" t="s">
        <v>173</v>
      </c>
      <c r="C28" s="48" t="s">
        <v>173</v>
      </c>
      <c r="D28" s="48" t="s">
        <v>176</v>
      </c>
      <c r="E28" s="48" t="s">
        <v>177</v>
      </c>
      <c r="F28" s="97" t="str">
        <f>Egresos!A48</f>
        <v>54302</v>
      </c>
      <c r="G28" s="101" t="str">
        <f>Egresos!B48</f>
        <v>Mantenimiento y reparación de vehículos</v>
      </c>
      <c r="H28" s="178">
        <f>Egresos!C48</f>
        <v>1500</v>
      </c>
    </row>
    <row r="29" spans="1:15" ht="15.75" customHeight="1" thickBot="1">
      <c r="A29" s="47">
        <v>1</v>
      </c>
      <c r="B29" s="48" t="s">
        <v>173</v>
      </c>
      <c r="C29" s="48" t="s">
        <v>173</v>
      </c>
      <c r="D29" s="48" t="s">
        <v>176</v>
      </c>
      <c r="E29" s="48" t="s">
        <v>177</v>
      </c>
      <c r="F29" s="97" t="str">
        <f>Egresos!A51</f>
        <v>54305</v>
      </c>
      <c r="G29" s="101" t="str">
        <f>Egresos!B51</f>
        <v>Servicios de publicidad</v>
      </c>
      <c r="H29" s="178">
        <f>Egresos!C51</f>
        <v>0</v>
      </c>
    </row>
    <row r="30" spans="1:15" ht="15.75" customHeight="1" thickBot="1">
      <c r="A30" s="47">
        <v>1</v>
      </c>
      <c r="B30" s="48" t="s">
        <v>173</v>
      </c>
      <c r="C30" s="48" t="s">
        <v>173</v>
      </c>
      <c r="D30" s="48" t="s">
        <v>176</v>
      </c>
      <c r="E30" s="48" t="s">
        <v>177</v>
      </c>
      <c r="F30" s="97" t="str">
        <f>Egresos!A54</f>
        <v>54313</v>
      </c>
      <c r="G30" s="101" t="str">
        <f>Egresos!B54</f>
        <v>Impresiones, publicac. y reproducciones</v>
      </c>
      <c r="H30" s="178">
        <f>Egresos!C54</f>
        <v>100</v>
      </c>
    </row>
    <row r="31" spans="1:15" ht="15.75" customHeight="1" thickBot="1">
      <c r="A31" s="47">
        <v>1</v>
      </c>
      <c r="B31" s="48" t="s">
        <v>173</v>
      </c>
      <c r="C31" s="48" t="s">
        <v>173</v>
      </c>
      <c r="D31" s="48" t="s">
        <v>176</v>
      </c>
      <c r="E31" s="48" t="s">
        <v>177</v>
      </c>
      <c r="F31" s="97" t="str">
        <f>Egresos!A55</f>
        <v>54314</v>
      </c>
      <c r="G31" s="101" t="str">
        <f>Egresos!B55</f>
        <v>Antenciones oficiales</v>
      </c>
      <c r="H31" s="178">
        <f>Egresos!C55</f>
        <v>0</v>
      </c>
    </row>
    <row r="32" spans="1:15" ht="15.75" customHeight="1" thickBot="1">
      <c r="A32" s="47">
        <v>1</v>
      </c>
      <c r="B32" s="48" t="s">
        <v>173</v>
      </c>
      <c r="C32" s="48" t="s">
        <v>173</v>
      </c>
      <c r="D32" s="48" t="s">
        <v>176</v>
      </c>
      <c r="E32" s="48" t="s">
        <v>177</v>
      </c>
      <c r="F32" s="97" t="str">
        <f>Egresos!A60</f>
        <v>54403</v>
      </c>
      <c r="G32" s="101" t="str">
        <f>Egresos!B60</f>
        <v>Viaticos por comisión interna</v>
      </c>
      <c r="H32" s="178">
        <f>Egresos!C60</f>
        <v>200</v>
      </c>
    </row>
    <row r="33" spans="1:10" ht="15.75" customHeight="1" thickBot="1">
      <c r="A33" s="47">
        <v>1</v>
      </c>
      <c r="B33" s="48" t="s">
        <v>173</v>
      </c>
      <c r="C33" s="48" t="s">
        <v>173</v>
      </c>
      <c r="D33" s="48" t="s">
        <v>176</v>
      </c>
      <c r="E33" s="48" t="s">
        <v>177</v>
      </c>
      <c r="F33" s="97" t="str">
        <f>Egresos!A70</f>
        <v>55508</v>
      </c>
      <c r="G33" s="101" t="str">
        <f>Egresos!B70</f>
        <v>Derechos</v>
      </c>
      <c r="H33" s="178">
        <f>Egresos!C70</f>
        <v>30</v>
      </c>
    </row>
    <row r="34" spans="1:10" ht="15.75" customHeight="1" thickBot="1">
      <c r="A34" s="47">
        <v>1</v>
      </c>
      <c r="B34" s="48" t="s">
        <v>173</v>
      </c>
      <c r="C34" s="48" t="s">
        <v>173</v>
      </c>
      <c r="D34" s="48" t="s">
        <v>176</v>
      </c>
      <c r="E34" s="48" t="s">
        <v>177</v>
      </c>
      <c r="F34" s="97" t="str">
        <f>Egresos!A71</f>
        <v>55601</v>
      </c>
      <c r="G34" s="101" t="str">
        <f>Egresos!B71</f>
        <v>Primas y gastos de seguros de personas</v>
      </c>
      <c r="H34" s="178">
        <f>Egresos!C71</f>
        <v>5346</v>
      </c>
    </row>
    <row r="35" spans="1:10" ht="15.75" customHeight="1" thickBot="1">
      <c r="A35" s="47">
        <v>1</v>
      </c>
      <c r="B35" s="48" t="s">
        <v>173</v>
      </c>
      <c r="C35" s="48" t="s">
        <v>173</v>
      </c>
      <c r="D35" s="48" t="s">
        <v>176</v>
      </c>
      <c r="E35" s="48" t="s">
        <v>177</v>
      </c>
      <c r="F35" s="97" t="str">
        <f>Egresos!A72</f>
        <v>55602</v>
      </c>
      <c r="G35" s="101" t="str">
        <f>Egresos!B72</f>
        <v>Primas y gastos de seguros de bienes</v>
      </c>
      <c r="H35" s="178">
        <f>Egresos!C72</f>
        <v>990</v>
      </c>
    </row>
    <row r="36" spans="1:10" ht="15.75" customHeight="1" thickBot="1">
      <c r="A36" s="47">
        <v>1</v>
      </c>
      <c r="B36" s="48" t="s">
        <v>173</v>
      </c>
      <c r="C36" s="48" t="s">
        <v>173</v>
      </c>
      <c r="D36" s="48" t="s">
        <v>176</v>
      </c>
      <c r="E36" s="48" t="s">
        <v>177</v>
      </c>
      <c r="F36" s="97" t="str">
        <f>Egresos!A75</f>
        <v>56201</v>
      </c>
      <c r="G36" s="101" t="str">
        <f>Egresos!B75</f>
        <v>Transferencias corrientes al sector público</v>
      </c>
      <c r="H36" s="178">
        <f>Egresos!C75</f>
        <v>7919.52</v>
      </c>
    </row>
    <row r="37" spans="1:10" ht="15.75" customHeight="1" thickBot="1">
      <c r="A37" s="47">
        <v>1</v>
      </c>
      <c r="B37" s="48" t="s">
        <v>173</v>
      </c>
      <c r="C37" s="48" t="s">
        <v>173</v>
      </c>
      <c r="D37" s="48" t="s">
        <v>176</v>
      </c>
      <c r="E37" s="48" t="s">
        <v>177</v>
      </c>
      <c r="F37" s="97" t="str">
        <f>Egresos!A76</f>
        <v>56303</v>
      </c>
      <c r="G37" s="101" t="str">
        <f>Egresos!B76</f>
        <v>A organismos sin fines de lucro</v>
      </c>
      <c r="H37" s="178">
        <f>Egresos!C76</f>
        <v>2700</v>
      </c>
    </row>
    <row r="38" spans="1:10" ht="15.75" customHeight="1">
      <c r="A38" s="47">
        <v>1</v>
      </c>
      <c r="B38" s="48" t="s">
        <v>173</v>
      </c>
      <c r="C38" s="48" t="s">
        <v>173</v>
      </c>
      <c r="D38" s="48" t="s">
        <v>176</v>
      </c>
      <c r="E38" s="48" t="s">
        <v>177</v>
      </c>
      <c r="F38" s="97" t="str">
        <f>Egresos!A81</f>
        <v>61104</v>
      </c>
      <c r="G38" s="101" t="str">
        <f>Egresos!B81</f>
        <v>Equipos informáticos</v>
      </c>
      <c r="H38" s="178">
        <f>Egresos!C81</f>
        <v>0</v>
      </c>
    </row>
    <row r="39" spans="1:10" ht="15.75" customHeight="1" thickBot="1">
      <c r="A39" s="47"/>
      <c r="B39" s="48"/>
      <c r="C39" s="48"/>
      <c r="D39" s="48"/>
      <c r="E39" s="48"/>
      <c r="F39" s="228"/>
      <c r="G39" s="158" t="s">
        <v>380</v>
      </c>
      <c r="H39" s="132">
        <f>SUM(H12:H38)</f>
        <v>111472.5</v>
      </c>
    </row>
    <row r="40" spans="1:10" ht="15.75" customHeight="1" thickBot="1">
      <c r="A40" s="47">
        <v>1</v>
      </c>
      <c r="B40" s="48" t="s">
        <v>173</v>
      </c>
      <c r="C40" s="48" t="s">
        <v>175</v>
      </c>
      <c r="D40" s="48" t="s">
        <v>176</v>
      </c>
      <c r="E40" s="48" t="s">
        <v>177</v>
      </c>
      <c r="F40" s="97">
        <f>Egresos!A12</f>
        <v>51101</v>
      </c>
      <c r="G40" s="101" t="str">
        <f>Egresos!B12</f>
        <v>Sueldos</v>
      </c>
      <c r="H40" s="178">
        <f>Egresos!E12</f>
        <v>32088</v>
      </c>
      <c r="J40" s="218">
        <f>SUM(H40:H44)</f>
        <v>42455.54</v>
      </c>
    </row>
    <row r="41" spans="1:10" ht="15.75" customHeight="1" thickBot="1">
      <c r="A41" s="47">
        <v>1</v>
      </c>
      <c r="B41" s="48" t="s">
        <v>173</v>
      </c>
      <c r="C41" s="48" t="s">
        <v>175</v>
      </c>
      <c r="D41" s="48" t="s">
        <v>176</v>
      </c>
      <c r="E41" s="48" t="s">
        <v>177</v>
      </c>
      <c r="F41" s="97">
        <f>Egresos!A13</f>
        <v>51103</v>
      </c>
      <c r="G41" s="101" t="str">
        <f>Egresos!B13</f>
        <v>Aguinaldos</v>
      </c>
      <c r="H41" s="178">
        <f>Egresos!E13</f>
        <v>2674</v>
      </c>
    </row>
    <row r="42" spans="1:10" ht="15.75" customHeight="1" thickBot="1">
      <c r="A42" s="47">
        <v>1</v>
      </c>
      <c r="B42" s="48" t="s">
        <v>173</v>
      </c>
      <c r="C42" s="48" t="s">
        <v>175</v>
      </c>
      <c r="D42" s="48" t="s">
        <v>176</v>
      </c>
      <c r="E42" s="48" t="s">
        <v>177</v>
      </c>
      <c r="F42" s="97" t="str">
        <f>Egresos!A15</f>
        <v>51107</v>
      </c>
      <c r="G42" s="101" t="str">
        <f>Egresos!B15</f>
        <v>Beneficios Adicionales</v>
      </c>
      <c r="H42" s="178">
        <f>Egresos!E15</f>
        <v>2800</v>
      </c>
    </row>
    <row r="43" spans="1:10" ht="15.75" customHeight="1" thickBot="1">
      <c r="A43" s="47">
        <v>1</v>
      </c>
      <c r="B43" s="48" t="s">
        <v>173</v>
      </c>
      <c r="C43" s="48" t="s">
        <v>175</v>
      </c>
      <c r="D43" s="48" t="s">
        <v>176</v>
      </c>
      <c r="E43" s="48" t="s">
        <v>177</v>
      </c>
      <c r="F43" s="97" t="str">
        <f>Egresos!A19</f>
        <v>51401</v>
      </c>
      <c r="G43" s="101" t="str">
        <f>Egresos!B19</f>
        <v>Por Remuneraciones Permanentes (ISSS)</v>
      </c>
      <c r="H43" s="178">
        <f>Egresos!E19</f>
        <v>2486.8200000000002</v>
      </c>
    </row>
    <row r="44" spans="1:10" ht="15.75" customHeight="1" thickBot="1">
      <c r="A44" s="47">
        <v>1</v>
      </c>
      <c r="B44" s="48" t="s">
        <v>173</v>
      </c>
      <c r="C44" s="48" t="s">
        <v>175</v>
      </c>
      <c r="D44" s="48" t="s">
        <v>176</v>
      </c>
      <c r="E44" s="48" t="s">
        <v>177</v>
      </c>
      <c r="F44" s="97" t="str">
        <f>Egresos!A20</f>
        <v>51501</v>
      </c>
      <c r="G44" s="101" t="str">
        <f>Egresos!B20</f>
        <v>Por Remuneraciones Permanentes (AFP'S)</v>
      </c>
      <c r="H44" s="178">
        <f>Egresos!E20</f>
        <v>2406.7199999999998</v>
      </c>
    </row>
    <row r="45" spans="1:10" ht="15.75" customHeight="1" thickBot="1">
      <c r="A45" s="47">
        <v>1</v>
      </c>
      <c r="B45" s="48" t="s">
        <v>173</v>
      </c>
      <c r="C45" s="48" t="s">
        <v>175</v>
      </c>
      <c r="D45" s="48" t="s">
        <v>176</v>
      </c>
      <c r="E45" s="48" t="s">
        <v>177</v>
      </c>
      <c r="F45" s="97" t="str">
        <f>Egresos!A28</f>
        <v>54105</v>
      </c>
      <c r="G45" s="101" t="str">
        <f>Egresos!B28</f>
        <v>Productos de papel y carton</v>
      </c>
      <c r="H45" s="178">
        <f>Egresos!E28</f>
        <v>960</v>
      </c>
    </row>
    <row r="46" spans="1:10" ht="15.75" customHeight="1" thickBot="1">
      <c r="A46" s="47">
        <v>1</v>
      </c>
      <c r="B46" s="48" t="s">
        <v>173</v>
      </c>
      <c r="C46" s="48" t="s">
        <v>175</v>
      </c>
      <c r="D46" s="48" t="s">
        <v>176</v>
      </c>
      <c r="E46" s="48" t="s">
        <v>177</v>
      </c>
      <c r="F46" s="97" t="str">
        <f>Egresos!A35</f>
        <v>54114</v>
      </c>
      <c r="G46" s="101" t="str">
        <f>Egresos!B35</f>
        <v>Materiales de oficina</v>
      </c>
      <c r="H46" s="178">
        <f>Egresos!E35</f>
        <v>674.21</v>
      </c>
    </row>
    <row r="47" spans="1:10" ht="15.75" customHeight="1" thickBot="1">
      <c r="A47" s="47">
        <v>1</v>
      </c>
      <c r="B47" s="48" t="s">
        <v>173</v>
      </c>
      <c r="C47" s="48" t="s">
        <v>175</v>
      </c>
      <c r="D47" s="48" t="s">
        <v>176</v>
      </c>
      <c r="E47" s="48" t="s">
        <v>177</v>
      </c>
      <c r="F47" s="97" t="str">
        <f>Egresos!A36</f>
        <v>54115</v>
      </c>
      <c r="G47" s="101" t="str">
        <f>Egresos!B36</f>
        <v>Materiales Informaticos</v>
      </c>
      <c r="H47" s="178">
        <f>Egresos!E36</f>
        <v>3285.8</v>
      </c>
    </row>
    <row r="48" spans="1:10" ht="15.75" customHeight="1" thickBot="1">
      <c r="A48" s="47">
        <v>1</v>
      </c>
      <c r="B48" s="48" t="s">
        <v>173</v>
      </c>
      <c r="C48" s="48" t="s">
        <v>175</v>
      </c>
      <c r="D48" s="48" t="s">
        <v>176</v>
      </c>
      <c r="E48" s="48" t="s">
        <v>177</v>
      </c>
      <c r="F48" s="97" t="str">
        <f>Egresos!A39</f>
        <v>54119</v>
      </c>
      <c r="G48" s="101" t="str">
        <f>Egresos!B39</f>
        <v>Materiales Eléctricos</v>
      </c>
      <c r="H48" s="178">
        <f>Egresos!E39</f>
        <v>132</v>
      </c>
    </row>
    <row r="49" spans="1:10" ht="15.75" customHeight="1" thickBot="1">
      <c r="A49" s="47">
        <v>1</v>
      </c>
      <c r="B49" s="48" t="s">
        <v>173</v>
      </c>
      <c r="C49" s="48" t="s">
        <v>175</v>
      </c>
      <c r="D49" s="48" t="s">
        <v>176</v>
      </c>
      <c r="E49" s="48" t="s">
        <v>177</v>
      </c>
      <c r="F49" s="97" t="str">
        <f>Egresos!A41</f>
        <v>54199</v>
      </c>
      <c r="G49" s="101" t="str">
        <f>Egresos!B41</f>
        <v>Bienes de uso y consumo diverso</v>
      </c>
      <c r="H49" s="178">
        <f>Egresos!E41</f>
        <v>16</v>
      </c>
    </row>
    <row r="50" spans="1:10" ht="15.75" customHeight="1" thickBot="1">
      <c r="A50" s="47">
        <v>1</v>
      </c>
      <c r="B50" s="48" t="s">
        <v>173</v>
      </c>
      <c r="C50" s="48" t="s">
        <v>175</v>
      </c>
      <c r="D50" s="48" t="s">
        <v>176</v>
      </c>
      <c r="E50" s="48" t="s">
        <v>177</v>
      </c>
      <c r="F50" s="97" t="str">
        <f>Egresos!A58</f>
        <v>54401</v>
      </c>
      <c r="G50" s="101" t="str">
        <f>Egresos!B58</f>
        <v>Pasajes al interior</v>
      </c>
      <c r="H50" s="178">
        <f>Egresos!E58</f>
        <v>200</v>
      </c>
    </row>
    <row r="51" spans="1:10" ht="15.75" customHeight="1" thickBot="1">
      <c r="A51" s="47">
        <v>1</v>
      </c>
      <c r="B51" s="48" t="s">
        <v>173</v>
      </c>
      <c r="C51" s="48" t="s">
        <v>175</v>
      </c>
      <c r="D51" s="48" t="s">
        <v>176</v>
      </c>
      <c r="E51" s="48" t="s">
        <v>177</v>
      </c>
      <c r="F51" s="97" t="str">
        <f>Egresos!A60</f>
        <v>54403</v>
      </c>
      <c r="G51" s="101" t="str">
        <f>Egresos!B60</f>
        <v>Viaticos por comisión interna</v>
      </c>
      <c r="H51" s="178">
        <f>Egresos!E60</f>
        <v>400</v>
      </c>
    </row>
    <row r="52" spans="1:10" ht="15.75" customHeight="1" thickBot="1">
      <c r="A52" s="47">
        <v>1</v>
      </c>
      <c r="B52" s="48" t="s">
        <v>173</v>
      </c>
      <c r="C52" s="48" t="s">
        <v>175</v>
      </c>
      <c r="D52" s="48" t="s">
        <v>176</v>
      </c>
      <c r="E52" s="48" t="s">
        <v>177</v>
      </c>
      <c r="F52" s="97" t="str">
        <f>Egresos!A73</f>
        <v>55603</v>
      </c>
      <c r="G52" s="101" t="str">
        <f>Egresos!B73</f>
        <v>Comisiones y gastos bancarios</v>
      </c>
      <c r="H52" s="178">
        <f>Egresos!E73</f>
        <v>100</v>
      </c>
    </row>
    <row r="53" spans="1:10" ht="15.75" customHeight="1" thickBot="1">
      <c r="A53" s="47">
        <v>1</v>
      </c>
      <c r="B53" s="48" t="s">
        <v>173</v>
      </c>
      <c r="C53" s="48" t="s">
        <v>175</v>
      </c>
      <c r="D53" s="48" t="s">
        <v>176</v>
      </c>
      <c r="E53" s="48" t="s">
        <v>177</v>
      </c>
      <c r="F53" s="97" t="str">
        <f>Egresos!A81</f>
        <v>61104</v>
      </c>
      <c r="G53" s="101" t="str">
        <f>Egresos!B81</f>
        <v>Equipos informáticos</v>
      </c>
      <c r="H53" s="178">
        <f>Egresos!E81</f>
        <v>453.5</v>
      </c>
    </row>
    <row r="54" spans="1:10" ht="15.75" customHeight="1" thickBot="1">
      <c r="A54" s="47">
        <v>1</v>
      </c>
      <c r="B54" s="48" t="s">
        <v>173</v>
      </c>
      <c r="C54" s="48" t="s">
        <v>175</v>
      </c>
      <c r="D54" s="48" t="s">
        <v>176</v>
      </c>
      <c r="E54" s="48" t="s">
        <v>177</v>
      </c>
      <c r="F54" s="97" t="str">
        <f>Egresos!A83</f>
        <v>61199</v>
      </c>
      <c r="G54" s="101" t="str">
        <f>Egresos!B83</f>
        <v>Bienes muebles diversos</v>
      </c>
      <c r="H54" s="178">
        <f>Egresos!E83</f>
        <v>7</v>
      </c>
    </row>
    <row r="55" spans="1:10" ht="15.75" customHeight="1">
      <c r="A55" s="47">
        <v>1</v>
      </c>
      <c r="B55" s="48" t="s">
        <v>173</v>
      </c>
      <c r="C55" s="48" t="s">
        <v>175</v>
      </c>
      <c r="D55" s="48" t="s">
        <v>176</v>
      </c>
      <c r="E55" s="48" t="s">
        <v>177</v>
      </c>
      <c r="F55" s="97" t="str">
        <f>Egresos!A86</f>
        <v>61403</v>
      </c>
      <c r="G55" s="101" t="str">
        <f>Egresos!B86</f>
        <v>Derechos de propiedad intelectual</v>
      </c>
      <c r="H55" s="178">
        <f>Egresos!E86</f>
        <v>400</v>
      </c>
    </row>
    <row r="56" spans="1:10" ht="15.75" customHeight="1" thickBot="1">
      <c r="A56" s="47"/>
      <c r="B56" s="48"/>
      <c r="C56" s="48"/>
      <c r="D56" s="48"/>
      <c r="E56" s="48"/>
      <c r="F56" s="228"/>
      <c r="G56" s="158" t="s">
        <v>380</v>
      </c>
      <c r="H56" s="132">
        <f>SUM(H40:H55)</f>
        <v>49084.05</v>
      </c>
    </row>
    <row r="57" spans="1:10" ht="15.75" customHeight="1" thickBot="1">
      <c r="A57" s="47">
        <v>1</v>
      </c>
      <c r="B57" s="48" t="s">
        <v>175</v>
      </c>
      <c r="C57" s="48" t="s">
        <v>173</v>
      </c>
      <c r="D57" s="48" t="s">
        <v>176</v>
      </c>
      <c r="E57" s="48" t="s">
        <v>177</v>
      </c>
      <c r="F57" s="97">
        <f>Egresos!A12</f>
        <v>51101</v>
      </c>
      <c r="G57" s="101" t="str">
        <f>Egresos!B12</f>
        <v>Sueldos</v>
      </c>
      <c r="H57" s="178">
        <f>Egresos!G12</f>
        <v>15838.32</v>
      </c>
      <c r="J57" s="218">
        <f>SUM(H57:H61)</f>
        <v>20753.22</v>
      </c>
    </row>
    <row r="58" spans="1:10" ht="15.75" customHeight="1" thickBot="1">
      <c r="A58" s="47">
        <v>1</v>
      </c>
      <c r="B58" s="48" t="s">
        <v>175</v>
      </c>
      <c r="C58" s="48" t="s">
        <v>173</v>
      </c>
      <c r="D58" s="48" t="s">
        <v>176</v>
      </c>
      <c r="E58" s="48" t="s">
        <v>177</v>
      </c>
      <c r="F58" s="97">
        <f>Egresos!A13</f>
        <v>51103</v>
      </c>
      <c r="G58" s="101" t="str">
        <f>Egresos!B13</f>
        <v>Aguinaldos</v>
      </c>
      <c r="H58" s="178">
        <f>Egresos!G13</f>
        <v>1319.86</v>
      </c>
    </row>
    <row r="59" spans="1:10" ht="15.75" customHeight="1" thickBot="1">
      <c r="A59" s="47">
        <v>1</v>
      </c>
      <c r="B59" s="48" t="s">
        <v>175</v>
      </c>
      <c r="C59" s="48" t="s">
        <v>173</v>
      </c>
      <c r="D59" s="48" t="s">
        <v>176</v>
      </c>
      <c r="E59" s="48" t="s">
        <v>177</v>
      </c>
      <c r="F59" s="97" t="str">
        <f>Egresos!A15</f>
        <v>51107</v>
      </c>
      <c r="G59" s="101" t="str">
        <f>Egresos!B15</f>
        <v>Beneficios Adicionales</v>
      </c>
      <c r="H59" s="178">
        <f>Egresos!G15</f>
        <v>1400</v>
      </c>
    </row>
    <row r="60" spans="1:10" ht="15.75" customHeight="1" thickBot="1">
      <c r="A60" s="47">
        <v>1</v>
      </c>
      <c r="B60" s="48" t="s">
        <v>175</v>
      </c>
      <c r="C60" s="48" t="s">
        <v>173</v>
      </c>
      <c r="D60" s="48" t="s">
        <v>176</v>
      </c>
      <c r="E60" s="48" t="s">
        <v>177</v>
      </c>
      <c r="F60" s="97" t="str">
        <f>Egresos!A19</f>
        <v>51401</v>
      </c>
      <c r="G60" s="101" t="str">
        <f>Egresos!B19</f>
        <v>Por Remuneraciones Permanentes (ISSS)</v>
      </c>
      <c r="H60" s="178">
        <f>Egresos!G19</f>
        <v>1187.8800000000001</v>
      </c>
    </row>
    <row r="61" spans="1:10" ht="15.75" customHeight="1" thickBot="1">
      <c r="A61" s="47">
        <v>1</v>
      </c>
      <c r="B61" s="48" t="s">
        <v>175</v>
      </c>
      <c r="C61" s="48" t="s">
        <v>173</v>
      </c>
      <c r="D61" s="48" t="s">
        <v>176</v>
      </c>
      <c r="E61" s="48" t="s">
        <v>177</v>
      </c>
      <c r="F61" s="97" t="str">
        <f>Egresos!A20</f>
        <v>51501</v>
      </c>
      <c r="G61" s="101" t="str">
        <f>Egresos!B20</f>
        <v>Por Remuneraciones Permanentes (AFP'S)</v>
      </c>
      <c r="H61" s="178">
        <f>Egresos!G20</f>
        <v>1007.16</v>
      </c>
    </row>
    <row r="62" spans="1:10" ht="15.75" customHeight="1" thickBot="1">
      <c r="A62" s="47">
        <v>1</v>
      </c>
      <c r="B62" s="48" t="s">
        <v>175</v>
      </c>
      <c r="C62" s="48" t="s">
        <v>173</v>
      </c>
      <c r="D62" s="48" t="s">
        <v>176</v>
      </c>
      <c r="E62" s="48" t="s">
        <v>177</v>
      </c>
      <c r="F62" s="97" t="str">
        <f>Egresos!A28</f>
        <v>54105</v>
      </c>
      <c r="G62" s="101" t="str">
        <f>Egresos!B28</f>
        <v>Productos de papel y carton</v>
      </c>
      <c r="H62" s="178">
        <f>Egresos!G28</f>
        <v>221.44</v>
      </c>
    </row>
    <row r="63" spans="1:10" ht="15.75" customHeight="1" thickBot="1">
      <c r="A63" s="47">
        <v>1</v>
      </c>
      <c r="B63" s="48" t="s">
        <v>175</v>
      </c>
      <c r="C63" s="48" t="s">
        <v>173</v>
      </c>
      <c r="D63" s="48" t="s">
        <v>176</v>
      </c>
      <c r="E63" s="48" t="s">
        <v>177</v>
      </c>
      <c r="F63" s="97" t="str">
        <f>Egresos!A35</f>
        <v>54114</v>
      </c>
      <c r="G63" s="101" t="str">
        <f>Egresos!B35</f>
        <v>Materiales de oficina</v>
      </c>
      <c r="H63" s="178">
        <f>Egresos!G35</f>
        <v>43.92</v>
      </c>
    </row>
    <row r="64" spans="1:10" ht="15.75" customHeight="1" thickBot="1">
      <c r="A64" s="47">
        <v>1</v>
      </c>
      <c r="B64" s="48" t="s">
        <v>175</v>
      </c>
      <c r="C64" s="48" t="s">
        <v>173</v>
      </c>
      <c r="D64" s="48" t="s">
        <v>176</v>
      </c>
      <c r="E64" s="48" t="s">
        <v>177</v>
      </c>
      <c r="F64" s="97" t="str">
        <f>Egresos!A36</f>
        <v>54115</v>
      </c>
      <c r="G64" s="101" t="str">
        <f>Egresos!B36</f>
        <v>Materiales Informaticos</v>
      </c>
      <c r="H64" s="178">
        <f>Egresos!G36</f>
        <v>308</v>
      </c>
    </row>
    <row r="65" spans="1:10" ht="15.75" customHeight="1" thickBot="1">
      <c r="A65" s="47">
        <v>1</v>
      </c>
      <c r="B65" s="48" t="s">
        <v>175</v>
      </c>
      <c r="C65" s="48" t="s">
        <v>173</v>
      </c>
      <c r="D65" s="48" t="s">
        <v>176</v>
      </c>
      <c r="E65" s="48" t="s">
        <v>177</v>
      </c>
      <c r="F65" s="97" t="str">
        <f>Egresos!A81</f>
        <v>61104</v>
      </c>
      <c r="G65" s="101" t="str">
        <f>Egresos!B81</f>
        <v>Equipos informáticos</v>
      </c>
      <c r="H65" s="178">
        <f>Egresos!G81</f>
        <v>175</v>
      </c>
    </row>
    <row r="66" spans="1:10" ht="15.75" customHeight="1" thickBot="1">
      <c r="A66" s="47">
        <v>1</v>
      </c>
      <c r="B66" s="48" t="s">
        <v>175</v>
      </c>
      <c r="C66" s="48" t="s">
        <v>173</v>
      </c>
      <c r="D66" s="48" t="s">
        <v>176</v>
      </c>
      <c r="E66" s="48" t="s">
        <v>177</v>
      </c>
      <c r="F66" s="97" t="str">
        <f>Egresos!A83</f>
        <v>61199</v>
      </c>
      <c r="G66" s="101" t="str">
        <f>Egresos!B83</f>
        <v>Bienes muebles diversos</v>
      </c>
      <c r="H66" s="178">
        <f>Egresos!G83</f>
        <v>80</v>
      </c>
    </row>
    <row r="67" spans="1:10" ht="15.75" customHeight="1">
      <c r="A67" s="47">
        <v>1</v>
      </c>
      <c r="B67" s="48" t="s">
        <v>175</v>
      </c>
      <c r="C67" s="48" t="s">
        <v>173</v>
      </c>
      <c r="D67" s="48" t="s">
        <v>176</v>
      </c>
      <c r="E67" s="48" t="s">
        <v>177</v>
      </c>
      <c r="F67" s="97" t="str">
        <f>Egresos!A86</f>
        <v>61403</v>
      </c>
      <c r="G67" s="101" t="str">
        <f>Egresos!B86</f>
        <v>Derechos de propiedad intelectual</v>
      </c>
      <c r="H67" s="178">
        <f>Egresos!G86</f>
        <v>80</v>
      </c>
    </row>
    <row r="68" spans="1:10" ht="15.75" customHeight="1" thickBot="1">
      <c r="A68" s="47"/>
      <c r="B68" s="48"/>
      <c r="C68" s="48"/>
      <c r="D68" s="48"/>
      <c r="E68" s="48"/>
      <c r="F68" s="228"/>
      <c r="G68" s="158" t="s">
        <v>380</v>
      </c>
      <c r="H68" s="132">
        <f>SUM(H57:H67)</f>
        <v>21661.579999999998</v>
      </c>
    </row>
    <row r="69" spans="1:10" ht="15.75" customHeight="1" thickBot="1">
      <c r="A69" s="47">
        <v>1</v>
      </c>
      <c r="B69" s="48" t="s">
        <v>175</v>
      </c>
      <c r="C69" s="48" t="s">
        <v>175</v>
      </c>
      <c r="D69" s="48" t="s">
        <v>176</v>
      </c>
      <c r="E69" s="48" t="s">
        <v>177</v>
      </c>
      <c r="F69" s="97">
        <f>Egresos!A12</f>
        <v>51101</v>
      </c>
      <c r="G69" s="101" t="str">
        <f>Egresos!B12</f>
        <v>Sueldos</v>
      </c>
      <c r="H69" s="178">
        <f>Egresos!I12</f>
        <v>46478.400000000001</v>
      </c>
      <c r="J69" s="218">
        <f>SUM(H69:H73)</f>
        <v>61915.05</v>
      </c>
    </row>
    <row r="70" spans="1:10" ht="15.75" customHeight="1" thickBot="1">
      <c r="A70" s="47">
        <v>1</v>
      </c>
      <c r="B70" s="48" t="s">
        <v>175</v>
      </c>
      <c r="C70" s="48" t="s">
        <v>175</v>
      </c>
      <c r="D70" s="48" t="s">
        <v>176</v>
      </c>
      <c r="E70" s="48" t="s">
        <v>177</v>
      </c>
      <c r="F70" s="97">
        <f>Egresos!A13</f>
        <v>51103</v>
      </c>
      <c r="G70" s="101" t="str">
        <f>Egresos!B13</f>
        <v>Aguinaldos</v>
      </c>
      <c r="H70" s="178">
        <f>Egresos!I13</f>
        <v>3873.2</v>
      </c>
    </row>
    <row r="71" spans="1:10" ht="15.75" customHeight="1" thickBot="1">
      <c r="A71" s="47">
        <v>1</v>
      </c>
      <c r="B71" s="48" t="s">
        <v>175</v>
      </c>
      <c r="C71" s="48" t="s">
        <v>175</v>
      </c>
      <c r="D71" s="48" t="s">
        <v>176</v>
      </c>
      <c r="E71" s="48" t="s">
        <v>177</v>
      </c>
      <c r="F71" s="97" t="str">
        <f>Egresos!A15</f>
        <v>51107</v>
      </c>
      <c r="G71" s="101" t="str">
        <f>Egresos!B15</f>
        <v>Beneficios Adicionales</v>
      </c>
      <c r="H71" s="178">
        <f>Egresos!I15</f>
        <v>4900</v>
      </c>
    </row>
    <row r="72" spans="1:10" ht="15.75" customHeight="1" thickBot="1">
      <c r="A72" s="47">
        <v>1</v>
      </c>
      <c r="B72" s="48" t="s">
        <v>175</v>
      </c>
      <c r="C72" s="48" t="s">
        <v>175</v>
      </c>
      <c r="D72" s="48" t="s">
        <v>176</v>
      </c>
      <c r="E72" s="48" t="s">
        <v>177</v>
      </c>
      <c r="F72" s="97" t="str">
        <f>Egresos!A19</f>
        <v>51401</v>
      </c>
      <c r="G72" s="101" t="str">
        <f>Egresos!B19</f>
        <v>Por Remuneraciones Permanentes (ISSS)</v>
      </c>
      <c r="H72" s="178">
        <f>Egresos!I19</f>
        <v>3405.36</v>
      </c>
    </row>
    <row r="73" spans="1:10" ht="15.75" customHeight="1" thickBot="1">
      <c r="A73" s="47">
        <v>1</v>
      </c>
      <c r="B73" s="48" t="s">
        <v>175</v>
      </c>
      <c r="C73" s="48" t="s">
        <v>175</v>
      </c>
      <c r="D73" s="48" t="s">
        <v>176</v>
      </c>
      <c r="E73" s="48" t="s">
        <v>177</v>
      </c>
      <c r="F73" s="97" t="str">
        <f>Egresos!A20</f>
        <v>51501</v>
      </c>
      <c r="G73" s="101" t="str">
        <f>Egresos!B20</f>
        <v>Por Remuneraciones Permanentes (AFP'S)</v>
      </c>
      <c r="H73" s="178">
        <f>Egresos!I20</f>
        <v>3258.09</v>
      </c>
    </row>
    <row r="74" spans="1:10" ht="15.75" customHeight="1" thickBot="1">
      <c r="A74" s="47">
        <v>1</v>
      </c>
      <c r="B74" s="48" t="s">
        <v>175</v>
      </c>
      <c r="C74" s="48" t="s">
        <v>175</v>
      </c>
      <c r="D74" s="48" t="s">
        <v>176</v>
      </c>
      <c r="E74" s="48" t="s">
        <v>177</v>
      </c>
      <c r="F74" s="97" t="str">
        <f>Egresos!A27</f>
        <v>54104</v>
      </c>
      <c r="G74" s="101" t="str">
        <f>Egresos!B27</f>
        <v>Productos Textiles y Vestuarios</v>
      </c>
      <c r="H74" s="178">
        <f>Egresos!I27</f>
        <v>54</v>
      </c>
    </row>
    <row r="75" spans="1:10" ht="15.75" customHeight="1" thickBot="1">
      <c r="A75" s="47">
        <v>1</v>
      </c>
      <c r="B75" s="48" t="s">
        <v>175</v>
      </c>
      <c r="C75" s="48" t="s">
        <v>175</v>
      </c>
      <c r="D75" s="48" t="s">
        <v>176</v>
      </c>
      <c r="E75" s="48" t="s">
        <v>177</v>
      </c>
      <c r="F75" s="97" t="str">
        <f>Egresos!A28</f>
        <v>54105</v>
      </c>
      <c r="G75" s="101" t="str">
        <f>Egresos!B28</f>
        <v>Productos de papel y carton</v>
      </c>
      <c r="H75" s="178">
        <f>Egresos!I28</f>
        <v>840</v>
      </c>
    </row>
    <row r="76" spans="1:10" ht="15.75" customHeight="1" thickBot="1">
      <c r="A76" s="47">
        <v>1</v>
      </c>
      <c r="B76" s="48" t="s">
        <v>175</v>
      </c>
      <c r="C76" s="48" t="s">
        <v>175</v>
      </c>
      <c r="D76" s="48" t="s">
        <v>176</v>
      </c>
      <c r="E76" s="48" t="s">
        <v>177</v>
      </c>
      <c r="F76" s="97" t="str">
        <f>Egresos!A30</f>
        <v>54107</v>
      </c>
      <c r="G76" s="101" t="str">
        <f>Egresos!B30</f>
        <v>Productos químicos</v>
      </c>
      <c r="H76" s="178">
        <f>Egresos!I30</f>
        <v>108</v>
      </c>
    </row>
    <row r="77" spans="1:10" ht="15.75" customHeight="1" thickBot="1">
      <c r="A77" s="47">
        <v>1</v>
      </c>
      <c r="B77" s="48" t="s">
        <v>175</v>
      </c>
      <c r="C77" s="48" t="s">
        <v>175</v>
      </c>
      <c r="D77" s="48" t="s">
        <v>176</v>
      </c>
      <c r="E77" s="48" t="s">
        <v>177</v>
      </c>
      <c r="F77" s="97">
        <f>Egresos!A32</f>
        <v>54110</v>
      </c>
      <c r="G77" s="101" t="str">
        <f>Egresos!B32</f>
        <v>Combustibles y Lubricantes</v>
      </c>
      <c r="H77" s="178">
        <f>Egresos!I32</f>
        <v>732.5</v>
      </c>
    </row>
    <row r="78" spans="1:10" ht="15.75" customHeight="1" thickBot="1">
      <c r="A78" s="47">
        <v>1</v>
      </c>
      <c r="B78" s="48" t="s">
        <v>175</v>
      </c>
      <c r="C78" s="48" t="s">
        <v>175</v>
      </c>
      <c r="D78" s="48" t="s">
        <v>176</v>
      </c>
      <c r="E78" s="48" t="s">
        <v>177</v>
      </c>
      <c r="F78" s="97" t="str">
        <f>Egresos!A33</f>
        <v>54111</v>
      </c>
      <c r="G78" s="101" t="str">
        <f>Egresos!B33</f>
        <v>Minerales no metálicos y product. Deriv.</v>
      </c>
      <c r="H78" s="178">
        <f>Egresos!I33</f>
        <v>200</v>
      </c>
    </row>
    <row r="79" spans="1:10" ht="15.75" customHeight="1" thickBot="1">
      <c r="A79" s="47">
        <v>1</v>
      </c>
      <c r="B79" s="48" t="s">
        <v>175</v>
      </c>
      <c r="C79" s="48" t="s">
        <v>175</v>
      </c>
      <c r="D79" s="48" t="s">
        <v>176</v>
      </c>
      <c r="E79" s="48" t="s">
        <v>177</v>
      </c>
      <c r="F79" s="97" t="str">
        <f>Egresos!A34</f>
        <v>54112</v>
      </c>
      <c r="G79" s="101" t="str">
        <f>Egresos!B34</f>
        <v>Minerales metálicos y productos derivados</v>
      </c>
      <c r="H79" s="178">
        <f>Egresos!I34</f>
        <v>200</v>
      </c>
    </row>
    <row r="80" spans="1:10" ht="15.75" customHeight="1" thickBot="1">
      <c r="A80" s="47">
        <v>1</v>
      </c>
      <c r="B80" s="48" t="s">
        <v>175</v>
      </c>
      <c r="C80" s="48" t="s">
        <v>175</v>
      </c>
      <c r="D80" s="48" t="s">
        <v>176</v>
      </c>
      <c r="E80" s="48" t="s">
        <v>177</v>
      </c>
      <c r="F80" s="97" t="str">
        <f>Egresos!A35</f>
        <v>54114</v>
      </c>
      <c r="G80" s="101" t="str">
        <f>Egresos!B35</f>
        <v>Materiales de oficina</v>
      </c>
      <c r="H80" s="178">
        <f>Egresos!I35</f>
        <v>768</v>
      </c>
    </row>
    <row r="81" spans="1:13" ht="15.75" customHeight="1" thickBot="1">
      <c r="A81" s="47">
        <v>1</v>
      </c>
      <c r="B81" s="48" t="s">
        <v>175</v>
      </c>
      <c r="C81" s="48" t="s">
        <v>175</v>
      </c>
      <c r="D81" s="48" t="s">
        <v>176</v>
      </c>
      <c r="E81" s="48" t="s">
        <v>177</v>
      </c>
      <c r="F81" s="97" t="str">
        <f>Egresos!A36</f>
        <v>54115</v>
      </c>
      <c r="G81" s="101" t="str">
        <f>Egresos!B36</f>
        <v>Materiales Informaticos</v>
      </c>
      <c r="H81" s="178">
        <f>Egresos!I36</f>
        <v>950.8</v>
      </c>
    </row>
    <row r="82" spans="1:13" ht="15.75" customHeight="1" thickBot="1">
      <c r="A82" s="47">
        <v>1</v>
      </c>
      <c r="B82" s="48" t="s">
        <v>175</v>
      </c>
      <c r="C82" s="48" t="s">
        <v>175</v>
      </c>
      <c r="D82" s="48" t="s">
        <v>176</v>
      </c>
      <c r="E82" s="48" t="s">
        <v>177</v>
      </c>
      <c r="F82" s="97" t="str">
        <f>Egresos!A38</f>
        <v>54118</v>
      </c>
      <c r="G82" s="101" t="str">
        <f>Egresos!B38</f>
        <v>Herramientas, Repuestos y Accesorios</v>
      </c>
      <c r="H82" s="178">
        <f>Egresos!I38</f>
        <v>30</v>
      </c>
    </row>
    <row r="83" spans="1:13" ht="15.75" customHeight="1" thickBot="1">
      <c r="A83" s="47">
        <v>1</v>
      </c>
      <c r="B83" s="48" t="s">
        <v>175</v>
      </c>
      <c r="C83" s="48" t="s">
        <v>175</v>
      </c>
      <c r="D83" s="48" t="s">
        <v>176</v>
      </c>
      <c r="E83" s="48" t="s">
        <v>177</v>
      </c>
      <c r="F83" s="97" t="str">
        <f>Egresos!A41</f>
        <v>54199</v>
      </c>
      <c r="G83" s="101" t="str">
        <f>Egresos!B41</f>
        <v>Bienes de uso y consumo diverso</v>
      </c>
      <c r="H83" s="178">
        <f>Egresos!I41</f>
        <v>3793.6</v>
      </c>
    </row>
    <row r="84" spans="1:13" ht="15.75" customHeight="1" thickBot="1">
      <c r="A84" s="47">
        <v>1</v>
      </c>
      <c r="B84" s="48" t="s">
        <v>175</v>
      </c>
      <c r="C84" s="48" t="s">
        <v>175</v>
      </c>
      <c r="D84" s="48" t="s">
        <v>176</v>
      </c>
      <c r="E84" s="48" t="s">
        <v>177</v>
      </c>
      <c r="F84" s="97" t="str">
        <f>Egresos!A43</f>
        <v>54202</v>
      </c>
      <c r="G84" s="101" t="str">
        <f>Egresos!B43</f>
        <v>Servicios de agua</v>
      </c>
      <c r="H84" s="178">
        <f>Egresos!I43</f>
        <v>875.49</v>
      </c>
    </row>
    <row r="85" spans="1:13" ht="15.75" customHeight="1" thickBot="1">
      <c r="A85" s="47">
        <v>1</v>
      </c>
      <c r="B85" s="48" t="s">
        <v>175</v>
      </c>
      <c r="C85" s="48" t="s">
        <v>175</v>
      </c>
      <c r="D85" s="48" t="s">
        <v>176</v>
      </c>
      <c r="E85" s="48" t="s">
        <v>177</v>
      </c>
      <c r="F85" s="97" t="str">
        <f>Egresos!A55</f>
        <v>54314</v>
      </c>
      <c r="G85" s="101" t="str">
        <f>Egresos!B55</f>
        <v>Antenciones oficiales</v>
      </c>
      <c r="H85" s="178">
        <f>Egresos!I55</f>
        <v>500</v>
      </c>
    </row>
    <row r="86" spans="1:13" ht="15.75" customHeight="1" thickBot="1">
      <c r="A86" s="47">
        <v>1</v>
      </c>
      <c r="B86" s="48" t="s">
        <v>175</v>
      </c>
      <c r="C86" s="48" t="s">
        <v>175</v>
      </c>
      <c r="D86" s="48" t="s">
        <v>176</v>
      </c>
      <c r="E86" s="48" t="s">
        <v>177</v>
      </c>
      <c r="F86" s="97" t="str">
        <f>Egresos!A58</f>
        <v>54401</v>
      </c>
      <c r="G86" s="101" t="str">
        <f>Egresos!B58</f>
        <v>Pasajes al interior</v>
      </c>
      <c r="H86" s="178">
        <f>Egresos!I58</f>
        <v>400</v>
      </c>
    </row>
    <row r="87" spans="1:13" ht="15.75" customHeight="1" thickBot="1">
      <c r="A87" s="47">
        <v>1</v>
      </c>
      <c r="B87" s="48" t="s">
        <v>175</v>
      </c>
      <c r="C87" s="48" t="s">
        <v>175</v>
      </c>
      <c r="D87" s="48" t="s">
        <v>176</v>
      </c>
      <c r="E87" s="48" t="s">
        <v>177</v>
      </c>
      <c r="F87" s="97" t="str">
        <f>Egresos!A60</f>
        <v>54403</v>
      </c>
      <c r="G87" s="101" t="str">
        <f>Egresos!B60</f>
        <v>Viaticos por comisión interna</v>
      </c>
      <c r="H87" s="178">
        <f>Egresos!I60</f>
        <v>500</v>
      </c>
    </row>
    <row r="88" spans="1:13" ht="15.75" customHeight="1" thickBot="1">
      <c r="A88" s="47">
        <v>1</v>
      </c>
      <c r="B88" s="48" t="s">
        <v>175</v>
      </c>
      <c r="C88" s="48" t="s">
        <v>175</v>
      </c>
      <c r="D88" s="48" t="s">
        <v>176</v>
      </c>
      <c r="E88" s="48" t="s">
        <v>177</v>
      </c>
      <c r="F88" s="97" t="str">
        <f>Egresos!A79</f>
        <v>61101</v>
      </c>
      <c r="G88" s="101" t="str">
        <f>Egresos!B79</f>
        <v>Mobiliarios</v>
      </c>
      <c r="H88" s="178">
        <f>Egresos!I79</f>
        <v>190</v>
      </c>
    </row>
    <row r="89" spans="1:13" ht="15.75" customHeight="1" thickBot="1">
      <c r="A89" s="47">
        <v>1</v>
      </c>
      <c r="B89" s="48" t="s">
        <v>175</v>
      </c>
      <c r="C89" s="48" t="s">
        <v>175</v>
      </c>
      <c r="D89" s="48" t="s">
        <v>176</v>
      </c>
      <c r="E89" s="48" t="s">
        <v>177</v>
      </c>
      <c r="F89" s="97" t="str">
        <f>Egresos!A81</f>
        <v>61104</v>
      </c>
      <c r="G89" s="101" t="str">
        <f>Egresos!B81</f>
        <v>Equipos informáticos</v>
      </c>
      <c r="H89" s="178">
        <f>Egresos!I81</f>
        <v>89</v>
      </c>
    </row>
    <row r="90" spans="1:13" ht="15.75" customHeight="1">
      <c r="A90" s="47">
        <v>1</v>
      </c>
      <c r="B90" s="48" t="s">
        <v>175</v>
      </c>
      <c r="C90" s="48" t="s">
        <v>175</v>
      </c>
      <c r="D90" s="48" t="s">
        <v>176</v>
      </c>
      <c r="E90" s="48" t="s">
        <v>177</v>
      </c>
      <c r="F90" s="97" t="str">
        <f>Egresos!A83</f>
        <v>61199</v>
      </c>
      <c r="G90" s="101" t="str">
        <f>Egresos!B83</f>
        <v>Bienes muebles diversos</v>
      </c>
      <c r="H90" s="178">
        <f>Egresos!I83</f>
        <v>682</v>
      </c>
    </row>
    <row r="91" spans="1:13" ht="15.75" customHeight="1">
      <c r="A91" s="47"/>
      <c r="B91" s="48"/>
      <c r="C91" s="48"/>
      <c r="D91" s="48"/>
      <c r="E91" s="48"/>
      <c r="F91" s="235"/>
      <c r="G91" s="184" t="s">
        <v>380</v>
      </c>
      <c r="H91" s="156">
        <f>SUM(H69:H90)</f>
        <v>72828.440000000017</v>
      </c>
    </row>
    <row r="92" spans="1:13" ht="16.5" customHeight="1" thickBot="1">
      <c r="A92" s="44"/>
      <c r="B92" s="33"/>
      <c r="C92" s="33"/>
      <c r="D92" s="33"/>
      <c r="E92" s="33"/>
      <c r="F92" s="236"/>
      <c r="G92" s="157" t="s">
        <v>38</v>
      </c>
      <c r="H92" s="161">
        <f>H39+H56+H68+H91</f>
        <v>255046.57</v>
      </c>
    </row>
    <row r="93" spans="1:13">
      <c r="F93" s="231"/>
      <c r="K93" s="224">
        <v>47000</v>
      </c>
      <c r="L93" s="124" t="s">
        <v>483</v>
      </c>
    </row>
    <row r="94" spans="1:13">
      <c r="F94" s="231"/>
      <c r="J94" s="218"/>
    </row>
    <row r="95" spans="1:13">
      <c r="F95" s="231"/>
    </row>
    <row r="96" spans="1:13">
      <c r="F96" s="231"/>
      <c r="H96" s="206"/>
      <c r="J96" s="124" t="s">
        <v>481</v>
      </c>
      <c r="K96" s="124" t="s">
        <v>480</v>
      </c>
      <c r="M96" s="124" t="s">
        <v>479</v>
      </c>
    </row>
    <row r="97" spans="6:14">
      <c r="F97" s="231"/>
      <c r="J97" s="219">
        <f>SUM(J13:J95)</f>
        <v>201638.69</v>
      </c>
      <c r="K97" s="224">
        <v>255046.57</v>
      </c>
      <c r="M97" s="223">
        <f>K97/2</f>
        <v>127523.285</v>
      </c>
    </row>
    <row r="98" spans="6:14">
      <c r="F98" s="231"/>
      <c r="H98" s="206"/>
    </row>
    <row r="99" spans="6:14">
      <c r="F99" s="231"/>
      <c r="K99" s="219">
        <f>K97-H92</f>
        <v>0</v>
      </c>
      <c r="M99" s="218">
        <f>J97-M97</f>
        <v>74115.404999999999</v>
      </c>
      <c r="N99" s="124" t="s">
        <v>482</v>
      </c>
    </row>
    <row r="100" spans="6:14">
      <c r="F100" s="231"/>
    </row>
    <row r="101" spans="6:14">
      <c r="F101" s="231"/>
    </row>
    <row r="102" spans="6:14">
      <c r="F102" s="231"/>
    </row>
    <row r="103" spans="6:14">
      <c r="F103" s="231"/>
    </row>
    <row r="104" spans="6:14">
      <c r="F104" s="231"/>
    </row>
    <row r="105" spans="6:14">
      <c r="F105" s="231"/>
    </row>
    <row r="106" spans="6:14">
      <c r="F106" s="231"/>
    </row>
    <row r="107" spans="6:14">
      <c r="F107" s="231"/>
    </row>
    <row r="108" spans="6:14">
      <c r="F108" s="231"/>
    </row>
    <row r="109" spans="6:14">
      <c r="F109" s="231"/>
    </row>
    <row r="110" spans="6:14">
      <c r="F110" s="231"/>
    </row>
    <row r="111" spans="6:14">
      <c r="F111" s="231"/>
    </row>
    <row r="112" spans="6:14">
      <c r="F112" s="231"/>
    </row>
    <row r="113" spans="6:6">
      <c r="F113" s="231"/>
    </row>
    <row r="114" spans="6:6">
      <c r="F114" s="231"/>
    </row>
    <row r="115" spans="6:6">
      <c r="F115" s="231"/>
    </row>
    <row r="116" spans="6:6">
      <c r="F116" s="231"/>
    </row>
    <row r="117" spans="6:6">
      <c r="F117" s="231"/>
    </row>
    <row r="118" spans="6:6">
      <c r="F118" s="231"/>
    </row>
    <row r="119" spans="6:6">
      <c r="F119" s="231"/>
    </row>
    <row r="120" spans="6:6">
      <c r="F120" s="231"/>
    </row>
    <row r="121" spans="6:6">
      <c r="F121" s="231"/>
    </row>
    <row r="122" spans="6:6">
      <c r="F122" s="231"/>
    </row>
    <row r="123" spans="6:6">
      <c r="F123" s="231"/>
    </row>
    <row r="124" spans="6:6">
      <c r="F124" s="231"/>
    </row>
    <row r="125" spans="6:6">
      <c r="F125" s="231"/>
    </row>
    <row r="126" spans="6:6">
      <c r="F126" s="231"/>
    </row>
    <row r="127" spans="6:6">
      <c r="F127" s="231"/>
    </row>
    <row r="128" spans="6:6">
      <c r="F128" s="231"/>
    </row>
    <row r="129" spans="6:6">
      <c r="F129" s="231"/>
    </row>
    <row r="130" spans="6:6">
      <c r="F130" s="231"/>
    </row>
    <row r="131" spans="6:6">
      <c r="F131" s="231"/>
    </row>
    <row r="132" spans="6:6">
      <c r="F132" s="231"/>
    </row>
    <row r="133" spans="6:6">
      <c r="F133" s="231"/>
    </row>
    <row r="134" spans="6:6">
      <c r="F134" s="231"/>
    </row>
    <row r="135" spans="6:6">
      <c r="F135" s="231"/>
    </row>
    <row r="136" spans="6:6">
      <c r="F136" s="231"/>
    </row>
    <row r="137" spans="6:6">
      <c r="F137" s="231"/>
    </row>
    <row r="138" spans="6:6">
      <c r="F138" s="231"/>
    </row>
    <row r="139" spans="6:6">
      <c r="F139" s="231"/>
    </row>
    <row r="140" spans="6:6">
      <c r="F140" s="231"/>
    </row>
    <row r="141" spans="6:6">
      <c r="F141" s="231"/>
    </row>
    <row r="142" spans="6:6">
      <c r="F142" s="231"/>
    </row>
    <row r="143" spans="6:6">
      <c r="F143" s="231"/>
    </row>
    <row r="144" spans="6:6">
      <c r="F144" s="231"/>
    </row>
    <row r="145" spans="6:6">
      <c r="F145" s="231"/>
    </row>
    <row r="146" spans="6:6">
      <c r="F146" s="231"/>
    </row>
    <row r="147" spans="6:6">
      <c r="F147" s="231"/>
    </row>
    <row r="148" spans="6:6">
      <c r="F148" s="231"/>
    </row>
    <row r="149" spans="6:6">
      <c r="F149" s="231"/>
    </row>
    <row r="150" spans="6:6">
      <c r="F150" s="231"/>
    </row>
    <row r="151" spans="6:6">
      <c r="F151" s="231"/>
    </row>
    <row r="152" spans="6:6">
      <c r="F152" s="231"/>
    </row>
    <row r="153" spans="6:6">
      <c r="F153" s="231"/>
    </row>
    <row r="154" spans="6:6">
      <c r="F154" s="231"/>
    </row>
    <row r="155" spans="6:6">
      <c r="F155" s="231"/>
    </row>
    <row r="156" spans="6:6">
      <c r="F156" s="231"/>
    </row>
    <row r="157" spans="6:6">
      <c r="F157" s="231"/>
    </row>
    <row r="158" spans="6:6">
      <c r="F158" s="231"/>
    </row>
    <row r="159" spans="6:6">
      <c r="F159" s="231"/>
    </row>
    <row r="160" spans="6:6">
      <c r="F160" s="231"/>
    </row>
    <row r="161" spans="6:6">
      <c r="F161" s="231"/>
    </row>
    <row r="162" spans="6:6">
      <c r="F162" s="231"/>
    </row>
    <row r="163" spans="6:6">
      <c r="F163" s="231"/>
    </row>
    <row r="164" spans="6:6">
      <c r="F164" s="231"/>
    </row>
    <row r="165" spans="6:6">
      <c r="F165" s="231"/>
    </row>
    <row r="166" spans="6:6">
      <c r="F166" s="231"/>
    </row>
    <row r="167" spans="6:6">
      <c r="F167" s="231"/>
    </row>
    <row r="168" spans="6:6">
      <c r="F168" s="231"/>
    </row>
    <row r="169" spans="6:6">
      <c r="F169" s="231"/>
    </row>
    <row r="170" spans="6:6">
      <c r="F170" s="231"/>
    </row>
    <row r="171" spans="6:6">
      <c r="F171" s="231"/>
    </row>
    <row r="172" spans="6:6">
      <c r="F172" s="231"/>
    </row>
    <row r="173" spans="6:6">
      <c r="F173" s="231"/>
    </row>
    <row r="174" spans="6:6">
      <c r="F174" s="231"/>
    </row>
    <row r="175" spans="6:6">
      <c r="F175" s="231"/>
    </row>
    <row r="176" spans="6:6">
      <c r="F176" s="231"/>
    </row>
    <row r="177" spans="6:6">
      <c r="F177" s="231"/>
    </row>
    <row r="178" spans="6:6">
      <c r="F178" s="231"/>
    </row>
    <row r="179" spans="6:6">
      <c r="F179" s="231"/>
    </row>
    <row r="180" spans="6:6">
      <c r="F180" s="231"/>
    </row>
    <row r="181" spans="6:6">
      <c r="F181" s="231"/>
    </row>
    <row r="182" spans="6:6">
      <c r="F182" s="231"/>
    </row>
    <row r="183" spans="6:6">
      <c r="F183" s="231"/>
    </row>
    <row r="184" spans="6:6">
      <c r="F184" s="231"/>
    </row>
    <row r="185" spans="6:6">
      <c r="F185" s="231"/>
    </row>
    <row r="186" spans="6:6">
      <c r="F186" s="231"/>
    </row>
    <row r="187" spans="6:6">
      <c r="F187" s="231"/>
    </row>
    <row r="188" spans="6:6">
      <c r="F188" s="231"/>
    </row>
    <row r="189" spans="6:6">
      <c r="F189" s="231"/>
    </row>
    <row r="190" spans="6:6">
      <c r="F190" s="231"/>
    </row>
    <row r="191" spans="6:6">
      <c r="F191" s="231"/>
    </row>
    <row r="192" spans="6:6">
      <c r="F192" s="231"/>
    </row>
    <row r="193" spans="6:6">
      <c r="F193" s="231"/>
    </row>
    <row r="194" spans="6:6">
      <c r="F194" s="231"/>
    </row>
    <row r="195" spans="6:6">
      <c r="F195" s="231"/>
    </row>
    <row r="196" spans="6:6">
      <c r="F196" s="231"/>
    </row>
    <row r="197" spans="6:6">
      <c r="F197" s="231"/>
    </row>
    <row r="198" spans="6:6">
      <c r="F198" s="231"/>
    </row>
    <row r="199" spans="6:6">
      <c r="F199" s="231"/>
    </row>
    <row r="200" spans="6:6">
      <c r="F200" s="231"/>
    </row>
    <row r="201" spans="6:6">
      <c r="F201" s="231"/>
    </row>
    <row r="202" spans="6:6">
      <c r="F202" s="231"/>
    </row>
    <row r="203" spans="6:6">
      <c r="F203" s="231"/>
    </row>
  </sheetData>
  <protectedRanges>
    <protectedRange sqref="H92" name="Rango1"/>
  </protectedRanges>
  <mergeCells count="10">
    <mergeCell ref="A10:E10"/>
    <mergeCell ref="F10:F11"/>
    <mergeCell ref="A6:H6"/>
    <mergeCell ref="A9:H9"/>
    <mergeCell ref="A2:H2"/>
    <mergeCell ref="A3:H3"/>
    <mergeCell ref="A4:H4"/>
    <mergeCell ref="A5:H5"/>
    <mergeCell ref="A7:H7"/>
    <mergeCell ref="A8:H8"/>
  </mergeCells>
  <phoneticPr fontId="6" type="noConversion"/>
  <pageMargins left="1.1811023622047245" right="0.39370078740157483" top="0.59055118110236227" bottom="0.59055118110236227" header="0" footer="0"/>
  <pageSetup scale="75" orientation="portrait" horizontalDpi="360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M62"/>
  <sheetViews>
    <sheetView topLeftCell="A16" workbookViewId="0">
      <selection activeCell="A14" sqref="A14:E14"/>
    </sheetView>
  </sheetViews>
  <sheetFormatPr baseColWidth="10" defaultRowHeight="15"/>
  <cols>
    <col min="1" max="1" width="4.5703125" style="18" customWidth="1"/>
    <col min="2" max="2" width="4.42578125" style="18" customWidth="1"/>
    <col min="3" max="4" width="4.5703125" style="18" customWidth="1"/>
    <col min="5" max="5" width="6.140625" style="18" customWidth="1"/>
    <col min="6" max="6" width="11" style="18" customWidth="1"/>
    <col min="7" max="7" width="50.5703125" style="4" customWidth="1"/>
    <col min="8" max="8" width="24.7109375" style="45" customWidth="1"/>
    <col min="9" max="9" width="1.28515625" style="124" customWidth="1"/>
    <col min="10" max="10" width="11.42578125" style="124"/>
    <col min="11" max="11" width="15.7109375" style="124" customWidth="1"/>
    <col min="12" max="12" width="12.42578125" style="124" customWidth="1"/>
    <col min="13" max="13" width="12.28515625" style="124" bestFit="1" customWidth="1"/>
    <col min="14" max="16384" width="11.42578125" style="124"/>
  </cols>
  <sheetData>
    <row r="1" spans="1:12" ht="18">
      <c r="A1" s="4"/>
      <c r="C1" s="29"/>
      <c r="D1" s="29"/>
      <c r="E1" s="29"/>
      <c r="F1" s="29"/>
      <c r="G1" s="29"/>
      <c r="H1" s="30" t="s">
        <v>92</v>
      </c>
    </row>
    <row r="2" spans="1:12" ht="18.75">
      <c r="A2" s="295" t="s">
        <v>239</v>
      </c>
      <c r="B2" s="296"/>
      <c r="C2" s="296"/>
      <c r="D2" s="296"/>
      <c r="E2" s="296"/>
      <c r="F2" s="296"/>
      <c r="G2" s="296"/>
      <c r="H2" s="296"/>
    </row>
    <row r="3" spans="1:12" ht="18.75">
      <c r="A3" s="295" t="s">
        <v>208</v>
      </c>
      <c r="B3" s="296"/>
      <c r="C3" s="296"/>
      <c r="D3" s="296"/>
      <c r="E3" s="296"/>
      <c r="F3" s="296"/>
      <c r="G3" s="296"/>
      <c r="H3" s="296"/>
    </row>
    <row r="4" spans="1:12" ht="18.75">
      <c r="A4" s="295" t="s">
        <v>12</v>
      </c>
      <c r="B4" s="296"/>
      <c r="C4" s="296"/>
      <c r="D4" s="296"/>
      <c r="E4" s="296"/>
      <c r="F4" s="296"/>
      <c r="G4" s="296"/>
      <c r="H4" s="296"/>
    </row>
    <row r="5" spans="1:12" ht="18.75">
      <c r="A5" s="295" t="s">
        <v>484</v>
      </c>
      <c r="B5" s="296"/>
      <c r="C5" s="296"/>
      <c r="D5" s="296"/>
      <c r="E5" s="296"/>
      <c r="F5" s="296"/>
      <c r="G5" s="296"/>
      <c r="H5" s="296"/>
    </row>
    <row r="6" spans="1:12" ht="18.75">
      <c r="A6" s="295" t="s">
        <v>13</v>
      </c>
      <c r="B6" s="296"/>
      <c r="C6" s="296"/>
      <c r="D6" s="296"/>
      <c r="E6" s="296"/>
      <c r="F6" s="296"/>
      <c r="G6" s="296"/>
      <c r="H6" s="296"/>
    </row>
    <row r="7" spans="1:12" ht="11.25" customHeight="1">
      <c r="A7" s="303"/>
      <c r="B7" s="304"/>
      <c r="C7" s="304"/>
      <c r="D7" s="304"/>
      <c r="E7" s="304"/>
      <c r="F7" s="304"/>
      <c r="G7" s="304"/>
      <c r="H7" s="304"/>
    </row>
    <row r="8" spans="1:12" ht="18.75">
      <c r="A8" s="300" t="s">
        <v>96</v>
      </c>
      <c r="B8" s="300"/>
      <c r="C8" s="300"/>
      <c r="D8" s="300"/>
      <c r="E8" s="300"/>
      <c r="F8" s="300"/>
      <c r="G8" s="300"/>
      <c r="H8" s="300"/>
    </row>
    <row r="9" spans="1:12" ht="18.75">
      <c r="A9" s="300" t="s">
        <v>381</v>
      </c>
      <c r="B9" s="300"/>
      <c r="C9" s="300"/>
      <c r="D9" s="300"/>
      <c r="E9" s="300"/>
      <c r="F9" s="300"/>
      <c r="G9" s="300"/>
      <c r="H9" s="300"/>
    </row>
    <row r="10" spans="1:12" ht="11.25" customHeight="1" thickBot="1">
      <c r="A10" s="120"/>
      <c r="B10" s="120"/>
      <c r="C10" s="120"/>
      <c r="D10" s="120"/>
      <c r="E10" s="120"/>
      <c r="F10" s="122"/>
      <c r="G10" s="122"/>
      <c r="H10" s="122"/>
    </row>
    <row r="11" spans="1:12" ht="30.75" customHeight="1" thickBot="1">
      <c r="A11" s="301" t="s">
        <v>6</v>
      </c>
      <c r="B11" s="302"/>
      <c r="C11" s="302"/>
      <c r="D11" s="302"/>
      <c r="E11" s="302"/>
      <c r="F11" s="118"/>
      <c r="G11" s="121"/>
      <c r="H11" s="38"/>
    </row>
    <row r="12" spans="1:12" ht="193.5" customHeight="1" thickBot="1">
      <c r="A12" s="39" t="s">
        <v>32</v>
      </c>
      <c r="B12" s="40" t="s">
        <v>33</v>
      </c>
      <c r="C12" s="40" t="s">
        <v>34</v>
      </c>
      <c r="D12" s="40" t="s">
        <v>39</v>
      </c>
      <c r="E12" s="41" t="s">
        <v>35</v>
      </c>
      <c r="F12" s="119" t="s">
        <v>36</v>
      </c>
      <c r="G12" s="42" t="s">
        <v>37</v>
      </c>
      <c r="H12" s="43" t="s">
        <v>100</v>
      </c>
    </row>
    <row r="13" spans="1:12" ht="15.75" customHeight="1">
      <c r="A13" s="47">
        <v>3</v>
      </c>
      <c r="B13" s="48" t="s">
        <v>195</v>
      </c>
      <c r="C13" s="48" t="s">
        <v>173</v>
      </c>
      <c r="D13" s="48" t="s">
        <v>176</v>
      </c>
      <c r="E13" s="48" t="s">
        <v>178</v>
      </c>
      <c r="F13" s="97" t="str">
        <f>Egresos!A16</f>
        <v>51201</v>
      </c>
      <c r="G13" s="102" t="str">
        <f>Egresos!B16</f>
        <v>Sueldos</v>
      </c>
      <c r="H13" s="127">
        <f>Egresos!K16</f>
        <v>13200</v>
      </c>
    </row>
    <row r="14" spans="1:12" ht="15.75" customHeight="1">
      <c r="A14" s="47">
        <v>3</v>
      </c>
      <c r="B14" s="48" t="s">
        <v>195</v>
      </c>
      <c r="C14" s="48" t="s">
        <v>173</v>
      </c>
      <c r="D14" s="48" t="s">
        <v>176</v>
      </c>
      <c r="E14" s="48" t="s">
        <v>178</v>
      </c>
      <c r="F14" s="97" t="str">
        <f>Egresos!A17</f>
        <v>51203</v>
      </c>
      <c r="G14" s="102" t="str">
        <f>Egresos!B17</f>
        <v>Aguinaldos</v>
      </c>
      <c r="H14" s="127">
        <f>Egresos!K17</f>
        <v>1100</v>
      </c>
    </row>
    <row r="15" spans="1:12" ht="15.75" customHeight="1">
      <c r="A15" s="47">
        <v>3</v>
      </c>
      <c r="B15" s="48" t="s">
        <v>195</v>
      </c>
      <c r="C15" s="48" t="s">
        <v>173</v>
      </c>
      <c r="D15" s="48" t="s">
        <v>176</v>
      </c>
      <c r="E15" s="48" t="s">
        <v>178</v>
      </c>
      <c r="F15" s="97" t="str">
        <f>Egresos!A18</f>
        <v>51207</v>
      </c>
      <c r="G15" s="102" t="str">
        <f>Egresos!B18</f>
        <v>Beneficios Adicionales</v>
      </c>
      <c r="H15" s="127">
        <f>Egresos!K18</f>
        <v>2100</v>
      </c>
      <c r="L15" s="237"/>
    </row>
    <row r="16" spans="1:12" ht="15.75" customHeight="1">
      <c r="A16" s="47">
        <v>3</v>
      </c>
      <c r="B16" s="48" t="s">
        <v>195</v>
      </c>
      <c r="C16" s="48" t="s">
        <v>173</v>
      </c>
      <c r="D16" s="48" t="s">
        <v>176</v>
      </c>
      <c r="E16" s="48" t="s">
        <v>178</v>
      </c>
      <c r="F16" s="97" t="str">
        <f>Egresos!A19</f>
        <v>51401</v>
      </c>
      <c r="G16" s="102" t="str">
        <f>Egresos!B19</f>
        <v>Por Remuneraciones Permanentes (ISSS)</v>
      </c>
      <c r="H16" s="127">
        <f>Egresos!K19</f>
        <v>990</v>
      </c>
    </row>
    <row r="17" spans="1:8" ht="15.75" customHeight="1">
      <c r="A17" s="47">
        <v>3</v>
      </c>
      <c r="B17" s="48" t="s">
        <v>195</v>
      </c>
      <c r="C17" s="48" t="s">
        <v>173</v>
      </c>
      <c r="D17" s="48" t="s">
        <v>176</v>
      </c>
      <c r="E17" s="48" t="s">
        <v>178</v>
      </c>
      <c r="F17" s="97" t="str">
        <f>Egresos!A20</f>
        <v>51501</v>
      </c>
      <c r="G17" s="102" t="str">
        <f>Egresos!B20</f>
        <v>Por Remuneraciones Permanentes (AFP'S)</v>
      </c>
      <c r="H17" s="127">
        <f>Egresos!K20</f>
        <v>1023</v>
      </c>
    </row>
    <row r="18" spans="1:8" ht="15.75" customHeight="1">
      <c r="A18" s="47">
        <v>3</v>
      </c>
      <c r="B18" s="48" t="s">
        <v>195</v>
      </c>
      <c r="C18" s="48" t="s">
        <v>173</v>
      </c>
      <c r="D18" s="48" t="s">
        <v>176</v>
      </c>
      <c r="E18" s="48" t="s">
        <v>178</v>
      </c>
      <c r="F18" s="97" t="str">
        <f>Egresos!A27</f>
        <v>54104</v>
      </c>
      <c r="G18" s="102" t="str">
        <f>Egresos!B27</f>
        <v>Productos Textiles y Vestuarios</v>
      </c>
      <c r="H18" s="127">
        <f>Egresos!K27</f>
        <v>300</v>
      </c>
    </row>
    <row r="19" spans="1:8" ht="15.75" customHeight="1">
      <c r="A19" s="47">
        <v>3</v>
      </c>
      <c r="B19" s="48" t="s">
        <v>195</v>
      </c>
      <c r="C19" s="48" t="s">
        <v>173</v>
      </c>
      <c r="D19" s="48" t="s">
        <v>176</v>
      </c>
      <c r="E19" s="48" t="s">
        <v>178</v>
      </c>
      <c r="F19" s="97">
        <f>Egresos!A31</f>
        <v>54109</v>
      </c>
      <c r="G19" s="102" t="str">
        <f>Egresos!B31</f>
        <v>Llantas y neumáticos</v>
      </c>
      <c r="H19" s="127">
        <f>Egresos!K31</f>
        <v>2000</v>
      </c>
    </row>
    <row r="20" spans="1:8" ht="15.75" customHeight="1">
      <c r="A20" s="47">
        <v>3</v>
      </c>
      <c r="B20" s="48" t="s">
        <v>195</v>
      </c>
      <c r="C20" s="48" t="s">
        <v>173</v>
      </c>
      <c r="D20" s="48" t="s">
        <v>176</v>
      </c>
      <c r="E20" s="48" t="s">
        <v>178</v>
      </c>
      <c r="F20" s="97">
        <f>Egresos!A32</f>
        <v>54110</v>
      </c>
      <c r="G20" s="102" t="str">
        <f>Egresos!B32</f>
        <v>Combustibles y Lubricantes</v>
      </c>
      <c r="H20" s="127">
        <f>Egresos!K32</f>
        <v>4000</v>
      </c>
    </row>
    <row r="21" spans="1:8" ht="15.75" customHeight="1">
      <c r="A21" s="47">
        <v>3</v>
      </c>
      <c r="B21" s="48" t="s">
        <v>195</v>
      </c>
      <c r="C21" s="48" t="s">
        <v>173</v>
      </c>
      <c r="D21" s="48" t="s">
        <v>176</v>
      </c>
      <c r="E21" s="48" t="s">
        <v>178</v>
      </c>
      <c r="F21" s="97" t="str">
        <f>Egresos!A38</f>
        <v>54118</v>
      </c>
      <c r="G21" s="102" t="str">
        <f>Egresos!B38</f>
        <v>Herramientas, Repuestos y Accesorios</v>
      </c>
      <c r="H21" s="127">
        <f>Egresos!K38</f>
        <v>1500</v>
      </c>
    </row>
    <row r="22" spans="1:8" ht="15.75" customHeight="1">
      <c r="A22" s="47">
        <v>3</v>
      </c>
      <c r="B22" s="48" t="s">
        <v>195</v>
      </c>
      <c r="C22" s="48" t="s">
        <v>173</v>
      </c>
      <c r="D22" s="48" t="s">
        <v>176</v>
      </c>
      <c r="E22" s="48" t="s">
        <v>178</v>
      </c>
      <c r="F22" s="97" t="str">
        <f>Egresos!A41</f>
        <v>54199</v>
      </c>
      <c r="G22" s="102" t="str">
        <f>Egresos!B41</f>
        <v>Bienes de uso y consumo diverso</v>
      </c>
      <c r="H22" s="127">
        <f>Egresos!K41</f>
        <v>350</v>
      </c>
    </row>
    <row r="23" spans="1:8" ht="15.75" customHeight="1">
      <c r="A23" s="47">
        <v>3</v>
      </c>
      <c r="B23" s="48" t="s">
        <v>195</v>
      </c>
      <c r="C23" s="48" t="s">
        <v>173</v>
      </c>
      <c r="D23" s="48" t="s">
        <v>176</v>
      </c>
      <c r="E23" s="48" t="s">
        <v>178</v>
      </c>
      <c r="F23" s="97" t="str">
        <f>Egresos!A48</f>
        <v>54302</v>
      </c>
      <c r="G23" s="102" t="str">
        <f>Egresos!B48</f>
        <v>Mantenimiento y reparación de vehículos</v>
      </c>
      <c r="H23" s="127">
        <f>Egresos!K48</f>
        <v>2500</v>
      </c>
    </row>
    <row r="24" spans="1:8" ht="15.75" customHeight="1">
      <c r="A24" s="47">
        <v>3</v>
      </c>
      <c r="B24" s="48" t="s">
        <v>195</v>
      </c>
      <c r="C24" s="48" t="s">
        <v>173</v>
      </c>
      <c r="D24" s="48" t="s">
        <v>176</v>
      </c>
      <c r="E24" s="48" t="s">
        <v>178</v>
      </c>
      <c r="F24" s="97" t="str">
        <f>Egresos!A66</f>
        <v>54602</v>
      </c>
      <c r="G24" s="102" t="str">
        <f>Egresos!B66</f>
        <v>Depósitos de desechos</v>
      </c>
      <c r="H24" s="127">
        <f>Egresos!K66</f>
        <v>8400</v>
      </c>
    </row>
    <row r="25" spans="1:8" ht="15.75" customHeight="1">
      <c r="A25" s="47">
        <v>3</v>
      </c>
      <c r="B25" s="48" t="s">
        <v>195</v>
      </c>
      <c r="C25" s="48" t="s">
        <v>173</v>
      </c>
      <c r="D25" s="48" t="s">
        <v>176</v>
      </c>
      <c r="E25" s="48" t="s">
        <v>178</v>
      </c>
      <c r="F25" s="97" t="str">
        <f>Egresos!A70</f>
        <v>55508</v>
      </c>
      <c r="G25" s="102" t="str">
        <f>Egresos!B70</f>
        <v>Derechos</v>
      </c>
      <c r="H25" s="127">
        <f>Egresos!K70</f>
        <v>100</v>
      </c>
    </row>
    <row r="26" spans="1:8" ht="15.75" customHeight="1">
      <c r="A26" s="47">
        <v>3</v>
      </c>
      <c r="B26" s="48" t="s">
        <v>195</v>
      </c>
      <c r="C26" s="48" t="s">
        <v>173</v>
      </c>
      <c r="D26" s="48" t="s">
        <v>176</v>
      </c>
      <c r="E26" s="48" t="s">
        <v>178</v>
      </c>
      <c r="F26" s="97" t="str">
        <f>Egresos!A73</f>
        <v>55603</v>
      </c>
      <c r="G26" s="102" t="str">
        <f>Egresos!B73</f>
        <v>Comisiones y gastos bancarios</v>
      </c>
      <c r="H26" s="127">
        <f>Egresos!K73</f>
        <v>100</v>
      </c>
    </row>
    <row r="27" spans="1:8" ht="15.75" customHeight="1">
      <c r="A27" s="47">
        <v>3</v>
      </c>
      <c r="B27" s="48" t="s">
        <v>195</v>
      </c>
      <c r="C27" s="48" t="s">
        <v>173</v>
      </c>
      <c r="D27" s="48" t="s">
        <v>176</v>
      </c>
      <c r="E27" s="48" t="s">
        <v>178</v>
      </c>
      <c r="F27" s="97" t="str">
        <f>Egresos!A75</f>
        <v>56201</v>
      </c>
      <c r="G27" s="102" t="str">
        <f>Egresos!B75</f>
        <v>Transferencias corrientes al sector público</v>
      </c>
      <c r="H27" s="127">
        <f>Egresos!K75</f>
        <v>132</v>
      </c>
    </row>
    <row r="28" spans="1:8" ht="15.75" customHeight="1">
      <c r="A28" s="47">
        <v>3</v>
      </c>
      <c r="B28" s="48" t="s">
        <v>195</v>
      </c>
      <c r="C28" s="48" t="s">
        <v>173</v>
      </c>
      <c r="D28" s="48" t="s">
        <v>176</v>
      </c>
      <c r="E28" s="48" t="s">
        <v>178</v>
      </c>
      <c r="F28" s="97" t="str">
        <f>Egresos!A95</f>
        <v>61608</v>
      </c>
      <c r="G28" s="102" t="str">
        <f>Egresos!B95</f>
        <v>Supervición de infraestructuras</v>
      </c>
      <c r="H28" s="127">
        <v>11600</v>
      </c>
    </row>
    <row r="29" spans="1:8" ht="15.75" customHeight="1">
      <c r="A29" s="47">
        <v>3</v>
      </c>
      <c r="B29" s="48" t="s">
        <v>195</v>
      </c>
      <c r="C29" s="48" t="s">
        <v>173</v>
      </c>
      <c r="D29" s="48" t="s">
        <v>176</v>
      </c>
      <c r="E29" s="48" t="s">
        <v>178</v>
      </c>
      <c r="F29" s="97" t="str">
        <f>Egresos!A96</f>
        <v>61699</v>
      </c>
      <c r="G29" s="102" t="str">
        <f>Egresos!B96</f>
        <v>Infraestructura diversa</v>
      </c>
      <c r="H29" s="127">
        <v>207429.5</v>
      </c>
    </row>
    <row r="30" spans="1:8" ht="15.75" customHeight="1">
      <c r="A30" s="47"/>
      <c r="B30" s="48"/>
      <c r="C30" s="48"/>
      <c r="D30" s="48"/>
      <c r="E30" s="48"/>
      <c r="F30" s="228"/>
      <c r="G30" s="158" t="s">
        <v>380</v>
      </c>
      <c r="H30" s="132">
        <f>SUM(H13:H29)</f>
        <v>256824.5</v>
      </c>
    </row>
    <row r="31" spans="1:8" ht="15.75" customHeight="1">
      <c r="A31" s="47"/>
      <c r="B31" s="48"/>
      <c r="C31" s="48"/>
      <c r="D31" s="48"/>
      <c r="E31" s="48"/>
      <c r="F31" s="228"/>
      <c r="G31" s="102"/>
      <c r="H31" s="3"/>
    </row>
    <row r="32" spans="1:8" ht="15.75" customHeight="1">
      <c r="A32" s="47">
        <v>3</v>
      </c>
      <c r="B32" s="48" t="s">
        <v>195</v>
      </c>
      <c r="C32" s="48" t="s">
        <v>175</v>
      </c>
      <c r="D32" s="48" t="s">
        <v>176</v>
      </c>
      <c r="E32" s="48" t="s">
        <v>178</v>
      </c>
      <c r="F32" s="97" t="str">
        <f>Egresos!A87</f>
        <v>61501</v>
      </c>
      <c r="G32" s="113" t="str">
        <f>Egresos!B87</f>
        <v>Proyectos de construcciones</v>
      </c>
      <c r="H32" s="3">
        <f>Egresos!L87</f>
        <v>38256.99</v>
      </c>
    </row>
    <row r="33" spans="1:13" ht="15.75" customHeight="1">
      <c r="A33" s="185"/>
      <c r="B33" s="50"/>
      <c r="C33" s="50"/>
      <c r="D33" s="50"/>
      <c r="E33" s="50"/>
      <c r="F33" s="228"/>
      <c r="G33" s="158" t="s">
        <v>380</v>
      </c>
      <c r="H33" s="132">
        <f>SUM(H32:H32)</f>
        <v>38256.99</v>
      </c>
    </row>
    <row r="34" spans="1:13" ht="15.75" customHeight="1">
      <c r="A34" s="185"/>
      <c r="B34" s="50"/>
      <c r="C34" s="50"/>
      <c r="D34" s="50"/>
      <c r="E34" s="50"/>
      <c r="F34" s="228"/>
      <c r="G34" s="102"/>
      <c r="H34" s="3"/>
    </row>
    <row r="35" spans="1:13" ht="15.75" customHeight="1">
      <c r="A35" s="47">
        <v>5</v>
      </c>
      <c r="B35" s="48" t="s">
        <v>202</v>
      </c>
      <c r="C35" s="48" t="s">
        <v>173</v>
      </c>
      <c r="D35" s="48" t="s">
        <v>176</v>
      </c>
      <c r="E35" s="48" t="s">
        <v>178</v>
      </c>
      <c r="F35" s="97" t="str">
        <f>Egresos!A68</f>
        <v>55302</v>
      </c>
      <c r="G35" s="102" t="str">
        <f>Egresos!B68</f>
        <v>De Inst. descentralizadas no empresariales</v>
      </c>
      <c r="H35" s="3">
        <f>Egresos!O68</f>
        <v>7836.36</v>
      </c>
    </row>
    <row r="36" spans="1:13" ht="15.75" customHeight="1">
      <c r="A36" s="47">
        <v>5</v>
      </c>
      <c r="B36" s="48" t="s">
        <v>202</v>
      </c>
      <c r="C36" s="48" t="s">
        <v>173</v>
      </c>
      <c r="D36" s="48" t="s">
        <v>176</v>
      </c>
      <c r="E36" s="48" t="s">
        <v>178</v>
      </c>
      <c r="F36" s="97" t="str">
        <f>Egresos!A69</f>
        <v>55308</v>
      </c>
      <c r="G36" s="102" t="str">
        <f>Egresos!B69</f>
        <v>De empresas privadas financieras</v>
      </c>
      <c r="H36" s="3">
        <f>Egresos!O69</f>
        <v>137617.14000000001</v>
      </c>
    </row>
    <row r="37" spans="1:13" ht="15.75" customHeight="1">
      <c r="A37" s="47">
        <v>5</v>
      </c>
      <c r="B37" s="48" t="s">
        <v>202</v>
      </c>
      <c r="C37" s="48" t="s">
        <v>173</v>
      </c>
      <c r="D37" s="48" t="s">
        <v>176</v>
      </c>
      <c r="E37" s="48" t="s">
        <v>178</v>
      </c>
      <c r="F37" s="97" t="str">
        <f>Egresos!A97</f>
        <v>71308</v>
      </c>
      <c r="G37" s="102" t="str">
        <f>Egresos!B97</f>
        <v>De empresas privadas financieras</v>
      </c>
      <c r="H37" s="3">
        <f>Egresos!O97</f>
        <v>137617.14000000001</v>
      </c>
    </row>
    <row r="38" spans="1:13" ht="15" customHeight="1">
      <c r="A38" s="125"/>
      <c r="B38" s="126"/>
      <c r="C38" s="126"/>
      <c r="D38" s="126"/>
      <c r="E38" s="126"/>
      <c r="F38" s="238"/>
      <c r="G38" s="158" t="s">
        <v>380</v>
      </c>
      <c r="H38" s="134">
        <f>SUM(H35:H37)</f>
        <v>283070.64</v>
      </c>
    </row>
    <row r="39" spans="1:13" ht="16.5" customHeight="1" thickBot="1">
      <c r="A39" s="44"/>
      <c r="B39" s="33"/>
      <c r="C39" s="33"/>
      <c r="D39" s="33"/>
      <c r="E39" s="128"/>
      <c r="F39" s="230"/>
      <c r="G39" s="35" t="s">
        <v>38</v>
      </c>
      <c r="H39" s="161">
        <f>H38+H33+H30</f>
        <v>578152.13</v>
      </c>
    </row>
    <row r="40" spans="1:13">
      <c r="A40" s="11"/>
      <c r="B40" s="11"/>
      <c r="C40" s="11"/>
      <c r="D40" s="11"/>
      <c r="E40" s="11"/>
      <c r="F40" s="231"/>
      <c r="H40" s="130"/>
      <c r="M40" s="225"/>
    </row>
    <row r="41" spans="1:13">
      <c r="A41" s="117"/>
      <c r="B41" s="117"/>
      <c r="C41" s="117"/>
      <c r="D41" s="117"/>
      <c r="E41" s="117"/>
      <c r="F41" s="232"/>
      <c r="K41" s="204">
        <v>765139.82</v>
      </c>
      <c r="L41" s="124" t="s">
        <v>544</v>
      </c>
    </row>
    <row r="42" spans="1:13" ht="19.5" customHeight="1">
      <c r="A42" s="131"/>
      <c r="B42" s="131"/>
      <c r="C42" s="131"/>
      <c r="D42" s="131"/>
      <c r="E42" s="131"/>
      <c r="F42" s="233"/>
      <c r="K42" s="206">
        <f>K41-H39</f>
        <v>186987.68999999994</v>
      </c>
      <c r="L42" s="124" t="s">
        <v>543</v>
      </c>
    </row>
    <row r="43" spans="1:13">
      <c r="A43" s="117"/>
      <c r="B43" s="117"/>
      <c r="C43" s="117"/>
      <c r="D43" s="117"/>
      <c r="E43" s="117"/>
      <c r="F43" s="232"/>
      <c r="G43" s="117"/>
      <c r="H43" s="206"/>
    </row>
    <row r="44" spans="1:13">
      <c r="A44" s="117"/>
      <c r="B44" s="117"/>
      <c r="C44" s="117"/>
      <c r="D44" s="117"/>
      <c r="E44" s="117"/>
      <c r="F44" s="232"/>
      <c r="G44" s="117"/>
    </row>
    <row r="45" spans="1:13">
      <c r="A45" s="117"/>
      <c r="B45" s="117"/>
      <c r="C45" s="117"/>
      <c r="D45" s="117"/>
      <c r="E45" s="117"/>
      <c r="F45" s="232"/>
      <c r="G45" s="117"/>
      <c r="H45" s="206"/>
    </row>
    <row r="46" spans="1:13">
      <c r="A46" s="117"/>
      <c r="B46" s="117"/>
      <c r="C46" s="117"/>
      <c r="D46" s="117"/>
      <c r="E46" s="117"/>
      <c r="F46" s="232"/>
      <c r="G46" s="117"/>
    </row>
    <row r="47" spans="1:13">
      <c r="A47" s="117"/>
      <c r="B47" s="117"/>
      <c r="C47" s="117"/>
      <c r="D47" s="117"/>
      <c r="E47" s="117"/>
      <c r="F47" s="232"/>
      <c r="G47" s="117"/>
    </row>
    <row r="48" spans="1:13" ht="18">
      <c r="A48" s="24"/>
      <c r="B48" s="123"/>
      <c r="C48" s="123"/>
      <c r="D48" s="11"/>
      <c r="E48" s="11"/>
      <c r="F48" s="231"/>
    </row>
    <row r="49" spans="1:9" ht="18">
      <c r="A49" s="24"/>
      <c r="B49" s="123"/>
      <c r="C49" s="123"/>
      <c r="D49" s="11"/>
      <c r="E49" s="11"/>
      <c r="F49" s="231"/>
    </row>
    <row r="50" spans="1:9">
      <c r="A50" s="88"/>
      <c r="B50" s="89"/>
      <c r="C50" s="89"/>
      <c r="D50" s="90"/>
      <c r="E50" s="90"/>
      <c r="F50" s="234"/>
      <c r="G50" s="91"/>
      <c r="H50" s="92"/>
      <c r="I50" s="93"/>
    </row>
    <row r="51" spans="1:9">
      <c r="A51" s="88"/>
      <c r="B51" s="90"/>
      <c r="C51" s="90"/>
      <c r="D51" s="90"/>
      <c r="E51" s="90"/>
      <c r="F51" s="90"/>
      <c r="G51" s="91"/>
      <c r="H51" s="92"/>
      <c r="I51" s="93"/>
    </row>
    <row r="52" spans="1:9">
      <c r="A52" s="88"/>
      <c r="B52" s="90"/>
      <c r="C52" s="90"/>
      <c r="D52" s="90"/>
      <c r="E52" s="90"/>
      <c r="F52" s="90"/>
      <c r="G52" s="91"/>
      <c r="H52" s="92"/>
      <c r="I52" s="93"/>
    </row>
    <row r="53" spans="1:9">
      <c r="A53" s="88"/>
      <c r="B53" s="90"/>
      <c r="C53" s="90"/>
      <c r="D53" s="90"/>
      <c r="E53" s="90"/>
      <c r="F53" s="90"/>
      <c r="G53" s="91"/>
      <c r="H53" s="92"/>
      <c r="I53" s="93"/>
    </row>
    <row r="54" spans="1:9">
      <c r="A54" s="88"/>
      <c r="B54" s="90"/>
      <c r="C54" s="90"/>
      <c r="D54" s="90"/>
      <c r="E54" s="90"/>
      <c r="F54" s="90"/>
      <c r="G54" s="91"/>
      <c r="H54" s="92"/>
      <c r="I54" s="93"/>
    </row>
    <row r="55" spans="1:9">
      <c r="A55" s="88"/>
      <c r="B55" s="90"/>
      <c r="C55" s="90"/>
      <c r="D55" s="90"/>
      <c r="E55" s="90"/>
      <c r="F55" s="90"/>
      <c r="G55" s="91"/>
      <c r="H55" s="92"/>
      <c r="I55" s="93"/>
    </row>
    <row r="56" spans="1:9">
      <c r="A56" s="88"/>
      <c r="B56" s="90"/>
      <c r="C56" s="90"/>
      <c r="D56" s="90"/>
      <c r="E56" s="90"/>
      <c r="F56" s="90"/>
      <c r="G56" s="91"/>
      <c r="H56" s="92"/>
      <c r="I56" s="93"/>
    </row>
    <row r="57" spans="1:9">
      <c r="A57" s="94"/>
      <c r="B57" s="90"/>
      <c r="C57" s="90"/>
      <c r="D57" s="90"/>
      <c r="E57" s="90"/>
      <c r="F57" s="90"/>
      <c r="G57" s="91"/>
      <c r="H57" s="92"/>
      <c r="I57" s="93"/>
    </row>
    <row r="58" spans="1:9">
      <c r="A58" s="94"/>
      <c r="B58" s="90"/>
      <c r="C58" s="90"/>
      <c r="D58" s="90"/>
      <c r="E58" s="90"/>
      <c r="F58" s="90"/>
      <c r="G58" s="91"/>
      <c r="H58" s="92"/>
      <c r="I58" s="93"/>
    </row>
    <row r="59" spans="1:9">
      <c r="A59" s="95"/>
      <c r="B59" s="90"/>
      <c r="C59" s="90"/>
      <c r="D59" s="90"/>
      <c r="E59" s="90"/>
      <c r="F59" s="90"/>
      <c r="G59" s="91"/>
      <c r="H59" s="92"/>
      <c r="I59" s="93"/>
    </row>
    <row r="60" spans="1:9">
      <c r="A60" s="90"/>
      <c r="B60" s="90"/>
      <c r="C60" s="90"/>
      <c r="D60" s="90"/>
      <c r="E60" s="90"/>
      <c r="F60" s="90"/>
      <c r="G60" s="91"/>
      <c r="H60" s="92"/>
      <c r="I60" s="93"/>
    </row>
    <row r="61" spans="1:9">
      <c r="A61" s="96"/>
      <c r="B61" s="96"/>
      <c r="C61" s="96"/>
      <c r="D61" s="96"/>
      <c r="E61" s="96"/>
      <c r="F61" s="96"/>
      <c r="G61" s="91"/>
      <c r="H61" s="92"/>
      <c r="I61" s="93"/>
    </row>
    <row r="62" spans="1:9">
      <c r="A62" s="96"/>
      <c r="B62" s="96"/>
      <c r="C62" s="96"/>
      <c r="D62" s="96"/>
      <c r="E62" s="96"/>
      <c r="F62" s="96"/>
      <c r="G62" s="91"/>
      <c r="H62" s="92"/>
      <c r="I62" s="93"/>
    </row>
  </sheetData>
  <protectedRanges>
    <protectedRange sqref="K41:K42 H38:H40 H43:H133" name="Rango1_1_2"/>
  </protectedRanges>
  <mergeCells count="9">
    <mergeCell ref="A8:H8"/>
    <mergeCell ref="A9:H9"/>
    <mergeCell ref="A11:E11"/>
    <mergeCell ref="A2:H2"/>
    <mergeCell ref="A3:H3"/>
    <mergeCell ref="A4:H4"/>
    <mergeCell ref="A5:H5"/>
    <mergeCell ref="A6:H6"/>
    <mergeCell ref="A7:H7"/>
  </mergeCells>
  <pageMargins left="1.1811023622047245" right="0.59055118110236227" top="0.39370078740157483" bottom="0.59055118110236227" header="0.31496062992125984" footer="0.31496062992125984"/>
  <pageSetup scale="75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44"/>
  <sheetViews>
    <sheetView topLeftCell="A10" workbookViewId="0">
      <selection activeCell="G26" sqref="G26"/>
    </sheetView>
  </sheetViews>
  <sheetFormatPr baseColWidth="10" defaultRowHeight="15"/>
  <cols>
    <col min="1" max="1" width="4.5703125" style="18" customWidth="1"/>
    <col min="2" max="2" width="4.42578125" style="18" customWidth="1"/>
    <col min="3" max="4" width="4.5703125" style="18" customWidth="1"/>
    <col min="5" max="5" width="6.140625" style="18" customWidth="1"/>
    <col min="6" max="6" width="11" style="18" customWidth="1"/>
    <col min="7" max="7" width="50.5703125" style="4" customWidth="1"/>
    <col min="8" max="8" width="24.7109375" style="45" customWidth="1"/>
    <col min="9" max="9" width="1.28515625" style="124" customWidth="1"/>
    <col min="10" max="16384" width="11.42578125" style="124"/>
  </cols>
  <sheetData>
    <row r="1" spans="1:8" ht="18">
      <c r="A1" s="4"/>
      <c r="C1" s="29"/>
      <c r="D1" s="29"/>
      <c r="E1" s="29"/>
      <c r="F1" s="29"/>
      <c r="G1" s="29"/>
      <c r="H1" s="30" t="s">
        <v>92</v>
      </c>
    </row>
    <row r="2" spans="1:8" ht="18.75">
      <c r="A2" s="295" t="s">
        <v>239</v>
      </c>
      <c r="B2" s="296"/>
      <c r="C2" s="296"/>
      <c r="D2" s="296"/>
      <c r="E2" s="296"/>
      <c r="F2" s="296"/>
      <c r="G2" s="296"/>
      <c r="H2" s="296"/>
    </row>
    <row r="3" spans="1:8" ht="18.75">
      <c r="A3" s="295" t="s">
        <v>208</v>
      </c>
      <c r="B3" s="296"/>
      <c r="C3" s="296"/>
      <c r="D3" s="296"/>
      <c r="E3" s="296"/>
      <c r="F3" s="296"/>
      <c r="G3" s="296"/>
      <c r="H3" s="296"/>
    </row>
    <row r="4" spans="1:8" ht="18.75">
      <c r="A4" s="295" t="s">
        <v>12</v>
      </c>
      <c r="B4" s="296"/>
      <c r="C4" s="296"/>
      <c r="D4" s="296"/>
      <c r="E4" s="296"/>
      <c r="F4" s="296"/>
      <c r="G4" s="296"/>
      <c r="H4" s="296"/>
    </row>
    <row r="5" spans="1:8" ht="18.75">
      <c r="A5" s="295" t="s">
        <v>484</v>
      </c>
      <c r="B5" s="296"/>
      <c r="C5" s="296"/>
      <c r="D5" s="296"/>
      <c r="E5" s="296"/>
      <c r="F5" s="296"/>
      <c r="G5" s="296"/>
      <c r="H5" s="296"/>
    </row>
    <row r="6" spans="1:8" ht="18.75">
      <c r="A6" s="295" t="s">
        <v>13</v>
      </c>
      <c r="B6" s="296"/>
      <c r="C6" s="296"/>
      <c r="D6" s="296"/>
      <c r="E6" s="296"/>
      <c r="F6" s="296"/>
      <c r="G6" s="296"/>
      <c r="H6" s="296"/>
    </row>
    <row r="7" spans="1:8" ht="11.25" customHeight="1">
      <c r="A7" s="303"/>
      <c r="B7" s="304"/>
      <c r="C7" s="304"/>
      <c r="D7" s="304"/>
      <c r="E7" s="304"/>
      <c r="F7" s="304"/>
      <c r="G7" s="304"/>
      <c r="H7" s="304"/>
    </row>
    <row r="8" spans="1:8" ht="18.75">
      <c r="A8" s="300" t="s">
        <v>96</v>
      </c>
      <c r="B8" s="300"/>
      <c r="C8" s="300"/>
      <c r="D8" s="300"/>
      <c r="E8" s="300"/>
      <c r="F8" s="300"/>
      <c r="G8" s="300"/>
      <c r="H8" s="300"/>
    </row>
    <row r="9" spans="1:8" ht="18.75">
      <c r="A9" s="300" t="s">
        <v>545</v>
      </c>
      <c r="B9" s="300"/>
      <c r="C9" s="300"/>
      <c r="D9" s="300"/>
      <c r="E9" s="300"/>
      <c r="F9" s="300"/>
      <c r="G9" s="300"/>
      <c r="H9" s="300"/>
    </row>
    <row r="10" spans="1:8" ht="11.25" customHeight="1" thickBot="1">
      <c r="A10" s="139"/>
      <c r="B10" s="139"/>
      <c r="C10" s="139"/>
      <c r="D10" s="139"/>
      <c r="E10" s="139"/>
      <c r="F10" s="141"/>
      <c r="G10" s="141"/>
      <c r="H10" s="141"/>
    </row>
    <row r="11" spans="1:8" ht="30.75" customHeight="1" thickBot="1">
      <c r="A11" s="301" t="s">
        <v>6</v>
      </c>
      <c r="B11" s="302"/>
      <c r="C11" s="302"/>
      <c r="D11" s="302"/>
      <c r="E11" s="302"/>
      <c r="F11" s="137"/>
      <c r="G11" s="140"/>
      <c r="H11" s="38"/>
    </row>
    <row r="12" spans="1:8" ht="193.5" customHeight="1" thickBot="1">
      <c r="A12" s="39" t="s">
        <v>32</v>
      </c>
      <c r="B12" s="40" t="s">
        <v>33</v>
      </c>
      <c r="C12" s="40" t="s">
        <v>34</v>
      </c>
      <c r="D12" s="40" t="s">
        <v>39</v>
      </c>
      <c r="E12" s="41" t="s">
        <v>35</v>
      </c>
      <c r="F12" s="138" t="s">
        <v>36</v>
      </c>
      <c r="G12" s="42" t="s">
        <v>37</v>
      </c>
      <c r="H12" s="43" t="s">
        <v>100</v>
      </c>
    </row>
    <row r="13" spans="1:8" ht="15.75" customHeight="1">
      <c r="A13" s="47">
        <v>3</v>
      </c>
      <c r="B13" s="48" t="s">
        <v>173</v>
      </c>
      <c r="C13" s="48" t="s">
        <v>173</v>
      </c>
      <c r="D13" s="48" t="s">
        <v>523</v>
      </c>
      <c r="E13" s="48" t="s">
        <v>240</v>
      </c>
      <c r="F13" s="97" t="s">
        <v>197</v>
      </c>
      <c r="G13" s="102" t="s">
        <v>322</v>
      </c>
      <c r="H13" s="250">
        <f>Egresos!M69</f>
        <v>600</v>
      </c>
    </row>
    <row r="14" spans="1:8" ht="15.75" customHeight="1">
      <c r="A14" s="185">
        <v>3</v>
      </c>
      <c r="B14" s="50" t="s">
        <v>195</v>
      </c>
      <c r="C14" s="50" t="s">
        <v>173</v>
      </c>
      <c r="D14" s="50" t="s">
        <v>523</v>
      </c>
      <c r="E14" s="50" t="s">
        <v>240</v>
      </c>
      <c r="F14" s="98" t="s">
        <v>347</v>
      </c>
      <c r="G14" s="103" t="s">
        <v>348</v>
      </c>
      <c r="H14" s="250">
        <f>Egresos!N83</f>
        <v>26421.599999999999</v>
      </c>
    </row>
    <row r="15" spans="1:8" ht="15.75" customHeight="1">
      <c r="A15" s="185">
        <v>3</v>
      </c>
      <c r="B15" s="50" t="s">
        <v>195</v>
      </c>
      <c r="C15" s="50" t="s">
        <v>173</v>
      </c>
      <c r="D15" s="50" t="s">
        <v>523</v>
      </c>
      <c r="E15" s="50" t="s">
        <v>240</v>
      </c>
      <c r="F15" s="97" t="s">
        <v>207</v>
      </c>
      <c r="G15" s="102" t="s">
        <v>200</v>
      </c>
      <c r="H15" s="250">
        <f>Egresos!N90</f>
        <v>674202.42</v>
      </c>
    </row>
    <row r="16" spans="1:8" ht="15.75" customHeight="1">
      <c r="A16" s="185">
        <v>3</v>
      </c>
      <c r="B16" s="50" t="s">
        <v>195</v>
      </c>
      <c r="C16" s="50" t="s">
        <v>173</v>
      </c>
      <c r="D16" s="50" t="s">
        <v>523</v>
      </c>
      <c r="E16" s="50" t="s">
        <v>240</v>
      </c>
      <c r="F16" s="97" t="s">
        <v>503</v>
      </c>
      <c r="G16" s="102" t="s">
        <v>504</v>
      </c>
      <c r="H16" s="250">
        <f>Egresos!N93</f>
        <v>62152.160000000003</v>
      </c>
    </row>
    <row r="17" spans="1:9" ht="15.75" customHeight="1">
      <c r="A17" s="185">
        <v>3</v>
      </c>
      <c r="B17" s="50" t="s">
        <v>195</v>
      </c>
      <c r="C17" s="50" t="s">
        <v>173</v>
      </c>
      <c r="D17" s="50" t="s">
        <v>523</v>
      </c>
      <c r="E17" s="50" t="s">
        <v>240</v>
      </c>
      <c r="F17" s="97" t="s">
        <v>361</v>
      </c>
      <c r="G17" s="102" t="s">
        <v>362</v>
      </c>
      <c r="H17" s="250">
        <f>Egresos!N94</f>
        <v>487950</v>
      </c>
    </row>
    <row r="18" spans="1:9" ht="15.75" customHeight="1">
      <c r="A18" s="185">
        <v>3</v>
      </c>
      <c r="B18" s="50" t="s">
        <v>195</v>
      </c>
      <c r="C18" s="50" t="s">
        <v>173</v>
      </c>
      <c r="D18" s="50" t="s">
        <v>523</v>
      </c>
      <c r="E18" s="50" t="s">
        <v>240</v>
      </c>
      <c r="F18" s="98" t="s">
        <v>363</v>
      </c>
      <c r="G18" s="103" t="s">
        <v>364</v>
      </c>
      <c r="H18" s="250">
        <f>Egresos!N95</f>
        <v>28412.31</v>
      </c>
    </row>
    <row r="19" spans="1:9" ht="15.75" customHeight="1">
      <c r="A19" s="185">
        <v>3</v>
      </c>
      <c r="B19" s="50" t="s">
        <v>195</v>
      </c>
      <c r="C19" s="50" t="s">
        <v>173</v>
      </c>
      <c r="D19" s="50" t="s">
        <v>523</v>
      </c>
      <c r="E19" s="50" t="s">
        <v>240</v>
      </c>
      <c r="F19" s="97" t="s">
        <v>365</v>
      </c>
      <c r="G19" s="102" t="s">
        <v>366</v>
      </c>
      <c r="H19" s="250">
        <f>Egresos!N96</f>
        <v>12856.85</v>
      </c>
    </row>
    <row r="20" spans="1:9" ht="15.75" customHeight="1">
      <c r="A20" s="47"/>
      <c r="B20" s="48"/>
      <c r="C20" s="48"/>
      <c r="D20" s="48"/>
      <c r="E20" s="48"/>
      <c r="F20" s="98"/>
      <c r="G20" s="158" t="s">
        <v>380</v>
      </c>
      <c r="H20" s="132">
        <f>SUM(H13:H19)</f>
        <v>1292595.3400000003</v>
      </c>
    </row>
    <row r="21" spans="1:9" ht="16.5" customHeight="1" thickBot="1">
      <c r="A21" s="44"/>
      <c r="B21" s="33"/>
      <c r="C21" s="33"/>
      <c r="D21" s="33"/>
      <c r="E21" s="128"/>
      <c r="F21" s="129"/>
      <c r="G21" s="35" t="s">
        <v>38</v>
      </c>
      <c r="H21" s="161">
        <f>H20</f>
        <v>1292595.3400000003</v>
      </c>
    </row>
    <row r="22" spans="1:9">
      <c r="A22" s="11"/>
      <c r="B22" s="11"/>
      <c r="C22" s="11"/>
      <c r="D22" s="11"/>
      <c r="E22" s="11"/>
      <c r="F22" s="11"/>
      <c r="H22" s="130"/>
    </row>
    <row r="23" spans="1:9">
      <c r="A23" s="117"/>
      <c r="B23" s="117"/>
      <c r="C23" s="117"/>
      <c r="D23" s="117"/>
      <c r="E23" s="117"/>
      <c r="F23" s="117"/>
    </row>
    <row r="24" spans="1:9" ht="19.5" customHeight="1">
      <c r="A24" s="131"/>
      <c r="B24" s="131"/>
      <c r="C24" s="131"/>
      <c r="D24" s="131"/>
      <c r="E24" s="131"/>
      <c r="F24" s="131"/>
    </row>
    <row r="25" spans="1:9">
      <c r="A25" s="117"/>
      <c r="B25" s="117"/>
      <c r="C25" s="117"/>
      <c r="D25" s="117"/>
      <c r="E25" s="117"/>
      <c r="F25" s="117"/>
      <c r="G25" s="117"/>
    </row>
    <row r="26" spans="1:9">
      <c r="A26" s="117"/>
      <c r="B26" s="117"/>
      <c r="C26" s="117"/>
      <c r="D26" s="117"/>
      <c r="E26" s="117"/>
      <c r="F26" s="117"/>
      <c r="G26" s="117"/>
    </row>
    <row r="27" spans="1:9">
      <c r="A27" s="117"/>
      <c r="B27" s="117"/>
      <c r="C27" s="117"/>
      <c r="D27" s="117"/>
      <c r="E27" s="117"/>
      <c r="F27" s="117"/>
      <c r="G27" s="117"/>
    </row>
    <row r="28" spans="1:9">
      <c r="A28" s="117"/>
      <c r="B28" s="117"/>
      <c r="C28" s="117"/>
      <c r="D28" s="117"/>
      <c r="E28" s="117"/>
      <c r="F28" s="117"/>
      <c r="G28" s="117"/>
    </row>
    <row r="29" spans="1:9">
      <c r="A29" s="117"/>
      <c r="B29" s="117"/>
      <c r="C29" s="117"/>
      <c r="D29" s="117"/>
      <c r="E29" s="117"/>
      <c r="F29" s="117"/>
      <c r="G29" s="117"/>
    </row>
    <row r="30" spans="1:9" ht="18">
      <c r="A30" s="24"/>
      <c r="B30" s="142"/>
      <c r="C30" s="142"/>
      <c r="D30" s="11"/>
      <c r="E30" s="11"/>
      <c r="F30" s="11"/>
    </row>
    <row r="31" spans="1:9" ht="18">
      <c r="A31" s="24"/>
      <c r="B31" s="142"/>
      <c r="C31" s="142"/>
      <c r="D31" s="11"/>
      <c r="E31" s="11"/>
      <c r="F31" s="11"/>
    </row>
    <row r="32" spans="1:9">
      <c r="A32" s="88"/>
      <c r="B32" s="89"/>
      <c r="C32" s="89"/>
      <c r="D32" s="90"/>
      <c r="E32" s="90"/>
      <c r="F32" s="90"/>
      <c r="G32" s="91"/>
      <c r="H32" s="92"/>
      <c r="I32" s="93"/>
    </row>
    <row r="33" spans="1:9">
      <c r="A33" s="88"/>
      <c r="B33" s="90"/>
      <c r="C33" s="90"/>
      <c r="D33" s="90"/>
      <c r="E33" s="90"/>
      <c r="F33" s="90"/>
      <c r="G33" s="91"/>
      <c r="H33" s="92"/>
      <c r="I33" s="93"/>
    </row>
    <row r="34" spans="1:9">
      <c r="A34" s="88"/>
      <c r="B34" s="90"/>
      <c r="C34" s="90"/>
      <c r="D34" s="90"/>
      <c r="E34" s="90"/>
      <c r="F34" s="90"/>
      <c r="G34" s="91"/>
      <c r="H34" s="92"/>
      <c r="I34" s="93"/>
    </row>
    <row r="35" spans="1:9">
      <c r="A35" s="88"/>
      <c r="B35" s="90"/>
      <c r="C35" s="90"/>
      <c r="D35" s="90"/>
      <c r="E35" s="90"/>
      <c r="F35" s="90"/>
      <c r="G35" s="91"/>
      <c r="H35" s="92"/>
      <c r="I35" s="93"/>
    </row>
    <row r="36" spans="1:9">
      <c r="A36" s="88"/>
      <c r="B36" s="90"/>
      <c r="C36" s="90"/>
      <c r="D36" s="90"/>
      <c r="E36" s="90"/>
      <c r="F36" s="90"/>
      <c r="G36" s="91"/>
      <c r="H36" s="92"/>
      <c r="I36" s="93"/>
    </row>
    <row r="37" spans="1:9">
      <c r="A37" s="88"/>
      <c r="B37" s="90"/>
      <c r="C37" s="90"/>
      <c r="D37" s="90"/>
      <c r="E37" s="90"/>
      <c r="F37" s="90"/>
      <c r="G37" s="91"/>
      <c r="H37" s="92"/>
      <c r="I37" s="93"/>
    </row>
    <row r="38" spans="1:9">
      <c r="A38" s="88"/>
      <c r="B38" s="90"/>
      <c r="C38" s="90"/>
      <c r="D38" s="90"/>
      <c r="E38" s="90"/>
      <c r="F38" s="90"/>
      <c r="G38" s="91"/>
      <c r="H38" s="92"/>
      <c r="I38" s="93"/>
    </row>
    <row r="39" spans="1:9">
      <c r="A39" s="94"/>
      <c r="B39" s="90"/>
      <c r="C39" s="90"/>
      <c r="D39" s="90"/>
      <c r="E39" s="90"/>
      <c r="F39" s="90"/>
      <c r="G39" s="91"/>
      <c r="H39" s="92"/>
      <c r="I39" s="93"/>
    </row>
    <row r="40" spans="1:9">
      <c r="A40" s="94"/>
      <c r="B40" s="90"/>
      <c r="C40" s="90"/>
      <c r="D40" s="90"/>
      <c r="E40" s="90"/>
      <c r="F40" s="90"/>
      <c r="G40" s="91"/>
      <c r="H40" s="92"/>
      <c r="I40" s="93"/>
    </row>
    <row r="41" spans="1:9">
      <c r="A41" s="95"/>
      <c r="B41" s="90"/>
      <c r="C41" s="90"/>
      <c r="D41" s="90"/>
      <c r="E41" s="90"/>
      <c r="F41" s="90"/>
      <c r="G41" s="91"/>
      <c r="H41" s="92"/>
      <c r="I41" s="93"/>
    </row>
    <row r="42" spans="1:9">
      <c r="A42" s="90"/>
      <c r="B42" s="90"/>
      <c r="C42" s="90"/>
      <c r="D42" s="90"/>
      <c r="E42" s="90"/>
      <c r="F42" s="90"/>
      <c r="G42" s="91"/>
      <c r="H42" s="92"/>
      <c r="I42" s="93"/>
    </row>
    <row r="43" spans="1:9">
      <c r="A43" s="96"/>
      <c r="B43" s="96"/>
      <c r="C43" s="96"/>
      <c r="D43" s="96"/>
      <c r="E43" s="96"/>
      <c r="F43" s="96"/>
      <c r="G43" s="91"/>
      <c r="H43" s="92"/>
      <c r="I43" s="93"/>
    </row>
    <row r="44" spans="1:9">
      <c r="A44" s="96"/>
      <c r="B44" s="96"/>
      <c r="C44" s="96"/>
      <c r="D44" s="96"/>
      <c r="E44" s="96"/>
      <c r="F44" s="96"/>
      <c r="G44" s="91"/>
      <c r="H44" s="92"/>
      <c r="I44" s="93"/>
    </row>
  </sheetData>
  <protectedRanges>
    <protectedRange sqref="H21:H115" name="Rango1_1_2"/>
  </protectedRanges>
  <mergeCells count="9">
    <mergeCell ref="A8:H8"/>
    <mergeCell ref="A9:H9"/>
    <mergeCell ref="A11:E11"/>
    <mergeCell ref="A2:H2"/>
    <mergeCell ref="A3:H3"/>
    <mergeCell ref="A4:H4"/>
    <mergeCell ref="A5:H5"/>
    <mergeCell ref="A6:H6"/>
    <mergeCell ref="A7:H7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indexed="57"/>
  </sheetPr>
  <dimension ref="A1:H16"/>
  <sheetViews>
    <sheetView topLeftCell="A8" zoomScale="95" zoomScaleNormal="95" workbookViewId="0">
      <selection activeCell="H16" sqref="H16"/>
    </sheetView>
  </sheetViews>
  <sheetFormatPr baseColWidth="10" defaultRowHeight="15"/>
  <cols>
    <col min="1" max="5" width="4.5703125" style="18" customWidth="1"/>
    <col min="6" max="6" width="14.85546875" style="18" customWidth="1"/>
    <col min="7" max="7" width="50.7109375" style="4" customWidth="1"/>
    <col min="8" max="8" width="26.42578125" style="45" customWidth="1"/>
    <col min="9" max="16384" width="11.42578125" style="37"/>
  </cols>
  <sheetData>
    <row r="1" spans="1:8" ht="18">
      <c r="A1" s="4"/>
      <c r="C1" s="29"/>
      <c r="D1" s="29"/>
      <c r="E1" s="29"/>
      <c r="F1" s="29"/>
      <c r="G1" s="29"/>
      <c r="H1" s="30" t="s">
        <v>95</v>
      </c>
    </row>
    <row r="2" spans="1:8" ht="18.75">
      <c r="A2" s="295" t="s">
        <v>239</v>
      </c>
      <c r="B2" s="308"/>
      <c r="C2" s="308"/>
      <c r="D2" s="308"/>
      <c r="E2" s="308"/>
      <c r="F2" s="308"/>
      <c r="G2" s="308"/>
      <c r="H2" s="308"/>
    </row>
    <row r="3" spans="1:8" ht="18.75">
      <c r="A3" s="295" t="s">
        <v>208</v>
      </c>
      <c r="B3" s="308"/>
      <c r="C3" s="308"/>
      <c r="D3" s="308"/>
      <c r="E3" s="308"/>
      <c r="F3" s="308"/>
      <c r="G3" s="308"/>
      <c r="H3" s="308"/>
    </row>
    <row r="4" spans="1:8" ht="18.75">
      <c r="A4" s="295" t="s">
        <v>12</v>
      </c>
      <c r="B4" s="308"/>
      <c r="C4" s="308"/>
      <c r="D4" s="308"/>
      <c r="E4" s="308"/>
      <c r="F4" s="308"/>
      <c r="G4" s="308"/>
      <c r="H4" s="308"/>
    </row>
    <row r="5" spans="1:8" ht="18.75">
      <c r="A5" s="295" t="s">
        <v>484</v>
      </c>
      <c r="B5" s="308"/>
      <c r="C5" s="308"/>
      <c r="D5" s="308"/>
      <c r="E5" s="308"/>
      <c r="F5" s="308"/>
      <c r="G5" s="308"/>
      <c r="H5" s="308"/>
    </row>
    <row r="6" spans="1:8" ht="18.75">
      <c r="A6" s="295" t="s">
        <v>13</v>
      </c>
      <c r="B6" s="308"/>
      <c r="C6" s="308"/>
      <c r="D6" s="308"/>
      <c r="E6" s="308"/>
      <c r="F6" s="308"/>
      <c r="G6" s="308"/>
      <c r="H6" s="308"/>
    </row>
    <row r="7" spans="1:8">
      <c r="A7" s="4"/>
    </row>
    <row r="8" spans="1:8" ht="20.25" customHeight="1" thickBot="1">
      <c r="A8" s="268" t="s">
        <v>99</v>
      </c>
      <c r="B8" s="268"/>
      <c r="C8" s="268"/>
      <c r="D8" s="268"/>
      <c r="E8" s="268"/>
      <c r="F8" s="268"/>
      <c r="G8" s="268"/>
      <c r="H8" s="268"/>
    </row>
    <row r="9" spans="1:8" ht="34.5" customHeight="1" thickBot="1">
      <c r="A9" s="301" t="s">
        <v>6</v>
      </c>
      <c r="B9" s="305"/>
      <c r="C9" s="305"/>
      <c r="D9" s="305"/>
      <c r="E9" s="306"/>
      <c r="F9" s="256" t="s">
        <v>36</v>
      </c>
      <c r="G9" s="51"/>
      <c r="H9" s="38"/>
    </row>
    <row r="10" spans="1:8" ht="201" customHeight="1" thickBot="1">
      <c r="A10" s="39" t="s">
        <v>32</v>
      </c>
      <c r="B10" s="40" t="s">
        <v>33</v>
      </c>
      <c r="C10" s="40" t="s">
        <v>34</v>
      </c>
      <c r="D10" s="40" t="s">
        <v>39</v>
      </c>
      <c r="E10" s="41" t="s">
        <v>35</v>
      </c>
      <c r="F10" s="307"/>
      <c r="G10" s="55" t="s">
        <v>37</v>
      </c>
      <c r="H10" s="43" t="s">
        <v>100</v>
      </c>
    </row>
    <row r="11" spans="1:8" ht="15.75" customHeight="1">
      <c r="A11" s="47">
        <v>5</v>
      </c>
      <c r="B11" s="48" t="s">
        <v>202</v>
      </c>
      <c r="C11" s="48" t="s">
        <v>173</v>
      </c>
      <c r="D11" s="48" t="s">
        <v>176</v>
      </c>
      <c r="E11" s="48" t="s">
        <v>178</v>
      </c>
      <c r="F11" s="97" t="str">
        <f>Egresos!A68</f>
        <v>55302</v>
      </c>
      <c r="G11" s="102" t="str">
        <f>Egresos!B68</f>
        <v>De Inst. descentralizadas no empresariales</v>
      </c>
      <c r="H11" s="3">
        <f>Egresos!O68</f>
        <v>7836.36</v>
      </c>
    </row>
    <row r="12" spans="1:8" ht="15.75" customHeight="1">
      <c r="A12" s="47">
        <v>5</v>
      </c>
      <c r="B12" s="48" t="s">
        <v>202</v>
      </c>
      <c r="C12" s="48" t="s">
        <v>173</v>
      </c>
      <c r="D12" s="48" t="s">
        <v>176</v>
      </c>
      <c r="E12" s="48" t="s">
        <v>178</v>
      </c>
      <c r="F12" s="97" t="str">
        <f>Egresos!A69</f>
        <v>55308</v>
      </c>
      <c r="G12" s="102" t="str">
        <f>Egresos!B69</f>
        <v>De empresas privadas financieras</v>
      </c>
      <c r="H12" s="3">
        <f>Egresos!O69</f>
        <v>137617.14000000001</v>
      </c>
    </row>
    <row r="13" spans="1:8" ht="15.75" customHeight="1">
      <c r="A13" s="47">
        <v>5</v>
      </c>
      <c r="B13" s="48" t="s">
        <v>202</v>
      </c>
      <c r="C13" s="48" t="s">
        <v>173</v>
      </c>
      <c r="D13" s="48" t="s">
        <v>176</v>
      </c>
      <c r="E13" s="48" t="s">
        <v>178</v>
      </c>
      <c r="F13" s="97" t="str">
        <f>Egresos!A97</f>
        <v>71308</v>
      </c>
      <c r="G13" s="102" t="str">
        <f>Egresos!B97</f>
        <v>De empresas privadas financieras</v>
      </c>
      <c r="H13" s="3">
        <f>Egresos!O97</f>
        <v>137617.14000000001</v>
      </c>
    </row>
    <row r="14" spans="1:8" ht="15.75" customHeight="1">
      <c r="A14" s="49"/>
      <c r="B14" s="50"/>
      <c r="C14" s="50"/>
      <c r="D14" s="50"/>
      <c r="E14" s="50"/>
      <c r="F14" s="71"/>
      <c r="G14" s="73"/>
      <c r="H14" s="72"/>
    </row>
    <row r="15" spans="1:8">
      <c r="A15" s="74"/>
      <c r="B15" s="50"/>
      <c r="C15" s="50"/>
      <c r="D15" s="50"/>
      <c r="E15" s="50"/>
      <c r="F15" s="71"/>
      <c r="G15" s="75"/>
      <c r="H15" s="76"/>
    </row>
    <row r="16" spans="1:8" ht="16.5" customHeight="1" thickBot="1">
      <c r="A16" s="44"/>
      <c r="B16" s="33"/>
      <c r="C16" s="33"/>
      <c r="D16" s="33"/>
      <c r="E16" s="33"/>
      <c r="F16" s="34"/>
      <c r="G16" s="77" t="s">
        <v>44</v>
      </c>
      <c r="H16" s="78">
        <f>SUM(H11:H15)</f>
        <v>283070.64</v>
      </c>
    </row>
  </sheetData>
  <mergeCells count="8">
    <mergeCell ref="A8:H8"/>
    <mergeCell ref="A9:E9"/>
    <mergeCell ref="F9:F10"/>
    <mergeCell ref="A6:H6"/>
    <mergeCell ref="A2:H2"/>
    <mergeCell ref="A3:H3"/>
    <mergeCell ref="A4:H4"/>
    <mergeCell ref="A5:H5"/>
  </mergeCells>
  <phoneticPr fontId="6" type="noConversion"/>
  <pageMargins left="1.1811023622047245" right="0.39370078740157483" top="0.98425196850393704" bottom="0.98425196850393704" header="0" footer="0"/>
  <pageSetup scale="75" orientation="portrait" horizontalDpi="4294967293" vertic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B1:M316"/>
  <sheetViews>
    <sheetView topLeftCell="C190" zoomScale="115" zoomScaleNormal="115" workbookViewId="0">
      <selection activeCell="K233" sqref="K233"/>
    </sheetView>
  </sheetViews>
  <sheetFormatPr baseColWidth="10" defaultRowHeight="12.75"/>
  <cols>
    <col min="1" max="1" width="2" style="124" customWidth="1"/>
    <col min="2" max="2" width="6.5703125" style="124" customWidth="1"/>
    <col min="3" max="3" width="7" style="124" customWidth="1"/>
    <col min="4" max="4" width="7.28515625" style="124" customWidth="1"/>
    <col min="5" max="5" width="7.42578125" style="124" customWidth="1"/>
    <col min="6" max="6" width="7.85546875" style="124" customWidth="1"/>
    <col min="7" max="7" width="11.5703125" style="124" customWidth="1"/>
    <col min="8" max="8" width="37.5703125" style="124" customWidth="1"/>
    <col min="9" max="9" width="22.42578125" style="124" customWidth="1"/>
    <col min="10" max="10" width="11.42578125" style="124"/>
    <col min="11" max="11" width="12.28515625" style="124" bestFit="1" customWidth="1"/>
    <col min="12" max="16384" width="11.42578125" style="124"/>
  </cols>
  <sheetData>
    <row r="1" spans="2:9" ht="18">
      <c r="B1" s="4"/>
      <c r="C1" s="18"/>
      <c r="D1" s="29"/>
      <c r="E1" s="29"/>
      <c r="F1" s="29"/>
      <c r="G1" s="29"/>
      <c r="H1" s="29"/>
      <c r="I1" s="30" t="s">
        <v>94</v>
      </c>
    </row>
    <row r="2" spans="2:9" ht="17.25" customHeight="1">
      <c r="B2" s="295" t="s">
        <v>239</v>
      </c>
      <c r="C2" s="296"/>
      <c r="D2" s="296"/>
      <c r="E2" s="296"/>
      <c r="F2" s="296"/>
      <c r="G2" s="296"/>
      <c r="H2" s="296"/>
      <c r="I2" s="296"/>
    </row>
    <row r="3" spans="2:9" ht="15.75" customHeight="1">
      <c r="B3" s="295" t="s">
        <v>208</v>
      </c>
      <c r="C3" s="296"/>
      <c r="D3" s="296"/>
      <c r="E3" s="296"/>
      <c r="F3" s="296"/>
      <c r="G3" s="296"/>
      <c r="H3" s="296"/>
      <c r="I3" s="296"/>
    </row>
    <row r="4" spans="2:9" ht="15.75" customHeight="1">
      <c r="B4" s="295" t="s">
        <v>12</v>
      </c>
      <c r="C4" s="296"/>
      <c r="D4" s="296"/>
      <c r="E4" s="296"/>
      <c r="F4" s="296"/>
      <c r="G4" s="296"/>
      <c r="H4" s="296"/>
      <c r="I4" s="296"/>
    </row>
    <row r="5" spans="2:9" ht="16.5" customHeight="1">
      <c r="B5" s="295" t="s">
        <v>484</v>
      </c>
      <c r="C5" s="296"/>
      <c r="D5" s="296"/>
      <c r="E5" s="296"/>
      <c r="F5" s="296"/>
      <c r="G5" s="296"/>
      <c r="H5" s="296"/>
      <c r="I5" s="296"/>
    </row>
    <row r="6" spans="2:9" ht="16.5" customHeight="1">
      <c r="B6" s="295" t="s">
        <v>13</v>
      </c>
      <c r="C6" s="296"/>
      <c r="D6" s="296"/>
      <c r="E6" s="296"/>
      <c r="F6" s="296"/>
      <c r="G6" s="296"/>
      <c r="H6" s="296"/>
      <c r="I6" s="296"/>
    </row>
    <row r="7" spans="2:9" ht="15">
      <c r="B7" s="4"/>
      <c r="C7" s="18"/>
      <c r="D7" s="18"/>
      <c r="E7" s="18"/>
      <c r="F7" s="18"/>
      <c r="G7" s="18"/>
      <c r="H7" s="4"/>
      <c r="I7" s="45"/>
    </row>
    <row r="8" spans="2:9" ht="18.75">
      <c r="B8" s="300" t="s">
        <v>98</v>
      </c>
      <c r="C8" s="300"/>
      <c r="D8" s="300"/>
      <c r="E8" s="300"/>
      <c r="F8" s="300"/>
      <c r="G8" s="300"/>
      <c r="H8" s="300"/>
      <c r="I8" s="300"/>
    </row>
    <row r="9" spans="2:9" ht="19.5" thickBot="1">
      <c r="B9" s="300" t="s">
        <v>502</v>
      </c>
      <c r="C9" s="300"/>
      <c r="D9" s="300"/>
      <c r="E9" s="300"/>
      <c r="F9" s="300"/>
      <c r="G9" s="300"/>
      <c r="H9" s="300"/>
      <c r="I9" s="300"/>
    </row>
    <row r="10" spans="2:9" ht="18.75" customHeight="1" thickBot="1">
      <c r="B10" s="301" t="s">
        <v>6</v>
      </c>
      <c r="C10" s="302"/>
      <c r="D10" s="302"/>
      <c r="E10" s="302"/>
      <c r="F10" s="333"/>
      <c r="G10" s="256" t="s">
        <v>36</v>
      </c>
      <c r="H10" s="186"/>
      <c r="I10" s="38"/>
    </row>
    <row r="11" spans="2:9" ht="106.5" customHeight="1" thickBot="1">
      <c r="B11" s="68" t="s">
        <v>32</v>
      </c>
      <c r="C11" s="69" t="s">
        <v>33</v>
      </c>
      <c r="D11" s="69" t="s">
        <v>34</v>
      </c>
      <c r="E11" s="69" t="s">
        <v>39</v>
      </c>
      <c r="F11" s="70" t="s">
        <v>35</v>
      </c>
      <c r="G11" s="334"/>
      <c r="H11" s="187" t="s">
        <v>37</v>
      </c>
      <c r="I11" s="43" t="s">
        <v>100</v>
      </c>
    </row>
    <row r="12" spans="2:9">
      <c r="B12" s="125">
        <v>3</v>
      </c>
      <c r="C12" s="126" t="s">
        <v>195</v>
      </c>
      <c r="D12" s="126" t="s">
        <v>173</v>
      </c>
      <c r="E12" s="126" t="s">
        <v>523</v>
      </c>
      <c r="F12" s="126" t="s">
        <v>240</v>
      </c>
      <c r="G12" s="97" t="s">
        <v>503</v>
      </c>
      <c r="H12" s="102" t="s">
        <v>504</v>
      </c>
      <c r="I12" s="178">
        <v>62152.160000000003</v>
      </c>
    </row>
    <row r="13" spans="2:9">
      <c r="B13" s="125">
        <v>3</v>
      </c>
      <c r="C13" s="126" t="s">
        <v>505</v>
      </c>
      <c r="D13" s="126" t="s">
        <v>173</v>
      </c>
      <c r="E13" s="126" t="s">
        <v>523</v>
      </c>
      <c r="F13" s="126" t="s">
        <v>524</v>
      </c>
      <c r="G13" s="99">
        <v>61608</v>
      </c>
      <c r="H13" s="192" t="s">
        <v>506</v>
      </c>
      <c r="I13" s="127">
        <v>6600</v>
      </c>
    </row>
    <row r="14" spans="2:9" ht="15">
      <c r="B14" s="56"/>
      <c r="C14" s="57"/>
      <c r="D14" s="57"/>
      <c r="E14" s="57"/>
      <c r="F14" s="58"/>
      <c r="G14" s="59"/>
      <c r="H14" s="60"/>
      <c r="I14" s="61"/>
    </row>
    <row r="15" spans="2:9" ht="15.75" thickBot="1">
      <c r="B15" s="44"/>
      <c r="C15" s="33"/>
      <c r="D15" s="33"/>
      <c r="E15" s="33"/>
      <c r="F15" s="33"/>
      <c r="G15" s="34"/>
      <c r="H15" s="35" t="s">
        <v>38</v>
      </c>
      <c r="I15" s="36">
        <f>SUM(I12:I13)</f>
        <v>68752.160000000003</v>
      </c>
    </row>
    <row r="16" spans="2:9" ht="15">
      <c r="B16" s="11"/>
      <c r="C16" s="11"/>
      <c r="D16" s="11"/>
      <c r="E16" s="11"/>
      <c r="F16" s="11"/>
      <c r="G16" s="11"/>
      <c r="H16" s="4"/>
      <c r="I16" s="45"/>
    </row>
    <row r="17" spans="2:9" ht="15.75" thickBot="1">
      <c r="B17" s="11"/>
      <c r="C17" s="11"/>
      <c r="D17" s="11"/>
      <c r="E17" s="11"/>
      <c r="F17" s="11"/>
      <c r="G17" s="11"/>
      <c r="H17" s="4"/>
      <c r="I17" s="45"/>
    </row>
    <row r="18" spans="2:9" ht="31.5" customHeight="1">
      <c r="B18" s="341" t="s">
        <v>507</v>
      </c>
      <c r="C18" s="342"/>
      <c r="D18" s="342"/>
      <c r="E18" s="342"/>
      <c r="F18" s="342"/>
      <c r="G18" s="343"/>
      <c r="H18" s="338" t="s">
        <v>203</v>
      </c>
      <c r="I18" s="344"/>
    </row>
    <row r="19" spans="2:9" ht="15">
      <c r="B19" s="62"/>
      <c r="C19" s="63"/>
      <c r="D19" s="63"/>
      <c r="E19" s="63"/>
      <c r="F19" s="63"/>
      <c r="G19" s="63"/>
      <c r="H19" s="62"/>
      <c r="I19" s="64"/>
    </row>
    <row r="20" spans="2:9" ht="32.25" customHeight="1">
      <c r="B20" s="340" t="s">
        <v>512</v>
      </c>
      <c r="C20" s="319"/>
      <c r="D20" s="319"/>
      <c r="E20" s="319"/>
      <c r="F20" s="319"/>
      <c r="G20" s="320"/>
      <c r="H20" s="340" t="s">
        <v>510</v>
      </c>
      <c r="I20" s="320"/>
    </row>
    <row r="21" spans="2:9" ht="15">
      <c r="B21" s="62"/>
      <c r="C21" s="63"/>
      <c r="D21" s="63"/>
      <c r="E21" s="63"/>
      <c r="F21" s="63"/>
      <c r="G21" s="63"/>
      <c r="H21" s="62"/>
      <c r="I21" s="64"/>
    </row>
    <row r="22" spans="2:9" ht="30" customHeight="1">
      <c r="B22" s="318" t="s">
        <v>509</v>
      </c>
      <c r="C22" s="319"/>
      <c r="D22" s="319"/>
      <c r="E22" s="319"/>
      <c r="F22" s="319"/>
      <c r="G22" s="320"/>
      <c r="H22" s="340" t="s">
        <v>390</v>
      </c>
      <c r="I22" s="320"/>
    </row>
    <row r="23" spans="2:9" ht="13.5" customHeight="1">
      <c r="B23" s="65"/>
      <c r="C23" s="66"/>
      <c r="D23" s="66"/>
      <c r="E23" s="66"/>
      <c r="F23" s="66"/>
      <c r="G23" s="66"/>
      <c r="H23" s="65"/>
      <c r="I23" s="64"/>
    </row>
    <row r="24" spans="2:9" ht="15" customHeight="1" thickBot="1">
      <c r="B24" s="326" t="s">
        <v>457</v>
      </c>
      <c r="C24" s="345"/>
      <c r="D24" s="345"/>
      <c r="E24" s="345"/>
      <c r="F24" s="345"/>
      <c r="G24" s="346"/>
      <c r="H24" s="326" t="s">
        <v>206</v>
      </c>
      <c r="I24" s="346"/>
    </row>
    <row r="25" spans="2:9" ht="15">
      <c r="B25" s="66"/>
      <c r="C25" s="66"/>
      <c r="D25" s="66"/>
      <c r="E25" s="66"/>
      <c r="F25" s="66"/>
      <c r="G25" s="66"/>
      <c r="H25" s="66"/>
      <c r="I25" s="16"/>
    </row>
    <row r="26" spans="2:9" ht="15">
      <c r="B26" s="66"/>
      <c r="C26" s="66"/>
      <c r="D26" s="66"/>
      <c r="E26" s="66"/>
      <c r="F26" s="66"/>
      <c r="G26" s="66"/>
      <c r="H26" s="66"/>
      <c r="I26" s="16"/>
    </row>
    <row r="27" spans="2:9" ht="15">
      <c r="B27" s="66"/>
      <c r="C27" s="66"/>
      <c r="D27" s="66"/>
      <c r="E27" s="66"/>
      <c r="F27" s="66"/>
      <c r="G27" s="66"/>
      <c r="H27" s="66"/>
      <c r="I27" s="16"/>
    </row>
    <row r="28" spans="2:9" ht="15">
      <c r="B28" s="66"/>
      <c r="C28" s="66"/>
      <c r="D28" s="66"/>
      <c r="E28" s="66"/>
      <c r="F28" s="66"/>
      <c r="G28" s="66"/>
      <c r="H28" s="66"/>
      <c r="I28" s="16"/>
    </row>
    <row r="29" spans="2:9" ht="15">
      <c r="B29" s="66"/>
      <c r="C29" s="66"/>
      <c r="D29" s="66"/>
      <c r="E29" s="66"/>
      <c r="F29" s="66"/>
      <c r="G29" s="66"/>
      <c r="H29" s="66"/>
      <c r="I29" s="16"/>
    </row>
    <row r="30" spans="2:9" ht="15">
      <c r="B30" s="66"/>
      <c r="C30" s="66"/>
      <c r="D30" s="66"/>
      <c r="E30" s="66"/>
      <c r="F30" s="66"/>
      <c r="G30" s="66"/>
      <c r="H30" s="66"/>
      <c r="I30" s="16"/>
    </row>
    <row r="31" spans="2:9" ht="15">
      <c r="B31" s="66"/>
      <c r="C31" s="66"/>
      <c r="D31" s="66"/>
      <c r="E31" s="66"/>
      <c r="F31" s="66"/>
      <c r="G31" s="66"/>
      <c r="H31" s="66"/>
      <c r="I31" s="16"/>
    </row>
    <row r="32" spans="2:9" ht="15">
      <c r="B32" s="66"/>
      <c r="C32" s="66"/>
      <c r="D32" s="66"/>
      <c r="E32" s="66"/>
      <c r="F32" s="66"/>
      <c r="G32" s="66"/>
      <c r="H32" s="66"/>
      <c r="I32" s="16"/>
    </row>
    <row r="33" spans="2:9" ht="15">
      <c r="B33" s="66"/>
      <c r="C33" s="66"/>
      <c r="D33" s="66"/>
      <c r="E33" s="66"/>
      <c r="F33" s="66"/>
      <c r="G33" s="66"/>
      <c r="H33" s="66"/>
      <c r="I33" s="16"/>
    </row>
    <row r="34" spans="2:9" ht="15">
      <c r="B34" s="66"/>
      <c r="C34" s="66"/>
      <c r="D34" s="66"/>
      <c r="E34" s="66"/>
      <c r="F34" s="66"/>
      <c r="G34" s="66"/>
      <c r="H34" s="66"/>
      <c r="I34" s="16"/>
    </row>
    <row r="35" spans="2:9" ht="15">
      <c r="B35" s="66"/>
      <c r="C35" s="66"/>
      <c r="D35" s="66"/>
      <c r="E35" s="66"/>
      <c r="F35" s="66"/>
      <c r="G35" s="66"/>
      <c r="H35" s="66"/>
      <c r="I35" s="16"/>
    </row>
    <row r="36" spans="2:9" ht="15">
      <c r="B36" s="66"/>
      <c r="C36" s="66"/>
      <c r="D36" s="66"/>
      <c r="E36" s="66"/>
      <c r="F36" s="66"/>
      <c r="G36" s="66"/>
      <c r="H36" s="66"/>
      <c r="I36" s="16"/>
    </row>
    <row r="37" spans="2:9" ht="15">
      <c r="B37" s="66"/>
      <c r="C37" s="66"/>
      <c r="D37" s="66"/>
      <c r="E37" s="66"/>
      <c r="F37" s="66"/>
      <c r="G37" s="66"/>
      <c r="H37" s="66"/>
      <c r="I37" s="16"/>
    </row>
    <row r="38" spans="2:9" ht="15">
      <c r="B38" s="66"/>
      <c r="C38" s="66"/>
      <c r="D38" s="66"/>
      <c r="E38" s="66"/>
      <c r="F38" s="66"/>
      <c r="G38" s="66"/>
      <c r="H38" s="66"/>
      <c r="I38" s="16"/>
    </row>
    <row r="39" spans="2:9" ht="15">
      <c r="B39" s="66"/>
      <c r="C39" s="66"/>
      <c r="D39" s="66"/>
      <c r="E39" s="66"/>
      <c r="F39" s="66"/>
      <c r="G39" s="66"/>
      <c r="H39" s="66"/>
      <c r="I39" s="16"/>
    </row>
    <row r="40" spans="2:9" ht="15">
      <c r="B40" s="66"/>
      <c r="C40" s="66"/>
      <c r="D40" s="66"/>
      <c r="E40" s="66"/>
      <c r="F40" s="66"/>
      <c r="G40" s="66"/>
      <c r="H40" s="66"/>
      <c r="I40" s="16"/>
    </row>
    <row r="41" spans="2:9" ht="15">
      <c r="B41" s="66"/>
      <c r="C41" s="66"/>
      <c r="D41" s="66"/>
      <c r="E41" s="66"/>
      <c r="F41" s="66"/>
      <c r="G41" s="66"/>
      <c r="H41" s="66"/>
      <c r="I41" s="16"/>
    </row>
    <row r="42" spans="2:9" ht="15">
      <c r="B42" s="66"/>
      <c r="C42" s="66"/>
      <c r="D42" s="66"/>
      <c r="E42" s="66"/>
      <c r="F42" s="66"/>
      <c r="G42" s="66"/>
      <c r="H42" s="66"/>
      <c r="I42" s="16"/>
    </row>
    <row r="43" spans="2:9" ht="15">
      <c r="B43" s="66"/>
      <c r="C43" s="66"/>
      <c r="D43" s="66"/>
      <c r="E43" s="66"/>
      <c r="F43" s="66"/>
      <c r="G43" s="66"/>
      <c r="H43" s="66"/>
      <c r="I43" s="16"/>
    </row>
    <row r="44" spans="2:9" ht="15">
      <c r="B44" s="66"/>
      <c r="C44" s="66"/>
      <c r="D44" s="66"/>
      <c r="E44" s="66"/>
      <c r="F44" s="66"/>
      <c r="G44" s="66"/>
      <c r="H44" s="66"/>
      <c r="I44" s="16"/>
    </row>
    <row r="45" spans="2:9" ht="15">
      <c r="B45" s="66"/>
      <c r="C45" s="66"/>
      <c r="D45" s="66"/>
      <c r="E45" s="66"/>
      <c r="F45" s="66"/>
      <c r="G45" s="66"/>
      <c r="H45" s="66"/>
      <c r="I45" s="16"/>
    </row>
    <row r="46" spans="2:9" ht="15">
      <c r="B46" s="66"/>
      <c r="C46" s="66"/>
      <c r="D46" s="66"/>
      <c r="E46" s="66"/>
      <c r="F46" s="66"/>
      <c r="G46" s="66"/>
      <c r="H46" s="66"/>
      <c r="I46" s="16"/>
    </row>
    <row r="47" spans="2:9" ht="15">
      <c r="B47" s="66"/>
      <c r="C47" s="66"/>
      <c r="D47" s="66"/>
      <c r="E47" s="66"/>
      <c r="F47" s="66"/>
      <c r="G47" s="66"/>
      <c r="H47" s="66"/>
      <c r="I47" s="16"/>
    </row>
    <row r="48" spans="2:9" ht="18">
      <c r="B48" s="4"/>
      <c r="C48" s="18"/>
      <c r="D48" s="29"/>
      <c r="E48" s="29"/>
      <c r="F48" s="29"/>
      <c r="G48" s="29"/>
      <c r="H48" s="29"/>
      <c r="I48" s="30" t="s">
        <v>94</v>
      </c>
    </row>
    <row r="49" spans="2:9" ht="18.75">
      <c r="B49" s="295" t="s">
        <v>239</v>
      </c>
      <c r="C49" s="296"/>
      <c r="D49" s="296"/>
      <c r="E49" s="296"/>
      <c r="F49" s="296"/>
      <c r="G49" s="296"/>
      <c r="H49" s="296"/>
      <c r="I49" s="296"/>
    </row>
    <row r="50" spans="2:9" ht="18.75">
      <c r="B50" s="295" t="s">
        <v>208</v>
      </c>
      <c r="C50" s="296"/>
      <c r="D50" s="296"/>
      <c r="E50" s="296"/>
      <c r="F50" s="296"/>
      <c r="G50" s="296"/>
      <c r="H50" s="296"/>
      <c r="I50" s="296"/>
    </row>
    <row r="51" spans="2:9" ht="18.75">
      <c r="B51" s="295" t="s">
        <v>12</v>
      </c>
      <c r="C51" s="296"/>
      <c r="D51" s="296"/>
      <c r="E51" s="296"/>
      <c r="F51" s="296"/>
      <c r="G51" s="296"/>
      <c r="H51" s="296"/>
      <c r="I51" s="296"/>
    </row>
    <row r="52" spans="2:9" ht="18.75">
      <c r="B52" s="295" t="s">
        <v>484</v>
      </c>
      <c r="C52" s="296"/>
      <c r="D52" s="296"/>
      <c r="E52" s="296"/>
      <c r="F52" s="296"/>
      <c r="G52" s="296"/>
      <c r="H52" s="296"/>
      <c r="I52" s="296"/>
    </row>
    <row r="53" spans="2:9" ht="18.75">
      <c r="B53" s="295" t="s">
        <v>13</v>
      </c>
      <c r="C53" s="296"/>
      <c r="D53" s="296"/>
      <c r="E53" s="296"/>
      <c r="F53" s="296"/>
      <c r="G53" s="296"/>
      <c r="H53" s="296"/>
      <c r="I53" s="296"/>
    </row>
    <row r="54" spans="2:9" ht="15">
      <c r="B54" s="4"/>
      <c r="C54" s="18"/>
      <c r="D54" s="18"/>
      <c r="E54" s="18"/>
      <c r="F54" s="18"/>
      <c r="G54" s="18"/>
      <c r="H54" s="4"/>
      <c r="I54" s="45"/>
    </row>
    <row r="55" spans="2:9" ht="18.75">
      <c r="B55" s="300" t="s">
        <v>98</v>
      </c>
      <c r="C55" s="300"/>
      <c r="D55" s="300"/>
      <c r="E55" s="300"/>
      <c r="F55" s="300"/>
      <c r="G55" s="300"/>
      <c r="H55" s="300"/>
      <c r="I55" s="300"/>
    </row>
    <row r="56" spans="2:9" ht="39.75" customHeight="1" thickBot="1">
      <c r="B56" s="332" t="s">
        <v>511</v>
      </c>
      <c r="C56" s="332"/>
      <c r="D56" s="332"/>
      <c r="E56" s="332"/>
      <c r="F56" s="332"/>
      <c r="G56" s="332"/>
      <c r="H56" s="332"/>
      <c r="I56" s="332"/>
    </row>
    <row r="57" spans="2:9" ht="18.75" customHeight="1" thickBot="1">
      <c r="B57" s="301" t="s">
        <v>6</v>
      </c>
      <c r="C57" s="302"/>
      <c r="D57" s="302"/>
      <c r="E57" s="302"/>
      <c r="F57" s="333"/>
      <c r="G57" s="256" t="s">
        <v>36</v>
      </c>
      <c r="H57" s="186"/>
      <c r="I57" s="38"/>
    </row>
    <row r="58" spans="2:9" ht="177" thickBot="1">
      <c r="B58" s="68" t="s">
        <v>32</v>
      </c>
      <c r="C58" s="69" t="s">
        <v>33</v>
      </c>
      <c r="D58" s="69" t="s">
        <v>34</v>
      </c>
      <c r="E58" s="69" t="s">
        <v>39</v>
      </c>
      <c r="F58" s="70" t="s">
        <v>35</v>
      </c>
      <c r="G58" s="334"/>
      <c r="H58" s="187" t="s">
        <v>37</v>
      </c>
      <c r="I58" s="43" t="s">
        <v>100</v>
      </c>
    </row>
    <row r="59" spans="2:9">
      <c r="B59" s="125">
        <v>3</v>
      </c>
      <c r="C59" s="126" t="s">
        <v>195</v>
      </c>
      <c r="D59" s="126" t="s">
        <v>173</v>
      </c>
      <c r="E59" s="126" t="s">
        <v>523</v>
      </c>
      <c r="F59" s="126" t="s">
        <v>240</v>
      </c>
      <c r="G59" s="97" t="s">
        <v>361</v>
      </c>
      <c r="H59" s="102" t="s">
        <v>362</v>
      </c>
      <c r="I59" s="178">
        <v>487950</v>
      </c>
    </row>
    <row r="60" spans="2:9">
      <c r="B60" s="125">
        <v>3</v>
      </c>
      <c r="C60" s="126" t="s">
        <v>195</v>
      </c>
      <c r="D60" s="126" t="s">
        <v>173</v>
      </c>
      <c r="E60" s="126" t="s">
        <v>523</v>
      </c>
      <c r="F60" s="126" t="s">
        <v>240</v>
      </c>
      <c r="G60" s="97" t="s">
        <v>363</v>
      </c>
      <c r="H60" s="192" t="s">
        <v>506</v>
      </c>
      <c r="I60" s="127">
        <v>17641.5</v>
      </c>
    </row>
    <row r="61" spans="2:9" ht="15">
      <c r="B61" s="56"/>
      <c r="C61" s="57"/>
      <c r="D61" s="57"/>
      <c r="E61" s="57"/>
      <c r="F61" s="58"/>
      <c r="G61" s="59"/>
      <c r="H61" s="60"/>
      <c r="I61" s="61"/>
    </row>
    <row r="62" spans="2:9" ht="15.75" thickBot="1">
      <c r="B62" s="44"/>
      <c r="C62" s="33"/>
      <c r="D62" s="33"/>
      <c r="E62" s="33"/>
      <c r="F62" s="33"/>
      <c r="G62" s="34"/>
      <c r="H62" s="35" t="s">
        <v>38</v>
      </c>
      <c r="I62" s="36">
        <f>SUM(I59:I60)</f>
        <v>505591.5</v>
      </c>
    </row>
    <row r="63" spans="2:9" ht="15">
      <c r="B63" s="11"/>
      <c r="C63" s="11"/>
      <c r="D63" s="11"/>
      <c r="E63" s="11"/>
      <c r="F63" s="11"/>
      <c r="G63" s="11"/>
      <c r="H63" s="4"/>
      <c r="I63" s="45"/>
    </row>
    <row r="64" spans="2:9" ht="15.75" thickBot="1">
      <c r="B64" s="11"/>
      <c r="C64" s="11"/>
      <c r="D64" s="11"/>
      <c r="E64" s="11"/>
      <c r="F64" s="11"/>
      <c r="G64" s="11"/>
      <c r="H64" s="4"/>
      <c r="I64" s="45"/>
    </row>
    <row r="65" spans="2:9" ht="15" customHeight="1">
      <c r="B65" s="341" t="s">
        <v>458</v>
      </c>
      <c r="C65" s="342"/>
      <c r="D65" s="342"/>
      <c r="E65" s="342"/>
      <c r="F65" s="342"/>
      <c r="G65" s="343"/>
      <c r="H65" s="338" t="s">
        <v>203</v>
      </c>
      <c r="I65" s="344"/>
    </row>
    <row r="66" spans="2:9" ht="15">
      <c r="B66" s="62"/>
      <c r="C66" s="63"/>
      <c r="D66" s="63"/>
      <c r="E66" s="63"/>
      <c r="F66" s="63"/>
      <c r="G66" s="63"/>
      <c r="H66" s="62"/>
      <c r="I66" s="64"/>
    </row>
    <row r="67" spans="2:9" ht="30" customHeight="1">
      <c r="B67" s="340" t="s">
        <v>508</v>
      </c>
      <c r="C67" s="319"/>
      <c r="D67" s="319"/>
      <c r="E67" s="319"/>
      <c r="F67" s="319"/>
      <c r="G67" s="320"/>
      <c r="H67" s="340" t="s">
        <v>204</v>
      </c>
      <c r="I67" s="320"/>
    </row>
    <row r="68" spans="2:9" ht="30.75" customHeight="1">
      <c r="B68" s="318" t="s">
        <v>459</v>
      </c>
      <c r="C68" s="319"/>
      <c r="D68" s="319"/>
      <c r="E68" s="319"/>
      <c r="F68" s="319"/>
      <c r="G68" s="320"/>
      <c r="H68" s="340" t="s">
        <v>391</v>
      </c>
      <c r="I68" s="320"/>
    </row>
    <row r="69" spans="2:9" ht="15">
      <c r="B69" s="65"/>
      <c r="C69" s="66"/>
      <c r="D69" s="66"/>
      <c r="E69" s="66"/>
      <c r="F69" s="66"/>
      <c r="G69" s="66"/>
      <c r="H69" s="65"/>
      <c r="I69" s="64"/>
    </row>
    <row r="70" spans="2:9" ht="15" customHeight="1" thickBot="1">
      <c r="B70" s="326" t="s">
        <v>460</v>
      </c>
      <c r="C70" s="345"/>
      <c r="D70" s="345"/>
      <c r="E70" s="345"/>
      <c r="F70" s="345"/>
      <c r="G70" s="346"/>
      <c r="H70" s="326" t="s">
        <v>206</v>
      </c>
      <c r="I70" s="346"/>
    </row>
    <row r="71" spans="2:9" ht="15">
      <c r="B71" s="66"/>
      <c r="C71" s="66"/>
      <c r="D71" s="66"/>
      <c r="E71" s="66"/>
      <c r="F71" s="66"/>
      <c r="G71" s="66"/>
      <c r="H71" s="66"/>
      <c r="I71" s="16"/>
    </row>
    <row r="72" spans="2:9" ht="15">
      <c r="B72" s="66"/>
      <c r="C72" s="66"/>
      <c r="D72" s="66"/>
      <c r="E72" s="66"/>
      <c r="F72" s="66"/>
      <c r="G72" s="66"/>
      <c r="H72" s="66"/>
      <c r="I72" s="16"/>
    </row>
    <row r="73" spans="2:9" ht="15">
      <c r="B73" s="66"/>
      <c r="C73" s="66"/>
      <c r="D73" s="66"/>
      <c r="E73" s="66"/>
      <c r="F73" s="66"/>
      <c r="G73" s="66"/>
      <c r="H73" s="66"/>
      <c r="I73" s="16"/>
    </row>
    <row r="74" spans="2:9" ht="15">
      <c r="B74" s="66"/>
      <c r="C74" s="66"/>
      <c r="D74" s="66"/>
      <c r="E74" s="66"/>
      <c r="F74" s="66"/>
      <c r="G74" s="66"/>
      <c r="H74" s="66"/>
      <c r="I74" s="16"/>
    </row>
    <row r="75" spans="2:9" ht="15">
      <c r="B75" s="66"/>
      <c r="C75" s="66"/>
      <c r="D75" s="66"/>
      <c r="E75" s="66"/>
      <c r="F75" s="66"/>
      <c r="G75" s="66"/>
      <c r="H75" s="66"/>
      <c r="I75" s="16"/>
    </row>
    <row r="76" spans="2:9" ht="15">
      <c r="B76" s="66"/>
      <c r="C76" s="66"/>
      <c r="D76" s="66"/>
      <c r="E76" s="66"/>
      <c r="F76" s="66"/>
      <c r="G76" s="66"/>
      <c r="H76" s="66"/>
      <c r="I76" s="16"/>
    </row>
    <row r="77" spans="2:9" ht="15">
      <c r="B77" s="66"/>
      <c r="C77" s="66"/>
      <c r="D77" s="66"/>
      <c r="E77" s="66"/>
      <c r="F77" s="66"/>
      <c r="G77" s="66"/>
      <c r="H77" s="66"/>
      <c r="I77" s="16"/>
    </row>
    <row r="78" spans="2:9" ht="15">
      <c r="B78" s="66"/>
      <c r="C78" s="66"/>
      <c r="D78" s="66"/>
      <c r="E78" s="66"/>
      <c r="F78" s="66"/>
      <c r="G78" s="66"/>
      <c r="H78" s="66"/>
      <c r="I78" s="16"/>
    </row>
    <row r="79" spans="2:9" ht="15">
      <c r="B79" s="66"/>
      <c r="C79" s="66"/>
      <c r="D79" s="66"/>
      <c r="E79" s="66"/>
      <c r="F79" s="66"/>
      <c r="G79" s="66"/>
      <c r="H79" s="66"/>
      <c r="I79" s="16"/>
    </row>
    <row r="80" spans="2:9" ht="15">
      <c r="B80" s="66"/>
      <c r="C80" s="66"/>
      <c r="D80" s="66"/>
      <c r="E80" s="66"/>
      <c r="F80" s="66"/>
      <c r="G80" s="66"/>
      <c r="H80" s="66"/>
      <c r="I80" s="16"/>
    </row>
    <row r="81" spans="2:9" ht="15">
      <c r="B81" s="66"/>
      <c r="C81" s="66"/>
      <c r="D81" s="66"/>
      <c r="E81" s="66"/>
      <c r="F81" s="66"/>
      <c r="G81" s="66"/>
      <c r="H81" s="66"/>
      <c r="I81" s="16"/>
    </row>
    <row r="82" spans="2:9" ht="15">
      <c r="B82" s="66"/>
      <c r="C82" s="66"/>
      <c r="D82" s="66"/>
      <c r="E82" s="66"/>
      <c r="F82" s="66"/>
      <c r="G82" s="66"/>
      <c r="H82" s="66"/>
      <c r="I82" s="16"/>
    </row>
    <row r="83" spans="2:9" ht="15">
      <c r="B83" s="66"/>
      <c r="C83" s="66"/>
      <c r="D83" s="66"/>
      <c r="E83" s="66"/>
      <c r="F83" s="66"/>
      <c r="G83" s="66"/>
      <c r="H83" s="66"/>
      <c r="I83" s="16"/>
    </row>
    <row r="84" spans="2:9" ht="15">
      <c r="B84" s="66"/>
      <c r="C84" s="66"/>
      <c r="D84" s="66"/>
      <c r="E84" s="66"/>
      <c r="F84" s="66"/>
      <c r="G84" s="66"/>
      <c r="H84" s="66"/>
      <c r="I84" s="16"/>
    </row>
    <row r="85" spans="2:9" ht="15">
      <c r="B85" s="66"/>
      <c r="C85" s="66"/>
      <c r="D85" s="66"/>
      <c r="E85" s="66"/>
      <c r="F85" s="66"/>
      <c r="G85" s="66"/>
      <c r="H85" s="66"/>
      <c r="I85" s="16"/>
    </row>
    <row r="86" spans="2:9" ht="15">
      <c r="B86" s="66"/>
      <c r="C86" s="66"/>
      <c r="D86" s="66"/>
      <c r="E86" s="66"/>
      <c r="F86" s="66"/>
      <c r="G86" s="66"/>
      <c r="H86" s="66"/>
      <c r="I86" s="16"/>
    </row>
    <row r="87" spans="2:9" ht="15">
      <c r="B87" s="66"/>
      <c r="C87" s="66"/>
      <c r="D87" s="66"/>
      <c r="E87" s="66"/>
      <c r="F87" s="66"/>
      <c r="G87" s="66"/>
      <c r="H87" s="66"/>
      <c r="I87" s="16"/>
    </row>
    <row r="88" spans="2:9" ht="15">
      <c r="B88" s="66"/>
      <c r="C88" s="66"/>
      <c r="D88" s="66"/>
      <c r="E88" s="66"/>
      <c r="F88" s="66"/>
      <c r="G88" s="66"/>
      <c r="H88" s="66"/>
      <c r="I88" s="16"/>
    </row>
    <row r="89" spans="2:9" ht="18">
      <c r="B89" s="4"/>
      <c r="C89" s="18"/>
      <c r="D89" s="29"/>
      <c r="E89" s="29"/>
      <c r="F89" s="29"/>
      <c r="G89" s="29"/>
      <c r="H89" s="29"/>
      <c r="I89" s="30" t="s">
        <v>94</v>
      </c>
    </row>
    <row r="90" spans="2:9" ht="18.75">
      <c r="B90" s="295" t="s">
        <v>239</v>
      </c>
      <c r="C90" s="296"/>
      <c r="D90" s="296"/>
      <c r="E90" s="296"/>
      <c r="F90" s="296"/>
      <c r="G90" s="296"/>
      <c r="H90" s="296"/>
      <c r="I90" s="296"/>
    </row>
    <row r="91" spans="2:9" ht="18.75">
      <c r="B91" s="295" t="s">
        <v>208</v>
      </c>
      <c r="C91" s="296"/>
      <c r="D91" s="296"/>
      <c r="E91" s="296"/>
      <c r="F91" s="296"/>
      <c r="G91" s="296"/>
      <c r="H91" s="296"/>
      <c r="I91" s="296"/>
    </row>
    <row r="92" spans="2:9" ht="18.75">
      <c r="B92" s="295" t="s">
        <v>12</v>
      </c>
      <c r="C92" s="296"/>
      <c r="D92" s="296"/>
      <c r="E92" s="296"/>
      <c r="F92" s="296"/>
      <c r="G92" s="296"/>
      <c r="H92" s="296"/>
      <c r="I92" s="296"/>
    </row>
    <row r="93" spans="2:9" ht="18.75">
      <c r="B93" s="295" t="s">
        <v>484</v>
      </c>
      <c r="C93" s="296"/>
      <c r="D93" s="296"/>
      <c r="E93" s="296"/>
      <c r="F93" s="296"/>
      <c r="G93" s="296"/>
      <c r="H93" s="296"/>
      <c r="I93" s="296"/>
    </row>
    <row r="94" spans="2:9" ht="18.75">
      <c r="B94" s="295" t="s">
        <v>13</v>
      </c>
      <c r="C94" s="296"/>
      <c r="D94" s="296"/>
      <c r="E94" s="296"/>
      <c r="F94" s="296"/>
      <c r="G94" s="296"/>
      <c r="H94" s="296"/>
      <c r="I94" s="296"/>
    </row>
    <row r="95" spans="2:9" ht="15">
      <c r="B95" s="4"/>
      <c r="C95" s="18"/>
      <c r="D95" s="18"/>
      <c r="E95" s="18"/>
      <c r="F95" s="18"/>
      <c r="G95" s="18"/>
      <c r="H95" s="4"/>
      <c r="I95" s="45"/>
    </row>
    <row r="96" spans="2:9" ht="18.75">
      <c r="B96" s="300" t="s">
        <v>98</v>
      </c>
      <c r="C96" s="300"/>
      <c r="D96" s="300"/>
      <c r="E96" s="300"/>
      <c r="F96" s="300"/>
      <c r="G96" s="300"/>
      <c r="H96" s="300"/>
      <c r="I96" s="300"/>
    </row>
    <row r="97" spans="2:9" ht="39.75" customHeight="1" thickBot="1">
      <c r="B97" s="347" t="s">
        <v>513</v>
      </c>
      <c r="C97" s="347"/>
      <c r="D97" s="347"/>
      <c r="E97" s="347"/>
      <c r="F97" s="347"/>
      <c r="G97" s="347"/>
      <c r="H97" s="347"/>
      <c r="I97" s="347"/>
    </row>
    <row r="98" spans="2:9" ht="18.75" customHeight="1" thickBot="1">
      <c r="B98" s="301" t="s">
        <v>6</v>
      </c>
      <c r="C98" s="302"/>
      <c r="D98" s="302"/>
      <c r="E98" s="302"/>
      <c r="F98" s="333"/>
      <c r="G98" s="256" t="s">
        <v>36</v>
      </c>
      <c r="H98" s="186"/>
      <c r="I98" s="38"/>
    </row>
    <row r="99" spans="2:9" ht="177" thickBot="1">
      <c r="B99" s="68" t="s">
        <v>32</v>
      </c>
      <c r="C99" s="69" t="s">
        <v>33</v>
      </c>
      <c r="D99" s="69" t="s">
        <v>34</v>
      </c>
      <c r="E99" s="69" t="s">
        <v>39</v>
      </c>
      <c r="F99" s="70" t="s">
        <v>35</v>
      </c>
      <c r="G99" s="334"/>
      <c r="H99" s="187" t="s">
        <v>37</v>
      </c>
      <c r="I99" s="43" t="s">
        <v>100</v>
      </c>
    </row>
    <row r="100" spans="2:9">
      <c r="B100" s="125">
        <v>3</v>
      </c>
      <c r="C100" s="126" t="s">
        <v>195</v>
      </c>
      <c r="D100" s="126" t="s">
        <v>173</v>
      </c>
      <c r="E100" s="126" t="s">
        <v>176</v>
      </c>
      <c r="F100" s="126" t="s">
        <v>178</v>
      </c>
      <c r="G100" s="97" t="s">
        <v>207</v>
      </c>
      <c r="H100" s="102" t="s">
        <v>515</v>
      </c>
      <c r="I100" s="178">
        <v>19314.16</v>
      </c>
    </row>
    <row r="101" spans="2:9">
      <c r="B101" s="125">
        <v>3</v>
      </c>
      <c r="C101" s="126" t="s">
        <v>195</v>
      </c>
      <c r="D101" s="126" t="s">
        <v>173</v>
      </c>
      <c r="E101" s="126" t="s">
        <v>176</v>
      </c>
      <c r="F101" s="126" t="s">
        <v>178</v>
      </c>
      <c r="G101" s="97" t="s">
        <v>363</v>
      </c>
      <c r="H101" s="192" t="s">
        <v>506</v>
      </c>
      <c r="I101" s="127">
        <v>1400</v>
      </c>
    </row>
    <row r="102" spans="2:9" ht="15">
      <c r="B102" s="56"/>
      <c r="C102" s="57"/>
      <c r="D102" s="57"/>
      <c r="E102" s="57"/>
      <c r="F102" s="58"/>
      <c r="G102" s="59"/>
      <c r="H102" s="60"/>
      <c r="I102" s="61"/>
    </row>
    <row r="103" spans="2:9" ht="15.75" thickBot="1">
      <c r="B103" s="44"/>
      <c r="C103" s="33"/>
      <c r="D103" s="33"/>
      <c r="E103" s="33"/>
      <c r="F103" s="33"/>
      <c r="G103" s="34"/>
      <c r="H103" s="35" t="s">
        <v>38</v>
      </c>
      <c r="I103" s="36">
        <f>SUM(I100:I101)</f>
        <v>20714.16</v>
      </c>
    </row>
    <row r="104" spans="2:9" ht="15">
      <c r="B104" s="11"/>
      <c r="C104" s="11"/>
      <c r="D104" s="11"/>
      <c r="E104" s="11"/>
      <c r="F104" s="11"/>
      <c r="G104" s="11"/>
      <c r="H104" s="4"/>
      <c r="I104" s="45"/>
    </row>
    <row r="105" spans="2:9" ht="15.75" thickBot="1">
      <c r="B105" s="11"/>
      <c r="C105" s="11"/>
      <c r="D105" s="11"/>
      <c r="E105" s="11"/>
      <c r="F105" s="11"/>
      <c r="G105" s="11"/>
      <c r="H105" s="4"/>
      <c r="I105" s="45"/>
    </row>
    <row r="106" spans="2:9" ht="15" customHeight="1">
      <c r="B106" s="341" t="s">
        <v>463</v>
      </c>
      <c r="C106" s="342"/>
      <c r="D106" s="342"/>
      <c r="E106" s="342"/>
      <c r="F106" s="342"/>
      <c r="G106" s="343"/>
      <c r="H106" s="338" t="s">
        <v>203</v>
      </c>
      <c r="I106" s="339"/>
    </row>
    <row r="107" spans="2:9" ht="15">
      <c r="B107" s="62"/>
      <c r="C107" s="63"/>
      <c r="D107" s="63"/>
      <c r="E107" s="63"/>
      <c r="F107" s="63"/>
      <c r="G107" s="63"/>
      <c r="H107" s="62"/>
      <c r="I107" s="64"/>
    </row>
    <row r="108" spans="2:9" ht="14.25" customHeight="1">
      <c r="B108" s="340" t="s">
        <v>465</v>
      </c>
      <c r="C108" s="314"/>
      <c r="D108" s="314"/>
      <c r="E108" s="314"/>
      <c r="F108" s="314"/>
      <c r="G108" s="317"/>
      <c r="H108" s="340" t="s">
        <v>204</v>
      </c>
      <c r="I108" s="317"/>
    </row>
    <row r="109" spans="2:9" ht="15">
      <c r="B109" s="318" t="s">
        <v>459</v>
      </c>
      <c r="C109" s="319"/>
      <c r="D109" s="319"/>
      <c r="E109" s="319"/>
      <c r="F109" s="319"/>
      <c r="G109" s="320"/>
      <c r="H109" s="321" t="s">
        <v>464</v>
      </c>
      <c r="I109" s="322"/>
    </row>
    <row r="110" spans="2:9" ht="14.25" customHeight="1">
      <c r="B110" s="65"/>
      <c r="C110" s="66"/>
      <c r="D110" s="66"/>
      <c r="E110" s="66"/>
      <c r="F110" s="66"/>
      <c r="G110" s="66"/>
      <c r="H110" s="65"/>
      <c r="I110" s="64"/>
    </row>
    <row r="111" spans="2:9" ht="15.75" thickBot="1">
      <c r="B111" s="326" t="s">
        <v>460</v>
      </c>
      <c r="C111" s="345"/>
      <c r="D111" s="345"/>
      <c r="E111" s="345"/>
      <c r="F111" s="345"/>
      <c r="G111" s="346"/>
      <c r="H111" s="326" t="s">
        <v>206</v>
      </c>
      <c r="I111" s="328"/>
    </row>
    <row r="112" spans="2:9" ht="15" customHeight="1"/>
    <row r="113" spans="2:9" ht="15">
      <c r="B113" s="66"/>
      <c r="C113" s="66"/>
      <c r="D113" s="66"/>
      <c r="E113" s="66"/>
      <c r="F113" s="66"/>
      <c r="G113" s="66"/>
      <c r="H113" s="66"/>
      <c r="I113" s="16"/>
    </row>
    <row r="114" spans="2:9" ht="15">
      <c r="B114" s="66"/>
      <c r="C114" s="66"/>
      <c r="D114" s="66"/>
      <c r="E114" s="66"/>
      <c r="F114" s="66"/>
      <c r="G114" s="66"/>
      <c r="H114" s="66"/>
      <c r="I114" s="16"/>
    </row>
    <row r="115" spans="2:9" ht="15">
      <c r="B115" s="66"/>
      <c r="C115" s="66"/>
      <c r="D115" s="66"/>
      <c r="E115" s="66"/>
      <c r="F115" s="66"/>
      <c r="G115" s="66"/>
      <c r="H115" s="66"/>
      <c r="I115" s="16"/>
    </row>
    <row r="116" spans="2:9" ht="15">
      <c r="B116" s="66"/>
      <c r="C116" s="66"/>
      <c r="D116" s="66"/>
      <c r="E116" s="66"/>
      <c r="F116" s="66"/>
      <c r="G116" s="66"/>
      <c r="H116" s="66"/>
      <c r="I116" s="16"/>
    </row>
    <row r="117" spans="2:9" ht="15">
      <c r="B117" s="66"/>
      <c r="C117" s="66"/>
      <c r="D117" s="66"/>
      <c r="E117" s="66"/>
      <c r="F117" s="66"/>
      <c r="G117" s="66"/>
      <c r="H117" s="66"/>
      <c r="I117" s="16"/>
    </row>
    <row r="118" spans="2:9" ht="15">
      <c r="B118" s="66"/>
      <c r="C118" s="66"/>
      <c r="D118" s="66"/>
      <c r="E118" s="66"/>
      <c r="F118" s="66"/>
      <c r="G118" s="66"/>
      <c r="H118" s="66"/>
      <c r="I118" s="16"/>
    </row>
    <row r="119" spans="2:9" ht="15">
      <c r="B119" s="66"/>
      <c r="C119" s="66"/>
      <c r="D119" s="66"/>
      <c r="E119" s="66"/>
      <c r="F119" s="66"/>
      <c r="G119" s="66"/>
      <c r="H119" s="66"/>
      <c r="I119" s="16"/>
    </row>
    <row r="120" spans="2:9" ht="15">
      <c r="B120" s="66"/>
      <c r="C120" s="66"/>
      <c r="D120" s="66"/>
      <c r="E120" s="66"/>
      <c r="F120" s="66"/>
      <c r="G120" s="66"/>
      <c r="H120" s="66"/>
      <c r="I120" s="16"/>
    </row>
    <row r="121" spans="2:9" ht="15">
      <c r="B121" s="66"/>
      <c r="C121" s="66"/>
      <c r="D121" s="66"/>
      <c r="E121" s="66"/>
      <c r="F121" s="66"/>
      <c r="G121" s="66"/>
      <c r="H121" s="66"/>
      <c r="I121" s="16"/>
    </row>
    <row r="122" spans="2:9" ht="15">
      <c r="B122" s="66"/>
      <c r="C122" s="66"/>
      <c r="D122" s="66"/>
      <c r="E122" s="66"/>
      <c r="F122" s="66"/>
      <c r="G122" s="66"/>
      <c r="H122" s="66"/>
      <c r="I122" s="16"/>
    </row>
    <row r="123" spans="2:9" ht="15">
      <c r="B123" s="66"/>
      <c r="C123" s="66"/>
      <c r="D123" s="66"/>
      <c r="E123" s="66"/>
      <c r="F123" s="66"/>
      <c r="G123" s="66"/>
      <c r="H123" s="66"/>
      <c r="I123" s="16"/>
    </row>
    <row r="124" spans="2:9" ht="15">
      <c r="B124" s="66"/>
      <c r="C124" s="66"/>
      <c r="D124" s="66"/>
      <c r="E124" s="66"/>
      <c r="F124" s="66"/>
      <c r="G124" s="66"/>
      <c r="H124" s="66"/>
      <c r="I124" s="16"/>
    </row>
    <row r="125" spans="2:9" ht="15">
      <c r="B125" s="66"/>
      <c r="C125" s="66"/>
      <c r="D125" s="66"/>
      <c r="E125" s="66"/>
      <c r="F125" s="66"/>
      <c r="G125" s="66"/>
      <c r="H125" s="66"/>
      <c r="I125" s="16"/>
    </row>
    <row r="126" spans="2:9" ht="15">
      <c r="B126" s="66"/>
      <c r="C126" s="66"/>
      <c r="D126" s="66"/>
      <c r="E126" s="66"/>
      <c r="F126" s="66"/>
      <c r="G126" s="66"/>
      <c r="H126" s="66"/>
      <c r="I126" s="16"/>
    </row>
    <row r="127" spans="2:9" ht="15">
      <c r="B127" s="66"/>
      <c r="C127" s="66"/>
      <c r="D127" s="66"/>
      <c r="E127" s="66"/>
      <c r="F127" s="66"/>
      <c r="G127" s="66"/>
      <c r="H127" s="66"/>
      <c r="I127" s="16"/>
    </row>
    <row r="128" spans="2:9" ht="15">
      <c r="B128" s="66"/>
      <c r="C128" s="66"/>
      <c r="D128" s="66"/>
      <c r="E128" s="66"/>
      <c r="F128" s="66"/>
      <c r="G128" s="66"/>
      <c r="H128" s="66"/>
      <c r="I128" s="16"/>
    </row>
    <row r="129" spans="2:9" ht="15">
      <c r="B129" s="66"/>
      <c r="C129" s="66"/>
      <c r="D129" s="66"/>
      <c r="E129" s="66"/>
      <c r="F129" s="66"/>
      <c r="G129" s="66"/>
      <c r="H129" s="66"/>
      <c r="I129" s="16"/>
    </row>
    <row r="130" spans="2:9" ht="15">
      <c r="B130" s="66"/>
      <c r="C130" s="66"/>
      <c r="D130" s="66"/>
      <c r="E130" s="66"/>
      <c r="F130" s="66"/>
      <c r="G130" s="66"/>
      <c r="H130" s="66"/>
      <c r="I130" s="16"/>
    </row>
    <row r="131" spans="2:9" ht="15">
      <c r="B131" s="66"/>
      <c r="C131" s="66"/>
      <c r="D131" s="66"/>
      <c r="E131" s="66"/>
      <c r="F131" s="66"/>
      <c r="G131" s="66"/>
      <c r="H131" s="66"/>
      <c r="I131" s="16"/>
    </row>
    <row r="132" spans="2:9" ht="15">
      <c r="B132" s="66"/>
      <c r="C132" s="66"/>
      <c r="D132" s="66"/>
      <c r="E132" s="66"/>
      <c r="F132" s="66"/>
      <c r="G132" s="66"/>
      <c r="H132" s="66"/>
      <c r="I132" s="16"/>
    </row>
    <row r="133" spans="2:9" ht="18">
      <c r="B133" s="4"/>
      <c r="C133" s="18"/>
      <c r="D133" s="29"/>
      <c r="E133" s="29"/>
      <c r="F133" s="29"/>
      <c r="G133" s="29"/>
      <c r="H133" s="29"/>
      <c r="I133" s="30" t="s">
        <v>94</v>
      </c>
    </row>
    <row r="134" spans="2:9" ht="18.75">
      <c r="B134" s="295" t="s">
        <v>239</v>
      </c>
      <c r="C134" s="296"/>
      <c r="D134" s="296"/>
      <c r="E134" s="296"/>
      <c r="F134" s="296"/>
      <c r="G134" s="296"/>
      <c r="H134" s="296"/>
      <c r="I134" s="296"/>
    </row>
    <row r="135" spans="2:9" ht="18.75">
      <c r="B135" s="295" t="s">
        <v>208</v>
      </c>
      <c r="C135" s="296"/>
      <c r="D135" s="296"/>
      <c r="E135" s="296"/>
      <c r="F135" s="296"/>
      <c r="G135" s="296"/>
      <c r="H135" s="296"/>
      <c r="I135" s="296"/>
    </row>
    <row r="136" spans="2:9" ht="18.75">
      <c r="B136" s="295" t="s">
        <v>12</v>
      </c>
      <c r="C136" s="296"/>
      <c r="D136" s="296"/>
      <c r="E136" s="296"/>
      <c r="F136" s="296"/>
      <c r="G136" s="296"/>
      <c r="H136" s="296"/>
      <c r="I136" s="296"/>
    </row>
    <row r="137" spans="2:9" ht="18.75">
      <c r="B137" s="295" t="s">
        <v>484</v>
      </c>
      <c r="C137" s="296"/>
      <c r="D137" s="296"/>
      <c r="E137" s="296"/>
      <c r="F137" s="296"/>
      <c r="G137" s="296"/>
      <c r="H137" s="296"/>
      <c r="I137" s="296"/>
    </row>
    <row r="138" spans="2:9" ht="18.75">
      <c r="B138" s="295" t="s">
        <v>13</v>
      </c>
      <c r="C138" s="296"/>
      <c r="D138" s="296"/>
      <c r="E138" s="296"/>
      <c r="F138" s="296"/>
      <c r="G138" s="296"/>
      <c r="H138" s="296"/>
      <c r="I138" s="296"/>
    </row>
    <row r="139" spans="2:9" ht="15">
      <c r="B139" s="4"/>
      <c r="C139" s="18"/>
      <c r="D139" s="18"/>
      <c r="E139" s="18"/>
      <c r="F139" s="18"/>
      <c r="G139" s="18"/>
      <c r="H139" s="4"/>
      <c r="I139" s="45"/>
    </row>
    <row r="140" spans="2:9" ht="18.75">
      <c r="B140" s="300" t="s">
        <v>98</v>
      </c>
      <c r="C140" s="300"/>
      <c r="D140" s="300"/>
      <c r="E140" s="300"/>
      <c r="F140" s="300"/>
      <c r="G140" s="300"/>
      <c r="H140" s="300"/>
      <c r="I140" s="300"/>
    </row>
    <row r="141" spans="2:9" ht="19.5" thickBot="1">
      <c r="B141" s="300" t="s">
        <v>516</v>
      </c>
      <c r="C141" s="300"/>
      <c r="D141" s="300"/>
      <c r="E141" s="300"/>
      <c r="F141" s="300"/>
      <c r="G141" s="300"/>
      <c r="H141" s="300"/>
      <c r="I141" s="300"/>
    </row>
    <row r="142" spans="2:9" ht="18.75" customHeight="1" thickBot="1">
      <c r="B142" s="301" t="s">
        <v>6</v>
      </c>
      <c r="C142" s="302"/>
      <c r="D142" s="302"/>
      <c r="E142" s="302"/>
      <c r="F142" s="333"/>
      <c r="G142" s="256" t="s">
        <v>36</v>
      </c>
      <c r="H142" s="186"/>
      <c r="I142" s="38"/>
    </row>
    <row r="143" spans="2:9" ht="177" thickBot="1">
      <c r="B143" s="68" t="s">
        <v>32</v>
      </c>
      <c r="C143" s="69" t="s">
        <v>33</v>
      </c>
      <c r="D143" s="69" t="s">
        <v>34</v>
      </c>
      <c r="E143" s="69" t="s">
        <v>39</v>
      </c>
      <c r="F143" s="70" t="s">
        <v>35</v>
      </c>
      <c r="G143" s="334"/>
      <c r="H143" s="187" t="s">
        <v>37</v>
      </c>
      <c r="I143" s="43" t="s">
        <v>100</v>
      </c>
    </row>
    <row r="144" spans="2:9">
      <c r="B144" s="125">
        <v>3</v>
      </c>
      <c r="C144" s="126" t="s">
        <v>195</v>
      </c>
      <c r="D144" s="126" t="s">
        <v>173</v>
      </c>
      <c r="E144" s="126" t="s">
        <v>176</v>
      </c>
      <c r="F144" s="126" t="s">
        <v>178</v>
      </c>
      <c r="G144" s="97" t="s">
        <v>207</v>
      </c>
      <c r="H144" s="102" t="s">
        <v>515</v>
      </c>
      <c r="I144" s="178">
        <v>42900.75</v>
      </c>
    </row>
    <row r="145" spans="2:9">
      <c r="B145" s="125">
        <v>3</v>
      </c>
      <c r="C145" s="126" t="s">
        <v>195</v>
      </c>
      <c r="D145" s="126" t="s">
        <v>173</v>
      </c>
      <c r="E145" s="126" t="s">
        <v>176</v>
      </c>
      <c r="F145" s="126" t="s">
        <v>178</v>
      </c>
      <c r="G145" s="97" t="s">
        <v>363</v>
      </c>
      <c r="H145" s="192" t="s">
        <v>506</v>
      </c>
      <c r="I145" s="127">
        <v>2000</v>
      </c>
    </row>
    <row r="146" spans="2:9" ht="15">
      <c r="B146" s="56"/>
      <c r="C146" s="57"/>
      <c r="D146" s="57"/>
      <c r="E146" s="57"/>
      <c r="F146" s="58"/>
      <c r="G146" s="59"/>
      <c r="H146" s="60"/>
      <c r="I146" s="61"/>
    </row>
    <row r="147" spans="2:9" ht="15.75" thickBot="1">
      <c r="B147" s="44"/>
      <c r="C147" s="33"/>
      <c r="D147" s="33"/>
      <c r="E147" s="33"/>
      <c r="F147" s="33"/>
      <c r="G147" s="34"/>
      <c r="H147" s="35" t="s">
        <v>38</v>
      </c>
      <c r="I147" s="36">
        <f>SUM(I144:I145)</f>
        <v>44900.75</v>
      </c>
    </row>
    <row r="148" spans="2:9" ht="15">
      <c r="B148" s="11"/>
      <c r="C148" s="11"/>
      <c r="D148" s="11"/>
      <c r="E148" s="11"/>
      <c r="F148" s="11"/>
      <c r="G148" s="11"/>
      <c r="H148" s="4"/>
      <c r="I148" s="45"/>
    </row>
    <row r="149" spans="2:9" ht="15.75" thickBot="1">
      <c r="B149" s="11"/>
      <c r="C149" s="11"/>
      <c r="D149" s="11"/>
      <c r="E149" s="11"/>
      <c r="F149" s="11"/>
      <c r="G149" s="11"/>
      <c r="H149" s="4"/>
      <c r="I149" s="45"/>
    </row>
    <row r="150" spans="2:9" ht="15" customHeight="1">
      <c r="B150" s="341" t="s">
        <v>463</v>
      </c>
      <c r="C150" s="342"/>
      <c r="D150" s="342"/>
      <c r="E150" s="342"/>
      <c r="F150" s="342"/>
      <c r="G150" s="343"/>
      <c r="H150" s="338" t="s">
        <v>203</v>
      </c>
      <c r="I150" s="339"/>
    </row>
    <row r="151" spans="2:9" ht="15">
      <c r="B151" s="62"/>
      <c r="C151" s="63"/>
      <c r="D151" s="63"/>
      <c r="E151" s="63"/>
      <c r="F151" s="63"/>
      <c r="G151" s="63"/>
      <c r="H151" s="62"/>
      <c r="I151" s="64"/>
    </row>
    <row r="152" spans="2:9" ht="14.25" customHeight="1">
      <c r="B152" s="340" t="s">
        <v>465</v>
      </c>
      <c r="C152" s="314"/>
      <c r="D152" s="314"/>
      <c r="E152" s="314"/>
      <c r="F152" s="314"/>
      <c r="G152" s="317"/>
      <c r="H152" s="340" t="s">
        <v>204</v>
      </c>
      <c r="I152" s="317"/>
    </row>
    <row r="153" spans="2:9" ht="15">
      <c r="B153" s="318" t="s">
        <v>459</v>
      </c>
      <c r="C153" s="319"/>
      <c r="D153" s="319"/>
      <c r="E153" s="319"/>
      <c r="F153" s="319"/>
      <c r="G153" s="320"/>
      <c r="H153" s="321" t="s">
        <v>464</v>
      </c>
      <c r="I153" s="322"/>
    </row>
    <row r="154" spans="2:9" ht="14.25" customHeight="1">
      <c r="B154" s="65"/>
      <c r="C154" s="66"/>
      <c r="D154" s="66"/>
      <c r="E154" s="66"/>
      <c r="F154" s="66"/>
      <c r="G154" s="66"/>
      <c r="H154" s="65"/>
      <c r="I154" s="64"/>
    </row>
    <row r="155" spans="2:9" ht="15.75" thickBot="1">
      <c r="B155" s="326" t="s">
        <v>460</v>
      </c>
      <c r="C155" s="345"/>
      <c r="D155" s="345"/>
      <c r="E155" s="345"/>
      <c r="F155" s="345"/>
      <c r="G155" s="346"/>
      <c r="H155" s="326" t="s">
        <v>206</v>
      </c>
      <c r="I155" s="328"/>
    </row>
    <row r="156" spans="2:9" ht="15">
      <c r="B156" s="66"/>
      <c r="C156" s="66"/>
      <c r="D156" s="66"/>
      <c r="E156" s="66"/>
      <c r="F156" s="66"/>
      <c r="G156" s="66"/>
      <c r="H156" s="66"/>
      <c r="I156" s="16"/>
    </row>
    <row r="157" spans="2:9" ht="15">
      <c r="B157" s="66"/>
      <c r="C157" s="66"/>
      <c r="D157" s="66"/>
      <c r="E157" s="66"/>
      <c r="F157" s="66"/>
      <c r="G157" s="66"/>
      <c r="H157" s="66"/>
      <c r="I157" s="16"/>
    </row>
    <row r="158" spans="2:9" ht="15">
      <c r="B158" s="66"/>
      <c r="C158" s="66"/>
      <c r="D158" s="66"/>
      <c r="E158" s="66"/>
      <c r="F158" s="66"/>
      <c r="G158" s="66"/>
      <c r="H158" s="66"/>
      <c r="I158" s="16"/>
    </row>
    <row r="159" spans="2:9" ht="15">
      <c r="B159" s="66"/>
      <c r="C159" s="66"/>
      <c r="D159" s="66"/>
      <c r="E159" s="66"/>
      <c r="F159" s="66"/>
      <c r="G159" s="66"/>
      <c r="H159" s="66"/>
      <c r="I159" s="16"/>
    </row>
    <row r="160" spans="2:9" ht="15">
      <c r="B160" s="66"/>
      <c r="C160" s="66"/>
      <c r="D160" s="66"/>
      <c r="E160" s="66"/>
      <c r="F160" s="66"/>
      <c r="G160" s="66"/>
      <c r="H160" s="66"/>
      <c r="I160" s="16"/>
    </row>
    <row r="161" spans="2:9" ht="15">
      <c r="B161" s="66"/>
      <c r="C161" s="66"/>
      <c r="D161" s="66"/>
      <c r="E161" s="66"/>
      <c r="F161" s="66"/>
      <c r="G161" s="66"/>
      <c r="H161" s="66"/>
      <c r="I161" s="16"/>
    </row>
    <row r="162" spans="2:9" ht="15">
      <c r="B162" s="66"/>
      <c r="C162" s="66"/>
      <c r="D162" s="66"/>
      <c r="E162" s="66"/>
      <c r="F162" s="66"/>
      <c r="G162" s="66"/>
      <c r="H162" s="66"/>
      <c r="I162" s="16"/>
    </row>
    <row r="163" spans="2:9" ht="15">
      <c r="B163" s="66"/>
      <c r="C163" s="66"/>
      <c r="D163" s="66"/>
      <c r="E163" s="66"/>
      <c r="F163" s="66"/>
      <c r="G163" s="66"/>
      <c r="H163" s="66"/>
      <c r="I163" s="16"/>
    </row>
    <row r="164" spans="2:9" ht="15">
      <c r="B164" s="66"/>
      <c r="C164" s="66"/>
      <c r="D164" s="66"/>
      <c r="E164" s="66"/>
      <c r="F164" s="66"/>
      <c r="G164" s="66"/>
      <c r="H164" s="66"/>
      <c r="I164" s="16"/>
    </row>
    <row r="165" spans="2:9" ht="15">
      <c r="B165" s="66"/>
      <c r="C165" s="66"/>
      <c r="D165" s="66"/>
      <c r="E165" s="66"/>
      <c r="F165" s="66"/>
      <c r="G165" s="66"/>
      <c r="H165" s="66"/>
      <c r="I165" s="16"/>
    </row>
    <row r="166" spans="2:9" ht="15">
      <c r="B166" s="66"/>
      <c r="C166" s="66"/>
      <c r="D166" s="66"/>
      <c r="E166" s="66"/>
      <c r="F166" s="66"/>
      <c r="G166" s="66"/>
      <c r="H166" s="66"/>
      <c r="I166" s="16"/>
    </row>
    <row r="167" spans="2:9" ht="15">
      <c r="B167" s="66"/>
      <c r="C167" s="66"/>
      <c r="D167" s="66"/>
      <c r="E167" s="66"/>
      <c r="F167" s="66"/>
      <c r="G167" s="66"/>
      <c r="H167" s="66"/>
      <c r="I167" s="16"/>
    </row>
    <row r="168" spans="2:9" ht="15">
      <c r="B168" s="66"/>
      <c r="C168" s="66"/>
      <c r="D168" s="66"/>
      <c r="E168" s="66"/>
      <c r="F168" s="66"/>
      <c r="G168" s="66"/>
      <c r="H168" s="66"/>
      <c r="I168" s="16"/>
    </row>
    <row r="169" spans="2:9" ht="15">
      <c r="B169" s="66"/>
      <c r="C169" s="66"/>
      <c r="D169" s="66"/>
      <c r="E169" s="66"/>
      <c r="F169" s="66"/>
      <c r="G169" s="66"/>
      <c r="H169" s="66"/>
      <c r="I169" s="16"/>
    </row>
    <row r="170" spans="2:9" ht="15">
      <c r="B170" s="66"/>
      <c r="C170" s="66"/>
      <c r="D170" s="66"/>
      <c r="E170" s="66"/>
      <c r="F170" s="66"/>
      <c r="G170" s="66"/>
      <c r="H170" s="66"/>
      <c r="I170" s="16"/>
    </row>
    <row r="171" spans="2:9" ht="15">
      <c r="B171" s="66"/>
      <c r="C171" s="66"/>
      <c r="D171" s="66"/>
      <c r="E171" s="66"/>
      <c r="F171" s="66"/>
      <c r="G171" s="66"/>
      <c r="H171" s="66"/>
      <c r="I171" s="16"/>
    </row>
    <row r="172" spans="2:9" ht="15">
      <c r="B172" s="66"/>
      <c r="C172" s="66"/>
      <c r="D172" s="66"/>
      <c r="E172" s="66"/>
      <c r="F172" s="66"/>
      <c r="G172" s="66"/>
      <c r="H172" s="66"/>
      <c r="I172" s="16"/>
    </row>
    <row r="173" spans="2:9" ht="15">
      <c r="B173" s="66"/>
      <c r="C173" s="66"/>
      <c r="D173" s="66"/>
      <c r="E173" s="66"/>
      <c r="F173" s="66"/>
      <c r="G173" s="66"/>
      <c r="H173" s="66"/>
      <c r="I173" s="16"/>
    </row>
    <row r="174" spans="2:9" ht="15">
      <c r="B174" s="66"/>
      <c r="C174" s="66"/>
      <c r="D174" s="66"/>
      <c r="E174" s="66"/>
      <c r="F174" s="66"/>
      <c r="G174" s="66"/>
      <c r="H174" s="66"/>
      <c r="I174" s="16"/>
    </row>
    <row r="175" spans="2:9" ht="15">
      <c r="B175" s="66"/>
      <c r="C175" s="66"/>
      <c r="D175" s="66"/>
      <c r="E175" s="66"/>
      <c r="F175" s="66"/>
      <c r="G175" s="66"/>
      <c r="H175" s="66"/>
      <c r="I175" s="16"/>
    </row>
    <row r="176" spans="2:9" ht="15">
      <c r="B176" s="66"/>
      <c r="C176" s="66"/>
      <c r="D176" s="66"/>
      <c r="E176" s="66"/>
      <c r="F176" s="66"/>
      <c r="G176" s="66"/>
      <c r="H176" s="66"/>
      <c r="I176" s="16"/>
    </row>
    <row r="177" spans="2:9" ht="18">
      <c r="B177" s="4"/>
      <c r="C177" s="18"/>
      <c r="D177" s="29"/>
      <c r="E177" s="29"/>
      <c r="F177" s="29"/>
      <c r="G177" s="29"/>
      <c r="H177" s="29"/>
      <c r="I177" s="30" t="s">
        <v>94</v>
      </c>
    </row>
    <row r="178" spans="2:9" ht="18.75">
      <c r="B178" s="295" t="s">
        <v>239</v>
      </c>
      <c r="C178" s="296"/>
      <c r="D178" s="296"/>
      <c r="E178" s="296"/>
      <c r="F178" s="296"/>
      <c r="G178" s="296"/>
      <c r="H178" s="296"/>
      <c r="I178" s="296"/>
    </row>
    <row r="179" spans="2:9" ht="18.75">
      <c r="B179" s="295" t="s">
        <v>208</v>
      </c>
      <c r="C179" s="296"/>
      <c r="D179" s="296"/>
      <c r="E179" s="296"/>
      <c r="F179" s="296"/>
      <c r="G179" s="296"/>
      <c r="H179" s="296"/>
      <c r="I179" s="296"/>
    </row>
    <row r="180" spans="2:9" ht="18.75">
      <c r="B180" s="295" t="s">
        <v>12</v>
      </c>
      <c r="C180" s="296"/>
      <c r="D180" s="296"/>
      <c r="E180" s="296"/>
      <c r="F180" s="296"/>
      <c r="G180" s="296"/>
      <c r="H180" s="296"/>
      <c r="I180" s="296"/>
    </row>
    <row r="181" spans="2:9" ht="18.75">
      <c r="B181" s="295" t="s">
        <v>484</v>
      </c>
      <c r="C181" s="296"/>
      <c r="D181" s="296"/>
      <c r="E181" s="296"/>
      <c r="F181" s="296"/>
      <c r="G181" s="296"/>
      <c r="H181" s="296"/>
      <c r="I181" s="296"/>
    </row>
    <row r="182" spans="2:9" ht="18.75">
      <c r="B182" s="295" t="s">
        <v>13</v>
      </c>
      <c r="C182" s="296"/>
      <c r="D182" s="296"/>
      <c r="E182" s="296"/>
      <c r="F182" s="296"/>
      <c r="G182" s="296"/>
      <c r="H182" s="296"/>
      <c r="I182" s="296"/>
    </row>
    <row r="183" spans="2:9" ht="15">
      <c r="B183" s="4"/>
      <c r="C183" s="18"/>
      <c r="D183" s="18"/>
      <c r="E183" s="18"/>
      <c r="F183" s="18"/>
      <c r="G183" s="18"/>
      <c r="H183" s="4"/>
      <c r="I183" s="45"/>
    </row>
    <row r="184" spans="2:9" ht="18.75">
      <c r="B184" s="300" t="s">
        <v>98</v>
      </c>
      <c r="C184" s="300"/>
      <c r="D184" s="300"/>
      <c r="E184" s="300"/>
      <c r="F184" s="300"/>
      <c r="G184" s="300"/>
      <c r="H184" s="300"/>
      <c r="I184" s="300"/>
    </row>
    <row r="185" spans="2:9" ht="19.5" thickBot="1">
      <c r="B185" s="300" t="s">
        <v>517</v>
      </c>
      <c r="C185" s="300"/>
      <c r="D185" s="300"/>
      <c r="E185" s="300"/>
      <c r="F185" s="300"/>
      <c r="G185" s="300"/>
      <c r="H185" s="300"/>
      <c r="I185" s="300"/>
    </row>
    <row r="186" spans="2:9" ht="18.75" customHeight="1" thickBot="1">
      <c r="B186" s="301" t="s">
        <v>6</v>
      </c>
      <c r="C186" s="302"/>
      <c r="D186" s="302"/>
      <c r="E186" s="302"/>
      <c r="F186" s="333"/>
      <c r="G186" s="256" t="s">
        <v>36</v>
      </c>
      <c r="H186" s="186"/>
      <c r="I186" s="38"/>
    </row>
    <row r="187" spans="2:9" ht="177" thickBot="1">
      <c r="B187" s="68" t="s">
        <v>32</v>
      </c>
      <c r="C187" s="69" t="s">
        <v>33</v>
      </c>
      <c r="D187" s="69" t="s">
        <v>34</v>
      </c>
      <c r="E187" s="69" t="s">
        <v>39</v>
      </c>
      <c r="F187" s="70" t="s">
        <v>35</v>
      </c>
      <c r="G187" s="334"/>
      <c r="H187" s="187" t="s">
        <v>37</v>
      </c>
      <c r="I187" s="43" t="s">
        <v>100</v>
      </c>
    </row>
    <row r="188" spans="2:9">
      <c r="B188" s="125">
        <v>3</v>
      </c>
      <c r="C188" s="126" t="s">
        <v>195</v>
      </c>
      <c r="D188" s="126" t="s">
        <v>173</v>
      </c>
      <c r="E188" s="126" t="s">
        <v>523</v>
      </c>
      <c r="F188" s="193" t="s">
        <v>240</v>
      </c>
      <c r="G188" s="97" t="s">
        <v>365</v>
      </c>
      <c r="H188" s="102" t="s">
        <v>366</v>
      </c>
      <c r="I188" s="127">
        <v>12856.85</v>
      </c>
    </row>
    <row r="189" spans="2:9">
      <c r="B189" s="125">
        <v>3</v>
      </c>
      <c r="C189" s="126" t="s">
        <v>195</v>
      </c>
      <c r="D189" s="126" t="s">
        <v>173</v>
      </c>
      <c r="E189" s="126" t="s">
        <v>523</v>
      </c>
      <c r="F189" s="193" t="s">
        <v>240</v>
      </c>
      <c r="G189" s="97" t="s">
        <v>363</v>
      </c>
      <c r="H189" s="192" t="s">
        <v>506</v>
      </c>
      <c r="I189" s="127">
        <v>2100</v>
      </c>
    </row>
    <row r="190" spans="2:9">
      <c r="B190" s="125"/>
      <c r="C190" s="126"/>
      <c r="D190" s="126"/>
      <c r="E190" s="126"/>
      <c r="F190" s="126"/>
      <c r="G190" s="97"/>
      <c r="H190" s="102"/>
      <c r="I190" s="178"/>
    </row>
    <row r="191" spans="2:9" ht="15">
      <c r="B191" s="56"/>
      <c r="C191" s="57"/>
      <c r="D191" s="57"/>
      <c r="E191" s="57"/>
      <c r="F191" s="58"/>
      <c r="G191" s="59"/>
      <c r="H191" s="60"/>
      <c r="I191" s="61"/>
    </row>
    <row r="192" spans="2:9" ht="15.75" thickBot="1">
      <c r="B192" s="44"/>
      <c r="C192" s="33"/>
      <c r="D192" s="33"/>
      <c r="E192" s="33"/>
      <c r="F192" s="33"/>
      <c r="G192" s="34"/>
      <c r="H192" s="35" t="s">
        <v>38</v>
      </c>
      <c r="I192" s="36">
        <f>SUM(I188:I190)</f>
        <v>14956.85</v>
      </c>
    </row>
    <row r="193" spans="2:9" ht="15">
      <c r="B193" s="11"/>
      <c r="C193" s="11"/>
      <c r="D193" s="11"/>
      <c r="E193" s="11"/>
      <c r="F193" s="11"/>
      <c r="G193" s="11"/>
      <c r="H193" s="4"/>
      <c r="I193" s="45"/>
    </row>
    <row r="194" spans="2:9" ht="15.75" thickBot="1">
      <c r="B194" s="11"/>
      <c r="C194" s="11"/>
      <c r="D194" s="11"/>
      <c r="E194" s="11"/>
      <c r="F194" s="11"/>
      <c r="G194" s="11"/>
      <c r="H194" s="4"/>
      <c r="I194" s="45"/>
    </row>
    <row r="195" spans="2:9" ht="33" customHeight="1">
      <c r="B195" s="341" t="s">
        <v>461</v>
      </c>
      <c r="C195" s="342"/>
      <c r="D195" s="342"/>
      <c r="E195" s="342"/>
      <c r="F195" s="342"/>
      <c r="G195" s="343"/>
      <c r="H195" s="338" t="s">
        <v>203</v>
      </c>
      <c r="I195" s="344"/>
    </row>
    <row r="196" spans="2:9" ht="31.5" customHeight="1">
      <c r="B196" s="340" t="s">
        <v>462</v>
      </c>
      <c r="C196" s="319"/>
      <c r="D196" s="319"/>
      <c r="E196" s="319"/>
      <c r="F196" s="319"/>
      <c r="G196" s="320"/>
      <c r="H196" s="340" t="s">
        <v>514</v>
      </c>
      <c r="I196" s="320"/>
    </row>
    <row r="197" spans="2:9" ht="34.5" customHeight="1">
      <c r="B197" s="318" t="s">
        <v>518</v>
      </c>
      <c r="C197" s="319"/>
      <c r="D197" s="319"/>
      <c r="E197" s="319"/>
      <c r="F197" s="319"/>
      <c r="G197" s="320"/>
      <c r="H197" s="340" t="s">
        <v>393</v>
      </c>
      <c r="I197" s="320"/>
    </row>
    <row r="198" spans="2:9" ht="15">
      <c r="B198" s="65"/>
      <c r="C198" s="66"/>
      <c r="D198" s="66"/>
      <c r="E198" s="66"/>
      <c r="F198" s="66"/>
      <c r="G198" s="66"/>
      <c r="H198" s="65"/>
      <c r="I198" s="64"/>
    </row>
    <row r="199" spans="2:9" ht="27.75" customHeight="1" thickBot="1">
      <c r="B199" s="326" t="s">
        <v>519</v>
      </c>
      <c r="C199" s="345"/>
      <c r="D199" s="345"/>
      <c r="E199" s="345"/>
      <c r="F199" s="345"/>
      <c r="G199" s="346"/>
      <c r="H199" s="326" t="s">
        <v>206</v>
      </c>
      <c r="I199" s="346"/>
    </row>
    <row r="200" spans="2:9" ht="15">
      <c r="B200" s="66"/>
      <c r="C200" s="66"/>
      <c r="D200" s="66"/>
      <c r="E200" s="66"/>
      <c r="F200" s="66"/>
      <c r="G200" s="66"/>
      <c r="H200" s="66"/>
      <c r="I200" s="16"/>
    </row>
    <row r="201" spans="2:9" ht="15">
      <c r="B201" s="66"/>
      <c r="C201" s="66"/>
      <c r="D201" s="66"/>
      <c r="E201" s="66"/>
      <c r="F201" s="66"/>
      <c r="G201" s="66"/>
      <c r="H201" s="66"/>
      <c r="I201" s="16"/>
    </row>
    <row r="202" spans="2:9" ht="15">
      <c r="B202" s="66"/>
      <c r="C202" s="66"/>
      <c r="D202" s="66"/>
      <c r="E202" s="66"/>
      <c r="F202" s="66"/>
      <c r="G202" s="66"/>
      <c r="H202" s="66"/>
      <c r="I202" s="16"/>
    </row>
    <row r="203" spans="2:9" ht="15">
      <c r="B203" s="66"/>
      <c r="C203" s="66"/>
      <c r="D203" s="66"/>
      <c r="E203" s="66"/>
      <c r="F203" s="66"/>
      <c r="G203" s="66"/>
      <c r="H203" s="66"/>
      <c r="I203" s="16"/>
    </row>
    <row r="204" spans="2:9" ht="15">
      <c r="B204" s="66"/>
      <c r="C204" s="66"/>
      <c r="D204" s="66"/>
      <c r="E204" s="66"/>
      <c r="F204" s="66"/>
      <c r="G204" s="66"/>
      <c r="H204" s="66"/>
      <c r="I204" s="16"/>
    </row>
    <row r="205" spans="2:9" ht="15">
      <c r="B205" s="66"/>
      <c r="C205" s="66"/>
      <c r="D205" s="66"/>
      <c r="E205" s="66"/>
      <c r="F205" s="66"/>
      <c r="G205" s="66"/>
      <c r="H205" s="66"/>
      <c r="I205" s="16"/>
    </row>
    <row r="206" spans="2:9" ht="15">
      <c r="B206" s="66"/>
      <c r="C206" s="66"/>
      <c r="D206" s="66"/>
      <c r="E206" s="66"/>
      <c r="F206" s="66"/>
      <c r="G206" s="66"/>
      <c r="H206" s="66"/>
      <c r="I206" s="16"/>
    </row>
    <row r="207" spans="2:9" ht="15">
      <c r="B207" s="66"/>
      <c r="C207" s="66"/>
      <c r="D207" s="66"/>
      <c r="E207" s="66"/>
      <c r="F207" s="66"/>
      <c r="G207" s="66"/>
      <c r="H207" s="66"/>
      <c r="I207" s="16"/>
    </row>
    <row r="208" spans="2:9" ht="15">
      <c r="B208" s="66"/>
      <c r="C208" s="66"/>
      <c r="D208" s="66"/>
      <c r="E208" s="66"/>
      <c r="F208" s="66"/>
      <c r="G208" s="66"/>
      <c r="H208" s="66"/>
      <c r="I208" s="16"/>
    </row>
    <row r="209" spans="2:9" ht="15">
      <c r="B209" s="66"/>
      <c r="C209" s="66"/>
      <c r="D209" s="66"/>
      <c r="E209" s="66"/>
      <c r="F209" s="66"/>
      <c r="G209" s="66"/>
      <c r="H209" s="66"/>
      <c r="I209" s="16"/>
    </row>
    <row r="210" spans="2:9" ht="15">
      <c r="B210" s="66"/>
      <c r="C210" s="66"/>
      <c r="D210" s="66"/>
      <c r="E210" s="66"/>
      <c r="F210" s="66"/>
      <c r="G210" s="66"/>
      <c r="H210" s="66"/>
      <c r="I210" s="16"/>
    </row>
    <row r="211" spans="2:9" ht="15">
      <c r="B211" s="66"/>
      <c r="C211" s="66"/>
      <c r="D211" s="66"/>
      <c r="E211" s="66"/>
      <c r="F211" s="66"/>
      <c r="G211" s="66"/>
      <c r="H211" s="66"/>
      <c r="I211" s="16"/>
    </row>
    <row r="212" spans="2:9" ht="15">
      <c r="B212" s="66"/>
      <c r="C212" s="66"/>
      <c r="D212" s="66"/>
      <c r="E212" s="66"/>
      <c r="F212" s="66"/>
      <c r="G212" s="66"/>
      <c r="H212" s="66"/>
      <c r="I212" s="16"/>
    </row>
    <row r="213" spans="2:9" ht="15">
      <c r="B213" s="66"/>
      <c r="C213" s="66"/>
      <c r="D213" s="66"/>
      <c r="E213" s="66"/>
      <c r="F213" s="66"/>
      <c r="G213" s="66"/>
      <c r="H213" s="66"/>
      <c r="I213" s="16"/>
    </row>
    <row r="214" spans="2:9" ht="15">
      <c r="B214" s="66"/>
      <c r="C214" s="66"/>
      <c r="D214" s="66"/>
      <c r="E214" s="66"/>
      <c r="F214" s="66"/>
      <c r="G214" s="66"/>
      <c r="H214" s="66"/>
      <c r="I214" s="16"/>
    </row>
    <row r="215" spans="2:9" ht="15">
      <c r="B215" s="66"/>
      <c r="C215" s="66"/>
      <c r="D215" s="66"/>
      <c r="E215" s="66"/>
      <c r="F215" s="66"/>
      <c r="G215" s="66"/>
      <c r="H215" s="66"/>
      <c r="I215" s="16"/>
    </row>
    <row r="216" spans="2:9" ht="15">
      <c r="B216" s="66"/>
      <c r="C216" s="66"/>
      <c r="D216" s="66"/>
      <c r="E216" s="66"/>
      <c r="F216" s="66"/>
      <c r="G216" s="66"/>
      <c r="H216" s="66"/>
      <c r="I216" s="16"/>
    </row>
    <row r="217" spans="2:9" ht="18">
      <c r="B217" s="4"/>
      <c r="C217" s="18"/>
      <c r="D217" s="29"/>
      <c r="E217" s="29"/>
      <c r="F217" s="29"/>
      <c r="G217" s="29"/>
      <c r="H217" s="29"/>
      <c r="I217" s="30" t="s">
        <v>94</v>
      </c>
    </row>
    <row r="218" spans="2:9" ht="18.75">
      <c r="B218" s="295" t="s">
        <v>239</v>
      </c>
      <c r="C218" s="296"/>
      <c r="D218" s="296"/>
      <c r="E218" s="296"/>
      <c r="F218" s="296"/>
      <c r="G218" s="296"/>
      <c r="H218" s="296"/>
      <c r="I218" s="296"/>
    </row>
    <row r="219" spans="2:9" ht="18.75">
      <c r="B219" s="295" t="s">
        <v>208</v>
      </c>
      <c r="C219" s="296"/>
      <c r="D219" s="296"/>
      <c r="E219" s="296"/>
      <c r="F219" s="296"/>
      <c r="G219" s="296"/>
      <c r="H219" s="296"/>
      <c r="I219" s="296"/>
    </row>
    <row r="220" spans="2:9" ht="18.75">
      <c r="B220" s="295" t="s">
        <v>12</v>
      </c>
      <c r="C220" s="296"/>
      <c r="D220" s="296"/>
      <c r="E220" s="296"/>
      <c r="F220" s="296"/>
      <c r="G220" s="296"/>
      <c r="H220" s="296"/>
      <c r="I220" s="296"/>
    </row>
    <row r="221" spans="2:9" ht="18.75">
      <c r="B221" s="295" t="s">
        <v>484</v>
      </c>
      <c r="C221" s="296"/>
      <c r="D221" s="296"/>
      <c r="E221" s="296"/>
      <c r="F221" s="296"/>
      <c r="G221" s="296"/>
      <c r="H221" s="296"/>
      <c r="I221" s="296"/>
    </row>
    <row r="222" spans="2:9" ht="18.75">
      <c r="B222" s="295" t="s">
        <v>13</v>
      </c>
      <c r="C222" s="296"/>
      <c r="D222" s="296"/>
      <c r="E222" s="296"/>
      <c r="F222" s="296"/>
      <c r="G222" s="296"/>
      <c r="H222" s="296"/>
      <c r="I222" s="296"/>
    </row>
    <row r="223" spans="2:9" ht="15">
      <c r="B223" s="4"/>
      <c r="C223" s="18"/>
      <c r="D223" s="18"/>
      <c r="E223" s="18"/>
      <c r="F223" s="18"/>
      <c r="G223" s="18"/>
      <c r="H223" s="4"/>
      <c r="I223" s="45"/>
    </row>
    <row r="224" spans="2:9" ht="18.75">
      <c r="B224" s="300" t="s">
        <v>98</v>
      </c>
      <c r="C224" s="300"/>
      <c r="D224" s="300"/>
      <c r="E224" s="300"/>
      <c r="F224" s="300"/>
      <c r="G224" s="300"/>
      <c r="H224" s="300"/>
      <c r="I224" s="300"/>
    </row>
    <row r="225" spans="2:13" ht="19.5" thickBot="1">
      <c r="B225" s="300" t="s">
        <v>520</v>
      </c>
      <c r="C225" s="300"/>
      <c r="D225" s="300"/>
      <c r="E225" s="300"/>
      <c r="F225" s="300"/>
      <c r="G225" s="300"/>
      <c r="H225" s="300"/>
      <c r="I225" s="300"/>
    </row>
    <row r="226" spans="2:13" ht="18.75" thickBot="1">
      <c r="B226" s="301" t="s">
        <v>6</v>
      </c>
      <c r="C226" s="302"/>
      <c r="D226" s="302"/>
      <c r="E226" s="302"/>
      <c r="F226" s="333"/>
      <c r="G226" s="256" t="s">
        <v>36</v>
      </c>
      <c r="H226" s="186"/>
      <c r="I226" s="38"/>
    </row>
    <row r="227" spans="2:13" ht="177" thickBot="1">
      <c r="B227" s="68" t="s">
        <v>32</v>
      </c>
      <c r="C227" s="69" t="s">
        <v>33</v>
      </c>
      <c r="D227" s="69" t="s">
        <v>34</v>
      </c>
      <c r="E227" s="69" t="s">
        <v>39</v>
      </c>
      <c r="F227" s="70" t="s">
        <v>35</v>
      </c>
      <c r="G227" s="334"/>
      <c r="H227" s="187" t="s">
        <v>37</v>
      </c>
      <c r="I227" s="43" t="s">
        <v>100</v>
      </c>
    </row>
    <row r="228" spans="2:13">
      <c r="B228" s="125">
        <v>3</v>
      </c>
      <c r="C228" s="126" t="s">
        <v>195</v>
      </c>
      <c r="D228" s="126" t="s">
        <v>173</v>
      </c>
      <c r="E228" s="126" t="s">
        <v>523</v>
      </c>
      <c r="F228" s="126" t="s">
        <v>524</v>
      </c>
      <c r="G228" s="97" t="s">
        <v>207</v>
      </c>
      <c r="H228" s="102" t="s">
        <v>515</v>
      </c>
      <c r="I228" s="178">
        <v>658278.65</v>
      </c>
      <c r="J228" s="241" t="s">
        <v>525</v>
      </c>
      <c r="K228" s="329">
        <f>I228+I229</f>
        <v>674202.42</v>
      </c>
    </row>
    <row r="229" spans="2:13">
      <c r="B229" s="125">
        <v>3</v>
      </c>
      <c r="C229" s="126" t="s">
        <v>195</v>
      </c>
      <c r="D229" s="126" t="s">
        <v>173</v>
      </c>
      <c r="E229" s="126" t="s">
        <v>523</v>
      </c>
      <c r="F229" s="126" t="s">
        <v>524</v>
      </c>
      <c r="G229" s="97" t="s">
        <v>207</v>
      </c>
      <c r="H229" s="102" t="s">
        <v>515</v>
      </c>
      <c r="I229" s="178">
        <v>15923.77</v>
      </c>
      <c r="J229" s="241" t="s">
        <v>526</v>
      </c>
      <c r="K229" s="330"/>
    </row>
    <row r="230" spans="2:13">
      <c r="B230" s="125">
        <v>3</v>
      </c>
      <c r="C230" s="126" t="s">
        <v>195</v>
      </c>
      <c r="D230" s="126" t="s">
        <v>173</v>
      </c>
      <c r="E230" s="126" t="s">
        <v>176</v>
      </c>
      <c r="F230" s="126" t="s">
        <v>178</v>
      </c>
      <c r="G230" s="97" t="s">
        <v>207</v>
      </c>
      <c r="H230" s="102" t="s">
        <v>515</v>
      </c>
      <c r="I230" s="178">
        <v>93797.58</v>
      </c>
      <c r="J230" s="331" t="s">
        <v>533</v>
      </c>
      <c r="K230" s="329">
        <f>I230+I231</f>
        <v>121372.78</v>
      </c>
    </row>
    <row r="231" spans="2:13">
      <c r="B231" s="125">
        <v>3</v>
      </c>
      <c r="C231" s="126" t="s">
        <v>195</v>
      </c>
      <c r="D231" s="126" t="s">
        <v>173</v>
      </c>
      <c r="E231" s="126" t="s">
        <v>176</v>
      </c>
      <c r="F231" s="126" t="s">
        <v>178</v>
      </c>
      <c r="G231" s="97" t="s">
        <v>363</v>
      </c>
      <c r="H231" s="192" t="s">
        <v>506</v>
      </c>
      <c r="I231" s="127">
        <v>27575.200000000001</v>
      </c>
      <c r="J231" s="331"/>
      <c r="K231" s="330"/>
    </row>
    <row r="232" spans="2:13" ht="15">
      <c r="B232" s="56"/>
      <c r="C232" s="57"/>
      <c r="D232" s="57"/>
      <c r="E232" s="57"/>
      <c r="F232" s="58"/>
      <c r="G232" s="59"/>
      <c r="H232" s="60"/>
      <c r="I232" s="61"/>
    </row>
    <row r="233" spans="2:13" ht="15.75" thickBot="1">
      <c r="B233" s="44"/>
      <c r="C233" s="33"/>
      <c r="D233" s="33"/>
      <c r="E233" s="33"/>
      <c r="F233" s="33"/>
      <c r="G233" s="34"/>
      <c r="H233" s="35" t="s">
        <v>38</v>
      </c>
      <c r="I233" s="36">
        <f>SUM(I228:I231)</f>
        <v>795575.2</v>
      </c>
      <c r="K233" s="219">
        <f>SUM(K228:K232)</f>
        <v>795575.20000000007</v>
      </c>
    </row>
    <row r="234" spans="2:13" ht="15">
      <c r="B234" s="11"/>
      <c r="C234" s="11"/>
      <c r="D234" s="11"/>
      <c r="E234" s="11"/>
      <c r="F234" s="11"/>
      <c r="G234" s="11"/>
      <c r="H234" s="4"/>
      <c r="I234" s="45"/>
    </row>
    <row r="235" spans="2:13" ht="15.75" thickBot="1">
      <c r="B235" s="11"/>
      <c r="C235" s="11"/>
      <c r="D235" s="11"/>
      <c r="E235" s="11"/>
      <c r="F235" s="11"/>
      <c r="G235" s="11"/>
      <c r="H235" s="4"/>
      <c r="I235" s="45"/>
      <c r="M235" s="130"/>
    </row>
    <row r="236" spans="2:13" ht="15">
      <c r="B236" s="335" t="s">
        <v>463</v>
      </c>
      <c r="C236" s="336"/>
      <c r="D236" s="336"/>
      <c r="E236" s="336"/>
      <c r="F236" s="336"/>
      <c r="G236" s="337"/>
      <c r="H236" s="338" t="s">
        <v>203</v>
      </c>
      <c r="I236" s="339"/>
    </row>
    <row r="237" spans="2:13" ht="15" customHeight="1">
      <c r="B237" s="310" t="s">
        <v>465</v>
      </c>
      <c r="C237" s="311"/>
      <c r="D237" s="311"/>
      <c r="E237" s="311"/>
      <c r="F237" s="311"/>
      <c r="G237" s="312"/>
      <c r="H237" s="310" t="s">
        <v>521</v>
      </c>
      <c r="I237" s="316"/>
    </row>
    <row r="238" spans="2:13" ht="15" customHeight="1">
      <c r="B238" s="313"/>
      <c r="C238" s="314"/>
      <c r="D238" s="314"/>
      <c r="E238" s="314"/>
      <c r="F238" s="314"/>
      <c r="G238" s="315"/>
      <c r="H238" s="313"/>
      <c r="I238" s="317"/>
    </row>
    <row r="239" spans="2:13" ht="25.5" customHeight="1">
      <c r="B239" s="318" t="s">
        <v>459</v>
      </c>
      <c r="C239" s="319"/>
      <c r="D239" s="319"/>
      <c r="E239" s="319"/>
      <c r="F239" s="319"/>
      <c r="G239" s="320"/>
      <c r="H239" s="321" t="s">
        <v>464</v>
      </c>
      <c r="I239" s="322"/>
    </row>
    <row r="240" spans="2:13" ht="15" customHeight="1">
      <c r="B240" s="323" t="s">
        <v>522</v>
      </c>
      <c r="C240" s="324"/>
      <c r="D240" s="324"/>
      <c r="E240" s="324"/>
      <c r="F240" s="324"/>
      <c r="G240" s="325"/>
      <c r="H240" s="323" t="s">
        <v>206</v>
      </c>
      <c r="I240" s="325"/>
      <c r="J240" s="160"/>
    </row>
    <row r="241" spans="2:10" ht="15.75" customHeight="1" thickBot="1">
      <c r="B241" s="326"/>
      <c r="C241" s="327"/>
      <c r="D241" s="327"/>
      <c r="E241" s="327"/>
      <c r="F241" s="327"/>
      <c r="G241" s="328"/>
      <c r="H241" s="326"/>
      <c r="I241" s="328"/>
    </row>
    <row r="242" spans="2:10" ht="15">
      <c r="B242" s="11"/>
      <c r="C242" s="11"/>
      <c r="D242" s="11"/>
      <c r="E242" s="11"/>
      <c r="F242" s="11"/>
      <c r="G242" s="11"/>
      <c r="H242" s="4"/>
      <c r="I242" s="45"/>
      <c r="J242" s="194"/>
    </row>
    <row r="243" spans="2:10" ht="15">
      <c r="B243" s="66"/>
      <c r="C243" s="66"/>
      <c r="D243" s="66"/>
      <c r="E243" s="66"/>
      <c r="F243" s="66"/>
      <c r="G243" s="66"/>
      <c r="H243" s="66"/>
      <c r="I243" s="16"/>
    </row>
    <row r="244" spans="2:10" ht="15">
      <c r="B244" s="66"/>
      <c r="C244" s="66"/>
      <c r="D244" s="66"/>
      <c r="E244" s="66"/>
      <c r="F244" s="66"/>
      <c r="G244" s="66"/>
      <c r="H244" s="66"/>
      <c r="I244" s="16"/>
    </row>
    <row r="245" spans="2:10" ht="15">
      <c r="B245" s="66"/>
      <c r="C245" s="66"/>
      <c r="D245" s="66"/>
      <c r="E245" s="66"/>
      <c r="F245" s="66"/>
      <c r="G245" s="66"/>
      <c r="H245" s="66"/>
      <c r="I245" s="16"/>
    </row>
    <row r="246" spans="2:10" ht="15">
      <c r="B246" s="66"/>
      <c r="C246" s="66"/>
      <c r="D246" s="66"/>
      <c r="E246" s="66"/>
      <c r="F246" s="66"/>
      <c r="G246" s="66"/>
      <c r="H246" s="66"/>
      <c r="I246" s="16"/>
    </row>
    <row r="247" spans="2:10" ht="15">
      <c r="B247" s="66"/>
      <c r="C247" s="66"/>
      <c r="D247" s="66"/>
      <c r="E247" s="66"/>
      <c r="F247" s="66"/>
      <c r="G247" s="66"/>
      <c r="H247" s="66"/>
      <c r="I247" s="16"/>
    </row>
    <row r="248" spans="2:10" ht="15">
      <c r="B248" s="66"/>
      <c r="C248" s="66"/>
      <c r="D248" s="66"/>
      <c r="E248" s="66"/>
      <c r="F248" s="66"/>
      <c r="G248" s="66"/>
      <c r="H248" s="66"/>
      <c r="I248" s="16"/>
    </row>
    <row r="249" spans="2:10" ht="15">
      <c r="B249" s="66"/>
      <c r="C249" s="66"/>
      <c r="D249" s="66"/>
      <c r="E249" s="66"/>
      <c r="F249" s="66"/>
      <c r="G249" s="66"/>
      <c r="H249" s="66"/>
      <c r="I249" s="16"/>
    </row>
    <row r="250" spans="2:10" ht="15">
      <c r="B250" s="66"/>
      <c r="C250" s="66"/>
      <c r="D250" s="66"/>
      <c r="E250" s="66"/>
      <c r="F250" s="66"/>
      <c r="G250" s="66"/>
      <c r="H250" s="66"/>
      <c r="I250" s="16"/>
    </row>
    <row r="251" spans="2:10" ht="15">
      <c r="B251" s="66"/>
      <c r="C251" s="66"/>
      <c r="D251" s="66"/>
      <c r="E251" s="66"/>
      <c r="F251" s="66"/>
      <c r="G251" s="66"/>
      <c r="H251" s="66"/>
      <c r="I251" s="16"/>
    </row>
    <row r="252" spans="2:10" ht="15">
      <c r="B252" s="66"/>
      <c r="C252" s="66"/>
      <c r="D252" s="66"/>
      <c r="E252" s="66"/>
      <c r="F252" s="66"/>
      <c r="G252" s="66"/>
      <c r="H252" s="66"/>
      <c r="I252" s="16"/>
    </row>
    <row r="253" spans="2:10" ht="15">
      <c r="B253" s="66"/>
      <c r="C253" s="66"/>
      <c r="D253" s="66"/>
      <c r="E253" s="66"/>
      <c r="F253" s="66"/>
      <c r="G253" s="66"/>
      <c r="H253" s="66"/>
      <c r="I253" s="16"/>
    </row>
    <row r="254" spans="2:10" ht="15">
      <c r="B254" s="66"/>
      <c r="C254" s="66"/>
      <c r="D254" s="66"/>
      <c r="E254" s="66"/>
      <c r="F254" s="66"/>
      <c r="G254" s="66"/>
      <c r="H254" s="66"/>
      <c r="I254" s="16"/>
    </row>
    <row r="255" spans="2:10" ht="15">
      <c r="B255" s="66"/>
      <c r="C255" s="66"/>
      <c r="D255" s="66"/>
      <c r="E255" s="66"/>
      <c r="F255" s="66"/>
      <c r="G255" s="66"/>
      <c r="H255" s="66"/>
      <c r="I255" s="16"/>
    </row>
    <row r="256" spans="2:10" ht="15">
      <c r="B256" s="66"/>
      <c r="C256" s="66"/>
      <c r="D256" s="66"/>
      <c r="E256" s="66"/>
      <c r="F256" s="66"/>
      <c r="G256" s="66"/>
      <c r="H256" s="66"/>
      <c r="I256" s="16"/>
    </row>
    <row r="257" spans="2:10" ht="15">
      <c r="B257" s="66"/>
      <c r="C257" s="66"/>
      <c r="D257" s="66"/>
      <c r="E257" s="66"/>
      <c r="F257" s="66"/>
      <c r="G257" s="66"/>
      <c r="H257" s="66"/>
      <c r="I257" s="16"/>
    </row>
    <row r="258" spans="2:10" ht="15">
      <c r="B258" s="66"/>
      <c r="C258" s="66"/>
      <c r="D258" s="66"/>
      <c r="E258" s="66"/>
      <c r="F258" s="66"/>
      <c r="G258" s="66"/>
      <c r="H258" s="66"/>
      <c r="I258" s="16"/>
    </row>
    <row r="259" spans="2:10" ht="15">
      <c r="B259" s="66"/>
      <c r="C259" s="66"/>
      <c r="D259" s="66"/>
      <c r="E259" s="66"/>
      <c r="F259" s="66"/>
      <c r="G259" s="66"/>
      <c r="H259" s="66"/>
      <c r="I259" s="16"/>
    </row>
    <row r="260" spans="2:10" ht="15">
      <c r="B260" s="66"/>
      <c r="C260" s="66"/>
      <c r="D260" s="66"/>
      <c r="E260" s="66"/>
      <c r="F260" s="66"/>
      <c r="G260" s="66"/>
      <c r="H260" s="66"/>
      <c r="I260" s="16"/>
    </row>
    <row r="261" spans="2:10" ht="18">
      <c r="B261" s="4"/>
      <c r="C261" s="18"/>
      <c r="D261" s="29"/>
      <c r="E261" s="29"/>
      <c r="F261" s="29"/>
      <c r="G261" s="29"/>
      <c r="H261" s="29"/>
      <c r="I261" s="30" t="s">
        <v>94</v>
      </c>
    </row>
    <row r="262" spans="2:10" ht="18.75">
      <c r="B262" s="295" t="s">
        <v>239</v>
      </c>
      <c r="C262" s="296"/>
      <c r="D262" s="296"/>
      <c r="E262" s="296"/>
      <c r="F262" s="296"/>
      <c r="G262" s="296"/>
      <c r="H262" s="296"/>
      <c r="I262" s="296"/>
    </row>
    <row r="263" spans="2:10" ht="18.75">
      <c r="B263" s="295" t="s">
        <v>208</v>
      </c>
      <c r="C263" s="296"/>
      <c r="D263" s="296"/>
      <c r="E263" s="296"/>
      <c r="F263" s="296"/>
      <c r="G263" s="296"/>
      <c r="H263" s="296"/>
      <c r="I263" s="296"/>
    </row>
    <row r="264" spans="2:10" ht="18.75">
      <c r="B264" s="295" t="s">
        <v>12</v>
      </c>
      <c r="C264" s="296"/>
      <c r="D264" s="296"/>
      <c r="E264" s="296"/>
      <c r="F264" s="296"/>
      <c r="G264" s="296"/>
      <c r="H264" s="296"/>
      <c r="I264" s="296"/>
    </row>
    <row r="265" spans="2:10" ht="18.75">
      <c r="B265" s="295" t="s">
        <v>484</v>
      </c>
      <c r="C265" s="296"/>
      <c r="D265" s="296"/>
      <c r="E265" s="296"/>
      <c r="F265" s="296"/>
      <c r="G265" s="296"/>
      <c r="H265" s="296"/>
      <c r="I265" s="296"/>
    </row>
    <row r="266" spans="2:10" ht="18.75">
      <c r="B266" s="295" t="s">
        <v>13</v>
      </c>
      <c r="C266" s="296"/>
      <c r="D266" s="296"/>
      <c r="E266" s="296"/>
      <c r="F266" s="296"/>
      <c r="G266" s="296"/>
      <c r="H266" s="296"/>
      <c r="I266" s="296"/>
    </row>
    <row r="267" spans="2:10" ht="15">
      <c r="B267" s="4"/>
      <c r="C267" s="18"/>
      <c r="D267" s="18"/>
      <c r="E267" s="18"/>
      <c r="F267" s="18"/>
      <c r="G267" s="18"/>
      <c r="H267" s="4"/>
      <c r="I267" s="45"/>
    </row>
    <row r="268" spans="2:10" ht="18.75">
      <c r="B268" s="300" t="s">
        <v>98</v>
      </c>
      <c r="C268" s="300"/>
      <c r="D268" s="300"/>
      <c r="E268" s="300"/>
      <c r="F268" s="300"/>
      <c r="G268" s="300"/>
      <c r="H268" s="300"/>
      <c r="I268" s="300"/>
    </row>
    <row r="269" spans="2:10" ht="42" customHeight="1" thickBot="1">
      <c r="B269" s="332" t="s">
        <v>539</v>
      </c>
      <c r="C269" s="332"/>
      <c r="D269" s="332"/>
      <c r="E269" s="332"/>
      <c r="F269" s="332"/>
      <c r="G269" s="332"/>
      <c r="H269" s="332"/>
      <c r="I269" s="332"/>
    </row>
    <row r="270" spans="2:10" ht="18.75" thickBot="1">
      <c r="B270" s="301" t="s">
        <v>6</v>
      </c>
      <c r="C270" s="302"/>
      <c r="D270" s="302"/>
      <c r="E270" s="302"/>
      <c r="F270" s="333"/>
      <c r="G270" s="256" t="s">
        <v>36</v>
      </c>
      <c r="H270" s="239"/>
      <c r="I270" s="38"/>
    </row>
    <row r="271" spans="2:10" ht="177" thickBot="1">
      <c r="B271" s="68" t="s">
        <v>32</v>
      </c>
      <c r="C271" s="69" t="s">
        <v>33</v>
      </c>
      <c r="D271" s="69" t="s">
        <v>34</v>
      </c>
      <c r="E271" s="69" t="s">
        <v>39</v>
      </c>
      <c r="F271" s="70" t="s">
        <v>35</v>
      </c>
      <c r="G271" s="334"/>
      <c r="H271" s="240" t="s">
        <v>37</v>
      </c>
      <c r="I271" s="43" t="s">
        <v>100</v>
      </c>
    </row>
    <row r="272" spans="2:10">
      <c r="B272" s="125">
        <v>3</v>
      </c>
      <c r="C272" s="126" t="s">
        <v>195</v>
      </c>
      <c r="D272" s="126" t="s">
        <v>173</v>
      </c>
      <c r="E272" s="126" t="s">
        <v>523</v>
      </c>
      <c r="F272" s="126" t="s">
        <v>524</v>
      </c>
      <c r="G272" s="97" t="s">
        <v>347</v>
      </c>
      <c r="H272" s="102" t="s">
        <v>527</v>
      </c>
      <c r="I272" s="178">
        <f>46018.09-19596.49</f>
        <v>26421.599999999995</v>
      </c>
      <c r="J272" s="241"/>
    </row>
    <row r="273" spans="2:11">
      <c r="B273" s="125">
        <v>3</v>
      </c>
      <c r="C273" s="126" t="s">
        <v>195</v>
      </c>
      <c r="D273" s="126" t="s">
        <v>173</v>
      </c>
      <c r="E273" s="126" t="s">
        <v>523</v>
      </c>
      <c r="F273" s="126" t="s">
        <v>240</v>
      </c>
      <c r="G273" s="97" t="s">
        <v>363</v>
      </c>
      <c r="H273" s="192" t="s">
        <v>506</v>
      </c>
      <c r="I273" s="127">
        <v>2070.81</v>
      </c>
      <c r="K273" s="225"/>
    </row>
    <row r="274" spans="2:11" ht="15">
      <c r="B274" s="56"/>
      <c r="C274" s="57"/>
      <c r="D274" s="57"/>
      <c r="E274" s="57"/>
      <c r="F274" s="58"/>
      <c r="G274" s="59"/>
      <c r="H274" s="60"/>
      <c r="I274" s="61"/>
    </row>
    <row r="275" spans="2:11" ht="15.75" thickBot="1">
      <c r="B275" s="44"/>
      <c r="C275" s="33"/>
      <c r="D275" s="33"/>
      <c r="E275" s="33"/>
      <c r="F275" s="33"/>
      <c r="G275" s="34"/>
      <c r="H275" s="35" t="s">
        <v>38</v>
      </c>
      <c r="I275" s="36">
        <f>SUM(I272:I273)</f>
        <v>28492.409999999996</v>
      </c>
    </row>
    <row r="276" spans="2:11" ht="15">
      <c r="B276" s="11"/>
      <c r="C276" s="11"/>
      <c r="D276" s="11"/>
      <c r="E276" s="11"/>
      <c r="F276" s="11"/>
      <c r="G276" s="11"/>
      <c r="H276" s="4"/>
      <c r="I276" s="45"/>
    </row>
    <row r="277" spans="2:11" ht="15.75" thickBot="1">
      <c r="B277" s="11"/>
      <c r="C277" s="11"/>
      <c r="D277" s="11"/>
      <c r="E277" s="11"/>
      <c r="F277" s="11"/>
      <c r="G277" s="11"/>
      <c r="H277" s="4"/>
      <c r="I277" s="45"/>
    </row>
    <row r="278" spans="2:11" ht="15">
      <c r="B278" s="335" t="s">
        <v>529</v>
      </c>
      <c r="C278" s="336"/>
      <c r="D278" s="336"/>
      <c r="E278" s="336"/>
      <c r="F278" s="336"/>
      <c r="G278" s="337"/>
      <c r="H278" s="338" t="s">
        <v>203</v>
      </c>
      <c r="I278" s="339"/>
    </row>
    <row r="279" spans="2:11" ht="15" customHeight="1">
      <c r="B279" s="310" t="s">
        <v>530</v>
      </c>
      <c r="C279" s="311"/>
      <c r="D279" s="311"/>
      <c r="E279" s="311"/>
      <c r="F279" s="311"/>
      <c r="G279" s="312"/>
      <c r="H279" s="310" t="s">
        <v>510</v>
      </c>
      <c r="I279" s="316"/>
    </row>
    <row r="280" spans="2:11" ht="15" customHeight="1">
      <c r="B280" s="313"/>
      <c r="C280" s="314"/>
      <c r="D280" s="314"/>
      <c r="E280" s="314"/>
      <c r="F280" s="314"/>
      <c r="G280" s="315"/>
      <c r="H280" s="313"/>
      <c r="I280" s="317"/>
    </row>
    <row r="281" spans="2:11" ht="37.5" customHeight="1">
      <c r="B281" s="318" t="s">
        <v>531</v>
      </c>
      <c r="C281" s="319"/>
      <c r="D281" s="319"/>
      <c r="E281" s="319"/>
      <c r="F281" s="319"/>
      <c r="G281" s="320"/>
      <c r="H281" s="321" t="s">
        <v>464</v>
      </c>
      <c r="I281" s="322"/>
    </row>
    <row r="282" spans="2:11" ht="15" customHeight="1">
      <c r="B282" s="323" t="s">
        <v>532</v>
      </c>
      <c r="C282" s="324"/>
      <c r="D282" s="324"/>
      <c r="E282" s="324"/>
      <c r="F282" s="324"/>
      <c r="G282" s="325"/>
      <c r="H282" s="323" t="s">
        <v>206</v>
      </c>
      <c r="I282" s="325"/>
      <c r="J282" s="160"/>
    </row>
    <row r="283" spans="2:11" ht="15.75" customHeight="1" thickBot="1">
      <c r="B283" s="326"/>
      <c r="C283" s="327"/>
      <c r="D283" s="327"/>
      <c r="E283" s="327"/>
      <c r="F283" s="327"/>
      <c r="G283" s="328"/>
      <c r="H283" s="326"/>
      <c r="I283" s="328"/>
    </row>
    <row r="284" spans="2:11" ht="15">
      <c r="B284" s="11"/>
      <c r="C284" s="11"/>
      <c r="D284" s="11"/>
      <c r="E284" s="11"/>
      <c r="F284" s="11"/>
      <c r="G284" s="11"/>
      <c r="H284" s="4"/>
      <c r="I284" s="45"/>
      <c r="J284" s="194"/>
    </row>
    <row r="285" spans="2:11" ht="15">
      <c r="B285" s="66"/>
      <c r="C285" s="66"/>
      <c r="D285" s="66"/>
      <c r="E285" s="66"/>
      <c r="F285" s="66"/>
      <c r="G285" s="66"/>
      <c r="H285" s="66"/>
      <c r="I285" s="16"/>
    </row>
    <row r="286" spans="2:11" ht="15">
      <c r="B286" s="66"/>
      <c r="C286" s="66"/>
      <c r="D286" s="66"/>
      <c r="E286" s="66"/>
      <c r="F286" s="66"/>
      <c r="G286" s="66"/>
      <c r="H286" s="66"/>
      <c r="I286" s="16"/>
    </row>
    <row r="287" spans="2:11" ht="15">
      <c r="B287" s="66"/>
      <c r="C287" s="66"/>
      <c r="D287" s="66"/>
      <c r="E287" s="66"/>
      <c r="F287" s="66"/>
      <c r="G287" s="66"/>
      <c r="H287" s="66"/>
      <c r="I287" s="16"/>
    </row>
    <row r="288" spans="2:11" ht="15">
      <c r="B288" s="66"/>
      <c r="C288" s="66"/>
      <c r="D288" s="66"/>
      <c r="E288" s="66"/>
      <c r="F288" s="66"/>
      <c r="G288" s="66"/>
      <c r="H288" s="66"/>
      <c r="I288" s="16"/>
    </row>
    <row r="289" spans="2:9" ht="15">
      <c r="B289" s="66"/>
      <c r="C289" s="66"/>
      <c r="D289" s="66"/>
      <c r="E289" s="66"/>
      <c r="F289" s="66"/>
      <c r="G289" s="66"/>
      <c r="H289" s="66"/>
      <c r="I289" s="16"/>
    </row>
    <row r="290" spans="2:9" ht="15">
      <c r="B290" s="66"/>
      <c r="C290" s="66"/>
      <c r="D290" s="66"/>
      <c r="E290" s="66"/>
      <c r="F290" s="66"/>
      <c r="G290" s="66"/>
      <c r="H290" s="66"/>
      <c r="I290" s="16"/>
    </row>
    <row r="291" spans="2:9" ht="15">
      <c r="B291" s="66"/>
      <c r="C291" s="66"/>
      <c r="D291" s="66"/>
      <c r="E291" s="66"/>
      <c r="F291" s="66"/>
      <c r="G291" s="66"/>
      <c r="H291" s="66"/>
      <c r="I291" s="16"/>
    </row>
    <row r="292" spans="2:9" ht="15">
      <c r="B292" s="66"/>
      <c r="C292" s="66"/>
      <c r="D292" s="66"/>
      <c r="E292" s="66"/>
      <c r="F292" s="66"/>
      <c r="G292" s="66"/>
      <c r="H292" s="66"/>
      <c r="I292" s="16"/>
    </row>
    <row r="293" spans="2:9" ht="15">
      <c r="B293" s="66"/>
      <c r="C293" s="66"/>
      <c r="D293" s="66"/>
      <c r="E293" s="66"/>
      <c r="F293" s="66"/>
      <c r="G293" s="66"/>
      <c r="H293" s="66"/>
      <c r="I293" s="16"/>
    </row>
    <row r="294" spans="2:9" ht="15">
      <c r="B294" s="66"/>
      <c r="C294" s="66"/>
      <c r="D294" s="66"/>
      <c r="E294" s="66"/>
      <c r="F294" s="66"/>
      <c r="G294" s="66"/>
      <c r="H294" s="66"/>
      <c r="I294" s="16"/>
    </row>
    <row r="295" spans="2:9" ht="15">
      <c r="B295" s="66"/>
      <c r="C295" s="66"/>
      <c r="D295" s="66"/>
      <c r="E295" s="66"/>
      <c r="F295" s="66"/>
      <c r="G295" s="66"/>
      <c r="H295" s="66"/>
      <c r="I295" s="16"/>
    </row>
    <row r="296" spans="2:9" ht="15">
      <c r="B296" s="66"/>
      <c r="C296" s="66"/>
      <c r="D296" s="66"/>
      <c r="E296" s="66"/>
      <c r="F296" s="66"/>
      <c r="G296" s="66"/>
      <c r="H296" s="66"/>
      <c r="I296" s="16"/>
    </row>
    <row r="297" spans="2:9" ht="15">
      <c r="B297" s="66"/>
      <c r="C297" s="66"/>
      <c r="D297" s="66"/>
      <c r="E297" s="66"/>
      <c r="F297" s="66"/>
      <c r="G297" s="66"/>
      <c r="H297" s="66"/>
      <c r="I297" s="16"/>
    </row>
    <row r="298" spans="2:9" ht="15">
      <c r="B298" s="66"/>
      <c r="C298" s="66"/>
      <c r="D298" s="66"/>
      <c r="E298" s="66"/>
      <c r="F298" s="66"/>
      <c r="G298" s="66"/>
      <c r="H298" s="66"/>
      <c r="I298" s="16"/>
    </row>
    <row r="299" spans="2:9" ht="15">
      <c r="B299" s="66"/>
      <c r="C299" s="66"/>
      <c r="D299" s="66"/>
      <c r="E299" s="66"/>
      <c r="F299" s="66"/>
      <c r="G299" s="66"/>
      <c r="H299" s="66"/>
      <c r="I299" s="16"/>
    </row>
    <row r="300" spans="2:9" ht="15">
      <c r="B300" s="66"/>
      <c r="C300" s="66"/>
      <c r="D300" s="66"/>
      <c r="E300" s="66"/>
      <c r="F300" s="66"/>
      <c r="G300" s="66"/>
      <c r="H300" s="66"/>
      <c r="I300" s="16"/>
    </row>
    <row r="301" spans="2:9" ht="15">
      <c r="B301" s="66"/>
      <c r="C301" s="66"/>
      <c r="D301" s="66"/>
      <c r="E301" s="66"/>
      <c r="F301" s="66"/>
      <c r="G301" s="66"/>
      <c r="H301" s="66"/>
      <c r="I301" s="16"/>
    </row>
    <row r="302" spans="2:9" ht="15">
      <c r="B302" s="66"/>
      <c r="C302" s="66"/>
      <c r="D302" s="66"/>
      <c r="E302" s="66"/>
      <c r="F302" s="66"/>
      <c r="G302" s="66"/>
      <c r="H302" s="66"/>
      <c r="I302" s="16"/>
    </row>
    <row r="303" spans="2:9" ht="15">
      <c r="B303" s="348" t="s">
        <v>8</v>
      </c>
      <c r="C303" s="348"/>
      <c r="D303" s="348"/>
      <c r="E303" s="348"/>
      <c r="F303" s="348"/>
      <c r="G303" s="348"/>
      <c r="H303" s="348"/>
      <c r="I303" s="45"/>
    </row>
    <row r="304" spans="2:9" ht="15">
      <c r="B304" s="348" t="s">
        <v>9</v>
      </c>
      <c r="C304" s="348"/>
      <c r="D304" s="348"/>
      <c r="E304" s="348"/>
      <c r="F304" s="348"/>
      <c r="G304" s="348"/>
      <c r="H304" s="348"/>
      <c r="I304" s="45"/>
    </row>
    <row r="305" spans="2:9" ht="15">
      <c r="B305" s="11"/>
      <c r="C305" s="11"/>
      <c r="D305" s="11"/>
      <c r="E305" s="11"/>
      <c r="F305" s="11"/>
      <c r="G305" s="11"/>
      <c r="H305" s="4"/>
      <c r="I305" s="45"/>
    </row>
    <row r="306" spans="2:9" ht="18">
      <c r="B306" s="24" t="s">
        <v>45</v>
      </c>
      <c r="C306" s="190"/>
      <c r="D306" s="11"/>
      <c r="E306" s="11"/>
      <c r="F306" s="11"/>
      <c r="G306" s="11"/>
      <c r="H306" s="4"/>
      <c r="I306" s="45"/>
    </row>
    <row r="307" spans="2:9" ht="18">
      <c r="B307" s="24"/>
      <c r="C307" s="190"/>
      <c r="D307" s="11"/>
      <c r="E307" s="11"/>
      <c r="F307" s="11"/>
      <c r="G307" s="11"/>
      <c r="H307" s="4"/>
      <c r="I307" s="45"/>
    </row>
    <row r="308" spans="2:9" ht="15">
      <c r="B308" s="14" t="s">
        <v>46</v>
      </c>
      <c r="C308" s="188"/>
      <c r="D308" s="11"/>
      <c r="E308" s="11"/>
      <c r="F308" s="11"/>
      <c r="G308" s="11"/>
      <c r="H308" s="4"/>
      <c r="I308" s="45"/>
    </row>
    <row r="309" spans="2:9" ht="15">
      <c r="B309" s="14" t="s">
        <v>40</v>
      </c>
      <c r="C309" s="11"/>
      <c r="D309" s="11"/>
      <c r="E309" s="11"/>
      <c r="F309" s="11"/>
      <c r="G309" s="11"/>
      <c r="H309" s="4"/>
      <c r="I309" s="45"/>
    </row>
    <row r="310" spans="2:9" ht="15">
      <c r="B310" s="14" t="s">
        <v>47</v>
      </c>
      <c r="C310" s="11"/>
      <c r="D310" s="11"/>
      <c r="E310" s="11"/>
      <c r="F310" s="11"/>
      <c r="G310" s="11"/>
      <c r="H310" s="4"/>
      <c r="I310" s="45"/>
    </row>
    <row r="311" spans="2:9" ht="15">
      <c r="B311" s="14" t="s">
        <v>48</v>
      </c>
      <c r="C311" s="11"/>
      <c r="D311" s="11"/>
      <c r="E311" s="11"/>
      <c r="F311" s="11"/>
      <c r="G311" s="11"/>
      <c r="H311" s="4"/>
      <c r="I311" s="45"/>
    </row>
    <row r="312" spans="2:9" ht="15">
      <c r="B312" s="14" t="s">
        <v>41</v>
      </c>
      <c r="C312" s="11"/>
      <c r="D312" s="11"/>
      <c r="E312" s="11"/>
      <c r="F312" s="11"/>
      <c r="G312" s="11"/>
      <c r="H312" s="4"/>
      <c r="I312" s="45"/>
    </row>
    <row r="313" spans="2:9" ht="15">
      <c r="B313" s="14" t="s">
        <v>42</v>
      </c>
      <c r="C313" s="11"/>
      <c r="D313" s="11"/>
      <c r="E313" s="11"/>
      <c r="F313" s="11"/>
      <c r="G313" s="11"/>
      <c r="H313" s="4"/>
      <c r="I313" s="45"/>
    </row>
    <row r="314" spans="2:9" ht="15">
      <c r="B314" s="14" t="s">
        <v>50</v>
      </c>
      <c r="C314" s="11"/>
      <c r="D314" s="11"/>
      <c r="E314" s="11"/>
      <c r="F314" s="11"/>
      <c r="G314" s="11"/>
      <c r="H314" s="4"/>
      <c r="I314" s="45"/>
    </row>
    <row r="315" spans="2:9" ht="15">
      <c r="B315" s="16" t="s">
        <v>43</v>
      </c>
      <c r="C315" s="11"/>
      <c r="D315" s="11"/>
      <c r="E315" s="11"/>
      <c r="F315" s="11"/>
      <c r="G315" s="11"/>
      <c r="H315" s="4"/>
      <c r="I315" s="45"/>
    </row>
    <row r="316" spans="2:9" ht="15">
      <c r="B316" s="16" t="s">
        <v>49</v>
      </c>
      <c r="C316" s="11"/>
      <c r="D316" s="11"/>
      <c r="E316" s="11"/>
      <c r="F316" s="11"/>
      <c r="G316" s="11"/>
      <c r="H316" s="4"/>
      <c r="I316" s="45"/>
    </row>
  </sheetData>
  <protectedRanges>
    <protectedRange sqref="I15 I62 I103 I147 I192 I233 I275" name="Rango1_1"/>
  </protectedRanges>
  <mergeCells count="124">
    <mergeCell ref="B303:H303"/>
    <mergeCell ref="B304:H304"/>
    <mergeCell ref="B20:G20"/>
    <mergeCell ref="H20:I20"/>
    <mergeCell ref="B2:I2"/>
    <mergeCell ref="B3:I3"/>
    <mergeCell ref="B4:I4"/>
    <mergeCell ref="B5:I5"/>
    <mergeCell ref="B6:I6"/>
    <mergeCell ref="B8:I8"/>
    <mergeCell ref="B9:I9"/>
    <mergeCell ref="B10:F10"/>
    <mergeCell ref="G10:G11"/>
    <mergeCell ref="B18:G18"/>
    <mergeCell ref="H18:I18"/>
    <mergeCell ref="B22:G22"/>
    <mergeCell ref="H22:I22"/>
    <mergeCell ref="B24:G24"/>
    <mergeCell ref="H24:I24"/>
    <mergeCell ref="B49:I49"/>
    <mergeCell ref="B50:I50"/>
    <mergeCell ref="B51:I51"/>
    <mergeCell ref="B52:I52"/>
    <mergeCell ref="B53:I53"/>
    <mergeCell ref="B106:G106"/>
    <mergeCell ref="H106:I106"/>
    <mergeCell ref="B108:G108"/>
    <mergeCell ref="H108:I108"/>
    <mergeCell ref="B109:G109"/>
    <mergeCell ref="H109:I109"/>
    <mergeCell ref="B55:I55"/>
    <mergeCell ref="B56:I56"/>
    <mergeCell ref="B57:F57"/>
    <mergeCell ref="G57:G58"/>
    <mergeCell ref="B70:G70"/>
    <mergeCell ref="H70:I70"/>
    <mergeCell ref="B90:I90"/>
    <mergeCell ref="B91:I91"/>
    <mergeCell ref="B92:I92"/>
    <mergeCell ref="B65:G65"/>
    <mergeCell ref="H65:I65"/>
    <mergeCell ref="B67:G67"/>
    <mergeCell ref="H67:I67"/>
    <mergeCell ref="B68:G68"/>
    <mergeCell ref="H68:I68"/>
    <mergeCell ref="B220:I220"/>
    <mergeCell ref="B221:I221"/>
    <mergeCell ref="B224:I224"/>
    <mergeCell ref="B222:I222"/>
    <mergeCell ref="B225:I225"/>
    <mergeCell ref="B226:F226"/>
    <mergeCell ref="B93:I93"/>
    <mergeCell ref="B94:I94"/>
    <mergeCell ref="B96:I96"/>
    <mergeCell ref="B97:I97"/>
    <mergeCell ref="B98:F98"/>
    <mergeCell ref="G98:G99"/>
    <mergeCell ref="B179:I179"/>
    <mergeCell ref="B180:I180"/>
    <mergeCell ref="B150:G150"/>
    <mergeCell ref="H150:I150"/>
    <mergeCell ref="B152:G152"/>
    <mergeCell ref="H152:I152"/>
    <mergeCell ref="B137:I137"/>
    <mergeCell ref="B138:I138"/>
    <mergeCell ref="B140:I140"/>
    <mergeCell ref="B141:I141"/>
    <mergeCell ref="B142:F142"/>
    <mergeCell ref="G142:G143"/>
    <mergeCell ref="B111:G111"/>
    <mergeCell ref="H111:I111"/>
    <mergeCell ref="B153:G153"/>
    <mergeCell ref="H153:I153"/>
    <mergeCell ref="B134:I134"/>
    <mergeCell ref="B135:I135"/>
    <mergeCell ref="B136:I136"/>
    <mergeCell ref="B155:G155"/>
    <mergeCell ref="H155:I155"/>
    <mergeCell ref="G226:G227"/>
    <mergeCell ref="B181:I181"/>
    <mergeCell ref="B182:I182"/>
    <mergeCell ref="B184:I184"/>
    <mergeCell ref="B185:I185"/>
    <mergeCell ref="B186:F186"/>
    <mergeCell ref="G186:G187"/>
    <mergeCell ref="B178:I178"/>
    <mergeCell ref="B262:I262"/>
    <mergeCell ref="B240:G241"/>
    <mergeCell ref="H240:I241"/>
    <mergeCell ref="B197:G197"/>
    <mergeCell ref="H197:I197"/>
    <mergeCell ref="B218:I218"/>
    <mergeCell ref="B219:I219"/>
    <mergeCell ref="B195:G195"/>
    <mergeCell ref="H195:I195"/>
    <mergeCell ref="B196:G196"/>
    <mergeCell ref="H196:I196"/>
    <mergeCell ref="B199:G199"/>
    <mergeCell ref="H199:I199"/>
    <mergeCell ref="B236:G236"/>
    <mergeCell ref="H236:I236"/>
    <mergeCell ref="B239:G239"/>
    <mergeCell ref="B279:G280"/>
    <mergeCell ref="H279:I280"/>
    <mergeCell ref="B281:G281"/>
    <mergeCell ref="H281:I281"/>
    <mergeCell ref="B282:G283"/>
    <mergeCell ref="H282:I283"/>
    <mergeCell ref="K228:K229"/>
    <mergeCell ref="J230:J231"/>
    <mergeCell ref="K230:K231"/>
    <mergeCell ref="B263:I263"/>
    <mergeCell ref="B264:I264"/>
    <mergeCell ref="B265:I265"/>
    <mergeCell ref="B266:I266"/>
    <mergeCell ref="B268:I268"/>
    <mergeCell ref="B269:I269"/>
    <mergeCell ref="B270:F270"/>
    <mergeCell ref="G270:G271"/>
    <mergeCell ref="B278:G278"/>
    <mergeCell ref="H278:I278"/>
    <mergeCell ref="H239:I239"/>
    <mergeCell ref="B237:G238"/>
    <mergeCell ref="H237:I238"/>
  </mergeCells>
  <pageMargins left="0.70866141732283472" right="0.27559055118110237" top="0.74803149606299213" bottom="0.7480314960629921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57"/>
  </sheetPr>
  <dimension ref="B1:J42"/>
  <sheetViews>
    <sheetView zoomScale="130" zoomScaleNormal="130" workbookViewId="0">
      <selection activeCell="H13" sqref="H13"/>
    </sheetView>
  </sheetViews>
  <sheetFormatPr baseColWidth="10" defaultRowHeight="15"/>
  <cols>
    <col min="1" max="1" width="5.5703125" style="37" customWidth="1"/>
    <col min="2" max="6" width="4.5703125" style="18" customWidth="1"/>
    <col min="7" max="7" width="15.7109375" style="18" customWidth="1"/>
    <col min="8" max="8" width="50.5703125" style="4" customWidth="1"/>
    <col min="9" max="9" width="24.85546875" style="45" customWidth="1"/>
    <col min="10" max="10" width="1.7109375" style="37" customWidth="1"/>
    <col min="11" max="16384" width="11.42578125" style="37"/>
  </cols>
  <sheetData>
    <row r="1" spans="2:10" ht="18">
      <c r="B1" s="4"/>
      <c r="D1" s="29"/>
      <c r="E1" s="29"/>
      <c r="F1" s="29"/>
      <c r="G1" s="29"/>
      <c r="H1" s="29"/>
      <c r="I1" s="30" t="s">
        <v>94</v>
      </c>
    </row>
    <row r="2" spans="2:10" ht="18.75">
      <c r="B2" s="295" t="s">
        <v>239</v>
      </c>
      <c r="C2" s="308"/>
      <c r="D2" s="308"/>
      <c r="E2" s="308"/>
      <c r="F2" s="308"/>
      <c r="G2" s="308"/>
      <c r="H2" s="308"/>
      <c r="I2" s="308"/>
    </row>
    <row r="3" spans="2:10" ht="18.75">
      <c r="B3" s="295" t="s">
        <v>208</v>
      </c>
      <c r="C3" s="308"/>
      <c r="D3" s="308"/>
      <c r="E3" s="308"/>
      <c r="F3" s="308"/>
      <c r="G3" s="308"/>
      <c r="H3" s="308"/>
      <c r="I3" s="308"/>
    </row>
    <row r="4" spans="2:10" ht="18.75">
      <c r="B4" s="295" t="s">
        <v>12</v>
      </c>
      <c r="C4" s="308"/>
      <c r="D4" s="308"/>
      <c r="E4" s="308"/>
      <c r="F4" s="308"/>
      <c r="G4" s="308"/>
      <c r="H4" s="308"/>
      <c r="I4" s="308"/>
    </row>
    <row r="5" spans="2:10" ht="18.75">
      <c r="B5" s="295" t="s">
        <v>484</v>
      </c>
      <c r="C5" s="308"/>
      <c r="D5" s="308"/>
      <c r="E5" s="308"/>
      <c r="F5" s="308"/>
      <c r="G5" s="308"/>
      <c r="H5" s="308"/>
      <c r="I5" s="308"/>
    </row>
    <row r="6" spans="2:10" ht="18.75">
      <c r="B6" s="295" t="s">
        <v>13</v>
      </c>
      <c r="C6" s="308"/>
      <c r="D6" s="308"/>
      <c r="E6" s="308"/>
      <c r="F6" s="308"/>
      <c r="G6" s="308"/>
      <c r="H6" s="308"/>
      <c r="I6" s="308"/>
    </row>
    <row r="7" spans="2:10" ht="12" customHeight="1">
      <c r="B7" s="4"/>
    </row>
    <row r="8" spans="2:10" ht="18.75">
      <c r="B8" s="300" t="s">
        <v>98</v>
      </c>
      <c r="C8" s="300"/>
      <c r="D8" s="300"/>
      <c r="E8" s="300"/>
      <c r="F8" s="300"/>
      <c r="G8" s="300"/>
      <c r="H8" s="300"/>
      <c r="I8" s="300"/>
    </row>
    <row r="9" spans="2:10" ht="19.5" thickBot="1">
      <c r="B9" s="300" t="s">
        <v>470</v>
      </c>
      <c r="C9" s="300"/>
      <c r="D9" s="300"/>
      <c r="E9" s="300"/>
      <c r="F9" s="300"/>
      <c r="G9" s="300"/>
      <c r="H9" s="300"/>
      <c r="I9" s="300"/>
      <c r="J9" s="67"/>
    </row>
    <row r="10" spans="2:10" ht="33" customHeight="1" thickBot="1">
      <c r="B10" s="301" t="s">
        <v>6</v>
      </c>
      <c r="C10" s="305"/>
      <c r="D10" s="305"/>
      <c r="E10" s="305"/>
      <c r="F10" s="306"/>
      <c r="G10" s="256" t="s">
        <v>36</v>
      </c>
      <c r="H10" s="51"/>
      <c r="I10" s="38"/>
    </row>
    <row r="11" spans="2:10" ht="201" customHeight="1" thickBot="1">
      <c r="B11" s="68" t="s">
        <v>32</v>
      </c>
      <c r="C11" s="69" t="s">
        <v>33</v>
      </c>
      <c r="D11" s="69" t="s">
        <v>34</v>
      </c>
      <c r="E11" s="69" t="s">
        <v>39</v>
      </c>
      <c r="F11" s="70" t="s">
        <v>35</v>
      </c>
      <c r="G11" s="307"/>
      <c r="H11" s="55" t="s">
        <v>37</v>
      </c>
      <c r="I11" s="43" t="s">
        <v>100</v>
      </c>
    </row>
    <row r="12" spans="2:10" ht="15.75" customHeight="1">
      <c r="B12" s="31">
        <v>4</v>
      </c>
      <c r="C12" s="126" t="s">
        <v>181</v>
      </c>
      <c r="D12" s="32" t="s">
        <v>173</v>
      </c>
      <c r="E12" s="32" t="s">
        <v>176</v>
      </c>
      <c r="F12" s="32" t="s">
        <v>178</v>
      </c>
      <c r="G12" s="159" t="s">
        <v>349</v>
      </c>
      <c r="H12" s="102" t="s">
        <v>350</v>
      </c>
      <c r="I12" s="19">
        <v>30000</v>
      </c>
    </row>
    <row r="13" spans="2:10" ht="15.75" customHeight="1">
      <c r="B13" s="31">
        <v>3</v>
      </c>
      <c r="C13" s="32" t="s">
        <v>195</v>
      </c>
      <c r="D13" s="32" t="s">
        <v>173</v>
      </c>
      <c r="E13" s="32" t="s">
        <v>176</v>
      </c>
      <c r="F13" s="32" t="s">
        <v>178</v>
      </c>
      <c r="G13" s="159" t="s">
        <v>365</v>
      </c>
      <c r="H13" s="102" t="s">
        <v>366</v>
      </c>
      <c r="I13" s="3">
        <v>65000</v>
      </c>
    </row>
    <row r="14" spans="2:10" ht="15.75" customHeight="1">
      <c r="B14" s="31">
        <v>3</v>
      </c>
      <c r="C14" s="32" t="s">
        <v>195</v>
      </c>
      <c r="D14" s="32" t="s">
        <v>173</v>
      </c>
      <c r="E14" s="32" t="s">
        <v>176</v>
      </c>
      <c r="F14" s="32" t="s">
        <v>178</v>
      </c>
      <c r="G14" s="2"/>
      <c r="H14" s="20"/>
      <c r="I14" s="3"/>
    </row>
    <row r="15" spans="2:10" ht="15.75" customHeight="1">
      <c r="B15" s="31">
        <v>3</v>
      </c>
      <c r="C15" s="32" t="s">
        <v>195</v>
      </c>
      <c r="D15" s="32" t="s">
        <v>173</v>
      </c>
      <c r="E15" s="32" t="s">
        <v>176</v>
      </c>
      <c r="F15" s="32" t="s">
        <v>178</v>
      </c>
      <c r="G15" s="2"/>
      <c r="H15" s="20"/>
      <c r="I15" s="3"/>
    </row>
    <row r="16" spans="2:10" ht="16.5" customHeight="1" thickBot="1">
      <c r="B16" s="44"/>
      <c r="C16" s="33"/>
      <c r="D16" s="33"/>
      <c r="E16" s="33"/>
      <c r="F16" s="33"/>
      <c r="G16" s="34"/>
      <c r="H16" s="35" t="s">
        <v>38</v>
      </c>
      <c r="I16" s="36">
        <f>SUM(I12:I15)</f>
        <v>95000</v>
      </c>
    </row>
    <row r="17" spans="2:9">
      <c r="B17" s="11"/>
      <c r="C17" s="11"/>
      <c r="D17" s="11"/>
      <c r="E17" s="11"/>
      <c r="F17" s="11"/>
      <c r="G17" s="11"/>
    </row>
    <row r="18" spans="2:9" ht="15.75" thickBot="1">
      <c r="B18" s="11"/>
      <c r="C18" s="11"/>
      <c r="D18" s="11"/>
      <c r="E18" s="11"/>
      <c r="F18" s="11"/>
      <c r="G18" s="11"/>
    </row>
    <row r="19" spans="2:9" ht="24.75" customHeight="1">
      <c r="B19" s="355" t="s">
        <v>394</v>
      </c>
      <c r="C19" s="356"/>
      <c r="D19" s="356"/>
      <c r="E19" s="356"/>
      <c r="F19" s="356"/>
      <c r="G19" s="356"/>
      <c r="H19" s="338" t="s">
        <v>203</v>
      </c>
      <c r="I19" s="350"/>
    </row>
    <row r="20" spans="2:9" ht="13.5" customHeight="1">
      <c r="B20" s="62"/>
      <c r="C20" s="63"/>
      <c r="D20" s="63"/>
      <c r="E20" s="63"/>
      <c r="F20" s="63"/>
      <c r="G20" s="63"/>
      <c r="H20" s="62"/>
      <c r="I20" s="64"/>
    </row>
    <row r="21" spans="2:9" ht="29.25" customHeight="1">
      <c r="B21" s="340" t="s">
        <v>395</v>
      </c>
      <c r="C21" s="351"/>
      <c r="D21" s="351"/>
      <c r="E21" s="351"/>
      <c r="F21" s="351"/>
      <c r="G21" s="349"/>
      <c r="H21" s="340" t="s">
        <v>204</v>
      </c>
      <c r="I21" s="349"/>
    </row>
    <row r="22" spans="2:9">
      <c r="B22" s="62"/>
      <c r="C22" s="63"/>
      <c r="D22" s="63"/>
      <c r="E22" s="63"/>
      <c r="F22" s="63"/>
      <c r="G22" s="63"/>
      <c r="H22" s="62"/>
      <c r="I22" s="64"/>
    </row>
    <row r="23" spans="2:9" ht="37.5" customHeight="1">
      <c r="B23" s="318" t="s">
        <v>396</v>
      </c>
      <c r="C23" s="351"/>
      <c r="D23" s="351"/>
      <c r="E23" s="351"/>
      <c r="F23" s="351"/>
      <c r="G23" s="349"/>
      <c r="H23" s="340" t="s">
        <v>393</v>
      </c>
      <c r="I23" s="349"/>
    </row>
    <row r="24" spans="2:9">
      <c r="B24" s="65"/>
      <c r="C24" s="66"/>
      <c r="D24" s="66"/>
      <c r="E24" s="66"/>
      <c r="F24" s="66"/>
      <c r="G24" s="66"/>
      <c r="H24" s="65"/>
      <c r="I24" s="64"/>
    </row>
    <row r="25" spans="2:9" ht="27" customHeight="1" thickBot="1">
      <c r="B25" s="326" t="s">
        <v>397</v>
      </c>
      <c r="C25" s="354"/>
      <c r="D25" s="354"/>
      <c r="E25" s="354"/>
      <c r="F25" s="354"/>
      <c r="G25" s="352"/>
      <c r="H25" s="326" t="s">
        <v>205</v>
      </c>
      <c r="I25" s="352"/>
    </row>
    <row r="26" spans="2:9">
      <c r="B26" s="66"/>
      <c r="C26" s="66"/>
      <c r="D26" s="66"/>
      <c r="E26" s="66"/>
      <c r="F26" s="66"/>
      <c r="G26" s="66"/>
      <c r="H26" s="66"/>
      <c r="I26" s="16"/>
    </row>
    <row r="27" spans="2:9" ht="18">
      <c r="B27" s="353" t="s">
        <v>93</v>
      </c>
      <c r="C27" s="353"/>
      <c r="D27" s="353"/>
      <c r="E27" s="353"/>
      <c r="F27" s="353"/>
      <c r="G27" s="353"/>
    </row>
    <row r="28" spans="2:9">
      <c r="B28" s="348" t="s">
        <v>8</v>
      </c>
      <c r="C28" s="348"/>
      <c r="D28" s="348"/>
      <c r="E28" s="348"/>
      <c r="F28" s="348"/>
      <c r="G28" s="348"/>
      <c r="H28" s="348"/>
    </row>
    <row r="29" spans="2:9">
      <c r="B29" s="348" t="s">
        <v>9</v>
      </c>
      <c r="C29" s="348"/>
      <c r="D29" s="348"/>
      <c r="E29" s="348"/>
      <c r="F29" s="348"/>
      <c r="G29" s="348"/>
      <c r="H29" s="348"/>
    </row>
    <row r="30" spans="2:9">
      <c r="B30" s="11"/>
      <c r="C30" s="11"/>
      <c r="D30" s="11"/>
      <c r="E30" s="11"/>
      <c r="F30" s="11"/>
      <c r="G30" s="11"/>
    </row>
    <row r="31" spans="2:9" ht="18">
      <c r="B31" s="24" t="s">
        <v>45</v>
      </c>
      <c r="C31" s="46"/>
      <c r="D31" s="11"/>
      <c r="E31" s="11"/>
      <c r="F31" s="11"/>
      <c r="G31" s="11"/>
    </row>
    <row r="32" spans="2:9" ht="18">
      <c r="B32" s="24"/>
      <c r="C32" s="46"/>
      <c r="D32" s="11"/>
      <c r="E32" s="11"/>
      <c r="F32" s="11"/>
      <c r="G32" s="11"/>
    </row>
    <row r="33" spans="2:7">
      <c r="B33" s="14" t="s">
        <v>46</v>
      </c>
      <c r="C33" s="15"/>
      <c r="D33" s="11"/>
      <c r="E33" s="11"/>
      <c r="F33" s="11"/>
      <c r="G33" s="11"/>
    </row>
    <row r="34" spans="2:7">
      <c r="B34" s="14" t="s">
        <v>40</v>
      </c>
      <c r="C34" s="11"/>
      <c r="D34" s="11"/>
      <c r="E34" s="11"/>
      <c r="F34" s="11"/>
      <c r="G34" s="11"/>
    </row>
    <row r="35" spans="2:7">
      <c r="B35" s="14" t="s">
        <v>47</v>
      </c>
      <c r="C35" s="11"/>
      <c r="D35" s="11"/>
      <c r="E35" s="11"/>
      <c r="F35" s="11"/>
      <c r="G35" s="11"/>
    </row>
    <row r="36" spans="2:7">
      <c r="B36" s="14" t="s">
        <v>48</v>
      </c>
      <c r="C36" s="11"/>
      <c r="D36" s="11"/>
      <c r="E36" s="11"/>
      <c r="F36" s="11"/>
      <c r="G36" s="11"/>
    </row>
    <row r="37" spans="2:7">
      <c r="B37" s="14" t="s">
        <v>41</v>
      </c>
      <c r="C37" s="11"/>
      <c r="D37" s="11"/>
      <c r="E37" s="11"/>
      <c r="F37" s="11"/>
      <c r="G37" s="11"/>
    </row>
    <row r="38" spans="2:7">
      <c r="B38" s="14" t="s">
        <v>42</v>
      </c>
      <c r="C38" s="11"/>
      <c r="D38" s="11"/>
      <c r="E38" s="11"/>
      <c r="F38" s="11"/>
      <c r="G38" s="11"/>
    </row>
    <row r="39" spans="2:7">
      <c r="B39" s="14" t="s">
        <v>50</v>
      </c>
      <c r="C39" s="11"/>
      <c r="D39" s="11"/>
      <c r="E39" s="11"/>
      <c r="F39" s="11"/>
      <c r="G39" s="11"/>
    </row>
    <row r="40" spans="2:7">
      <c r="B40" s="16" t="s">
        <v>43</v>
      </c>
      <c r="C40" s="11"/>
      <c r="D40" s="11"/>
      <c r="E40" s="11"/>
      <c r="F40" s="11"/>
      <c r="G40" s="11"/>
    </row>
    <row r="41" spans="2:7">
      <c r="B41" s="16" t="s">
        <v>49</v>
      </c>
      <c r="C41" s="11"/>
      <c r="D41" s="11"/>
      <c r="E41" s="11"/>
      <c r="F41" s="11"/>
      <c r="G41" s="11"/>
    </row>
    <row r="42" spans="2:7">
      <c r="B42" s="17"/>
      <c r="C42" s="11"/>
      <c r="D42" s="11"/>
      <c r="E42" s="11"/>
      <c r="F42" s="11"/>
      <c r="G42" s="11"/>
    </row>
  </sheetData>
  <protectedRanges>
    <protectedRange sqref="I16" name="Rango1"/>
  </protectedRanges>
  <mergeCells count="20">
    <mergeCell ref="B9:I9"/>
    <mergeCell ref="B19:G19"/>
    <mergeCell ref="B2:I2"/>
    <mergeCell ref="B3:I3"/>
    <mergeCell ref="B4:I4"/>
    <mergeCell ref="B5:I5"/>
    <mergeCell ref="B8:I8"/>
    <mergeCell ref="B6:I6"/>
    <mergeCell ref="G10:G11"/>
    <mergeCell ref="B10:F10"/>
    <mergeCell ref="H25:I25"/>
    <mergeCell ref="B28:H28"/>
    <mergeCell ref="B29:H29"/>
    <mergeCell ref="B27:G27"/>
    <mergeCell ref="B25:G25"/>
    <mergeCell ref="H23:I23"/>
    <mergeCell ref="H19:I19"/>
    <mergeCell ref="B21:G21"/>
    <mergeCell ref="B23:G23"/>
    <mergeCell ref="H21:I21"/>
  </mergeCells>
  <phoneticPr fontId="6" type="noConversion"/>
  <pageMargins left="0.78740157480314965" right="0.78740157480314965" top="0.43307086614173229" bottom="0.27559055118110237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Ingresos</vt:lpstr>
      <vt:lpstr>Egresos</vt:lpstr>
      <vt:lpstr>Presup.Fun RP</vt:lpstr>
      <vt:lpstr>Presup.Fun FODES 25%</vt:lpstr>
      <vt:lpstr>Presup. Inv. FODES 75%</vt:lpstr>
      <vt:lpstr>Presup. Inv. prestamo</vt:lpstr>
      <vt:lpstr>Presup.SD</vt:lpstr>
      <vt:lpstr>Presup.Inv1</vt:lpstr>
      <vt:lpstr>Presup.Inv.2</vt:lpstr>
      <vt:lpstr>PIPR</vt:lpstr>
      <vt:lpstr>Egresos!_GoBack</vt:lpstr>
      <vt:lpstr>Egresos!Títulos_a_imprimir</vt:lpstr>
      <vt:lpstr>'Presup.Fun FODES 25%'!Títulos_a_imprimir</vt:lpstr>
      <vt:lpstr>'Presup.Fun RP'!Títulos_a_imprimir</vt:lpstr>
    </vt:vector>
  </TitlesOfParts>
  <Company>SUBDERE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creator>Gastón Collao</dc:creator>
  <cp:lastModifiedBy>Rafael</cp:lastModifiedBy>
  <cp:lastPrinted>2018-01-05T16:53:25Z</cp:lastPrinted>
  <dcterms:created xsi:type="dcterms:W3CDTF">2007-07-18T15:13:44Z</dcterms:created>
  <dcterms:modified xsi:type="dcterms:W3CDTF">2018-03-12T16:05:30Z</dcterms:modified>
</cp:coreProperties>
</file>