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"/>
    </mc:Choice>
  </mc:AlternateContent>
  <xr:revisionPtr revIDLastSave="0" documentId="8_{BD206BB9-B16D-4C55-B90B-85089777ABC8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Lista Aprob Cjo" sheetId="1" r:id="rId1"/>
    <sheet name="Present Mesa I 220620" sheetId="2" r:id="rId2"/>
    <sheet name="Pre-Ejecc" sheetId="3" r:id="rId3"/>
    <sheet name="09jul20" sheetId="4" r:id="rId4"/>
  </sheets>
  <calcPr calcId="191029"/>
</workbook>
</file>

<file path=xl/calcChain.xml><?xml version="1.0" encoding="utf-8"?>
<calcChain xmlns="http://schemas.openxmlformats.org/spreadsheetml/2006/main">
  <c r="D23" i="4" l="1"/>
  <c r="D31" i="4"/>
  <c r="D15" i="4"/>
  <c r="B6" i="4"/>
  <c r="B7" i="4" s="1"/>
  <c r="B8" i="4" s="1"/>
  <c r="B9" i="4" s="1"/>
  <c r="B10" i="4" s="1"/>
  <c r="B11" i="4" s="1"/>
  <c r="B12" i="4" s="1"/>
  <c r="B13" i="4" s="1"/>
  <c r="B14" i="4" s="1"/>
  <c r="B17" i="4" s="1"/>
  <c r="B18" i="4" s="1"/>
  <c r="B19" i="4" s="1"/>
  <c r="B20" i="4" s="1"/>
  <c r="B21" i="4" s="1"/>
  <c r="B22" i="4" s="1"/>
  <c r="D24" i="4" l="1"/>
  <c r="D31" i="3"/>
  <c r="D23" i="3"/>
  <c r="D15" i="3"/>
  <c r="B6" i="3"/>
  <c r="B7" i="3" s="1"/>
  <c r="B8" i="3" s="1"/>
  <c r="B9" i="3" s="1"/>
  <c r="B10" i="3" s="1"/>
  <c r="B11" i="3" s="1"/>
  <c r="B12" i="3" s="1"/>
  <c r="B13" i="3" s="1"/>
  <c r="B14" i="3" s="1"/>
  <c r="B17" i="3" s="1"/>
  <c r="B18" i="3" s="1"/>
  <c r="B19" i="3" s="1"/>
  <c r="B20" i="3" s="1"/>
  <c r="B21" i="3" s="1"/>
  <c r="B22" i="3" s="1"/>
  <c r="D24" i="3" l="1"/>
  <c r="D23" i="2"/>
  <c r="G14" i="2"/>
  <c r="G7" i="2"/>
  <c r="G8" i="2"/>
  <c r="G9" i="2" l="1"/>
  <c r="D15" i="2" l="1"/>
  <c r="G11" i="2"/>
  <c r="G12" i="2"/>
  <c r="D31" i="2"/>
  <c r="B6" i="2"/>
  <c r="B7" i="2" s="1"/>
  <c r="B8" i="2" s="1"/>
  <c r="B9" i="2" s="1"/>
  <c r="B10" i="2" s="1"/>
  <c r="B11" i="2" s="1"/>
  <c r="B12" i="2" s="1"/>
  <c r="B13" i="2" s="1"/>
  <c r="B14" i="2" l="1"/>
  <c r="B17" i="2" s="1"/>
  <c r="B18" i="2" s="1"/>
  <c r="B19" i="2" s="1"/>
  <c r="B20" i="2" s="1"/>
  <c r="B21" i="2" s="1"/>
  <c r="B22" i="2" s="1"/>
  <c r="D24" i="2"/>
  <c r="J6" i="1"/>
  <c r="B24" i="1" l="1"/>
  <c r="B25" i="1" s="1"/>
  <c r="B26" i="1" s="1"/>
  <c r="B27" i="1" s="1"/>
  <c r="D34" i="1" l="1"/>
  <c r="D21" i="1"/>
  <c r="K24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D36" i="1" l="1"/>
</calcChain>
</file>

<file path=xl/sharedStrings.xml><?xml version="1.0" encoding="utf-8"?>
<sst xmlns="http://schemas.openxmlformats.org/spreadsheetml/2006/main" count="288" uniqueCount="96">
  <si>
    <t>ALCALDIA MUNICIPAL DE NEJAPA</t>
  </si>
  <si>
    <t>Gerencia de Proyectos y Desarrollo Territorial -  Fecha: 08- JUNIO/2020</t>
  </si>
  <si>
    <t>FORMULACION DE PROYECTOS POR EMERGENCIA TORMENTA AMANDA</t>
  </si>
  <si>
    <t>PROYECTOS DE INFRAESTRUCTURA</t>
  </si>
  <si>
    <t>No.</t>
  </si>
  <si>
    <t>PROYECTO</t>
  </si>
  <si>
    <t>MONTO PRE- INVERSION $</t>
  </si>
  <si>
    <t>RESPONSABLE</t>
  </si>
  <si>
    <t>OBSERVACION</t>
  </si>
  <si>
    <t>Concreteado de tramo de calle al río - Salida a Calle Vieja</t>
  </si>
  <si>
    <t>Gerencia Proys</t>
  </si>
  <si>
    <t>Canalización de Aguas lluvias en Comunidad Ceiba Rosales</t>
  </si>
  <si>
    <t>GP/  Arq. Xenia</t>
  </si>
  <si>
    <t>Canalización de Aguas lluvias en Comunidad EL Potrerito y otras comunidades, Tutultepeque</t>
  </si>
  <si>
    <t>EXT/ Ing. Naves</t>
  </si>
  <si>
    <t>Pavimentación y Canalización A.LL. de Tramo de Calle Ppal de Lotif. El Milagro, Com.la Granja</t>
  </si>
  <si>
    <t>PASARELA PEATONAL PARA COMUNIDAD LAS VEGAS DE TUTULTEPEQUE</t>
  </si>
  <si>
    <t>EXT/ Ing. Rivera</t>
  </si>
  <si>
    <t>MEJORAMIENTO Y CANALIZACION DE AG. LLUVIAS EN CUESTA AL BONETE</t>
  </si>
  <si>
    <t>GP/  A. Isassi</t>
  </si>
  <si>
    <t>OBRAS DE CANALIZACION DE AGUAS LLUVIAS Y DE RETENCION DE TALUD COLAPSADO, SEC. 1 CALLE VIEJA</t>
  </si>
  <si>
    <t>EXT/ Ing. Bonilla</t>
  </si>
  <si>
    <t>RECONSTRUCCION DE MUROS MUROS- ALETONES, Y MEJORAMINETO DE PUENTE EN CALLE PPAL.  DE MAPILAPA A LA PORTADA</t>
  </si>
  <si>
    <t>MEJORAMIENTO DE PUENTE A KINDER MORAZAN</t>
  </si>
  <si>
    <t>EXT/Arq. E.Arias</t>
  </si>
  <si>
    <t>EXT / Arq. E Arias</t>
  </si>
  <si>
    <t>Caja y mejoras al drenaje de A. Ll. de Com. Línea Férrea, Ctón. Galera Quemada</t>
  </si>
  <si>
    <t>Mejoramiento de Canalización de Aguas Lluvias en Sector Calle al Cerro, Aldea de Mercedes</t>
  </si>
  <si>
    <t>Caja y mejoras al drenaje de A. Ll. de Com. Lotific. El Rosario/ Aldea de Mercedes</t>
  </si>
  <si>
    <t>SUB TOTAL A  INVERTIR</t>
  </si>
  <si>
    <t>II</t>
  </si>
  <si>
    <t>ADQUISICION DE NUEVO EQUIPO- MAQUINARIA</t>
  </si>
  <si>
    <t>MONTO APROBADO $</t>
  </si>
  <si>
    <t>FONDOS</t>
  </si>
  <si>
    <t>ADQUISICION DE CAMION DE VOLTEO</t>
  </si>
  <si>
    <t>REPARACION DE TRACTOR MUNICIPAL D-5</t>
  </si>
  <si>
    <t>ADQUISICION DE CAMION-GRUA DE SERVICIO ELECTRICO</t>
  </si>
  <si>
    <t xml:space="preserve">MONTO TOTAL </t>
  </si>
  <si>
    <t>Ing. Rolando E. González Machuca</t>
  </si>
  <si>
    <t>Gerente de Proyectos y Ordenamiento Territoral</t>
  </si>
  <si>
    <t xml:space="preserve">OTRAS OBRAS ADICIONALES </t>
  </si>
  <si>
    <t>III</t>
  </si>
  <si>
    <t>Proyecto para San Jeronimo los Planes</t>
  </si>
  <si>
    <t>Tratamientos a Puentes dañados</t>
  </si>
  <si>
    <t>Reconstruccion de Badenes dañados en Rutas de Caminos Rurales</t>
  </si>
  <si>
    <t>OBRAS DE CANALIZACION DE AGUAS LLUVIAS Y MUROS DE RETENCION EN SECTOR 2 CALLE VIEJA</t>
  </si>
  <si>
    <t>Rehabilitación y Mejoramiento de Tramo de Calle Principal de Crío. El Pitarrillo</t>
  </si>
  <si>
    <t>Rehabilitación y Mejoramiento de Tramo de Calle Principal de Crío. Cuesta Blanca</t>
  </si>
  <si>
    <t>Rehabilitación y Mejoramiento de Canalización de Aguas Lluvias en Pasajes de Colonia el Cambio</t>
  </si>
  <si>
    <t>PROYECTOS DE INFRAESTRUCTURA: FASE 1</t>
  </si>
  <si>
    <t>PROYECTOS DE INFRAESTRUCTURA: FASE 2</t>
  </si>
  <si>
    <t>MONTO TOTAL INFRAESTRUCTURA</t>
  </si>
  <si>
    <t>VIA ADMON.</t>
  </si>
  <si>
    <t>MONTO S/ CARP, TECNICA $</t>
  </si>
  <si>
    <t>PLAZO (dias)</t>
  </si>
  <si>
    <t>V.ADMON/ SUPERV. EXT</t>
  </si>
  <si>
    <t>SUB CONTRATO</t>
  </si>
  <si>
    <t>RECOMENDACIÓN</t>
  </si>
  <si>
    <t>Gerencia de Proyectos y Desarrollo Territorial -  Fecha: 22- JUNIO/2020</t>
  </si>
  <si>
    <t>STATUS</t>
  </si>
  <si>
    <t>Obras de Mitigación del riesgo en Puente y Bóveda acceso a Kinder Morazán</t>
  </si>
  <si>
    <t>RESPONSABLE-FORMULAR</t>
  </si>
  <si>
    <t>PROYECTOS DE INFRAESTRUCTURA: FASE 1 (Aprobación c- Acdos. Mpales 23-06/20202)</t>
  </si>
  <si>
    <t>MONTO DE EJECUCION $</t>
  </si>
  <si>
    <t>FORMA EJECC</t>
  </si>
  <si>
    <t>SUPERVISION</t>
  </si>
  <si>
    <t>Ger Proy/ Ing. Isassi</t>
  </si>
  <si>
    <t>Ger Proy/ Arq. Xenia Rodas</t>
  </si>
  <si>
    <t>FECHA INICIO</t>
  </si>
  <si>
    <t>LUN 06-07/2020</t>
  </si>
  <si>
    <t>LUN 06-07/2021</t>
  </si>
  <si>
    <t>LUN 06-07/2023</t>
  </si>
  <si>
    <t>LUN 27-07/2022</t>
  </si>
  <si>
    <t>Ger Proy/Arq. Osiris Paniagua</t>
  </si>
  <si>
    <t>LUN 20-07/2025</t>
  </si>
  <si>
    <t>LUN 20-07/2026</t>
  </si>
  <si>
    <t>LUN 13-07/2027</t>
  </si>
  <si>
    <t>LUN 20-07/2024</t>
  </si>
  <si>
    <t>LUN 13-07/2028</t>
  </si>
  <si>
    <t>En Proceso</t>
  </si>
  <si>
    <t>MONTO ESTIMADO $</t>
  </si>
  <si>
    <t>Solicitud de Valúo</t>
  </si>
  <si>
    <t>Recepción ofertas</t>
  </si>
  <si>
    <t>INVERSION EN MAQUINARIA</t>
  </si>
  <si>
    <t>PROYECTOS DE INFRAESTRUCTURA: FASE 2 (Aprobación c- Acdos. Mpales 07-07/2020)</t>
  </si>
  <si>
    <t>PROYECTOS DE INFRAESTRUCTURA: FASE 1 (Aprobación c- Acdos. Mpales 23-06/2020)</t>
  </si>
  <si>
    <t>V.ADMON</t>
  </si>
  <si>
    <t>RECONSTRUCCION DE MUROS MUROS- ALETONES, Y MEJORAMIENTO DE PUENTE SOBRE QUEBRADA LOS AMATES EN CALLE A HDA. MAPILAPA , CRIO. LA PORTADA</t>
  </si>
  <si>
    <t>OBRAS DE CANALIZACION DE AGUAS LLUVIAS Y DE RETENCION DE TALUD COLAPSADO, SEC. 1 CA. VIEJA</t>
  </si>
  <si>
    <t>% AVANCE</t>
  </si>
  <si>
    <t>LUN 10-08/2022</t>
  </si>
  <si>
    <t>JUE 23-07/2025</t>
  </si>
  <si>
    <t>JUE 30-07/2026</t>
  </si>
  <si>
    <t>LUN 27-07/2027</t>
  </si>
  <si>
    <t>PAUSADO</t>
  </si>
  <si>
    <t>Gerencia de Proyectos y Desarrollo Territorial -  Fecha: 30- JULO/2020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</si>
</sst>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&quot;$&quot;#,##0.00_);[Red]\(&quot;$&quot;#,##0.00\)"/>
    <numFmt numFmtId="165" formatCode="&quot;$&quot;#,##0.00"/>
    <numFmt numFmtId="166" formatCode="#,##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0"/>
      <color theme="1"/>
      <name val="Calibri"/>
      <family val="2"/>
      <scheme val="minor"/>
    </font>
    <font>
      <sz val="10"/>
      <color theme="1"/>
      <name val="Gill Sans MT"/>
      <family val="2"/>
    </font>
    <font>
      <sz val="12"/>
      <color theme="1"/>
      <name val="Calibri"/>
      <family val="2"/>
      <scheme val="minor"/>
    </font>
    <font>
      <sz val="9"/>
      <color theme="1"/>
      <name val="Gill Sans MT"/>
      <family val="2"/>
    </font>
    <font>
      <b/>
      <sz val="9"/>
      <color theme="0" tint="-4.9989318521683403E-2"/>
      <name val="Calibri"/>
      <family val="2"/>
      <scheme val="minor"/>
    </font>
    <font>
      <sz val="8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Gill Sans MT"/>
      <family val="2"/>
    </font>
    <font>
      <sz val="8.5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.5"/>
      <color theme="5"/>
      <name val="Calibri"/>
      <family val="2"/>
      <scheme val="minor"/>
    </font>
    <font>
      <sz val="8.5"/>
      <color rgb="FF0070C0"/>
      <name val="Calibri"/>
      <family val="2"/>
      <scheme val="minor"/>
    </font>
    <font>
      <sz val="8.5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165" fontId="11" fillId="3" borderId="13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9" fillId="4" borderId="25" xfId="0" applyNumberFormat="1" applyFont="1" applyFill="1" applyBorder="1" applyAlignment="1">
      <alignment vertical="center" wrapText="1"/>
    </xf>
    <xf numFmtId="164" fontId="9" fillId="4" borderId="27" xfId="0" applyNumberFormat="1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165" fontId="11" fillId="0" borderId="12" xfId="0" applyNumberFormat="1" applyFont="1" applyBorder="1" applyAlignment="1">
      <alignment horizontal="left" vertical="center" wrapText="1"/>
    </xf>
    <xf numFmtId="165" fontId="11" fillId="0" borderId="13" xfId="0" applyNumberFormat="1" applyFont="1" applyBorder="1" applyAlignment="1">
      <alignment horizontal="left" vertical="center" wrapText="1"/>
    </xf>
    <xf numFmtId="164" fontId="9" fillId="4" borderId="32" xfId="0" applyNumberFormat="1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164" fontId="13" fillId="4" borderId="33" xfId="0" applyNumberFormat="1" applyFont="1" applyFill="1" applyBorder="1" applyAlignment="1">
      <alignment vertical="center" wrapText="1"/>
    </xf>
    <xf numFmtId="164" fontId="13" fillId="3" borderId="33" xfId="0" applyNumberFormat="1" applyFont="1" applyFill="1" applyBorder="1" applyAlignment="1">
      <alignment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0" fillId="0" borderId="38" xfId="0" applyBorder="1"/>
    <xf numFmtId="0" fontId="12" fillId="0" borderId="39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0" fontId="12" fillId="0" borderId="4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/>
    <xf numFmtId="0" fontId="14" fillId="4" borderId="42" xfId="0" applyFont="1" applyFill="1" applyBorder="1" applyAlignment="1">
      <alignment vertical="center" wrapText="1"/>
    </xf>
    <xf numFmtId="164" fontId="9" fillId="4" borderId="42" xfId="0" applyNumberFormat="1" applyFont="1" applyFill="1" applyBorder="1" applyAlignment="1">
      <alignment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0" fontId="14" fillId="0" borderId="41" xfId="0" applyFont="1" applyFill="1" applyBorder="1" applyAlignment="1">
      <alignment horizontal="center" vertical="center" wrapText="1"/>
    </xf>
    <xf numFmtId="0" fontId="0" fillId="0" borderId="24" xfId="0" applyBorder="1"/>
    <xf numFmtId="0" fontId="1" fillId="0" borderId="13" xfId="0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5" fontId="3" fillId="0" borderId="0" xfId="0" applyNumberFormat="1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165" fontId="12" fillId="0" borderId="41" xfId="0" applyNumberFormat="1" applyFont="1" applyBorder="1"/>
    <xf numFmtId="165" fontId="12" fillId="0" borderId="0" xfId="0" applyNumberFormat="1" applyFont="1" applyBorder="1"/>
    <xf numFmtId="0" fontId="16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0" fillId="0" borderId="0" xfId="0" applyFont="1"/>
    <xf numFmtId="0" fontId="14" fillId="3" borderId="42" xfId="0" applyFont="1" applyFill="1" applyBorder="1" applyAlignment="1">
      <alignment vertical="center" wrapText="1"/>
    </xf>
    <xf numFmtId="164" fontId="9" fillId="3" borderId="42" xfId="0" applyNumberFormat="1" applyFont="1" applyFill="1" applyBorder="1" applyAlignment="1">
      <alignment vertical="center" wrapText="1"/>
    </xf>
    <xf numFmtId="0" fontId="3" fillId="6" borderId="4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vertical="center" wrapText="1"/>
    </xf>
    <xf numFmtId="164" fontId="9" fillId="3" borderId="41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2" fontId="0" fillId="0" borderId="0" xfId="0" applyNumberFormat="1"/>
    <xf numFmtId="0" fontId="8" fillId="7" borderId="17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/>
    </xf>
    <xf numFmtId="0" fontId="15" fillId="8" borderId="41" xfId="0" applyFont="1" applyFill="1" applyBorder="1" applyAlignment="1">
      <alignment horizontal="center" vertical="center" wrapText="1"/>
    </xf>
    <xf numFmtId="164" fontId="0" fillId="9" borderId="43" xfId="0" applyNumberFormat="1" applyFill="1" applyBorder="1"/>
    <xf numFmtId="165" fontId="0" fillId="0" borderId="0" xfId="0" applyNumberFormat="1"/>
    <xf numFmtId="165" fontId="11" fillId="3" borderId="24" xfId="0" applyNumberFormat="1" applyFont="1" applyFill="1" applyBorder="1" applyAlignment="1">
      <alignment horizontal="left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vertical="center" wrapText="1"/>
    </xf>
    <xf numFmtId="164" fontId="9" fillId="0" borderId="6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64" fontId="9" fillId="0" borderId="5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164" fontId="9" fillId="0" borderId="10" xfId="0" applyNumberFormat="1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164" fontId="9" fillId="0" borderId="15" xfId="0" applyNumberFormat="1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165" fontId="13" fillId="0" borderId="18" xfId="0" applyNumberFormat="1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164" fontId="9" fillId="0" borderId="21" xfId="0" applyNumberFormat="1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165" fontId="13" fillId="0" borderId="15" xfId="0" applyNumberFormat="1" applyFont="1" applyFill="1" applyBorder="1" applyAlignment="1">
      <alignment horizontal="right" vertical="center" wrapText="1"/>
    </xf>
    <xf numFmtId="0" fontId="14" fillId="0" borderId="23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vertical="center" wrapText="1"/>
    </xf>
    <xf numFmtId="164" fontId="9" fillId="0" borderId="30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164" fontId="20" fillId="0" borderId="32" xfId="0" applyNumberFormat="1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164" fontId="20" fillId="0" borderId="33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vertical="center" wrapText="1"/>
    </xf>
    <xf numFmtId="164" fontId="9" fillId="4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165" fontId="13" fillId="0" borderId="44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13" fillId="0" borderId="42" xfId="0" applyFont="1" applyFill="1" applyBorder="1" applyAlignment="1">
      <alignment vertical="center" wrapText="1"/>
    </xf>
    <xf numFmtId="165" fontId="13" fillId="0" borderId="44" xfId="0" applyNumberFormat="1" applyFont="1" applyFill="1" applyBorder="1" applyAlignment="1">
      <alignment horizontal="right" vertical="center" wrapText="1"/>
    </xf>
    <xf numFmtId="164" fontId="9" fillId="0" borderId="44" xfId="0" applyNumberFormat="1" applyFont="1" applyFill="1" applyBorder="1" applyAlignment="1">
      <alignment vertical="center" wrapText="1"/>
    </xf>
    <xf numFmtId="164" fontId="9" fillId="0" borderId="27" xfId="0" applyNumberFormat="1" applyFont="1" applyFill="1" applyBorder="1" applyAlignment="1">
      <alignment vertical="center" wrapText="1"/>
    </xf>
    <xf numFmtId="164" fontId="13" fillId="0" borderId="27" xfId="0" applyNumberFormat="1" applyFont="1" applyFill="1" applyBorder="1" applyAlignment="1">
      <alignment vertical="center" wrapText="1"/>
    </xf>
    <xf numFmtId="165" fontId="11" fillId="3" borderId="12" xfId="0" applyNumberFormat="1" applyFont="1" applyFill="1" applyBorder="1" applyAlignment="1">
      <alignment horizontal="left" vertical="center" wrapText="1"/>
    </xf>
    <xf numFmtId="165" fontId="11" fillId="3" borderId="24" xfId="0" applyNumberFormat="1" applyFont="1" applyFill="1" applyBorder="1" applyAlignment="1">
      <alignment vertical="center" wrapText="1"/>
    </xf>
    <xf numFmtId="165" fontId="11" fillId="3" borderId="41" xfId="0" applyNumberFormat="1" applyFont="1" applyFill="1" applyBorder="1" applyAlignment="1">
      <alignment vertical="center" wrapText="1"/>
    </xf>
    <xf numFmtId="166" fontId="9" fillId="0" borderId="44" xfId="0" applyNumberFormat="1" applyFont="1" applyFill="1" applyBorder="1" applyAlignment="1">
      <alignment vertical="center" wrapText="1"/>
    </xf>
    <xf numFmtId="165" fontId="11" fillId="3" borderId="23" xfId="0" applyNumberFormat="1" applyFont="1" applyFill="1" applyBorder="1" applyAlignment="1">
      <alignment horizontal="center" vertical="center" wrapText="1"/>
    </xf>
    <xf numFmtId="165" fontId="11" fillId="3" borderId="41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vertical="center" wrapText="1"/>
    </xf>
    <xf numFmtId="0" fontId="10" fillId="0" borderId="44" xfId="0" applyFont="1" applyFill="1" applyBorder="1" applyAlignment="1">
      <alignment horizontal="center" vertical="center" wrapText="1"/>
    </xf>
    <xf numFmtId="165" fontId="11" fillId="3" borderId="24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Border="1" applyAlignment="1">
      <alignment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right" vertical="center"/>
    </xf>
    <xf numFmtId="165" fontId="12" fillId="2" borderId="41" xfId="0" applyNumberFormat="1" applyFont="1" applyFill="1" applyBorder="1" applyAlignment="1">
      <alignment horizontal="right" vertical="center" wrapText="1"/>
    </xf>
    <xf numFmtId="0" fontId="21" fillId="2" borderId="41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4" fontId="13" fillId="0" borderId="44" xfId="0" applyNumberFormat="1" applyFont="1" applyFill="1" applyBorder="1" applyAlignment="1">
      <alignment vertical="center" wrapText="1"/>
    </xf>
    <xf numFmtId="164" fontId="13" fillId="0" borderId="8" xfId="0" applyNumberFormat="1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 wrapText="1"/>
    </xf>
    <xf numFmtId="0" fontId="8" fillId="3" borderId="45" xfId="0" applyFont="1" applyFill="1" applyBorder="1" applyAlignment="1">
      <alignment horizontal="center" vertical="center" wrapText="1"/>
    </xf>
    <xf numFmtId="165" fontId="3" fillId="0" borderId="0" xfId="0" applyNumberFormat="1" applyFont="1"/>
    <xf numFmtId="164" fontId="13" fillId="0" borderId="47" xfId="0" applyNumberFormat="1" applyFont="1" applyFill="1" applyBorder="1" applyAlignment="1">
      <alignment vertical="center" wrapText="1"/>
    </xf>
    <xf numFmtId="166" fontId="9" fillId="0" borderId="6" xfId="0" applyNumberFormat="1" applyFont="1" applyFill="1" applyBorder="1" applyAlignment="1">
      <alignment horizontal="center" vertical="center" wrapText="1"/>
    </xf>
    <xf numFmtId="166" fontId="13" fillId="0" borderId="44" xfId="0" applyNumberFormat="1" applyFont="1" applyFill="1" applyBorder="1" applyAlignment="1">
      <alignment horizontal="center" vertical="center" wrapText="1"/>
    </xf>
    <xf numFmtId="4" fontId="13" fillId="0" borderId="44" xfId="0" applyNumberFormat="1" applyFont="1" applyFill="1" applyBorder="1" applyAlignment="1">
      <alignment horizontal="center" vertical="center" wrapText="1"/>
    </xf>
    <xf numFmtId="166" fontId="9" fillId="0" borderId="44" xfId="0" applyNumberFormat="1" applyFont="1" applyFill="1" applyBorder="1" applyAlignment="1">
      <alignment horizontal="center" vertical="center" wrapText="1"/>
    </xf>
    <xf numFmtId="166" fontId="9" fillId="0" borderId="4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11" fillId="6" borderId="41" xfId="0" applyNumberFormat="1" applyFont="1" applyFill="1" applyBorder="1" applyAlignment="1">
      <alignment vertical="center" wrapText="1"/>
    </xf>
    <xf numFmtId="165" fontId="11" fillId="10" borderId="41" xfId="0" applyNumberFormat="1" applyFont="1" applyFill="1" applyBorder="1" applyAlignment="1">
      <alignment vertical="center" wrapText="1"/>
    </xf>
    <xf numFmtId="165" fontId="23" fillId="5" borderId="41" xfId="0" applyNumberFormat="1" applyFont="1" applyFill="1" applyBorder="1" applyAlignment="1">
      <alignment vertical="center" wrapText="1"/>
    </xf>
    <xf numFmtId="165" fontId="11" fillId="11" borderId="41" xfId="0" applyNumberFormat="1" applyFont="1" applyFill="1" applyBorder="1" applyAlignment="1">
      <alignment vertical="center" wrapText="1"/>
    </xf>
    <xf numFmtId="0" fontId="24" fillId="0" borderId="48" xfId="0" applyFont="1" applyFill="1" applyBorder="1" applyAlignment="1">
      <alignment horizontal="left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10" fillId="12" borderId="48" xfId="0" applyFont="1" applyFill="1" applyBorder="1" applyAlignment="1">
      <alignment horizontal="left" vertical="center" wrapText="1"/>
    </xf>
    <xf numFmtId="0" fontId="10" fillId="13" borderId="48" xfId="0" applyFont="1" applyFill="1" applyBorder="1" applyAlignment="1">
      <alignment horizontal="left" vertical="center" wrapText="1"/>
    </xf>
    <xf numFmtId="0" fontId="25" fillId="0" borderId="4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164" fontId="9" fillId="4" borderId="18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center" vertical="center" wrapText="1"/>
    </xf>
    <xf numFmtId="165" fontId="11" fillId="3" borderId="50" xfId="0" applyNumberFormat="1" applyFont="1" applyFill="1" applyBorder="1" applyAlignment="1">
      <alignment vertical="center" wrapText="1"/>
    </xf>
    <xf numFmtId="164" fontId="9" fillId="4" borderId="51" xfId="0" applyNumberFormat="1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66" fontId="9" fillId="0" borderId="10" xfId="0" applyNumberFormat="1" applyFont="1" applyFill="1" applyBorder="1" applyAlignment="1">
      <alignment vertical="center" wrapText="1"/>
    </xf>
    <xf numFmtId="165" fontId="11" fillId="3" borderId="52" xfId="0" applyNumberFormat="1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165" fontId="11" fillId="3" borderId="35" xfId="0" applyNumberFormat="1" applyFont="1" applyFill="1" applyBorder="1" applyAlignment="1">
      <alignment vertical="center" wrapText="1"/>
    </xf>
    <xf numFmtId="165" fontId="11" fillId="3" borderId="15" xfId="0" applyNumberFormat="1" applyFont="1" applyFill="1" applyBorder="1" applyAlignment="1">
      <alignment vertical="center" wrapText="1"/>
    </xf>
    <xf numFmtId="165" fontId="11" fillId="3" borderId="10" xfId="0" applyNumberFormat="1" applyFont="1" applyFill="1" applyBorder="1" applyAlignment="1">
      <alignment vertical="center" wrapText="1"/>
    </xf>
    <xf numFmtId="165" fontId="11" fillId="3" borderId="49" xfId="0" applyNumberFormat="1" applyFont="1" applyFill="1" applyBorder="1" applyAlignment="1">
      <alignment horizontal="center" vertical="center" wrapText="1"/>
    </xf>
    <xf numFmtId="165" fontId="11" fillId="0" borderId="36" xfId="0" applyNumberFormat="1" applyFont="1" applyBorder="1" applyAlignment="1">
      <alignment vertical="center" wrapText="1"/>
    </xf>
    <xf numFmtId="165" fontId="11" fillId="3" borderId="53" xfId="0" applyNumberFormat="1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24" fillId="0" borderId="35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51" xfId="0" applyFont="1" applyFill="1" applyBorder="1" applyAlignment="1">
      <alignment vertical="center" wrapText="1"/>
    </xf>
    <xf numFmtId="164" fontId="13" fillId="14" borderId="10" xfId="0" applyNumberFormat="1" applyFont="1" applyFill="1" applyBorder="1" applyAlignment="1">
      <alignment vertical="center" wrapText="1"/>
    </xf>
    <xf numFmtId="165" fontId="13" fillId="14" borderId="44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11" fillId="0" borderId="41" xfId="0" applyNumberFormat="1" applyFont="1" applyFill="1" applyBorder="1" applyAlignment="1">
      <alignment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 wrapText="1"/>
    </xf>
    <xf numFmtId="164" fontId="9" fillId="0" borderId="54" xfId="0" applyNumberFormat="1" applyFont="1" applyFill="1" applyBorder="1" applyAlignment="1">
      <alignment vertical="center" wrapText="1"/>
    </xf>
    <xf numFmtId="4" fontId="13" fillId="0" borderId="54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vertical="center" wrapText="1"/>
    </xf>
    <xf numFmtId="0" fontId="8" fillId="3" borderId="46" xfId="0" applyFont="1" applyFill="1" applyBorder="1" applyAlignment="1">
      <alignment horizontal="center" vertical="center" wrapText="1"/>
    </xf>
    <xf numFmtId="166" fontId="9" fillId="0" borderId="46" xfId="0" applyNumberFormat="1" applyFont="1" applyFill="1" applyBorder="1" applyAlignment="1">
      <alignment horizontal="center" vertical="center" wrapText="1"/>
    </xf>
    <xf numFmtId="165" fontId="11" fillId="3" borderId="42" xfId="0" applyNumberFormat="1" applyFont="1" applyFill="1" applyBorder="1" applyAlignment="1">
      <alignment vertical="center" wrapText="1"/>
    </xf>
    <xf numFmtId="8" fontId="0" fillId="0" borderId="0" xfId="0" applyNumberFormat="1" applyBorder="1"/>
    <xf numFmtId="0" fontId="0" fillId="3" borderId="0" xfId="0" applyFill="1" applyBorder="1"/>
    <xf numFmtId="0" fontId="0" fillId="3" borderId="0" xfId="0" applyFill="1"/>
    <xf numFmtId="8" fontId="28" fillId="3" borderId="0" xfId="0" applyNumberFormat="1" applyFont="1" applyFill="1" applyBorder="1" applyAlignment="1">
      <alignment vertical="center" wrapText="1"/>
    </xf>
    <xf numFmtId="8" fontId="29" fillId="3" borderId="0" xfId="0" applyNumberFormat="1" applyFont="1" applyFill="1" applyBorder="1" applyAlignment="1">
      <alignment vertical="center" wrapText="1"/>
    </xf>
    <xf numFmtId="8" fontId="30" fillId="3" borderId="0" xfId="0" applyNumberFormat="1" applyFont="1" applyFill="1" applyBorder="1" applyAlignment="1">
      <alignment vertical="center" wrapText="1"/>
    </xf>
    <xf numFmtId="8" fontId="0" fillId="3" borderId="0" xfId="0" applyNumberFormat="1" applyFill="1" applyBorder="1"/>
    <xf numFmtId="8" fontId="27" fillId="3" borderId="0" xfId="0" applyNumberFormat="1" applyFont="1" applyFill="1" applyBorder="1"/>
    <xf numFmtId="9" fontId="11" fillId="0" borderId="41" xfId="1" applyFont="1" applyFill="1" applyBorder="1" applyAlignment="1">
      <alignment vertical="center" wrapText="1"/>
    </xf>
    <xf numFmtId="0" fontId="9" fillId="15" borderId="44" xfId="0" applyFont="1" applyFill="1" applyBorder="1" applyAlignment="1">
      <alignment vertical="center" wrapText="1"/>
    </xf>
    <xf numFmtId="0" fontId="14" fillId="15" borderId="30" xfId="0" applyFont="1" applyFill="1" applyBorder="1" applyAlignment="1">
      <alignment vertical="center" wrapText="1"/>
    </xf>
    <xf numFmtId="0" fontId="13" fillId="15" borderId="42" xfId="0" applyFont="1" applyFill="1" applyBorder="1" applyAlignment="1">
      <alignment vertical="center" wrapText="1"/>
    </xf>
    <xf numFmtId="9" fontId="11" fillId="0" borderId="13" xfId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vertical="center" wrapText="1"/>
    </xf>
    <xf numFmtId="164" fontId="9" fillId="0" borderId="41" xfId="0" applyNumberFormat="1" applyFont="1" applyFill="1" applyBorder="1" applyAlignment="1">
      <alignment vertical="center" wrapText="1"/>
    </xf>
    <xf numFmtId="166" fontId="9" fillId="0" borderId="41" xfId="0" applyNumberFormat="1" applyFont="1" applyFill="1" applyBorder="1" applyAlignment="1">
      <alignment horizontal="center" vertical="center" wrapText="1"/>
    </xf>
    <xf numFmtId="164" fontId="13" fillId="0" borderId="41" xfId="0" applyNumberFormat="1" applyFont="1" applyFill="1" applyBorder="1" applyAlignment="1">
      <alignment vertical="center" wrapText="1"/>
    </xf>
    <xf numFmtId="165" fontId="23" fillId="15" borderId="41" xfId="0" applyNumberFormat="1" applyFont="1" applyFill="1" applyBorder="1" applyAlignment="1">
      <alignment vertical="center" wrapText="1"/>
    </xf>
    <xf numFmtId="165" fontId="23" fillId="15" borderId="6" xfId="0" applyNumberFormat="1" applyFont="1" applyFill="1" applyBorder="1" applyAlignment="1">
      <alignment vertical="center" wrapText="1"/>
    </xf>
    <xf numFmtId="9" fontId="11" fillId="15" borderId="41" xfId="1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vertical="center" wrapText="1"/>
    </xf>
    <xf numFmtId="164" fontId="9" fillId="4" borderId="41" xfId="0" applyNumberFormat="1" applyFont="1" applyFill="1" applyBorder="1" applyAlignment="1">
      <alignment vertical="center" wrapText="1"/>
    </xf>
    <xf numFmtId="165" fontId="11" fillId="3" borderId="41" xfId="0" applyNumberFormat="1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vertical="center" wrapText="1"/>
    </xf>
    <xf numFmtId="165" fontId="13" fillId="0" borderId="41" xfId="0" applyNumberFormat="1" applyFont="1" applyFill="1" applyBorder="1" applyAlignment="1">
      <alignment horizontal="right" vertical="center" wrapText="1"/>
    </xf>
    <xf numFmtId="165" fontId="13" fillId="0" borderId="41" xfId="0" applyNumberFormat="1" applyFont="1" applyBorder="1" applyAlignment="1">
      <alignment horizontal="right" vertical="center" wrapText="1"/>
    </xf>
    <xf numFmtId="0" fontId="10" fillId="15" borderId="4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6" fontId="9" fillId="0" borderId="41" xfId="0" applyNumberFormat="1" applyFont="1" applyFill="1" applyBorder="1" applyAlignment="1">
      <alignment vertical="center" wrapText="1"/>
    </xf>
    <xf numFmtId="0" fontId="8" fillId="15" borderId="41" xfId="0" applyFont="1" applyFill="1" applyBorder="1" applyAlignment="1">
      <alignment horizontal="center" vertical="center" wrapText="1"/>
    </xf>
    <xf numFmtId="164" fontId="13" fillId="3" borderId="41" xfId="0" applyNumberFormat="1" applyFont="1" applyFill="1" applyBorder="1" applyAlignment="1">
      <alignment vertical="center" wrapText="1"/>
    </xf>
    <xf numFmtId="0" fontId="0" fillId="6" borderId="0" xfId="0" applyFill="1" applyBorder="1"/>
    <xf numFmtId="165" fontId="12" fillId="6" borderId="0" xfId="0" applyNumberFormat="1" applyFont="1" applyFill="1" applyBorder="1" applyAlignment="1">
      <alignment horizontal="right" vertical="center" wrapText="1"/>
    </xf>
    <xf numFmtId="0" fontId="1" fillId="6" borderId="24" xfId="0" applyFont="1" applyFill="1" applyBorder="1" applyAlignment="1">
      <alignment horizontal="right" vertical="center"/>
    </xf>
    <xf numFmtId="165" fontId="12" fillId="6" borderId="41" xfId="0" applyNumberFormat="1" applyFont="1" applyFill="1" applyBorder="1" applyAlignment="1">
      <alignment horizontal="right" vertical="center" wrapText="1"/>
    </xf>
    <xf numFmtId="0" fontId="0" fillId="6" borderId="0" xfId="0" applyFill="1"/>
    <xf numFmtId="0" fontId="3" fillId="6" borderId="0" xfId="0" applyFont="1" applyFill="1"/>
    <xf numFmtId="0" fontId="0" fillId="6" borderId="24" xfId="0" applyFill="1" applyBorder="1"/>
    <xf numFmtId="0" fontId="12" fillId="6" borderId="1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 wrapText="1"/>
    </xf>
    <xf numFmtId="165" fontId="11" fillId="0" borderId="12" xfId="0" applyNumberFormat="1" applyFont="1" applyBorder="1" applyAlignment="1">
      <alignment horizontal="left" vertical="center" wrapText="1"/>
    </xf>
    <xf numFmtId="165" fontId="11" fillId="0" borderId="13" xfId="0" applyNumberFormat="1" applyFont="1" applyBorder="1" applyAlignment="1">
      <alignment horizontal="left"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165" fontId="11" fillId="3" borderId="13" xfId="0" applyNumberFormat="1" applyFont="1" applyFill="1" applyBorder="1" applyAlignment="1">
      <alignment horizontal="center" vertical="center" wrapText="1"/>
    </xf>
    <xf numFmtId="165" fontId="11" fillId="3" borderId="24" xfId="0" applyNumberFormat="1" applyFont="1" applyFill="1" applyBorder="1" applyAlignment="1">
      <alignment horizontal="left" vertical="center" wrapText="1"/>
    </xf>
    <xf numFmtId="165" fontId="11" fillId="3" borderId="1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 wrapText="1"/>
    </xf>
    <xf numFmtId="165" fontId="11" fillId="3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22" fillId="3" borderId="4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753341</xdr:colOff>
      <xdr:row>0</xdr:row>
      <xdr:rowOff>0</xdr:rowOff>
    </xdr:from>
    <xdr:to>
      <xdr:col>2</xdr:col>
      <xdr:colOff>1160318</xdr:colOff>
      <xdr:row>0</xdr:row>
      <xdr:rowOff>282143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9705" y="0"/>
          <a:ext cx="406977" cy="282143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554183</xdr:colOff>
      <xdr:row>0</xdr:row>
      <xdr:rowOff>51954</xdr:rowOff>
    </xdr:from>
    <xdr:to>
      <xdr:col>2</xdr:col>
      <xdr:colOff>891887</xdr:colOff>
      <xdr:row>1</xdr:row>
      <xdr:rowOff>138545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9206" y="51954"/>
          <a:ext cx="337704" cy="311727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554182</xdr:colOff>
      <xdr:row>0</xdr:row>
      <xdr:rowOff>51954</xdr:rowOff>
    </xdr:from>
    <xdr:to>
      <xdr:col>2</xdr:col>
      <xdr:colOff>942975</xdr:colOff>
      <xdr:row>1</xdr:row>
      <xdr:rowOff>200025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607" y="51954"/>
          <a:ext cx="388793" cy="376671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554182</xdr:colOff>
      <xdr:row>0</xdr:row>
      <xdr:rowOff>51954</xdr:rowOff>
    </xdr:from>
    <xdr:to>
      <xdr:col>2</xdr:col>
      <xdr:colOff>942975</xdr:colOff>
      <xdr:row>2</xdr:row>
      <xdr:rowOff>47625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CCC9761D-33AF-402F-8CAE-F9AC0803CD9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8507" y="51954"/>
          <a:ext cx="388793" cy="376671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zoomScaleNormal="100" workbookViewId="0">
      <selection activeCell="E34" sqref="E34:E35"/>
    </sheetView>
  </sheetViews>
  <sheetFormatPr baseColWidth="10" defaultRowHeight="15" x14ac:dyDescent="0.25"/>
  <cols>
    <col min="1" max="1" width="1.140625" customWidth="1"/>
    <col min="2" max="2" width="5.28515625" customWidth="1"/>
    <col min="3" max="3" width="41.5703125" style="53" customWidth="1"/>
    <col min="4" max="4" width="15.5703125" style="53" customWidth="1"/>
    <col min="5" max="5" width="13.42578125" customWidth="1"/>
    <col min="6" max="6" width="14" style="28" customWidth="1"/>
    <col min="7" max="7" width="6.140625" style="28" customWidth="1"/>
    <col min="8" max="8" width="5" style="1" customWidth="1"/>
    <col min="9" max="9" width="6.7109375" customWidth="1"/>
    <col min="10" max="10" width="13.42578125" customWidth="1"/>
  </cols>
  <sheetData>
    <row r="1" spans="2:10" ht="24.75" customHeight="1" x14ac:dyDescent="0.35">
      <c r="C1" s="271" t="s">
        <v>0</v>
      </c>
      <c r="D1" s="271"/>
      <c r="E1" s="271"/>
      <c r="F1" s="271"/>
      <c r="G1" s="271"/>
    </row>
    <row r="2" spans="2:10" ht="19.5" customHeight="1" x14ac:dyDescent="0.25">
      <c r="B2" s="272" t="s">
        <v>1</v>
      </c>
      <c r="C2" s="272"/>
      <c r="D2" s="272"/>
      <c r="E2" s="272"/>
      <c r="F2" s="272"/>
      <c r="G2" s="272"/>
      <c r="H2" s="2"/>
    </row>
    <row r="3" spans="2:10" ht="18" customHeight="1" x14ac:dyDescent="0.25">
      <c r="B3" s="272" t="s">
        <v>2</v>
      </c>
      <c r="C3" s="272"/>
      <c r="D3" s="272"/>
      <c r="E3" s="272"/>
      <c r="F3" s="272"/>
      <c r="G3" s="272"/>
      <c r="H3" s="2"/>
    </row>
    <row r="4" spans="2:10" ht="15" customHeight="1" thickBot="1" x14ac:dyDescent="0.3">
      <c r="B4" s="3">
        <v>1</v>
      </c>
      <c r="C4" s="57" t="s">
        <v>3</v>
      </c>
      <c r="D4" s="4"/>
      <c r="E4" s="4"/>
      <c r="F4" s="4"/>
      <c r="G4" s="4"/>
      <c r="H4" s="2"/>
    </row>
    <row r="5" spans="2:10" ht="27" customHeight="1" thickBot="1" x14ac:dyDescent="0.3">
      <c r="B5" s="80" t="s">
        <v>4</v>
      </c>
      <c r="C5" s="81" t="s">
        <v>5</v>
      </c>
      <c r="D5" s="82" t="s">
        <v>6</v>
      </c>
      <c r="E5" s="81" t="s">
        <v>7</v>
      </c>
      <c r="F5" s="273" t="s">
        <v>8</v>
      </c>
      <c r="G5" s="274"/>
      <c r="H5" s="2"/>
    </row>
    <row r="6" spans="2:10" ht="27.75" customHeight="1" thickBot="1" x14ac:dyDescent="0.3">
      <c r="B6" s="92">
        <f>1+0</f>
        <v>1</v>
      </c>
      <c r="C6" s="93" t="s">
        <v>9</v>
      </c>
      <c r="D6" s="94">
        <v>21582.75</v>
      </c>
      <c r="E6" s="95" t="s">
        <v>10</v>
      </c>
      <c r="F6" s="275"/>
      <c r="G6" s="276"/>
      <c r="H6" s="5"/>
      <c r="J6" s="85">
        <f>SUM(D6:D9)+D12+D15+D16+D19+D20</f>
        <v>142582.75</v>
      </c>
    </row>
    <row r="7" spans="2:10" ht="24.75" customHeight="1" x14ac:dyDescent="0.25">
      <c r="B7" s="96">
        <f>1+B6</f>
        <v>2</v>
      </c>
      <c r="C7" s="97" t="s">
        <v>11</v>
      </c>
      <c r="D7" s="98">
        <v>10000</v>
      </c>
      <c r="E7" s="6" t="s">
        <v>12</v>
      </c>
      <c r="F7" s="267"/>
      <c r="G7" s="268"/>
      <c r="H7" s="5"/>
    </row>
    <row r="8" spans="2:10" ht="24.75" customHeight="1" thickBot="1" x14ac:dyDescent="0.3">
      <c r="B8" s="99">
        <f t="shared" ref="B8:B20" si="0">1+B7</f>
        <v>3</v>
      </c>
      <c r="C8" s="100" t="s">
        <v>13</v>
      </c>
      <c r="D8" s="101">
        <v>15000</v>
      </c>
      <c r="E8" s="7" t="s">
        <v>12</v>
      </c>
      <c r="F8" s="267"/>
      <c r="G8" s="268"/>
      <c r="H8" s="5"/>
    </row>
    <row r="9" spans="2:10" ht="26.25" customHeight="1" x14ac:dyDescent="0.25">
      <c r="B9" s="102">
        <f t="shared" si="0"/>
        <v>4</v>
      </c>
      <c r="C9" s="103" t="s">
        <v>48</v>
      </c>
      <c r="D9" s="104">
        <v>20000</v>
      </c>
      <c r="E9" s="8" t="s">
        <v>14</v>
      </c>
      <c r="F9" s="9"/>
      <c r="G9" s="10"/>
      <c r="H9" s="5"/>
    </row>
    <row r="10" spans="2:10" ht="27.75" customHeight="1" thickBot="1" x14ac:dyDescent="0.3">
      <c r="B10" s="105">
        <f t="shared" si="0"/>
        <v>5</v>
      </c>
      <c r="C10" s="106" t="s">
        <v>15</v>
      </c>
      <c r="D10" s="107">
        <v>48000</v>
      </c>
      <c r="E10" s="11" t="s">
        <v>14</v>
      </c>
      <c r="F10" s="9"/>
      <c r="G10" s="10"/>
      <c r="H10" s="5"/>
    </row>
    <row r="11" spans="2:10" ht="26.25" customHeight="1" thickBot="1" x14ac:dyDescent="0.3">
      <c r="B11" s="99">
        <f t="shared" si="0"/>
        <v>6</v>
      </c>
      <c r="C11" s="108" t="s">
        <v>16</v>
      </c>
      <c r="D11" s="109">
        <v>35000</v>
      </c>
      <c r="E11" s="12" t="s">
        <v>17</v>
      </c>
      <c r="F11" s="267"/>
      <c r="G11" s="268"/>
      <c r="H11" s="5"/>
    </row>
    <row r="12" spans="2:10" ht="29.25" customHeight="1" thickBot="1" x14ac:dyDescent="0.3">
      <c r="B12" s="92">
        <f t="shared" si="0"/>
        <v>7</v>
      </c>
      <c r="C12" s="110" t="s">
        <v>18</v>
      </c>
      <c r="D12" s="94">
        <v>20000</v>
      </c>
      <c r="E12" s="13" t="s">
        <v>19</v>
      </c>
      <c r="F12" s="269"/>
      <c r="G12" s="270"/>
      <c r="H12" s="5"/>
      <c r="J12" s="67"/>
    </row>
    <row r="13" spans="2:10" ht="30" customHeight="1" x14ac:dyDescent="0.25">
      <c r="B13" s="68">
        <f t="shared" si="0"/>
        <v>8</v>
      </c>
      <c r="C13" s="69" t="s">
        <v>20</v>
      </c>
      <c r="D13" s="14">
        <v>48000</v>
      </c>
      <c r="E13" s="8" t="s">
        <v>21</v>
      </c>
      <c r="F13" s="267"/>
      <c r="G13" s="268"/>
      <c r="H13" s="5"/>
    </row>
    <row r="14" spans="2:10" ht="34.5" customHeight="1" x14ac:dyDescent="0.25">
      <c r="B14" s="70">
        <f t="shared" si="0"/>
        <v>9</v>
      </c>
      <c r="C14" s="71" t="s">
        <v>22</v>
      </c>
      <c r="D14" s="15">
        <v>45000</v>
      </c>
      <c r="E14" s="16" t="s">
        <v>21</v>
      </c>
      <c r="F14" s="265"/>
      <c r="G14" s="266"/>
      <c r="H14" s="5"/>
    </row>
    <row r="15" spans="2:10" ht="20.25" customHeight="1" thickBot="1" x14ac:dyDescent="0.3">
      <c r="B15" s="111">
        <f t="shared" si="0"/>
        <v>10</v>
      </c>
      <c r="C15" s="112" t="s">
        <v>23</v>
      </c>
      <c r="D15" s="113">
        <v>8000</v>
      </c>
      <c r="E15" s="17" t="s">
        <v>21</v>
      </c>
      <c r="F15" s="18"/>
      <c r="G15" s="19"/>
      <c r="H15" s="5"/>
    </row>
    <row r="16" spans="2:10" ht="25.5" customHeight="1" x14ac:dyDescent="0.25">
      <c r="B16" s="72">
        <f t="shared" si="0"/>
        <v>11</v>
      </c>
      <c r="C16" s="73" t="s">
        <v>46</v>
      </c>
      <c r="D16" s="20">
        <v>33000</v>
      </c>
      <c r="E16" s="21" t="s">
        <v>24</v>
      </c>
      <c r="F16" s="265"/>
      <c r="G16" s="266"/>
      <c r="H16" s="5"/>
    </row>
    <row r="17" spans="2:10" ht="25.5" customHeight="1" thickBot="1" x14ac:dyDescent="0.3">
      <c r="B17" s="74">
        <f t="shared" si="0"/>
        <v>12</v>
      </c>
      <c r="C17" s="75" t="s">
        <v>47</v>
      </c>
      <c r="D17" s="22">
        <v>37000</v>
      </c>
      <c r="E17" s="7" t="s">
        <v>25</v>
      </c>
      <c r="F17" s="265"/>
      <c r="G17" s="266"/>
      <c r="H17" s="5"/>
    </row>
    <row r="18" spans="2:10" ht="27" customHeight="1" thickBot="1" x14ac:dyDescent="0.3">
      <c r="B18" s="76">
        <f t="shared" si="0"/>
        <v>13</v>
      </c>
      <c r="C18" s="77" t="s">
        <v>26</v>
      </c>
      <c r="D18" s="23">
        <v>7000</v>
      </c>
      <c r="E18" s="24" t="s">
        <v>19</v>
      </c>
      <c r="F18" s="265"/>
      <c r="G18" s="266"/>
      <c r="H18" s="5"/>
    </row>
    <row r="19" spans="2:10" ht="27" customHeight="1" x14ac:dyDescent="0.25">
      <c r="B19" s="114">
        <f t="shared" si="0"/>
        <v>14</v>
      </c>
      <c r="C19" s="115" t="s">
        <v>27</v>
      </c>
      <c r="D19" s="116">
        <v>8500</v>
      </c>
      <c r="E19" s="6" t="s">
        <v>12</v>
      </c>
      <c r="F19" s="18"/>
      <c r="G19" s="19"/>
      <c r="H19" s="5"/>
    </row>
    <row r="20" spans="2:10" ht="28.5" customHeight="1" thickBot="1" x14ac:dyDescent="0.3">
      <c r="B20" s="99">
        <f t="shared" si="0"/>
        <v>15</v>
      </c>
      <c r="C20" s="117" t="s">
        <v>28</v>
      </c>
      <c r="D20" s="118">
        <v>6500</v>
      </c>
      <c r="E20" s="7" t="s">
        <v>12</v>
      </c>
      <c r="F20" s="265"/>
      <c r="G20" s="266"/>
      <c r="H20" s="5"/>
    </row>
    <row r="21" spans="2:10" ht="21" customHeight="1" thickBot="1" x14ac:dyDescent="0.3">
      <c r="B21" s="25"/>
      <c r="C21" s="26" t="s">
        <v>29</v>
      </c>
      <c r="D21" s="27">
        <f>SUM(D6:D20)</f>
        <v>362582.75</v>
      </c>
      <c r="G21" s="29"/>
      <c r="H21" s="5"/>
      <c r="J21" s="86"/>
    </row>
    <row r="22" spans="2:10" ht="8.25" customHeight="1" x14ac:dyDescent="0.25">
      <c r="B22" s="30"/>
      <c r="C22" s="31"/>
      <c r="D22" s="32"/>
      <c r="G22" s="5"/>
      <c r="H22" s="5"/>
    </row>
    <row r="23" spans="2:10" ht="19.5" customHeight="1" thickBot="1" x14ac:dyDescent="0.3">
      <c r="B23" s="58" t="s">
        <v>30</v>
      </c>
      <c r="C23" s="57" t="s">
        <v>40</v>
      </c>
      <c r="D23" s="32"/>
      <c r="G23" s="5"/>
      <c r="H23" s="5"/>
    </row>
    <row r="24" spans="2:10" ht="28.5" customHeight="1" x14ac:dyDescent="0.25">
      <c r="B24" s="62">
        <f>1+0</f>
        <v>1</v>
      </c>
      <c r="C24" s="66" t="s">
        <v>45</v>
      </c>
      <c r="D24" s="63"/>
      <c r="G24" s="5"/>
      <c r="H24" s="5"/>
    </row>
    <row r="25" spans="2:10" ht="18.75" customHeight="1" x14ac:dyDescent="0.25">
      <c r="B25" s="59">
        <f>1+B24</f>
        <v>2</v>
      </c>
      <c r="C25" s="60" t="s">
        <v>42</v>
      </c>
      <c r="D25" s="61"/>
      <c r="G25" s="5"/>
      <c r="H25" s="5"/>
    </row>
    <row r="26" spans="2:10" ht="15.75" customHeight="1" x14ac:dyDescent="0.25">
      <c r="B26" s="64">
        <f>1+B25</f>
        <v>3</v>
      </c>
      <c r="C26" s="65" t="s">
        <v>43</v>
      </c>
      <c r="D26" s="55"/>
      <c r="G26" s="5"/>
      <c r="H26" s="5"/>
    </row>
    <row r="27" spans="2:10" ht="23.25" customHeight="1" x14ac:dyDescent="0.25">
      <c r="B27" s="64">
        <f>1+B26</f>
        <v>4</v>
      </c>
      <c r="C27" s="65" t="s">
        <v>44</v>
      </c>
      <c r="D27" s="55"/>
      <c r="G27" s="5"/>
      <c r="H27" s="5"/>
    </row>
    <row r="28" spans="2:10" ht="15.75" customHeight="1" x14ac:dyDescent="0.25">
      <c r="B28" s="30"/>
      <c r="C28" s="31"/>
      <c r="D28" s="32"/>
      <c r="G28" s="5"/>
      <c r="H28" s="5"/>
    </row>
    <row r="29" spans="2:10" ht="24.75" customHeight="1" x14ac:dyDescent="0.25">
      <c r="B29" s="33" t="s">
        <v>41</v>
      </c>
      <c r="C29" s="34" t="s">
        <v>31</v>
      </c>
      <c r="D29" s="35"/>
      <c r="G29" s="29"/>
      <c r="H29" s="5"/>
    </row>
    <row r="30" spans="2:10" ht="20.25" customHeight="1" x14ac:dyDescent="0.25">
      <c r="B30" s="83" t="s">
        <v>4</v>
      </c>
      <c r="C30" s="83" t="s">
        <v>5</v>
      </c>
      <c r="D30" s="84" t="s">
        <v>32</v>
      </c>
      <c r="E30" s="83" t="s">
        <v>33</v>
      </c>
      <c r="F30" s="83" t="s">
        <v>8</v>
      </c>
      <c r="G30" s="5"/>
      <c r="H30"/>
    </row>
    <row r="31" spans="2:10" ht="20.25" customHeight="1" x14ac:dyDescent="0.25">
      <c r="B31" s="56">
        <v>1</v>
      </c>
      <c r="C31" s="36" t="s">
        <v>34</v>
      </c>
      <c r="D31" s="37">
        <v>35000</v>
      </c>
      <c r="E31" s="38"/>
      <c r="F31" s="39"/>
      <c r="G31" s="5"/>
      <c r="H31"/>
    </row>
    <row r="32" spans="2:10" ht="20.25" customHeight="1" x14ac:dyDescent="0.25">
      <c r="B32" s="56">
        <v>2</v>
      </c>
      <c r="C32" s="54" t="s">
        <v>35</v>
      </c>
      <c r="D32" s="55">
        <v>25000</v>
      </c>
      <c r="E32" s="38"/>
      <c r="F32" s="39"/>
      <c r="G32" s="5"/>
      <c r="H32"/>
    </row>
    <row r="33" spans="2:8" ht="24" customHeight="1" x14ac:dyDescent="0.25">
      <c r="B33" s="56">
        <v>3</v>
      </c>
      <c r="C33" s="36" t="s">
        <v>36</v>
      </c>
      <c r="D33" s="37">
        <v>40000</v>
      </c>
      <c r="E33" s="40"/>
      <c r="F33" s="39"/>
      <c r="G33" s="5"/>
      <c r="H33"/>
    </row>
    <row r="34" spans="2:8" ht="17.25" customHeight="1" x14ac:dyDescent="0.25">
      <c r="B34" s="41"/>
      <c r="C34" s="42" t="s">
        <v>29</v>
      </c>
      <c r="D34" s="43">
        <f>SUM(D31:D33)</f>
        <v>100000</v>
      </c>
      <c r="E34" s="44"/>
      <c r="F34" s="45"/>
      <c r="G34" s="46"/>
      <c r="H34" s="5"/>
    </row>
    <row r="35" spans="2:8" ht="8.25" customHeight="1" x14ac:dyDescent="0.25">
      <c r="B35" s="30"/>
      <c r="C35" s="31"/>
      <c r="D35" s="32"/>
      <c r="G35" s="5"/>
      <c r="H35" s="5"/>
    </row>
    <row r="36" spans="2:8" ht="16.5" customHeight="1" x14ac:dyDescent="0.25">
      <c r="B36" s="30"/>
      <c r="C36" s="47" t="s">
        <v>37</v>
      </c>
      <c r="D36" s="48">
        <f>D21+D34</f>
        <v>462582.75</v>
      </c>
      <c r="G36" s="5"/>
      <c r="H36" s="5"/>
    </row>
    <row r="37" spans="2:8" ht="12.75" customHeight="1" x14ac:dyDescent="0.25">
      <c r="B37" s="30"/>
      <c r="C37" s="31"/>
      <c r="D37" s="49"/>
      <c r="G37" s="5"/>
      <c r="H37" s="5"/>
    </row>
    <row r="38" spans="2:8" ht="12.75" customHeight="1" x14ac:dyDescent="0.25">
      <c r="B38" s="30"/>
      <c r="C38" s="31"/>
      <c r="D38" s="49"/>
      <c r="G38" s="5"/>
      <c r="H38" s="5"/>
    </row>
    <row r="39" spans="2:8" ht="11.25" customHeight="1" x14ac:dyDescent="0.25">
      <c r="C39" s="50" t="s">
        <v>38</v>
      </c>
      <c r="D39" s="51"/>
      <c r="F39"/>
      <c r="G39"/>
      <c r="H39"/>
    </row>
    <row r="40" spans="2:8" ht="9.75" customHeight="1" x14ac:dyDescent="0.25">
      <c r="C40" s="52" t="s">
        <v>39</v>
      </c>
      <c r="F40"/>
      <c r="G40"/>
      <c r="H40"/>
    </row>
    <row r="41" spans="2:8" ht="9.75" customHeight="1" x14ac:dyDescent="0.25"/>
  </sheetData>
  <mergeCells count="15">
    <mergeCell ref="F7:G7"/>
    <mergeCell ref="C1:G1"/>
    <mergeCell ref="B2:G2"/>
    <mergeCell ref="B3:G3"/>
    <mergeCell ref="F5:G5"/>
    <mergeCell ref="F6:G6"/>
    <mergeCell ref="F17:G17"/>
    <mergeCell ref="F18:G18"/>
    <mergeCell ref="F20:G20"/>
    <mergeCell ref="F8:G8"/>
    <mergeCell ref="F11:G11"/>
    <mergeCell ref="F12:G12"/>
    <mergeCell ref="F13:G13"/>
    <mergeCell ref="F14:G14"/>
    <mergeCell ref="F16:G16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zoomScale="110" zoomScaleNormal="110" workbookViewId="0">
      <selection activeCell="E12" sqref="E12"/>
    </sheetView>
  </sheetViews>
  <sheetFormatPr baseColWidth="10" defaultRowHeight="15" x14ac:dyDescent="0.25"/>
  <cols>
    <col min="1" max="1" width="1.140625" customWidth="1"/>
    <col min="2" max="2" width="4.140625" customWidth="1"/>
    <col min="3" max="3" width="33.7109375" style="53" customWidth="1"/>
    <col min="4" max="4" width="12.42578125" style="53" customWidth="1"/>
    <col min="5" max="5" width="7.28515625" style="53" customWidth="1"/>
    <col min="6" max="6" width="12.5703125" customWidth="1"/>
    <col min="7" max="7" width="11.5703125" style="28" customWidth="1"/>
    <col min="8" max="8" width="12.140625" style="28" customWidth="1"/>
    <col min="9" max="9" width="5" style="1" customWidth="1"/>
    <col min="10" max="10" width="6.7109375" customWidth="1"/>
  </cols>
  <sheetData>
    <row r="1" spans="2:11" ht="18" customHeight="1" x14ac:dyDescent="0.3">
      <c r="C1" s="277" t="s">
        <v>0</v>
      </c>
      <c r="D1" s="277"/>
      <c r="E1" s="277"/>
      <c r="F1" s="277"/>
      <c r="G1" s="277"/>
      <c r="H1" s="277"/>
    </row>
    <row r="2" spans="2:11" ht="17.25" customHeight="1" x14ac:dyDescent="0.25">
      <c r="B2" s="278" t="s">
        <v>58</v>
      </c>
      <c r="C2" s="278"/>
      <c r="D2" s="278"/>
      <c r="E2" s="278"/>
      <c r="F2" s="278"/>
      <c r="G2" s="278"/>
      <c r="H2" s="278"/>
      <c r="I2" s="2"/>
    </row>
    <row r="3" spans="2:11" ht="13.5" customHeight="1" x14ac:dyDescent="0.25">
      <c r="B3" s="278" t="s">
        <v>2</v>
      </c>
      <c r="C3" s="278"/>
      <c r="D3" s="278"/>
      <c r="E3" s="278"/>
      <c r="F3" s="278"/>
      <c r="G3" s="278"/>
      <c r="H3" s="278"/>
      <c r="I3" s="2"/>
    </row>
    <row r="4" spans="2:11" ht="16.5" customHeight="1" x14ac:dyDescent="0.25">
      <c r="B4" s="3">
        <v>1</v>
      </c>
      <c r="C4" s="57" t="s">
        <v>49</v>
      </c>
      <c r="D4" s="79"/>
      <c r="E4" s="79"/>
      <c r="F4" s="79"/>
      <c r="G4" s="79"/>
      <c r="H4" s="79"/>
      <c r="I4" s="2"/>
    </row>
    <row r="5" spans="2:11" ht="27" customHeight="1" x14ac:dyDescent="0.25">
      <c r="B5" s="154" t="s">
        <v>4</v>
      </c>
      <c r="C5" s="154" t="s">
        <v>5</v>
      </c>
      <c r="D5" s="155" t="s">
        <v>53</v>
      </c>
      <c r="E5" s="155" t="s">
        <v>54</v>
      </c>
      <c r="F5" s="155" t="s">
        <v>61</v>
      </c>
      <c r="G5" s="162" t="s">
        <v>8</v>
      </c>
      <c r="H5" s="156" t="s">
        <v>57</v>
      </c>
      <c r="I5" s="2"/>
    </row>
    <row r="6" spans="2:11" ht="27.75" customHeight="1" x14ac:dyDescent="0.25">
      <c r="B6" s="157">
        <f>1+0</f>
        <v>1</v>
      </c>
      <c r="C6" s="139" t="s">
        <v>9</v>
      </c>
      <c r="D6" s="91">
        <v>21582.75</v>
      </c>
      <c r="E6" s="171">
        <v>49</v>
      </c>
      <c r="F6" s="147" t="s">
        <v>10</v>
      </c>
      <c r="G6" s="134"/>
      <c r="H6" s="135" t="s">
        <v>52</v>
      </c>
      <c r="I6" s="5"/>
      <c r="K6" s="138"/>
    </row>
    <row r="7" spans="2:11" ht="24.75" customHeight="1" x14ac:dyDescent="0.25">
      <c r="B7" s="158">
        <f>1+B6</f>
        <v>2</v>
      </c>
      <c r="C7" s="140" t="s">
        <v>11</v>
      </c>
      <c r="D7" s="165">
        <v>13511.14</v>
      </c>
      <c r="E7" s="172">
        <v>45</v>
      </c>
      <c r="F7" s="143" t="s">
        <v>10</v>
      </c>
      <c r="G7" s="87">
        <f>D7-10000</f>
        <v>3511.1399999999994</v>
      </c>
      <c r="H7" s="135" t="s">
        <v>52</v>
      </c>
      <c r="I7" s="5"/>
    </row>
    <row r="8" spans="2:11" ht="24.75" customHeight="1" x14ac:dyDescent="0.25">
      <c r="B8" s="158">
        <f t="shared" ref="B8:B14" si="0">1+B7</f>
        <v>3</v>
      </c>
      <c r="C8" s="140" t="s">
        <v>13</v>
      </c>
      <c r="D8" s="165">
        <v>14068.26</v>
      </c>
      <c r="E8" s="172">
        <v>56</v>
      </c>
      <c r="F8" s="141" t="s">
        <v>10</v>
      </c>
      <c r="G8" s="87">
        <f>D8-15000</f>
        <v>-931.73999999999978</v>
      </c>
      <c r="H8" s="135" t="s">
        <v>52</v>
      </c>
      <c r="I8" s="5"/>
    </row>
    <row r="9" spans="2:11" ht="35.25" customHeight="1" x14ac:dyDescent="0.25">
      <c r="B9" s="158">
        <f t="shared" si="0"/>
        <v>4</v>
      </c>
      <c r="C9" s="90" t="s">
        <v>48</v>
      </c>
      <c r="D9" s="129">
        <v>30100.81</v>
      </c>
      <c r="E9" s="173">
        <v>70</v>
      </c>
      <c r="F9" s="89" t="s">
        <v>14</v>
      </c>
      <c r="G9" s="133">
        <f xml:space="preserve"> +D9-20000</f>
        <v>10100.810000000001</v>
      </c>
      <c r="H9" s="138" t="s">
        <v>55</v>
      </c>
      <c r="I9" s="5"/>
    </row>
    <row r="10" spans="2:11" ht="24.75" customHeight="1" x14ac:dyDescent="0.25">
      <c r="B10" s="158">
        <f t="shared" si="0"/>
        <v>5</v>
      </c>
      <c r="C10" s="142" t="s">
        <v>18</v>
      </c>
      <c r="D10" s="130">
        <v>20000</v>
      </c>
      <c r="E10" s="173">
        <v>63</v>
      </c>
      <c r="F10" s="141" t="s">
        <v>10</v>
      </c>
      <c r="G10" s="133"/>
      <c r="H10" s="135" t="s">
        <v>52</v>
      </c>
      <c r="I10" s="5"/>
    </row>
    <row r="11" spans="2:11" ht="26.25" customHeight="1" x14ac:dyDescent="0.25">
      <c r="B11" s="158">
        <f t="shared" si="0"/>
        <v>6</v>
      </c>
      <c r="C11" s="90" t="s">
        <v>46</v>
      </c>
      <c r="D11" s="131">
        <v>31018.87</v>
      </c>
      <c r="E11" s="174">
        <v>75</v>
      </c>
      <c r="F11" s="89" t="s">
        <v>24</v>
      </c>
      <c r="G11" s="133">
        <f>D11-33000</f>
        <v>-1981.130000000001</v>
      </c>
      <c r="H11" s="138" t="s">
        <v>55</v>
      </c>
      <c r="I11" s="5"/>
    </row>
    <row r="12" spans="2:11" ht="26.25" customHeight="1" x14ac:dyDescent="0.25">
      <c r="B12" s="158">
        <f t="shared" si="0"/>
        <v>7</v>
      </c>
      <c r="C12" s="90" t="s">
        <v>47</v>
      </c>
      <c r="D12" s="132">
        <v>38030.1</v>
      </c>
      <c r="E12" s="174">
        <v>75</v>
      </c>
      <c r="F12" s="143" t="s">
        <v>25</v>
      </c>
      <c r="G12" s="133">
        <f>D12-37000</f>
        <v>1030.0999999999985</v>
      </c>
      <c r="H12" s="138" t="s">
        <v>55</v>
      </c>
      <c r="I12" s="5"/>
    </row>
    <row r="13" spans="2:11" ht="36" customHeight="1" x14ac:dyDescent="0.25">
      <c r="B13" s="158">
        <f t="shared" si="0"/>
        <v>8</v>
      </c>
      <c r="C13" s="90" t="s">
        <v>27</v>
      </c>
      <c r="D13" s="132">
        <v>11646.28</v>
      </c>
      <c r="E13" s="174">
        <v>30</v>
      </c>
      <c r="F13" s="143" t="s">
        <v>10</v>
      </c>
      <c r="G13" s="78"/>
      <c r="H13" s="135" t="s">
        <v>52</v>
      </c>
      <c r="I13" s="5"/>
    </row>
    <row r="14" spans="2:11" ht="23.25" customHeight="1" x14ac:dyDescent="0.25">
      <c r="B14" s="168">
        <f t="shared" si="0"/>
        <v>9</v>
      </c>
      <c r="C14" s="128" t="s">
        <v>60</v>
      </c>
      <c r="D14" s="166">
        <v>8360.6</v>
      </c>
      <c r="E14" s="175">
        <v>45</v>
      </c>
      <c r="F14" s="38" t="s">
        <v>21</v>
      </c>
      <c r="G14" s="133">
        <f>D14-8000</f>
        <v>360.60000000000036</v>
      </c>
      <c r="H14" s="135" t="s">
        <v>52</v>
      </c>
      <c r="I14" s="5"/>
    </row>
    <row r="15" spans="2:11" ht="16.5" customHeight="1" x14ac:dyDescent="0.25">
      <c r="B15" s="30"/>
      <c r="C15" s="119" t="s">
        <v>29</v>
      </c>
      <c r="D15" s="32">
        <f>SUM(D6:D14)</f>
        <v>188318.81</v>
      </c>
      <c r="E15" s="32"/>
      <c r="F15" s="120"/>
      <c r="G15" s="121"/>
      <c r="H15" s="137"/>
      <c r="I15" s="5"/>
    </row>
    <row r="16" spans="2:11" s="30" customFormat="1" ht="21" customHeight="1" x14ac:dyDescent="0.35">
      <c r="B16" s="126" t="s">
        <v>30</v>
      </c>
      <c r="C16" s="34" t="s">
        <v>50</v>
      </c>
      <c r="D16" s="32"/>
      <c r="E16" s="32"/>
      <c r="F16" s="120"/>
      <c r="G16" s="121"/>
      <c r="H16" s="121"/>
      <c r="I16" s="5"/>
    </row>
    <row r="17" spans="2:11" ht="33" customHeight="1" x14ac:dyDescent="0.25">
      <c r="B17" s="148">
        <f>1+B14</f>
        <v>10</v>
      </c>
      <c r="C17" s="139" t="s">
        <v>15</v>
      </c>
      <c r="D17" s="123">
        <v>48000</v>
      </c>
      <c r="E17" s="123"/>
      <c r="F17" s="124" t="s">
        <v>14</v>
      </c>
      <c r="G17" s="144"/>
      <c r="H17" s="135" t="s">
        <v>56</v>
      </c>
      <c r="I17" s="5"/>
    </row>
    <row r="18" spans="2:11" ht="25.5" customHeight="1" x14ac:dyDescent="0.25">
      <c r="B18" s="149">
        <f t="shared" ref="B18:B22" si="1">1+B17</f>
        <v>11</v>
      </c>
      <c r="C18" s="150" t="s">
        <v>16</v>
      </c>
      <c r="D18" s="125">
        <v>35000</v>
      </c>
      <c r="E18" s="125"/>
      <c r="F18" s="89" t="s">
        <v>17</v>
      </c>
      <c r="G18" s="134"/>
      <c r="H18" s="135" t="s">
        <v>56</v>
      </c>
      <c r="I18" s="5"/>
    </row>
    <row r="19" spans="2:11" ht="33" customHeight="1" x14ac:dyDescent="0.25">
      <c r="B19" s="149">
        <f t="shared" si="1"/>
        <v>12</v>
      </c>
      <c r="C19" s="142" t="s">
        <v>20</v>
      </c>
      <c r="D19" s="15">
        <v>48000</v>
      </c>
      <c r="E19" s="15"/>
      <c r="F19" s="89" t="s">
        <v>21</v>
      </c>
      <c r="G19" s="134"/>
      <c r="H19" s="135" t="s">
        <v>56</v>
      </c>
      <c r="I19" s="5"/>
    </row>
    <row r="20" spans="2:11" ht="34.5" customHeight="1" x14ac:dyDescent="0.25">
      <c r="B20" s="149">
        <f t="shared" si="1"/>
        <v>13</v>
      </c>
      <c r="C20" s="142" t="s">
        <v>22</v>
      </c>
      <c r="D20" s="15">
        <v>45000</v>
      </c>
      <c r="E20" s="15"/>
      <c r="F20" s="89" t="s">
        <v>21</v>
      </c>
      <c r="G20" s="145"/>
      <c r="H20" s="135" t="s">
        <v>56</v>
      </c>
      <c r="I20" s="5"/>
    </row>
    <row r="21" spans="2:11" ht="27.75" customHeight="1" x14ac:dyDescent="0.25">
      <c r="B21" s="149">
        <f t="shared" si="1"/>
        <v>14</v>
      </c>
      <c r="C21" s="167" t="s">
        <v>28</v>
      </c>
      <c r="D21" s="170">
        <v>11646.28</v>
      </c>
      <c r="E21" s="136"/>
      <c r="F21" s="146" t="s">
        <v>10</v>
      </c>
      <c r="G21" s="78"/>
      <c r="H21" s="135" t="s">
        <v>52</v>
      </c>
      <c r="I21" s="5"/>
    </row>
    <row r="22" spans="2:11" ht="26.25" customHeight="1" x14ac:dyDescent="0.25">
      <c r="B22" s="151">
        <f t="shared" si="1"/>
        <v>15</v>
      </c>
      <c r="C22" s="128" t="s">
        <v>26</v>
      </c>
      <c r="D22" s="122">
        <v>7000</v>
      </c>
      <c r="E22" s="122"/>
      <c r="F22" s="88" t="s">
        <v>19</v>
      </c>
      <c r="G22" s="145"/>
      <c r="H22" s="138" t="s">
        <v>55</v>
      </c>
      <c r="I22" s="5"/>
    </row>
    <row r="23" spans="2:11" s="30" customFormat="1" ht="18.75" customHeight="1" x14ac:dyDescent="0.25">
      <c r="C23" s="119" t="s">
        <v>29</v>
      </c>
      <c r="D23" s="32">
        <f>SUM(D17:D22)</f>
        <v>194646.28</v>
      </c>
      <c r="E23" s="32"/>
      <c r="G23" s="127"/>
      <c r="H23" s="5"/>
      <c r="I23" s="5"/>
    </row>
    <row r="24" spans="2:11" ht="17.25" customHeight="1" x14ac:dyDescent="0.25">
      <c r="B24" s="30"/>
      <c r="C24" s="152" t="s">
        <v>51</v>
      </c>
      <c r="D24" s="153">
        <f>D15+D23</f>
        <v>382965.08999999997</v>
      </c>
      <c r="E24" s="32"/>
      <c r="H24" s="5"/>
      <c r="I24" s="5"/>
      <c r="K24" s="169">
        <f>D24-'Lista Aprob Cjo'!D21</f>
        <v>20382.339999999967</v>
      </c>
    </row>
    <row r="25" spans="2:11" ht="9" customHeight="1" x14ac:dyDescent="0.25">
      <c r="B25" s="30"/>
      <c r="C25" s="31"/>
      <c r="D25" s="32"/>
      <c r="E25" s="32"/>
      <c r="H25" s="5"/>
      <c r="I25" s="5"/>
    </row>
    <row r="26" spans="2:11" ht="19.5" customHeight="1" x14ac:dyDescent="0.25">
      <c r="B26" s="33" t="s">
        <v>41</v>
      </c>
      <c r="C26" s="34" t="s">
        <v>31</v>
      </c>
      <c r="D26" s="35"/>
      <c r="E26" s="35"/>
      <c r="H26" s="29"/>
      <c r="I26" s="5"/>
    </row>
    <row r="27" spans="2:11" ht="25.5" customHeight="1" x14ac:dyDescent="0.25">
      <c r="B27" s="160" t="s">
        <v>4</v>
      </c>
      <c r="C27" s="160" t="s">
        <v>5</v>
      </c>
      <c r="D27" s="161" t="s">
        <v>32</v>
      </c>
      <c r="E27" s="161"/>
      <c r="F27" s="160" t="s">
        <v>59</v>
      </c>
      <c r="G27" s="163" t="s">
        <v>8</v>
      </c>
      <c r="H27" s="5"/>
      <c r="I27"/>
    </row>
    <row r="28" spans="2:11" x14ac:dyDescent="0.25">
      <c r="B28" s="159">
        <v>1</v>
      </c>
      <c r="C28" s="36" t="s">
        <v>34</v>
      </c>
      <c r="D28" s="37">
        <v>35000</v>
      </c>
      <c r="E28" s="37"/>
      <c r="F28" s="38"/>
      <c r="G28" s="39"/>
      <c r="H28" s="5"/>
      <c r="I28"/>
    </row>
    <row r="29" spans="2:11" x14ac:dyDescent="0.25">
      <c r="B29" s="159">
        <v>2</v>
      </c>
      <c r="C29" s="54" t="s">
        <v>35</v>
      </c>
      <c r="D29" s="55">
        <v>25000</v>
      </c>
      <c r="E29" s="55"/>
      <c r="F29" s="38"/>
      <c r="G29" s="39"/>
      <c r="H29" s="5"/>
      <c r="I29"/>
    </row>
    <row r="30" spans="2:11" ht="23.25" customHeight="1" x14ac:dyDescent="0.25">
      <c r="B30" s="159">
        <v>3</v>
      </c>
      <c r="C30" s="36" t="s">
        <v>36</v>
      </c>
      <c r="D30" s="37">
        <v>40000</v>
      </c>
      <c r="E30" s="37"/>
      <c r="F30" s="40"/>
      <c r="G30" s="39"/>
      <c r="H30" s="5"/>
      <c r="I30"/>
    </row>
    <row r="31" spans="2:11" x14ac:dyDescent="0.25">
      <c r="B31" s="41"/>
      <c r="C31" s="164" t="s">
        <v>29</v>
      </c>
      <c r="D31" s="43">
        <f>SUM(D28:D30)</f>
        <v>100000</v>
      </c>
      <c r="E31" s="32"/>
      <c r="F31" s="44"/>
      <c r="G31" s="45"/>
      <c r="H31" s="46"/>
      <c r="I31" s="5"/>
    </row>
    <row r="32" spans="2:11" ht="15.75" customHeight="1" x14ac:dyDescent="0.25">
      <c r="B32" s="30"/>
      <c r="C32" s="31"/>
      <c r="D32" s="49"/>
      <c r="E32" s="49"/>
      <c r="H32" s="5"/>
      <c r="I32" s="5"/>
    </row>
    <row r="33" spans="3:9" ht="9.75" customHeight="1" x14ac:dyDescent="0.25">
      <c r="C33" s="50" t="s">
        <v>38</v>
      </c>
      <c r="D33" s="51"/>
      <c r="E33" s="51"/>
      <c r="G33"/>
      <c r="H33"/>
      <c r="I33"/>
    </row>
    <row r="34" spans="3:9" ht="12" customHeight="1" x14ac:dyDescent="0.25">
      <c r="C34" s="52" t="s">
        <v>39</v>
      </c>
      <c r="G34"/>
      <c r="H34"/>
      <c r="I34"/>
    </row>
  </sheetData>
  <mergeCells count="3">
    <mergeCell ref="C1:H1"/>
    <mergeCell ref="B2:H2"/>
    <mergeCell ref="B3:H3"/>
  </mergeCells>
  <pageMargins left="0.72" right="0.55118110236220474" top="0.61" bottom="0.47244094488188981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tabSelected="1" zoomScale="110" zoomScaleNormal="110" workbookViewId="0">
      <pane ySplit="5" topLeftCell="A17" activePane="bottomLeft" state="frozen"/>
      <selection pane="bottomLeft" activeCell="K22" sqref="K22"/>
    </sheetView>
  </sheetViews>
  <sheetFormatPr baseColWidth="10" defaultRowHeight="15" x14ac:dyDescent="0.25"/>
  <cols>
    <col min="1" max="1" width="1.140625" customWidth="1"/>
    <col min="2" max="2" width="3.5703125" customWidth="1"/>
    <col min="3" max="3" width="34.85546875" style="53" customWidth="1"/>
    <col min="4" max="4" width="11.42578125" style="53" customWidth="1"/>
    <col min="5" max="5" width="7.85546875" style="53" customWidth="1"/>
    <col min="6" max="6" width="11.42578125" style="53" customWidth="1"/>
    <col min="7" max="7" width="11.85546875" customWidth="1"/>
    <col min="8" max="8" width="11.5703125" style="28" customWidth="1"/>
    <col min="9" max="9" width="5" style="1" customWidth="1"/>
    <col min="10" max="10" width="6.7109375" customWidth="1"/>
  </cols>
  <sheetData>
    <row r="1" spans="2:11" ht="18" customHeight="1" x14ac:dyDescent="0.3">
      <c r="C1" s="277" t="s">
        <v>0</v>
      </c>
      <c r="D1" s="277"/>
      <c r="E1" s="277"/>
      <c r="F1" s="277"/>
      <c r="G1" s="277"/>
      <c r="H1" s="277"/>
    </row>
    <row r="2" spans="2:11" ht="17.25" customHeight="1" x14ac:dyDescent="0.25">
      <c r="B2" s="278" t="s">
        <v>58</v>
      </c>
      <c r="C2" s="278"/>
      <c r="D2" s="278"/>
      <c r="E2" s="278"/>
      <c r="F2" s="278"/>
      <c r="G2" s="278"/>
      <c r="H2" s="278"/>
      <c r="I2" s="2"/>
    </row>
    <row r="3" spans="2:11" ht="13.5" customHeight="1" x14ac:dyDescent="0.25">
      <c r="B3" s="278" t="s">
        <v>2</v>
      </c>
      <c r="C3" s="278"/>
      <c r="D3" s="278"/>
      <c r="E3" s="278"/>
      <c r="F3" s="278"/>
      <c r="G3" s="278"/>
      <c r="H3" s="278"/>
      <c r="I3" s="2"/>
    </row>
    <row r="4" spans="2:11" ht="18.75" customHeight="1" x14ac:dyDescent="0.25">
      <c r="B4" s="177">
        <v>1</v>
      </c>
      <c r="C4" s="57" t="s">
        <v>62</v>
      </c>
      <c r="D4" s="176"/>
      <c r="E4" s="176"/>
      <c r="F4" s="176"/>
      <c r="G4" s="176"/>
      <c r="H4" s="176"/>
      <c r="I4" s="2"/>
    </row>
    <row r="5" spans="2:11" ht="29.25" customHeight="1" x14ac:dyDescent="0.25">
      <c r="B5" s="154" t="s">
        <v>4</v>
      </c>
      <c r="C5" s="154" t="s">
        <v>5</v>
      </c>
      <c r="D5" s="155" t="s">
        <v>63</v>
      </c>
      <c r="E5" s="155" t="s">
        <v>54</v>
      </c>
      <c r="F5" s="156" t="s">
        <v>64</v>
      </c>
      <c r="G5" s="155" t="s">
        <v>65</v>
      </c>
      <c r="H5" s="162" t="s">
        <v>68</v>
      </c>
      <c r="I5" s="2"/>
    </row>
    <row r="6" spans="2:11" ht="24" x14ac:dyDescent="0.25">
      <c r="B6" s="157">
        <f>1+0</f>
        <v>1</v>
      </c>
      <c r="C6" s="139" t="s">
        <v>9</v>
      </c>
      <c r="D6" s="91">
        <v>21582.75</v>
      </c>
      <c r="E6" s="171">
        <v>49</v>
      </c>
      <c r="F6" s="135" t="s">
        <v>52</v>
      </c>
      <c r="G6" s="182" t="s">
        <v>66</v>
      </c>
      <c r="H6" s="178" t="s">
        <v>69</v>
      </c>
      <c r="I6" s="5"/>
      <c r="K6" s="138"/>
    </row>
    <row r="7" spans="2:11" ht="24" x14ac:dyDescent="0.25">
      <c r="B7" s="158">
        <f>1+B6</f>
        <v>2</v>
      </c>
      <c r="C7" s="140" t="s">
        <v>11</v>
      </c>
      <c r="D7" s="165">
        <v>13511.14</v>
      </c>
      <c r="E7" s="172">
        <v>45</v>
      </c>
      <c r="F7" s="135" t="s">
        <v>52</v>
      </c>
      <c r="G7" s="183" t="s">
        <v>67</v>
      </c>
      <c r="H7" s="178" t="s">
        <v>70</v>
      </c>
      <c r="I7" s="5"/>
    </row>
    <row r="8" spans="2:11" ht="28.5" customHeight="1" x14ac:dyDescent="0.25">
      <c r="B8" s="158">
        <f t="shared" ref="B8:B14" si="0">1+B7</f>
        <v>3</v>
      </c>
      <c r="C8" s="140" t="s">
        <v>13</v>
      </c>
      <c r="D8" s="165">
        <v>14068.26</v>
      </c>
      <c r="E8" s="172">
        <v>56</v>
      </c>
      <c r="F8" s="135" t="s">
        <v>52</v>
      </c>
      <c r="G8" s="182" t="s">
        <v>66</v>
      </c>
      <c r="H8" s="180" t="s">
        <v>72</v>
      </c>
      <c r="I8" s="5"/>
    </row>
    <row r="9" spans="2:11" ht="31.5" customHeight="1" x14ac:dyDescent="0.25">
      <c r="B9" s="158">
        <f t="shared" si="0"/>
        <v>4</v>
      </c>
      <c r="C9" s="90" t="s">
        <v>48</v>
      </c>
      <c r="D9" s="129">
        <v>30100.81</v>
      </c>
      <c r="E9" s="173">
        <v>70</v>
      </c>
      <c r="F9" s="138" t="s">
        <v>55</v>
      </c>
      <c r="G9" s="183" t="s">
        <v>67</v>
      </c>
      <c r="H9" s="178" t="s">
        <v>71</v>
      </c>
      <c r="I9" s="5"/>
    </row>
    <row r="10" spans="2:11" ht="27" customHeight="1" x14ac:dyDescent="0.25">
      <c r="B10" s="158">
        <f t="shared" si="0"/>
        <v>5</v>
      </c>
      <c r="C10" s="142" t="s">
        <v>18</v>
      </c>
      <c r="D10" s="130">
        <v>20000</v>
      </c>
      <c r="E10" s="173">
        <v>63</v>
      </c>
      <c r="F10" s="135" t="s">
        <v>52</v>
      </c>
      <c r="G10" s="182" t="s">
        <v>66</v>
      </c>
      <c r="H10" s="179" t="s">
        <v>77</v>
      </c>
      <c r="I10" s="5"/>
    </row>
    <row r="11" spans="2:11" ht="26.25" customHeight="1" x14ac:dyDescent="0.25">
      <c r="B11" s="158">
        <f t="shared" si="0"/>
        <v>6</v>
      </c>
      <c r="C11" s="90" t="s">
        <v>46</v>
      </c>
      <c r="D11" s="131">
        <v>31018.87</v>
      </c>
      <c r="E11" s="174">
        <v>75</v>
      </c>
      <c r="F11" s="138" t="s">
        <v>55</v>
      </c>
      <c r="G11" s="185"/>
      <c r="H11" s="179" t="s">
        <v>74</v>
      </c>
      <c r="I11" s="5"/>
    </row>
    <row r="12" spans="2:11" ht="26.25" customHeight="1" x14ac:dyDescent="0.25">
      <c r="B12" s="158">
        <f t="shared" si="0"/>
        <v>7</v>
      </c>
      <c r="C12" s="90" t="s">
        <v>47</v>
      </c>
      <c r="D12" s="132">
        <v>38030.1</v>
      </c>
      <c r="E12" s="174">
        <v>75</v>
      </c>
      <c r="F12" s="138" t="s">
        <v>55</v>
      </c>
      <c r="G12" s="185"/>
      <c r="H12" s="179" t="s">
        <v>75</v>
      </c>
      <c r="I12" s="5"/>
    </row>
    <row r="13" spans="2:11" ht="29.25" customHeight="1" x14ac:dyDescent="0.25">
      <c r="B13" s="158">
        <f t="shared" si="0"/>
        <v>8</v>
      </c>
      <c r="C13" s="90" t="s">
        <v>27</v>
      </c>
      <c r="D13" s="132">
        <v>11646.28</v>
      </c>
      <c r="E13" s="174">
        <v>30</v>
      </c>
      <c r="F13" s="135" t="s">
        <v>52</v>
      </c>
      <c r="G13" s="184" t="s">
        <v>73</v>
      </c>
      <c r="H13" s="181" t="s">
        <v>76</v>
      </c>
      <c r="I13" s="5"/>
    </row>
    <row r="14" spans="2:11" ht="27" customHeight="1" x14ac:dyDescent="0.25">
      <c r="B14" s="168">
        <f t="shared" si="0"/>
        <v>9</v>
      </c>
      <c r="C14" s="128" t="s">
        <v>60</v>
      </c>
      <c r="D14" s="166">
        <v>8360.6</v>
      </c>
      <c r="E14" s="175">
        <v>45</v>
      </c>
      <c r="F14" s="135" t="s">
        <v>52</v>
      </c>
      <c r="G14" s="186" t="s">
        <v>67</v>
      </c>
      <c r="H14" s="181" t="s">
        <v>78</v>
      </c>
      <c r="I14" s="5"/>
    </row>
    <row r="15" spans="2:11" ht="16.5" customHeight="1" x14ac:dyDescent="0.25">
      <c r="B15" s="30"/>
      <c r="C15" s="119" t="s">
        <v>29</v>
      </c>
      <c r="D15" s="32">
        <f>SUM(D6:D14)</f>
        <v>188318.81</v>
      </c>
      <c r="E15" s="32"/>
      <c r="F15" s="32"/>
      <c r="G15" s="120"/>
      <c r="H15" s="121"/>
      <c r="I15" s="5"/>
    </row>
    <row r="16" spans="2:11" s="30" customFormat="1" ht="21.75" customHeight="1" thickBot="1" x14ac:dyDescent="0.4">
      <c r="B16" s="126" t="s">
        <v>30</v>
      </c>
      <c r="C16" s="34" t="s">
        <v>50</v>
      </c>
      <c r="D16" s="32"/>
      <c r="E16" s="32"/>
      <c r="F16" s="32"/>
      <c r="G16" s="120"/>
      <c r="H16" s="121"/>
      <c r="I16" s="5"/>
    </row>
    <row r="17" spans="2:11" ht="30" customHeight="1" x14ac:dyDescent="0.25">
      <c r="B17" s="187">
        <f>1+B14</f>
        <v>10</v>
      </c>
      <c r="C17" s="188" t="s">
        <v>15</v>
      </c>
      <c r="D17" s="189">
        <v>48000</v>
      </c>
      <c r="E17" s="189"/>
      <c r="F17" s="195" t="s">
        <v>56</v>
      </c>
      <c r="G17" s="204"/>
      <c r="H17" s="200"/>
      <c r="I17" s="5"/>
    </row>
    <row r="18" spans="2:11" ht="25.5" customHeight="1" x14ac:dyDescent="0.25">
      <c r="B18" s="190">
        <f t="shared" ref="B18:B22" si="1">1+B17</f>
        <v>11</v>
      </c>
      <c r="C18" s="150" t="s">
        <v>16</v>
      </c>
      <c r="D18" s="209">
        <v>35000</v>
      </c>
      <c r="E18" s="125"/>
      <c r="F18" s="135" t="s">
        <v>56</v>
      </c>
      <c r="G18" s="185"/>
      <c r="H18" s="191"/>
      <c r="I18" s="5"/>
    </row>
    <row r="19" spans="2:11" ht="30.75" customHeight="1" x14ac:dyDescent="0.25">
      <c r="B19" s="190">
        <f t="shared" si="1"/>
        <v>12</v>
      </c>
      <c r="C19" s="206" t="s">
        <v>20</v>
      </c>
      <c r="D19" s="15">
        <v>48000</v>
      </c>
      <c r="E19" s="15"/>
      <c r="F19" s="135" t="s">
        <v>56</v>
      </c>
      <c r="G19" s="185"/>
      <c r="H19" s="191"/>
      <c r="I19" s="5"/>
    </row>
    <row r="20" spans="2:11" ht="34.5" customHeight="1" thickBot="1" x14ac:dyDescent="0.3">
      <c r="B20" s="105">
        <f t="shared" si="1"/>
        <v>13</v>
      </c>
      <c r="C20" s="207" t="s">
        <v>22</v>
      </c>
      <c r="D20" s="192">
        <v>45000</v>
      </c>
      <c r="E20" s="192"/>
      <c r="F20" s="197" t="s">
        <v>56</v>
      </c>
      <c r="G20" s="185"/>
      <c r="H20" s="201"/>
      <c r="I20" s="5"/>
    </row>
    <row r="21" spans="2:11" ht="27.75" customHeight="1" x14ac:dyDescent="0.25">
      <c r="B21" s="96">
        <f t="shared" si="1"/>
        <v>14</v>
      </c>
      <c r="C21" s="193" t="s">
        <v>28</v>
      </c>
      <c r="D21" s="208">
        <v>11646.28</v>
      </c>
      <c r="E21" s="194"/>
      <c r="F21" s="199" t="s">
        <v>52</v>
      </c>
      <c r="G21" s="184" t="s">
        <v>73</v>
      </c>
      <c r="H21" s="202"/>
      <c r="I21" s="5"/>
    </row>
    <row r="22" spans="2:11" ht="26.25" customHeight="1" thickBot="1" x14ac:dyDescent="0.3">
      <c r="B22" s="105">
        <f t="shared" si="1"/>
        <v>15</v>
      </c>
      <c r="C22" s="196" t="s">
        <v>26</v>
      </c>
      <c r="D22" s="23">
        <v>7000</v>
      </c>
      <c r="E22" s="23"/>
      <c r="F22" s="198" t="s">
        <v>52</v>
      </c>
      <c r="G22" s="205" t="s">
        <v>66</v>
      </c>
      <c r="H22" s="203"/>
      <c r="I22" s="5"/>
    </row>
    <row r="23" spans="2:11" s="30" customFormat="1" ht="20.25" customHeight="1" x14ac:dyDescent="0.25">
      <c r="C23" s="119" t="s">
        <v>29</v>
      </c>
      <c r="D23" s="32">
        <f>SUM(D17:D22)</f>
        <v>194646.28</v>
      </c>
      <c r="E23" s="32"/>
      <c r="F23" s="32"/>
      <c r="H23" s="127"/>
      <c r="I23" s="5"/>
    </row>
    <row r="24" spans="2:11" ht="17.25" customHeight="1" x14ac:dyDescent="0.25">
      <c r="B24" s="30"/>
      <c r="C24" s="152" t="s">
        <v>51</v>
      </c>
      <c r="D24" s="153">
        <f>D15+D23</f>
        <v>382965.08999999997</v>
      </c>
      <c r="E24" s="32"/>
      <c r="F24" s="32"/>
      <c r="I24" s="5"/>
      <c r="K24" s="169"/>
    </row>
    <row r="25" spans="2:11" ht="13.5" customHeight="1" x14ac:dyDescent="0.25">
      <c r="B25" s="30"/>
      <c r="C25" s="31"/>
      <c r="D25" s="32"/>
      <c r="E25" s="32"/>
      <c r="F25" s="32"/>
      <c r="I25" s="5"/>
    </row>
    <row r="26" spans="2:11" ht="19.5" customHeight="1" x14ac:dyDescent="0.25">
      <c r="B26" s="33" t="s">
        <v>41</v>
      </c>
      <c r="C26" s="34" t="s">
        <v>83</v>
      </c>
      <c r="D26" s="35"/>
      <c r="E26" s="35"/>
      <c r="F26" s="35"/>
      <c r="I26" s="5"/>
    </row>
    <row r="27" spans="2:11" ht="25.5" customHeight="1" x14ac:dyDescent="0.25">
      <c r="B27" s="160" t="s">
        <v>4</v>
      </c>
      <c r="C27" s="160" t="s">
        <v>5</v>
      </c>
      <c r="D27" s="161" t="s">
        <v>80</v>
      </c>
      <c r="E27" s="161"/>
      <c r="F27" s="160" t="s">
        <v>59</v>
      </c>
      <c r="G27" s="280" t="s">
        <v>8</v>
      </c>
      <c r="H27" s="280"/>
      <c r="I27"/>
    </row>
    <row r="28" spans="2:11" ht="17.25" customHeight="1" x14ac:dyDescent="0.25">
      <c r="B28" s="159">
        <v>1</v>
      </c>
      <c r="C28" s="36" t="s">
        <v>34</v>
      </c>
      <c r="D28" s="37">
        <v>35000</v>
      </c>
      <c r="E28" s="37"/>
      <c r="F28" s="38" t="s">
        <v>79</v>
      </c>
      <c r="G28" s="279" t="s">
        <v>81</v>
      </c>
      <c r="H28" s="279"/>
      <c r="I28"/>
    </row>
    <row r="29" spans="2:11" ht="19.5" customHeight="1" x14ac:dyDescent="0.25">
      <c r="B29" s="159">
        <v>2</v>
      </c>
      <c r="C29" s="54" t="s">
        <v>35</v>
      </c>
      <c r="D29" s="55">
        <v>25000</v>
      </c>
      <c r="E29" s="55"/>
      <c r="F29" s="38" t="s">
        <v>79</v>
      </c>
      <c r="G29" s="279" t="s">
        <v>82</v>
      </c>
      <c r="H29" s="279"/>
      <c r="I29"/>
    </row>
    <row r="30" spans="2:11" ht="23.25" customHeight="1" x14ac:dyDescent="0.25">
      <c r="B30" s="159">
        <v>3</v>
      </c>
      <c r="C30" s="36" t="s">
        <v>36</v>
      </c>
      <c r="D30" s="37">
        <v>40000</v>
      </c>
      <c r="E30" s="37"/>
      <c r="F30" s="40"/>
      <c r="G30" s="279"/>
      <c r="H30" s="279"/>
      <c r="I30"/>
    </row>
    <row r="31" spans="2:11" ht="17.25" customHeight="1" x14ac:dyDescent="0.25">
      <c r="B31" s="41"/>
      <c r="C31" s="164" t="s">
        <v>29</v>
      </c>
      <c r="D31" s="43">
        <f>SUM(D28:D30)</f>
        <v>100000</v>
      </c>
      <c r="E31" s="32"/>
      <c r="F31" s="32"/>
      <c r="G31" s="44"/>
      <c r="H31" s="45"/>
      <c r="I31" s="5"/>
    </row>
    <row r="32" spans="2:11" ht="15.75" customHeight="1" x14ac:dyDescent="0.25">
      <c r="B32" s="30"/>
      <c r="C32" s="31"/>
      <c r="D32" s="49"/>
      <c r="E32" s="49"/>
      <c r="F32" s="49"/>
      <c r="I32" s="5"/>
    </row>
    <row r="33" spans="3:9" ht="10.5" customHeight="1" x14ac:dyDescent="0.25">
      <c r="C33" s="50" t="s">
        <v>38</v>
      </c>
      <c r="D33" s="51"/>
      <c r="E33" s="51"/>
      <c r="F33" s="51"/>
      <c r="H33"/>
      <c r="I33"/>
    </row>
    <row r="34" spans="3:9" ht="10.5" customHeight="1" x14ac:dyDescent="0.25">
      <c r="C34" s="52" t="s">
        <v>39</v>
      </c>
      <c r="H34"/>
      <c r="I34"/>
    </row>
  </sheetData>
  <mergeCells count="7">
    <mergeCell ref="G30:H30"/>
    <mergeCell ref="C1:H1"/>
    <mergeCell ref="B2:H2"/>
    <mergeCell ref="B3:H3"/>
    <mergeCell ref="G27:H27"/>
    <mergeCell ref="G28:H28"/>
    <mergeCell ref="G29:H29"/>
  </mergeCells>
  <pageMargins left="0.61" right="0.54" top="0.56000000000000005" bottom="0.43307086614173229" header="0.31496062992125984" footer="0.31496062992125984"/>
  <pageSetup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9A92-1230-41A8-A8F5-CB4E2106E889}">
  <dimension ref="B1:Q34"/>
  <sheetViews>
    <sheetView zoomScale="110" zoomScaleNormal="110" workbookViewId="0">
      <selection activeCell="B1" sqref="B1"/>
    </sheetView>
  </sheetViews>
  <sheetFormatPr baseColWidth="10" defaultRowHeight="15" x14ac:dyDescent="0.25"/>
  <cols>
    <col min="1" max="1" width="1.140625" customWidth="1"/>
    <col min="2" max="2" width="3.5703125" customWidth="1"/>
    <col min="3" max="3" width="34.85546875" style="53" customWidth="1"/>
    <col min="4" max="4" width="12.28515625" style="53" customWidth="1"/>
    <col min="5" max="5" width="7.85546875" style="53" customWidth="1"/>
    <col min="6" max="6" width="11.42578125" style="53"/>
    <col min="7" max="7" width="11.85546875" customWidth="1"/>
    <col min="8" max="8" width="11.5703125" style="28" customWidth="1"/>
    <col min="9" max="9" width="5" style="1" customWidth="1"/>
    <col min="10" max="10" width="6.7109375" customWidth="1"/>
  </cols>
  <sheetData>
    <row r="1" spans="2:17" ht="18" customHeight="1" x14ac:dyDescent="0.3">
      <c r="C1" s="277" t="s">
        <v>0</v>
      </c>
      <c r="D1" s="277"/>
      <c r="E1" s="277"/>
      <c r="F1" s="277"/>
      <c r="G1" s="277"/>
      <c r="H1" s="277"/>
    </row>
    <row r="2" spans="2:17" ht="17.25" customHeight="1" x14ac:dyDescent="0.25">
      <c r="B2" s="278" t="s">
        <v>95</v>
      </c>
      <c r="C2" s="278"/>
      <c r="D2" s="278"/>
      <c r="E2" s="278"/>
      <c r="F2" s="278"/>
      <c r="G2" s="278"/>
      <c r="H2" s="278"/>
      <c r="I2" s="2"/>
    </row>
    <row r="3" spans="2:17" ht="13.5" customHeight="1" x14ac:dyDescent="0.25">
      <c r="B3" s="278" t="s">
        <v>2</v>
      </c>
      <c r="C3" s="278"/>
      <c r="D3" s="278"/>
      <c r="E3" s="278"/>
      <c r="F3" s="278"/>
      <c r="G3" s="278"/>
      <c r="H3" s="278"/>
      <c r="I3" s="2"/>
    </row>
    <row r="4" spans="2:17" ht="18.75" customHeight="1" x14ac:dyDescent="0.25">
      <c r="B4" s="211">
        <v>1</v>
      </c>
      <c r="C4" s="57" t="s">
        <v>85</v>
      </c>
      <c r="D4" s="210"/>
      <c r="E4" s="210"/>
      <c r="F4" s="210"/>
      <c r="G4" s="210"/>
      <c r="H4" s="210"/>
      <c r="I4" s="2"/>
    </row>
    <row r="5" spans="2:17" ht="29.25" customHeight="1" x14ac:dyDescent="0.25">
      <c r="B5" s="154" t="s">
        <v>4</v>
      </c>
      <c r="C5" s="154" t="s">
        <v>5</v>
      </c>
      <c r="D5" s="155" t="s">
        <v>63</v>
      </c>
      <c r="E5" s="155" t="s">
        <v>54</v>
      </c>
      <c r="F5" s="156" t="s">
        <v>64</v>
      </c>
      <c r="G5" s="162" t="s">
        <v>68</v>
      </c>
      <c r="H5" s="162" t="s">
        <v>89</v>
      </c>
      <c r="I5" s="2"/>
    </row>
    <row r="6" spans="2:17" ht="24" x14ac:dyDescent="0.25">
      <c r="B6" s="157">
        <f>1+0</f>
        <v>1</v>
      </c>
      <c r="C6" s="139" t="s">
        <v>9</v>
      </c>
      <c r="D6" s="91">
        <v>21582.75</v>
      </c>
      <c r="E6" s="171">
        <v>49</v>
      </c>
      <c r="F6" s="135" t="s">
        <v>52</v>
      </c>
      <c r="G6" s="212" t="s">
        <v>69</v>
      </c>
      <c r="H6" s="229">
        <v>0.43</v>
      </c>
      <c r="I6" s="5"/>
      <c r="K6" s="138"/>
    </row>
    <row r="7" spans="2:17" ht="24" x14ac:dyDescent="0.25">
      <c r="B7" s="158">
        <f>1+B6</f>
        <v>2</v>
      </c>
      <c r="C7" s="140" t="s">
        <v>11</v>
      </c>
      <c r="D7" s="165">
        <v>13511.14</v>
      </c>
      <c r="E7" s="172">
        <v>45</v>
      </c>
      <c r="F7" s="135" t="s">
        <v>52</v>
      </c>
      <c r="G7" s="212" t="s">
        <v>70</v>
      </c>
      <c r="H7" s="229">
        <v>0.87</v>
      </c>
      <c r="I7" s="5"/>
    </row>
    <row r="8" spans="2:17" ht="28.5" customHeight="1" x14ac:dyDescent="0.25">
      <c r="B8" s="158">
        <f t="shared" ref="B8:B14" si="0">1+B7</f>
        <v>3</v>
      </c>
      <c r="C8" s="230" t="s">
        <v>13</v>
      </c>
      <c r="D8" s="165">
        <v>14068.26</v>
      </c>
      <c r="E8" s="172">
        <v>56</v>
      </c>
      <c r="F8" s="135" t="s">
        <v>52</v>
      </c>
      <c r="G8" s="239" t="s">
        <v>90</v>
      </c>
      <c r="H8" s="241">
        <v>0</v>
      </c>
      <c r="I8" s="5"/>
    </row>
    <row r="9" spans="2:17" ht="33.75" customHeight="1" x14ac:dyDescent="0.25">
      <c r="B9" s="158">
        <f t="shared" si="0"/>
        <v>4</v>
      </c>
      <c r="C9" s="90" t="s">
        <v>48</v>
      </c>
      <c r="D9" s="129">
        <v>30100.81</v>
      </c>
      <c r="E9" s="173">
        <v>70</v>
      </c>
      <c r="F9" s="138" t="s">
        <v>86</v>
      </c>
      <c r="G9" s="212" t="s">
        <v>71</v>
      </c>
      <c r="H9" s="229">
        <v>0.35</v>
      </c>
      <c r="I9" s="5"/>
      <c r="L9" s="30"/>
      <c r="M9" s="30"/>
      <c r="N9" s="30"/>
      <c r="O9" s="30"/>
      <c r="P9" s="30"/>
    </row>
    <row r="10" spans="2:17" ht="25.5" customHeight="1" x14ac:dyDescent="0.25">
      <c r="B10" s="214">
        <f t="shared" si="0"/>
        <v>5</v>
      </c>
      <c r="C10" s="231" t="s">
        <v>18</v>
      </c>
      <c r="D10" s="215">
        <v>20000</v>
      </c>
      <c r="E10" s="216">
        <v>63</v>
      </c>
      <c r="F10" s="217" t="s">
        <v>52</v>
      </c>
      <c r="G10" s="240" t="s">
        <v>90</v>
      </c>
      <c r="H10" s="241">
        <v>0</v>
      </c>
      <c r="I10" s="5"/>
      <c r="L10" s="30"/>
      <c r="M10" s="30"/>
      <c r="N10" s="30"/>
      <c r="O10" s="30"/>
      <c r="P10" s="30"/>
    </row>
    <row r="11" spans="2:17" ht="26.25" customHeight="1" x14ac:dyDescent="0.25">
      <c r="B11" s="234">
        <f t="shared" si="0"/>
        <v>6</v>
      </c>
      <c r="C11" s="235" t="s">
        <v>46</v>
      </c>
      <c r="D11" s="236">
        <v>31018.87</v>
      </c>
      <c r="E11" s="237">
        <v>75</v>
      </c>
      <c r="F11" s="138" t="s">
        <v>56</v>
      </c>
      <c r="G11" s="135" t="s">
        <v>91</v>
      </c>
      <c r="H11" s="233"/>
      <c r="I11" s="5"/>
      <c r="L11" s="30"/>
      <c r="M11" s="222"/>
      <c r="N11" s="222"/>
      <c r="O11" s="222"/>
      <c r="P11" s="222"/>
      <c r="Q11" s="223"/>
    </row>
    <row r="12" spans="2:17" ht="26.25" customHeight="1" x14ac:dyDescent="0.25">
      <c r="B12" s="234">
        <f t="shared" si="0"/>
        <v>7</v>
      </c>
      <c r="C12" s="235" t="s">
        <v>47</v>
      </c>
      <c r="D12" s="238">
        <v>38030.1</v>
      </c>
      <c r="E12" s="237">
        <v>75</v>
      </c>
      <c r="F12" s="138" t="s">
        <v>56</v>
      </c>
      <c r="G12" s="135" t="s">
        <v>92</v>
      </c>
      <c r="H12" s="233">
        <v>0.02</v>
      </c>
      <c r="I12" s="5"/>
      <c r="L12" s="30"/>
      <c r="M12" s="222"/>
      <c r="N12" s="224"/>
      <c r="O12" s="222"/>
      <c r="P12" s="225"/>
      <c r="Q12" s="223"/>
    </row>
    <row r="13" spans="2:17" ht="29.25" customHeight="1" x14ac:dyDescent="0.25">
      <c r="B13" s="218">
        <f t="shared" si="0"/>
        <v>8</v>
      </c>
      <c r="C13" s="167" t="s">
        <v>27</v>
      </c>
      <c r="D13" s="170">
        <v>11646.28</v>
      </c>
      <c r="E13" s="219">
        <v>30</v>
      </c>
      <c r="F13" s="220" t="s">
        <v>52</v>
      </c>
      <c r="G13" s="220" t="s">
        <v>93</v>
      </c>
      <c r="H13" s="229">
        <v>0.05</v>
      </c>
      <c r="I13" s="5"/>
      <c r="L13" s="30"/>
      <c r="M13" s="222"/>
      <c r="N13" s="224"/>
      <c r="O13" s="222"/>
      <c r="P13" s="226"/>
      <c r="Q13" s="223"/>
    </row>
    <row r="14" spans="2:17" ht="27" customHeight="1" x14ac:dyDescent="0.25">
      <c r="B14" s="168">
        <f t="shared" si="0"/>
        <v>9</v>
      </c>
      <c r="C14" s="232" t="s">
        <v>60</v>
      </c>
      <c r="D14" s="166">
        <v>8360.6</v>
      </c>
      <c r="E14" s="175">
        <v>45</v>
      </c>
      <c r="F14" s="135" t="s">
        <v>52</v>
      </c>
      <c r="G14" s="239" t="s">
        <v>90</v>
      </c>
      <c r="H14" s="241">
        <v>0</v>
      </c>
      <c r="I14" s="5"/>
      <c r="L14" s="30"/>
      <c r="M14" s="222"/>
      <c r="N14" s="224"/>
      <c r="O14" s="222"/>
      <c r="P14" s="226"/>
      <c r="Q14" s="223"/>
    </row>
    <row r="15" spans="2:17" ht="16.5" customHeight="1" x14ac:dyDescent="0.25">
      <c r="B15" s="30"/>
      <c r="C15" s="119" t="s">
        <v>29</v>
      </c>
      <c r="D15" s="32">
        <f>SUM(D6:D14)</f>
        <v>188318.81</v>
      </c>
      <c r="E15" s="32"/>
      <c r="F15" s="32"/>
      <c r="G15" s="120"/>
      <c r="H15" s="121"/>
      <c r="I15" s="5"/>
      <c r="L15" s="30"/>
      <c r="M15" s="222"/>
      <c r="N15" s="224"/>
      <c r="O15" s="222"/>
      <c r="P15" s="226"/>
      <c r="Q15" s="223"/>
    </row>
    <row r="16" spans="2:17" s="30" customFormat="1" ht="21.75" customHeight="1" x14ac:dyDescent="0.35">
      <c r="B16" s="126" t="s">
        <v>30</v>
      </c>
      <c r="C16" s="34" t="s">
        <v>84</v>
      </c>
      <c r="D16" s="32"/>
      <c r="E16" s="32"/>
      <c r="F16" s="32"/>
      <c r="G16" s="120"/>
      <c r="H16" s="121"/>
      <c r="I16" s="5"/>
      <c r="M16" s="222"/>
      <c r="N16" s="224"/>
      <c r="O16" s="222"/>
      <c r="P16" s="226"/>
      <c r="Q16" s="222"/>
    </row>
    <row r="17" spans="2:17" ht="29.25" customHeight="1" x14ac:dyDescent="0.25">
      <c r="B17" s="242">
        <f>1+B14</f>
        <v>10</v>
      </c>
      <c r="C17" s="243" t="s">
        <v>15</v>
      </c>
      <c r="D17" s="244">
        <v>48000</v>
      </c>
      <c r="E17" s="244"/>
      <c r="F17" s="135" t="s">
        <v>56</v>
      </c>
      <c r="G17" s="213"/>
      <c r="H17" s="245"/>
      <c r="I17" s="5"/>
      <c r="L17" s="30"/>
      <c r="M17" s="222"/>
      <c r="N17" s="224"/>
      <c r="O17" s="222"/>
      <c r="P17" s="227"/>
      <c r="Q17" s="223"/>
    </row>
    <row r="18" spans="2:17" ht="25.5" customHeight="1" x14ac:dyDescent="0.25">
      <c r="B18" s="242">
        <f t="shared" ref="B18:B22" si="1">1+B17</f>
        <v>11</v>
      </c>
      <c r="C18" s="246" t="s">
        <v>16</v>
      </c>
      <c r="D18" s="247">
        <v>34981.480000000003</v>
      </c>
      <c r="E18" s="248"/>
      <c r="F18" s="135" t="s">
        <v>56</v>
      </c>
      <c r="G18" s="249" t="s">
        <v>94</v>
      </c>
      <c r="H18" s="135"/>
      <c r="I18" s="5"/>
      <c r="L18" s="30"/>
      <c r="M18" s="222"/>
      <c r="N18" s="228"/>
      <c r="O18" s="222"/>
      <c r="P18" s="222"/>
      <c r="Q18" s="223"/>
    </row>
    <row r="19" spans="2:17" ht="30.75" customHeight="1" x14ac:dyDescent="0.25">
      <c r="B19" s="242">
        <f t="shared" si="1"/>
        <v>12</v>
      </c>
      <c r="C19" s="250" t="s">
        <v>88</v>
      </c>
      <c r="D19" s="236">
        <v>46337.88</v>
      </c>
      <c r="E19" s="244"/>
      <c r="F19" s="135" t="s">
        <v>56</v>
      </c>
      <c r="G19" s="213"/>
      <c r="H19" s="135"/>
      <c r="I19" s="5"/>
      <c r="L19" s="30"/>
      <c r="M19" s="30"/>
      <c r="N19" s="30"/>
      <c r="O19" s="30"/>
      <c r="P19" s="30"/>
    </row>
    <row r="20" spans="2:17" ht="34.5" customHeight="1" x14ac:dyDescent="0.25">
      <c r="B20" s="242">
        <f t="shared" si="1"/>
        <v>13</v>
      </c>
      <c r="C20" s="250" t="s">
        <v>87</v>
      </c>
      <c r="D20" s="236">
        <v>47520.24</v>
      </c>
      <c r="E20" s="244"/>
      <c r="F20" s="135" t="s">
        <v>56</v>
      </c>
      <c r="G20" s="213"/>
      <c r="H20" s="251"/>
      <c r="I20" s="5"/>
      <c r="L20" s="30"/>
      <c r="M20" s="30"/>
      <c r="N20" s="221"/>
      <c r="O20" s="30"/>
      <c r="P20" s="30"/>
    </row>
    <row r="21" spans="2:17" ht="27" customHeight="1" x14ac:dyDescent="0.25">
      <c r="B21" s="242">
        <f t="shared" si="1"/>
        <v>14</v>
      </c>
      <c r="C21" s="235" t="s">
        <v>28</v>
      </c>
      <c r="D21" s="238">
        <v>10500.26</v>
      </c>
      <c r="E21" s="252"/>
      <c r="F21" s="135" t="s">
        <v>52</v>
      </c>
      <c r="G21" s="213"/>
      <c r="H21" s="245"/>
      <c r="I21" s="5"/>
      <c r="L21" s="30"/>
      <c r="M21" s="30"/>
      <c r="N21" s="30"/>
      <c r="O21" s="30"/>
      <c r="P21" s="30"/>
    </row>
    <row r="22" spans="2:17" ht="26.25" customHeight="1" x14ac:dyDescent="0.25">
      <c r="B22" s="253">
        <f t="shared" si="1"/>
        <v>15</v>
      </c>
      <c r="C22" s="235" t="s">
        <v>26</v>
      </c>
      <c r="D22" s="254">
        <v>7500.63</v>
      </c>
      <c r="E22" s="254"/>
      <c r="F22" s="135" t="s">
        <v>52</v>
      </c>
      <c r="G22" s="239" t="s">
        <v>90</v>
      </c>
      <c r="H22" s="251"/>
      <c r="I22" s="5"/>
    </row>
    <row r="23" spans="2:17" s="30" customFormat="1" ht="20.25" customHeight="1" x14ac:dyDescent="0.25">
      <c r="C23" s="119" t="s">
        <v>29</v>
      </c>
      <c r="D23" s="32">
        <f>SUM(D17:D22)</f>
        <v>194840.49000000002</v>
      </c>
      <c r="E23" s="32"/>
      <c r="F23" s="32"/>
      <c r="H23" s="127"/>
      <c r="I23" s="5"/>
    </row>
    <row r="24" spans="2:17" ht="17.25" customHeight="1" x14ac:dyDescent="0.25">
      <c r="B24" s="255"/>
      <c r="C24" s="257" t="s">
        <v>51</v>
      </c>
      <c r="D24" s="258">
        <f>D15+D23</f>
        <v>383159.30000000005</v>
      </c>
      <c r="E24" s="256"/>
      <c r="F24" s="256"/>
      <c r="G24" s="259"/>
      <c r="H24" s="260"/>
      <c r="I24" s="5"/>
      <c r="K24" s="169"/>
    </row>
    <row r="25" spans="2:17" ht="10.5" customHeight="1" x14ac:dyDescent="0.25">
      <c r="B25" s="30"/>
      <c r="C25" s="31"/>
      <c r="D25" s="32"/>
      <c r="E25" s="32"/>
      <c r="F25" s="32"/>
      <c r="I25" s="5"/>
    </row>
    <row r="26" spans="2:17" ht="19.5" customHeight="1" x14ac:dyDescent="0.25">
      <c r="B26" s="33" t="s">
        <v>41</v>
      </c>
      <c r="C26" s="34" t="s">
        <v>83</v>
      </c>
      <c r="D26" s="35"/>
      <c r="E26" s="35"/>
      <c r="F26" s="35"/>
      <c r="I26" s="5"/>
    </row>
    <row r="27" spans="2:17" ht="25.5" customHeight="1" x14ac:dyDescent="0.25">
      <c r="B27" s="160" t="s">
        <v>4</v>
      </c>
      <c r="C27" s="160" t="s">
        <v>5</v>
      </c>
      <c r="D27" s="161" t="s">
        <v>80</v>
      </c>
      <c r="E27" s="161"/>
      <c r="F27" s="160" t="s">
        <v>59</v>
      </c>
      <c r="G27" s="280" t="s">
        <v>8</v>
      </c>
      <c r="H27" s="280"/>
      <c r="I27"/>
    </row>
    <row r="28" spans="2:17" ht="17.25" customHeight="1" x14ac:dyDescent="0.25">
      <c r="B28" s="159">
        <v>1</v>
      </c>
      <c r="C28" s="36" t="s">
        <v>34</v>
      </c>
      <c r="D28" s="37">
        <v>35000</v>
      </c>
      <c r="E28" s="37"/>
      <c r="F28" s="38" t="s">
        <v>79</v>
      </c>
      <c r="G28" s="279"/>
      <c r="H28" s="279"/>
      <c r="I28"/>
    </row>
    <row r="29" spans="2:17" ht="19.5" customHeight="1" x14ac:dyDescent="0.25">
      <c r="B29" s="159">
        <v>2</v>
      </c>
      <c r="C29" s="54" t="s">
        <v>35</v>
      </c>
      <c r="D29" s="55">
        <v>25000</v>
      </c>
      <c r="E29" s="55"/>
      <c r="F29" s="38" t="s">
        <v>79</v>
      </c>
      <c r="G29" s="279"/>
      <c r="H29" s="279"/>
      <c r="I29"/>
    </row>
    <row r="30" spans="2:17" ht="23.25" customHeight="1" x14ac:dyDescent="0.25">
      <c r="B30" s="159">
        <v>3</v>
      </c>
      <c r="C30" s="36" t="s">
        <v>36</v>
      </c>
      <c r="D30" s="37">
        <v>40000</v>
      </c>
      <c r="E30" s="37"/>
      <c r="F30" s="38" t="s">
        <v>79</v>
      </c>
      <c r="G30" s="279"/>
      <c r="H30" s="279"/>
      <c r="I30"/>
    </row>
    <row r="31" spans="2:17" ht="16.5" customHeight="1" x14ac:dyDescent="0.25">
      <c r="B31" s="261"/>
      <c r="C31" s="262" t="s">
        <v>29</v>
      </c>
      <c r="D31" s="258">
        <f>SUM(D28:D30)</f>
        <v>100000</v>
      </c>
      <c r="E31" s="256"/>
      <c r="F31" s="256"/>
      <c r="G31" s="263"/>
      <c r="H31" s="264"/>
      <c r="I31" s="5"/>
    </row>
    <row r="32" spans="2:17" ht="15.75" customHeight="1" x14ac:dyDescent="0.25">
      <c r="B32" s="30"/>
      <c r="C32" s="31"/>
      <c r="D32" s="49"/>
      <c r="E32" s="49"/>
      <c r="F32" s="49"/>
      <c r="I32" s="5"/>
    </row>
    <row r="33" spans="3:9" ht="10.5" customHeight="1" x14ac:dyDescent="0.25">
      <c r="C33" s="50" t="s">
        <v>38</v>
      </c>
      <c r="D33" s="51"/>
      <c r="E33" s="51"/>
      <c r="F33" s="51"/>
      <c r="H33"/>
      <c r="I33"/>
    </row>
    <row r="34" spans="3:9" ht="10.5" customHeight="1" x14ac:dyDescent="0.25">
      <c r="C34" s="52" t="s">
        <v>39</v>
      </c>
      <c r="H34"/>
      <c r="I34"/>
    </row>
  </sheetData>
  <mergeCells count="7">
    <mergeCell ref="G30:H30"/>
    <mergeCell ref="C1:H1"/>
    <mergeCell ref="B2:H2"/>
    <mergeCell ref="B3:H3"/>
    <mergeCell ref="G27:H27"/>
    <mergeCell ref="G28:H28"/>
    <mergeCell ref="G29:H29"/>
  </mergeCells>
  <phoneticPr fontId="32" type="noConversion"/>
  <pageMargins left="0.8" right="0.70866141732283472" top="0.74803149606299213" bottom="0.64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Aprob Cjo</vt:lpstr>
      <vt:lpstr>Present Mesa I 220620</vt:lpstr>
      <vt:lpstr>Pre-Ejecc</vt:lpstr>
      <vt:lpstr>09jul20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UAIP</cp:lastModifiedBy>
  <cp:lastPrinted>2020-08-03T21:42:00Z</cp:lastPrinted>
  <dcterms:created xsi:type="dcterms:W3CDTF">2020-06-08T23:50:35Z</dcterms:created>
  <dcterms:modified xsi:type="dcterms:W3CDTF">2020-08-07T16:27:55Z</dcterms:modified>
</cp:coreProperties>
</file>