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ESUPUESTO 2023\"/>
    </mc:Choice>
  </mc:AlternateContent>
  <bookViews>
    <workbookView xWindow="0" yWindow="0" windowWidth="15360" windowHeight="76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6" i="1" l="1"/>
  <c r="T76" i="1"/>
  <c r="N76" i="1"/>
  <c r="F76" i="1"/>
  <c r="U75" i="1"/>
  <c r="T75" i="1"/>
  <c r="N75" i="1"/>
  <c r="F75" i="1"/>
  <c r="T74" i="1"/>
  <c r="S74" i="1"/>
  <c r="R74" i="1"/>
  <c r="Q74" i="1"/>
  <c r="P74" i="1"/>
  <c r="O74" i="1"/>
  <c r="M74" i="1"/>
  <c r="L74" i="1"/>
  <c r="K74" i="1"/>
  <c r="J74" i="1"/>
  <c r="I74" i="1"/>
  <c r="H74" i="1"/>
  <c r="N74" i="1" s="1"/>
  <c r="G74" i="1"/>
  <c r="E74" i="1"/>
  <c r="D74" i="1"/>
  <c r="F74" i="1" s="1"/>
  <c r="C74" i="1"/>
  <c r="T73" i="1"/>
  <c r="N73" i="1"/>
  <c r="U73" i="1" s="1"/>
  <c r="F73" i="1"/>
  <c r="T72" i="1"/>
  <c r="N72" i="1"/>
  <c r="U72" i="1" s="1"/>
  <c r="F72" i="1"/>
  <c r="T71" i="1"/>
  <c r="N71" i="1"/>
  <c r="U71" i="1" s="1"/>
  <c r="F71" i="1"/>
  <c r="T70" i="1"/>
  <c r="T69" i="1" s="1"/>
  <c r="F70" i="1"/>
  <c r="U70" i="1" s="1"/>
  <c r="S69" i="1"/>
  <c r="R69" i="1"/>
  <c r="Q69" i="1"/>
  <c r="P69" i="1"/>
  <c r="O69" i="1"/>
  <c r="M69" i="1"/>
  <c r="L69" i="1"/>
  <c r="K69" i="1"/>
  <c r="J69" i="1"/>
  <c r="I69" i="1"/>
  <c r="H69" i="1"/>
  <c r="G69" i="1"/>
  <c r="N69" i="1" s="1"/>
  <c r="E69" i="1"/>
  <c r="D69" i="1"/>
  <c r="C69" i="1"/>
  <c r="F69" i="1" s="1"/>
  <c r="U69" i="1" s="1"/>
  <c r="T68" i="1"/>
  <c r="N68" i="1"/>
  <c r="F68" i="1"/>
  <c r="U68" i="1" s="1"/>
  <c r="T67" i="1"/>
  <c r="N67" i="1"/>
  <c r="F67" i="1"/>
  <c r="U67" i="1" s="1"/>
  <c r="T66" i="1"/>
  <c r="N66" i="1"/>
  <c r="F66" i="1"/>
  <c r="U66" i="1" s="1"/>
  <c r="T65" i="1"/>
  <c r="S65" i="1"/>
  <c r="R65" i="1"/>
  <c r="Q65" i="1"/>
  <c r="P65" i="1"/>
  <c r="O65" i="1"/>
  <c r="L65" i="1"/>
  <c r="K65" i="1"/>
  <c r="J65" i="1"/>
  <c r="I65" i="1"/>
  <c r="N65" i="1" s="1"/>
  <c r="H65" i="1"/>
  <c r="G65" i="1"/>
  <c r="E65" i="1"/>
  <c r="D65" i="1"/>
  <c r="F65" i="1" s="1"/>
  <c r="U65" i="1" s="1"/>
  <c r="C65" i="1"/>
  <c r="T64" i="1"/>
  <c r="N64" i="1"/>
  <c r="U64" i="1" s="1"/>
  <c r="F64" i="1"/>
  <c r="T63" i="1"/>
  <c r="N63" i="1"/>
  <c r="U63" i="1" s="1"/>
  <c r="F63" i="1"/>
  <c r="T62" i="1"/>
  <c r="N62" i="1"/>
  <c r="U62" i="1" s="1"/>
  <c r="F62" i="1"/>
  <c r="T61" i="1"/>
  <c r="N61" i="1"/>
  <c r="U61" i="1" s="1"/>
  <c r="F61" i="1"/>
  <c r="T60" i="1"/>
  <c r="N60" i="1"/>
  <c r="U60" i="1" s="1"/>
  <c r="F60" i="1"/>
  <c r="T59" i="1"/>
  <c r="N59" i="1"/>
  <c r="U59" i="1" s="1"/>
  <c r="F59" i="1"/>
  <c r="T58" i="1"/>
  <c r="N58" i="1"/>
  <c r="U58" i="1" s="1"/>
  <c r="F58" i="1"/>
  <c r="T57" i="1"/>
  <c r="N57" i="1"/>
  <c r="U57" i="1" s="1"/>
  <c r="F57" i="1"/>
  <c r="T56" i="1"/>
  <c r="N56" i="1"/>
  <c r="U56" i="1" s="1"/>
  <c r="F56" i="1"/>
  <c r="T55" i="1"/>
  <c r="N55" i="1"/>
  <c r="U55" i="1" s="1"/>
  <c r="F55" i="1"/>
  <c r="T54" i="1"/>
  <c r="N54" i="1"/>
  <c r="U54" i="1" s="1"/>
  <c r="F54" i="1"/>
  <c r="T53" i="1"/>
  <c r="N53" i="1"/>
  <c r="U53" i="1" s="1"/>
  <c r="F53" i="1"/>
  <c r="T52" i="1"/>
  <c r="S52" i="1"/>
  <c r="R52" i="1"/>
  <c r="Q52" i="1"/>
  <c r="P52" i="1"/>
  <c r="P26" i="1" s="1"/>
  <c r="O52" i="1"/>
  <c r="M52" i="1"/>
  <c r="L52" i="1"/>
  <c r="L26" i="1" s="1"/>
  <c r="K52" i="1"/>
  <c r="J52" i="1"/>
  <c r="I52" i="1"/>
  <c r="H52" i="1"/>
  <c r="H26" i="1" s="1"/>
  <c r="G52" i="1"/>
  <c r="N52" i="1" s="1"/>
  <c r="E52" i="1"/>
  <c r="D52" i="1"/>
  <c r="D26" i="1" s="1"/>
  <c r="C52" i="1"/>
  <c r="F52" i="1" s="1"/>
  <c r="U52" i="1" s="1"/>
  <c r="T51" i="1"/>
  <c r="N51" i="1"/>
  <c r="F51" i="1"/>
  <c r="U51" i="1" s="1"/>
  <c r="T50" i="1"/>
  <c r="N50" i="1"/>
  <c r="F50" i="1"/>
  <c r="U50" i="1" s="1"/>
  <c r="T49" i="1"/>
  <c r="N49" i="1"/>
  <c r="F49" i="1"/>
  <c r="U49" i="1" s="1"/>
  <c r="T48" i="1"/>
  <c r="N48" i="1"/>
  <c r="F48" i="1"/>
  <c r="U48" i="1" s="1"/>
  <c r="T47" i="1"/>
  <c r="N47" i="1"/>
  <c r="F47" i="1"/>
  <c r="U47" i="1" s="1"/>
  <c r="T46" i="1"/>
  <c r="S46" i="1"/>
  <c r="R46" i="1"/>
  <c r="Q46" i="1"/>
  <c r="P46" i="1"/>
  <c r="O46" i="1"/>
  <c r="M46" i="1"/>
  <c r="L46" i="1"/>
  <c r="K46" i="1"/>
  <c r="J46" i="1"/>
  <c r="I46" i="1"/>
  <c r="H46" i="1"/>
  <c r="G46" i="1"/>
  <c r="N46" i="1" s="1"/>
  <c r="E46" i="1"/>
  <c r="D46" i="1"/>
  <c r="C46" i="1"/>
  <c r="F46" i="1" s="1"/>
  <c r="T45" i="1"/>
  <c r="N45" i="1"/>
  <c r="F45" i="1"/>
  <c r="U45" i="1" s="1"/>
  <c r="T44" i="1"/>
  <c r="N44" i="1"/>
  <c r="F44" i="1"/>
  <c r="U44" i="1" s="1"/>
  <c r="T43" i="1"/>
  <c r="N43" i="1"/>
  <c r="F43" i="1"/>
  <c r="U43" i="1" s="1"/>
  <c r="T42" i="1"/>
  <c r="N42" i="1"/>
  <c r="F42" i="1"/>
  <c r="U42" i="1" s="1"/>
  <c r="T41" i="1"/>
  <c r="N41" i="1"/>
  <c r="F41" i="1"/>
  <c r="U41" i="1" s="1"/>
  <c r="T40" i="1"/>
  <c r="N40" i="1"/>
  <c r="F40" i="1"/>
  <c r="U40" i="1" s="1"/>
  <c r="T39" i="1"/>
  <c r="N39" i="1"/>
  <c r="F39" i="1"/>
  <c r="U39" i="1" s="1"/>
  <c r="T38" i="1"/>
  <c r="N38" i="1"/>
  <c r="F38" i="1"/>
  <c r="U38" i="1" s="1"/>
  <c r="T37" i="1"/>
  <c r="N37" i="1"/>
  <c r="F37" i="1"/>
  <c r="U37" i="1" s="1"/>
  <c r="T36" i="1"/>
  <c r="N36" i="1"/>
  <c r="F36" i="1"/>
  <c r="U36" i="1" s="1"/>
  <c r="T35" i="1"/>
  <c r="N35" i="1"/>
  <c r="F35" i="1"/>
  <c r="U35" i="1" s="1"/>
  <c r="T34" i="1"/>
  <c r="N34" i="1"/>
  <c r="F34" i="1"/>
  <c r="U34" i="1" s="1"/>
  <c r="T33" i="1"/>
  <c r="N33" i="1"/>
  <c r="F33" i="1"/>
  <c r="U33" i="1" s="1"/>
  <c r="T32" i="1"/>
  <c r="N32" i="1"/>
  <c r="F32" i="1"/>
  <c r="U32" i="1" s="1"/>
  <c r="T31" i="1"/>
  <c r="N31" i="1"/>
  <c r="F31" i="1"/>
  <c r="U31" i="1" s="1"/>
  <c r="T30" i="1"/>
  <c r="N30" i="1"/>
  <c r="F30" i="1"/>
  <c r="U30" i="1" s="1"/>
  <c r="T29" i="1"/>
  <c r="N29" i="1"/>
  <c r="F29" i="1"/>
  <c r="U29" i="1" s="1"/>
  <c r="T28" i="1"/>
  <c r="N28" i="1"/>
  <c r="F28" i="1"/>
  <c r="U28" i="1" s="1"/>
  <c r="T27" i="1"/>
  <c r="S27" i="1"/>
  <c r="S26" i="1" s="1"/>
  <c r="R27" i="1"/>
  <c r="R26" i="1" s="1"/>
  <c r="Q27" i="1"/>
  <c r="P27" i="1"/>
  <c r="O27" i="1"/>
  <c r="O26" i="1" s="1"/>
  <c r="M27" i="1"/>
  <c r="L27" i="1"/>
  <c r="K27" i="1"/>
  <c r="K26" i="1" s="1"/>
  <c r="J27" i="1"/>
  <c r="J26" i="1" s="1"/>
  <c r="I27" i="1"/>
  <c r="H27" i="1"/>
  <c r="G27" i="1"/>
  <c r="G26" i="1" s="1"/>
  <c r="N26" i="1" s="1"/>
  <c r="F27" i="1"/>
  <c r="E27" i="1"/>
  <c r="D27" i="1"/>
  <c r="C27" i="1"/>
  <c r="C26" i="1" s="1"/>
  <c r="Q26" i="1"/>
  <c r="M26" i="1"/>
  <c r="I26" i="1"/>
  <c r="E26" i="1"/>
  <c r="T25" i="1"/>
  <c r="N25" i="1"/>
  <c r="U25" i="1" s="1"/>
  <c r="F25" i="1"/>
  <c r="T24" i="1"/>
  <c r="S24" i="1"/>
  <c r="R24" i="1"/>
  <c r="Q24" i="1"/>
  <c r="P24" i="1"/>
  <c r="O24" i="1"/>
  <c r="L24" i="1"/>
  <c r="K24" i="1"/>
  <c r="J24" i="1"/>
  <c r="I24" i="1"/>
  <c r="H24" i="1"/>
  <c r="G24" i="1"/>
  <c r="N24" i="1" s="1"/>
  <c r="E24" i="1"/>
  <c r="D24" i="1"/>
  <c r="C24" i="1"/>
  <c r="F24" i="1" s="1"/>
  <c r="U24" i="1" s="1"/>
  <c r="T23" i="1"/>
  <c r="N23" i="1"/>
  <c r="F23" i="1"/>
  <c r="U23" i="1" s="1"/>
  <c r="T22" i="1"/>
  <c r="S22" i="1"/>
  <c r="R22" i="1"/>
  <c r="Q22" i="1"/>
  <c r="P22" i="1"/>
  <c r="O22" i="1"/>
  <c r="L22" i="1"/>
  <c r="K22" i="1"/>
  <c r="J22" i="1"/>
  <c r="I22" i="1"/>
  <c r="N22" i="1" s="1"/>
  <c r="H22" i="1"/>
  <c r="G22" i="1"/>
  <c r="E22" i="1"/>
  <c r="D22" i="1"/>
  <c r="F22" i="1" s="1"/>
  <c r="U22" i="1" s="1"/>
  <c r="C22" i="1"/>
  <c r="T21" i="1"/>
  <c r="N21" i="1"/>
  <c r="U21" i="1" s="1"/>
  <c r="F21" i="1"/>
  <c r="T20" i="1"/>
  <c r="S20" i="1"/>
  <c r="R20" i="1"/>
  <c r="Q20" i="1"/>
  <c r="P20" i="1"/>
  <c r="O20" i="1"/>
  <c r="L20" i="1"/>
  <c r="K20" i="1"/>
  <c r="K8" i="1" s="1"/>
  <c r="J20" i="1"/>
  <c r="I20" i="1"/>
  <c r="H20" i="1"/>
  <c r="G20" i="1"/>
  <c r="N20" i="1" s="1"/>
  <c r="E20" i="1"/>
  <c r="D20" i="1"/>
  <c r="C20" i="1"/>
  <c r="F20" i="1" s="1"/>
  <c r="U20" i="1" s="1"/>
  <c r="T19" i="1"/>
  <c r="N19" i="1"/>
  <c r="F19" i="1"/>
  <c r="U19" i="1" s="1"/>
  <c r="T18" i="1"/>
  <c r="S18" i="1"/>
  <c r="Q18" i="1"/>
  <c r="P18" i="1"/>
  <c r="O18" i="1"/>
  <c r="L18" i="1"/>
  <c r="K18" i="1"/>
  <c r="J18" i="1"/>
  <c r="I18" i="1"/>
  <c r="H18" i="1"/>
  <c r="G18" i="1"/>
  <c r="N18" i="1" s="1"/>
  <c r="E18" i="1"/>
  <c r="D18" i="1"/>
  <c r="C18" i="1"/>
  <c r="F18" i="1" s="1"/>
  <c r="T17" i="1"/>
  <c r="N17" i="1"/>
  <c r="F17" i="1"/>
  <c r="U17" i="1" s="1"/>
  <c r="T16" i="1"/>
  <c r="N16" i="1"/>
  <c r="F16" i="1"/>
  <c r="U16" i="1" s="1"/>
  <c r="T15" i="1"/>
  <c r="N15" i="1"/>
  <c r="N14" i="1" s="1"/>
  <c r="F15" i="1"/>
  <c r="U15" i="1" s="1"/>
  <c r="S14" i="1"/>
  <c r="S8" i="1" s="1"/>
  <c r="R14" i="1"/>
  <c r="Q14" i="1"/>
  <c r="P14" i="1"/>
  <c r="O14" i="1"/>
  <c r="T14" i="1" s="1"/>
  <c r="T8" i="1" s="1"/>
  <c r="M14" i="1"/>
  <c r="L14" i="1"/>
  <c r="K14" i="1"/>
  <c r="J14" i="1"/>
  <c r="I14" i="1"/>
  <c r="H14" i="1"/>
  <c r="G14" i="1"/>
  <c r="G8" i="1" s="1"/>
  <c r="N8" i="1" s="1"/>
  <c r="F14" i="1"/>
  <c r="U14" i="1" s="1"/>
  <c r="E14" i="1"/>
  <c r="D14" i="1"/>
  <c r="C14" i="1"/>
  <c r="C8" i="1" s="1"/>
  <c r="U13" i="1"/>
  <c r="T13" i="1"/>
  <c r="F13" i="1"/>
  <c r="U12" i="1"/>
  <c r="T12" i="1"/>
  <c r="N12" i="1"/>
  <c r="F12" i="1"/>
  <c r="U11" i="1"/>
  <c r="T11" i="1"/>
  <c r="N11" i="1"/>
  <c r="F11" i="1"/>
  <c r="U10" i="1"/>
  <c r="T10" i="1"/>
  <c r="N10" i="1"/>
  <c r="F10" i="1"/>
  <c r="T9" i="1"/>
  <c r="S9" i="1"/>
  <c r="R9" i="1"/>
  <c r="R8" i="1" s="1"/>
  <c r="Q9" i="1"/>
  <c r="Q8" i="1" s="1"/>
  <c r="P9" i="1"/>
  <c r="O9" i="1"/>
  <c r="M9" i="1"/>
  <c r="M8" i="1" s="1"/>
  <c r="L9" i="1"/>
  <c r="K9" i="1"/>
  <c r="J9" i="1"/>
  <c r="J8" i="1" s="1"/>
  <c r="I9" i="1"/>
  <c r="I8" i="1" s="1"/>
  <c r="H9" i="1"/>
  <c r="N9" i="1" s="1"/>
  <c r="U9" i="1" s="1"/>
  <c r="G9" i="1"/>
  <c r="F9" i="1"/>
  <c r="E9" i="1"/>
  <c r="E8" i="1" s="1"/>
  <c r="D9" i="1"/>
  <c r="C9" i="1"/>
  <c r="P8" i="1"/>
  <c r="O8" i="1"/>
  <c r="L8" i="1"/>
  <c r="H8" i="1"/>
  <c r="D8" i="1"/>
  <c r="U18" i="1" l="1"/>
  <c r="T26" i="1"/>
  <c r="U74" i="1"/>
  <c r="F8" i="1"/>
  <c r="U8" i="1" s="1"/>
  <c r="U27" i="1"/>
  <c r="U46" i="1"/>
  <c r="N27" i="1"/>
  <c r="F26" i="1"/>
  <c r="U26" i="1" s="1"/>
</calcChain>
</file>

<file path=xl/sharedStrings.xml><?xml version="1.0" encoding="utf-8"?>
<sst xmlns="http://schemas.openxmlformats.org/spreadsheetml/2006/main" count="179" uniqueCount="163">
  <si>
    <t>RESUMEN PRESUPUESTO DE EGRESOS PARA EJERCICIO FINANCIERO 2023</t>
  </si>
  <si>
    <t>CODIGO</t>
  </si>
  <si>
    <t>C O N C E P T O</t>
  </si>
  <si>
    <t>FUENTE DE FINANCIAMIENTO 1 (FF 1)      [1,5% del fondo General]</t>
  </si>
  <si>
    <t>FUENTE DE FINANCIAMIENTO 2 (FF2)</t>
  </si>
  <si>
    <t>FODES LIBRE DISPONIBILIDAD</t>
  </si>
  <si>
    <t>FODES LIBRE DISPONIBILIDAD, FISDL Y PRESTAMO INTERNO</t>
  </si>
  <si>
    <t>FONDOS PROPIOS</t>
  </si>
  <si>
    <t xml:space="preserve">AREA DE GESTION </t>
  </si>
  <si>
    <t>DESARR. SOC. A.G. 3</t>
  </si>
  <si>
    <t>DESARROLLO ECONOMICO A.G.4</t>
  </si>
  <si>
    <t>DEUDA PUB.</t>
  </si>
  <si>
    <t>AREA DE GESTION   3 y 4</t>
  </si>
  <si>
    <t>CODUCCION ADMINISTRATIVA   (AG 1)</t>
  </si>
  <si>
    <t>0301</t>
  </si>
  <si>
    <t>0302</t>
  </si>
  <si>
    <t>0401 /                     0402</t>
  </si>
  <si>
    <t>(AG  5)</t>
  </si>
  <si>
    <t>SUB TOTAL</t>
  </si>
  <si>
    <t>CONDUC. ADMINISTRAR   (AG 1)</t>
  </si>
  <si>
    <t>GRAN TOTAL</t>
  </si>
  <si>
    <t>0101</t>
  </si>
  <si>
    <t>0102</t>
  </si>
  <si>
    <t>0201</t>
  </si>
  <si>
    <t>Preinv.</t>
  </si>
  <si>
    <t>Proy. Des. Soc.</t>
  </si>
  <si>
    <t>Proyectos de Desarrollo Económico</t>
  </si>
  <si>
    <t>0501Financiamiento Munic.</t>
  </si>
  <si>
    <t>0401</t>
  </si>
  <si>
    <t>Dir. Superior</t>
  </si>
  <si>
    <t>Admon.Financ</t>
  </si>
  <si>
    <t>Serv.Mp.Div.</t>
  </si>
  <si>
    <t xml:space="preserve">FODES </t>
  </si>
  <si>
    <t>FODES</t>
  </si>
  <si>
    <t>FISDL</t>
  </si>
  <si>
    <t>FDO EMERG.</t>
  </si>
  <si>
    <t>PREST. INT.</t>
  </si>
  <si>
    <t>Des. Social</t>
  </si>
  <si>
    <t>Des.Econom</t>
  </si>
  <si>
    <t>REMUNERACIONES</t>
  </si>
  <si>
    <t>REMUNERACIONES PERMANENTES</t>
  </si>
  <si>
    <t>SUELDOS</t>
  </si>
  <si>
    <t>AGUINALDOS</t>
  </si>
  <si>
    <t>DIETAS</t>
  </si>
  <si>
    <t>51999</t>
  </si>
  <si>
    <t>REMUNERACIONES DIVERSAS</t>
  </si>
  <si>
    <t>512</t>
  </si>
  <si>
    <t xml:space="preserve">REMUNERACIONES EVENTUALES </t>
  </si>
  <si>
    <t>51201</t>
  </si>
  <si>
    <t>51202</t>
  </si>
  <si>
    <t>SALARIO POR JORNAL</t>
  </si>
  <si>
    <t>51203</t>
  </si>
  <si>
    <t xml:space="preserve">AGUINALDS </t>
  </si>
  <si>
    <t>514</t>
  </si>
  <si>
    <t>CONTRIB.PATRON.A INSTIT.SEG SOC.PUB</t>
  </si>
  <si>
    <t>51401</t>
  </si>
  <si>
    <t>POR REMUNERACIONES PERMANENTES</t>
  </si>
  <si>
    <t>515</t>
  </si>
  <si>
    <t>CONTRIB.PATRON.A INST.SEG SOC.PRIV</t>
  </si>
  <si>
    <t>51501</t>
  </si>
  <si>
    <t>516</t>
  </si>
  <si>
    <t>GASTOS DE REPRESENTACION</t>
  </si>
  <si>
    <t>51601</t>
  </si>
  <si>
    <t>POR PRESTACION DE SERVICIOS EN EL PAIS</t>
  </si>
  <si>
    <t>519</t>
  </si>
  <si>
    <t>REMUNERACIIONES DIVERSAS</t>
  </si>
  <si>
    <t>ADQUISICIONES DE BIENES Y SERVICIOS</t>
  </si>
  <si>
    <t>BIENES DE USO Y CONSUMO</t>
  </si>
  <si>
    <t>54101</t>
  </si>
  <si>
    <t>PRODUCTOS ALIMENTICIOS PARA PERSONAS</t>
  </si>
  <si>
    <t>54103</t>
  </si>
  <si>
    <t>PRODUCTOS AGROPECUARIOS Y FOREST..</t>
  </si>
  <si>
    <t>54104</t>
  </si>
  <si>
    <t>PRODUCTOS TEXTILES Y VESTUARIOS</t>
  </si>
  <si>
    <t>54105</t>
  </si>
  <si>
    <t xml:space="preserve">PRODUCTOS DE PAPEL Y CARTON </t>
  </si>
  <si>
    <t>54106</t>
  </si>
  <si>
    <t>PRODUCTOS DE CUERO Y CAUCHO</t>
  </si>
  <si>
    <t>54107</t>
  </si>
  <si>
    <t xml:space="preserve">PRODUCTOS QUIMICOS </t>
  </si>
  <si>
    <t>LLANTAS Y NEUMATICOS</t>
  </si>
  <si>
    <t>54110</t>
  </si>
  <si>
    <t>COMBUSTIBLES Y LUBRICANTES</t>
  </si>
  <si>
    <t>54111</t>
  </si>
  <si>
    <t>MINERALES NO METALICOS Y PROD DERIVAD</t>
  </si>
  <si>
    <t>54112</t>
  </si>
  <si>
    <t>MINERALES  METALICOS Y PROD DERIVAD</t>
  </si>
  <si>
    <t>54114</t>
  </si>
  <si>
    <t>MATERIALES DE OFICINA</t>
  </si>
  <si>
    <t>54115</t>
  </si>
  <si>
    <t>MATERIALES INFORMATICOS</t>
  </si>
  <si>
    <t>54116</t>
  </si>
  <si>
    <t>LIBROS, TEXTOS Y UTILES DE ENZEÑANZA</t>
  </si>
  <si>
    <t>54117</t>
  </si>
  <si>
    <t>MATERIALES DE DEFENZA Y SEGURIDAD PUBLICA</t>
  </si>
  <si>
    <t>54118</t>
  </si>
  <si>
    <t>HERRAMIENTAS,REPUESTOS Y ACCESORIOS</t>
  </si>
  <si>
    <t>54119</t>
  </si>
  <si>
    <t xml:space="preserve">MATERIALES ELECTRICOS </t>
  </si>
  <si>
    <t>54121</t>
  </si>
  <si>
    <t>ESPECIES MUNICIPALES DIVERSAS</t>
  </si>
  <si>
    <t>54199</t>
  </si>
  <si>
    <t>542</t>
  </si>
  <si>
    <t>SERVICIOS BASICOS</t>
  </si>
  <si>
    <t>54201</t>
  </si>
  <si>
    <t>SERVICIOS DE ENERGIA ELECTRICA</t>
  </si>
  <si>
    <t>54202</t>
  </si>
  <si>
    <t>SERVICIO DE AGUA</t>
  </si>
  <si>
    <t>54203</t>
  </si>
  <si>
    <t>SERVICOS DE TELECOMUNICACIONES</t>
  </si>
  <si>
    <t>54204</t>
  </si>
  <si>
    <t xml:space="preserve">SERVICIOS DE CORREOS </t>
  </si>
  <si>
    <t>54205</t>
  </si>
  <si>
    <t xml:space="preserve">ALUMBRADO PUBLICO </t>
  </si>
  <si>
    <t>SERVICIOS GRALES Y ARRENDAMIENTOS</t>
  </si>
  <si>
    <t>54301</t>
  </si>
  <si>
    <t>MANTTO Y REPARACIÓN DE BIENES MUEB</t>
  </si>
  <si>
    <t>54302</t>
  </si>
  <si>
    <t>MANTTO Y REPARACIÓN DE VEHICULOS</t>
  </si>
  <si>
    <t>54303</t>
  </si>
  <si>
    <t>MANTTO Y RAPARACION DE BIENES INMUEB</t>
  </si>
  <si>
    <t>54304</t>
  </si>
  <si>
    <t>TRANSPORTE FLETES Y ALMACEMAMIENTOS</t>
  </si>
  <si>
    <t>54305</t>
  </si>
  <si>
    <t xml:space="preserve">SERVCIOS DE PUBLICIDAD </t>
  </si>
  <si>
    <t>54307</t>
  </si>
  <si>
    <t>SERVICIOS DE LIMPIEZA Y FUMIGACION</t>
  </si>
  <si>
    <t>54309</t>
  </si>
  <si>
    <t>SERVICIOS DE LABORATORIO</t>
  </si>
  <si>
    <t>54313</t>
  </si>
  <si>
    <t>IMPRESIONES, PUBLICACION Y REPRODUCC</t>
  </si>
  <si>
    <t>54314</t>
  </si>
  <si>
    <t xml:space="preserve">ATENSIONES SOCIALES </t>
  </si>
  <si>
    <t>54316</t>
  </si>
  <si>
    <t>ARRENDAMIENTO DE BIENES MUEBLES</t>
  </si>
  <si>
    <t>54317</t>
  </si>
  <si>
    <t>ARRENDAMIENTO DE BIENES INMUEBLES</t>
  </si>
  <si>
    <t>54399</t>
  </si>
  <si>
    <t>SERVICIOS GENERALES Y ARREN  DIVERSOS</t>
  </si>
  <si>
    <t>544</t>
  </si>
  <si>
    <t xml:space="preserve">PASAJE Y VIATICOS </t>
  </si>
  <si>
    <t>54401</t>
  </si>
  <si>
    <t xml:space="preserve">PASAJES AL INTERIOR </t>
  </si>
  <si>
    <t>54402</t>
  </si>
  <si>
    <t>PASAJES AL EXTERIOR</t>
  </si>
  <si>
    <t>54403</t>
  </si>
  <si>
    <t xml:space="preserve">VIATICOS POR COMISION INTERNA </t>
  </si>
  <si>
    <t>545</t>
  </si>
  <si>
    <t>CONSULTORIA, ESTUDIOS E INVESTIGACIO</t>
  </si>
  <si>
    <t>54503</t>
  </si>
  <si>
    <t>SERVICICIOS JURIDICOS</t>
  </si>
  <si>
    <t>54504</t>
  </si>
  <si>
    <t>SERVCIOS DE CONTABILIDAD Y AUDITORIA</t>
  </si>
  <si>
    <t>54505</t>
  </si>
  <si>
    <t>SERVICIOS DE CAPACITACION</t>
  </si>
  <si>
    <t>54599</t>
  </si>
  <si>
    <t>CONSULT, ESTUDIOS E INVESTIGACIO DIV</t>
  </si>
  <si>
    <t>546</t>
  </si>
  <si>
    <t>TRATAMIENTO DE DESECHOS SOLIDOS</t>
  </si>
  <si>
    <t>54602</t>
  </si>
  <si>
    <t>DEPOSITO DE DESECHOS SÓLIDOS</t>
  </si>
  <si>
    <t>54603</t>
  </si>
  <si>
    <t>RECOLECCION DE DESECHOS SÓLIDOS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</si>
</sst>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4" fontId="2" fillId="0" borderId="0" xfId="1" applyNumberFormat="1" applyFont="1" applyBorder="1" applyAlignment="1">
      <alignment horizontal="center"/>
    </xf>
    <xf numFmtId="49" fontId="3" fillId="2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/>
    </xf>
    <xf numFmtId="4" fontId="2" fillId="2" borderId="3" xfId="1" applyNumberFormat="1" applyFont="1" applyFill="1" applyBorder="1" applyAlignment="1">
      <alignment horizontal="center"/>
    </xf>
    <xf numFmtId="4" fontId="2" fillId="2" borderId="4" xfId="1" applyNumberFormat="1" applyFont="1" applyFill="1" applyBorder="1" applyAlignment="1">
      <alignment horizontal="center"/>
    </xf>
    <xf numFmtId="4" fontId="5" fillId="2" borderId="2" xfId="1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 vertical="center"/>
    </xf>
    <xf numFmtId="4" fontId="4" fillId="2" borderId="5" xfId="1" applyNumberFormat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/>
    </xf>
    <xf numFmtId="4" fontId="2" fillId="2" borderId="7" xfId="1" applyNumberFormat="1" applyFont="1" applyFill="1" applyBorder="1" applyAlignment="1">
      <alignment horizontal="center"/>
    </xf>
    <xf numFmtId="4" fontId="2" fillId="2" borderId="8" xfId="1" applyNumberFormat="1" applyFont="1" applyFill="1" applyBorder="1" applyAlignment="1">
      <alignment horizontal="center"/>
    </xf>
    <xf numFmtId="4" fontId="2" fillId="2" borderId="7" xfId="1" applyNumberFormat="1" applyFont="1" applyFill="1" applyBorder="1" applyAlignment="1">
      <alignment horizontal="center"/>
    </xf>
    <xf numFmtId="4" fontId="6" fillId="2" borderId="2" xfId="1" applyNumberFormat="1" applyFont="1" applyFill="1" applyBorder="1" applyAlignment="1">
      <alignment horizontal="center"/>
    </xf>
    <xf numFmtId="4" fontId="6" fillId="2" borderId="3" xfId="1" applyNumberFormat="1" applyFont="1" applyFill="1" applyBorder="1" applyAlignment="1">
      <alignment horizontal="center"/>
    </xf>
    <xf numFmtId="4" fontId="6" fillId="2" borderId="4" xfId="1" applyNumberFormat="1" applyFont="1" applyFill="1" applyBorder="1" applyAlignment="1">
      <alignment horizontal="center"/>
    </xf>
    <xf numFmtId="4" fontId="7" fillId="2" borderId="1" xfId="1" applyNumberFormat="1" applyFont="1" applyFill="1" applyBorder="1" applyAlignment="1"/>
    <xf numFmtId="4" fontId="7" fillId="2" borderId="9" xfId="1" applyNumberFormat="1" applyFont="1" applyFill="1" applyBorder="1" applyAlignment="1">
      <alignment horizontal="center"/>
    </xf>
    <xf numFmtId="4" fontId="7" fillId="2" borderId="0" xfId="1" applyNumberFormat="1" applyFont="1" applyFill="1" applyBorder="1" applyAlignment="1">
      <alignment horizontal="center"/>
    </xf>
    <xf numFmtId="4" fontId="7" fillId="2" borderId="10" xfId="1" applyNumberFormat="1" applyFont="1" applyFill="1" applyBorder="1" applyAlignment="1">
      <alignment horizontal="center"/>
    </xf>
    <xf numFmtId="49" fontId="7" fillId="2" borderId="1" xfId="1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7" fillId="2" borderId="6" xfId="1" applyNumberFormat="1" applyFont="1" applyFill="1" applyBorder="1" applyAlignment="1">
      <alignment horizontal="left"/>
    </xf>
    <xf numFmtId="49" fontId="7" fillId="2" borderId="7" xfId="1" applyNumberFormat="1" applyFont="1" applyFill="1" applyBorder="1" applyAlignment="1">
      <alignment horizontal="left"/>
    </xf>
    <xf numFmtId="49" fontId="7" fillId="2" borderId="8" xfId="1" applyNumberFormat="1" applyFont="1" applyFill="1" applyBorder="1" applyAlignment="1">
      <alignment horizontal="left"/>
    </xf>
    <xf numFmtId="4" fontId="7" fillId="2" borderId="6" xfId="1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4" fontId="7" fillId="2" borderId="1" xfId="1" applyNumberFormat="1" applyFont="1" applyFill="1" applyBorder="1" applyAlignment="1">
      <alignment horizontal="center"/>
    </xf>
    <xf numFmtId="4" fontId="7" fillId="2" borderId="2" xfId="1" applyNumberFormat="1" applyFont="1" applyFill="1" applyBorder="1" applyAlignment="1">
      <alignment horizontal="center"/>
    </xf>
    <xf numFmtId="4" fontId="7" fillId="2" borderId="3" xfId="1" applyNumberFormat="1" applyFont="1" applyFill="1" applyBorder="1" applyAlignment="1">
      <alignment horizontal="center"/>
    </xf>
    <xf numFmtId="4" fontId="7" fillId="2" borderId="4" xfId="1" applyNumberFormat="1" applyFont="1" applyFill="1" applyBorder="1" applyAlignment="1">
      <alignment horizontal="center"/>
    </xf>
    <xf numFmtId="4" fontId="7" fillId="2" borderId="6" xfId="1" applyNumberFormat="1" applyFont="1" applyFill="1" applyBorder="1" applyAlignment="1"/>
    <xf numFmtId="4" fontId="7" fillId="2" borderId="7" xfId="1" applyNumberFormat="1" applyFont="1" applyFill="1" applyBorder="1" applyAlignment="1"/>
    <xf numFmtId="4" fontId="7" fillId="2" borderId="4" xfId="1" applyNumberFormat="1" applyFont="1" applyFill="1" applyBorder="1" applyAlignment="1"/>
    <xf numFmtId="4" fontId="7" fillId="2" borderId="1" xfId="1" applyNumberFormat="1" applyFont="1" applyFill="1" applyBorder="1" applyAlignment="1">
      <alignment horizontal="center" vertical="center"/>
    </xf>
    <xf numFmtId="4" fontId="7" fillId="2" borderId="6" xfId="1" applyNumberFormat="1" applyFont="1" applyFill="1" applyBorder="1" applyAlignment="1">
      <alignment horizontal="center"/>
    </xf>
    <xf numFmtId="4" fontId="7" fillId="2" borderId="11" xfId="1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49" fontId="7" fillId="2" borderId="12" xfId="1" applyNumberFormat="1" applyFont="1" applyFill="1" applyBorder="1" applyAlignment="1">
      <alignment horizontal="center"/>
    </xf>
    <xf numFmtId="49" fontId="7" fillId="2" borderId="13" xfId="1" applyNumberFormat="1" applyFont="1" applyFill="1" applyBorder="1" applyAlignment="1">
      <alignment horizontal="center"/>
    </xf>
    <xf numFmtId="49" fontId="7" fillId="2" borderId="10" xfId="1" applyNumberFormat="1" applyFont="1" applyFill="1" applyBorder="1" applyAlignment="1">
      <alignment horizontal="center"/>
    </xf>
    <xf numFmtId="4" fontId="7" fillId="2" borderId="5" xfId="1" applyNumberFormat="1" applyFont="1" applyFill="1" applyBorder="1" applyAlignment="1">
      <alignment horizontal="center"/>
    </xf>
    <xf numFmtId="4" fontId="7" fillId="2" borderId="9" xfId="1" applyNumberFormat="1" applyFont="1" applyFill="1" applyBorder="1" applyAlignment="1">
      <alignment horizontal="center"/>
    </xf>
    <xf numFmtId="49" fontId="7" fillId="2" borderId="5" xfId="1" applyNumberFormat="1" applyFont="1" applyFill="1" applyBorder="1" applyAlignment="1">
      <alignment horizontal="center"/>
    </xf>
    <xf numFmtId="4" fontId="7" fillId="2" borderId="5" xfId="1" applyNumberFormat="1" applyFont="1" applyFill="1" applyBorder="1" applyAlignment="1">
      <alignment horizontal="center" vertical="center"/>
    </xf>
    <xf numFmtId="49" fontId="3" fillId="2" borderId="11" xfId="1" applyNumberFormat="1" applyFont="1" applyFill="1" applyBorder="1" applyAlignment="1">
      <alignment horizontal="center" vertical="center"/>
    </xf>
    <xf numFmtId="4" fontId="4" fillId="2" borderId="11" xfId="1" applyNumberFormat="1" applyFont="1" applyFill="1" applyBorder="1" applyAlignment="1">
      <alignment horizontal="center" vertical="center"/>
    </xf>
    <xf numFmtId="4" fontId="9" fillId="2" borderId="9" xfId="1" applyNumberFormat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center"/>
    </xf>
    <xf numFmtId="4" fontId="7" fillId="2" borderId="5" xfId="1" applyNumberFormat="1" applyFont="1" applyFill="1" applyBorder="1" applyAlignment="1">
      <alignment horizontal="center"/>
    </xf>
    <xf numFmtId="4" fontId="7" fillId="2" borderId="11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4" fontId="7" fillId="2" borderId="14" xfId="1" applyNumberFormat="1" applyFont="1" applyFill="1" applyBorder="1" applyAlignment="1">
      <alignment horizontal="center"/>
    </xf>
    <xf numFmtId="4" fontId="7" fillId="2" borderId="10" xfId="1" applyNumberFormat="1" applyFont="1" applyFill="1" applyBorder="1" applyAlignment="1"/>
    <xf numFmtId="4" fontId="9" fillId="2" borderId="5" xfId="1" applyNumberFormat="1" applyFont="1" applyFill="1" applyBorder="1" applyAlignment="1">
      <alignment horizontal="center"/>
    </xf>
    <xf numFmtId="4" fontId="9" fillId="2" borderId="11" xfId="1" applyNumberFormat="1" applyFont="1" applyFill="1" applyBorder="1" applyAlignment="1">
      <alignment horizontal="center"/>
    </xf>
    <xf numFmtId="4" fontId="7" fillId="2" borderId="11" xfId="1" applyNumberFormat="1" applyFont="1" applyFill="1" applyBorder="1" applyAlignment="1">
      <alignment horizontal="center" vertical="center"/>
    </xf>
    <xf numFmtId="49" fontId="6" fillId="0" borderId="15" xfId="1" applyNumberFormat="1" applyFont="1" applyFill="1" applyBorder="1" applyAlignment="1">
      <alignment horizontal="left"/>
    </xf>
    <xf numFmtId="4" fontId="6" fillId="0" borderId="16" xfId="1" applyNumberFormat="1" applyFont="1" applyFill="1" applyBorder="1"/>
    <xf numFmtId="4" fontId="6" fillId="0" borderId="17" xfId="1" applyNumberFormat="1" applyFont="1" applyFill="1" applyBorder="1"/>
    <xf numFmtId="4" fontId="6" fillId="3" borderId="18" xfId="1" applyNumberFormat="1" applyFont="1" applyFill="1" applyBorder="1"/>
    <xf numFmtId="4" fontId="6" fillId="0" borderId="19" xfId="1" applyNumberFormat="1" applyFont="1" applyFill="1" applyBorder="1"/>
    <xf numFmtId="4" fontId="6" fillId="0" borderId="18" xfId="1" applyNumberFormat="1" applyFont="1" applyFill="1" applyBorder="1"/>
    <xf numFmtId="49" fontId="6" fillId="0" borderId="20" xfId="1" applyNumberFormat="1" applyFont="1" applyFill="1" applyBorder="1" applyAlignment="1">
      <alignment horizontal="left"/>
    </xf>
    <xf numFmtId="4" fontId="6" fillId="0" borderId="21" xfId="1" applyNumberFormat="1" applyFont="1" applyFill="1" applyBorder="1"/>
    <xf numFmtId="4" fontId="6" fillId="0" borderId="22" xfId="1" applyNumberFormat="1" applyFont="1" applyFill="1" applyBorder="1"/>
    <xf numFmtId="4" fontId="6" fillId="0" borderId="23" xfId="1" applyNumberFormat="1" applyFont="1" applyFill="1" applyBorder="1"/>
    <xf numFmtId="4" fontId="6" fillId="3" borderId="22" xfId="1" applyNumberFormat="1" applyFont="1" applyFill="1" applyBorder="1"/>
    <xf numFmtId="4" fontId="6" fillId="0" borderId="20" xfId="1" applyNumberFormat="1" applyFont="1" applyFill="1" applyBorder="1"/>
    <xf numFmtId="49" fontId="7" fillId="0" borderId="20" xfId="1" applyNumberFormat="1" applyFont="1" applyFill="1" applyBorder="1" applyAlignment="1">
      <alignment horizontal="left"/>
    </xf>
    <xf numFmtId="4" fontId="7" fillId="0" borderId="21" xfId="1" applyNumberFormat="1" applyFont="1" applyFill="1" applyBorder="1"/>
    <xf numFmtId="4" fontId="7" fillId="0" borderId="22" xfId="1" applyNumberFormat="1" applyFont="1" applyFill="1" applyBorder="1"/>
    <xf numFmtId="4" fontId="7" fillId="3" borderId="22" xfId="1" applyNumberFormat="1" applyFont="1" applyFill="1" applyBorder="1"/>
    <xf numFmtId="4" fontId="7" fillId="0" borderId="22" xfId="1" applyNumberFormat="1" applyFont="1" applyBorder="1"/>
    <xf numFmtId="4" fontId="7" fillId="0" borderId="21" xfId="1" applyNumberFormat="1" applyFont="1" applyBorder="1"/>
    <xf numFmtId="4" fontId="7" fillId="0" borderId="18" xfId="1" applyNumberFormat="1" applyFont="1" applyFill="1" applyBorder="1"/>
    <xf numFmtId="4" fontId="7" fillId="3" borderId="18" xfId="1" applyNumberFormat="1" applyFont="1" applyFill="1" applyBorder="1"/>
    <xf numFmtId="4" fontId="6" fillId="0" borderId="21" xfId="1" applyNumberFormat="1" applyFont="1" applyBorder="1"/>
    <xf numFmtId="4" fontId="10" fillId="0" borderId="21" xfId="1" applyNumberFormat="1" applyFont="1" applyFill="1" applyBorder="1"/>
    <xf numFmtId="4" fontId="6" fillId="3" borderId="0" xfId="0" applyNumberFormat="1" applyFont="1" applyFill="1"/>
    <xf numFmtId="4" fontId="6" fillId="3" borderId="24" xfId="1" applyNumberFormat="1" applyFont="1" applyFill="1" applyBorder="1"/>
    <xf numFmtId="49" fontId="7" fillId="0" borderId="25" xfId="1" applyNumberFormat="1" applyFont="1" applyFill="1" applyBorder="1" applyAlignment="1">
      <alignment horizontal="left"/>
    </xf>
    <xf numFmtId="4" fontId="7" fillId="0" borderId="25" xfId="1" applyNumberFormat="1" applyFont="1" applyFill="1" applyBorder="1"/>
    <xf numFmtId="4" fontId="7" fillId="0" borderId="25" xfId="1" applyNumberFormat="1" applyFont="1" applyBorder="1"/>
    <xf numFmtId="4" fontId="7" fillId="4" borderId="25" xfId="1" applyNumberFormat="1" applyFont="1" applyFill="1" applyBorder="1"/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abSelected="1" topLeftCell="G1" workbookViewId="0">
      <selection sqref="A1:U77"/>
    </sheetView>
  </sheetViews>
  <sheetFormatPr baseColWidth="10" defaultRowHeight="15" x14ac:dyDescent="0.25"/>
  <sheetData>
    <row r="1" spans="1:21" ht="16.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6.5" thickBot="1" x14ac:dyDescent="0.3">
      <c r="A2" s="2" t="s">
        <v>1</v>
      </c>
      <c r="B2" s="3" t="s">
        <v>2</v>
      </c>
      <c r="C2" s="4" t="s">
        <v>3</v>
      </c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 t="s">
        <v>4</v>
      </c>
      <c r="P2" s="8"/>
      <c r="Q2" s="8"/>
      <c r="R2" s="8"/>
      <c r="S2" s="8"/>
      <c r="T2" s="8"/>
      <c r="U2" s="9"/>
    </row>
    <row r="3" spans="1:21" ht="16.5" thickBot="1" x14ac:dyDescent="0.3">
      <c r="A3" s="10"/>
      <c r="B3" s="11"/>
      <c r="C3" s="12" t="s">
        <v>5</v>
      </c>
      <c r="D3" s="13"/>
      <c r="E3" s="13"/>
      <c r="F3" s="14"/>
      <c r="G3" s="15"/>
      <c r="H3" s="5" t="s">
        <v>6</v>
      </c>
      <c r="I3" s="5"/>
      <c r="J3" s="5"/>
      <c r="K3" s="5"/>
      <c r="L3" s="5"/>
      <c r="M3" s="5"/>
      <c r="N3" s="6"/>
      <c r="O3" s="7" t="s">
        <v>7</v>
      </c>
      <c r="P3" s="8"/>
      <c r="Q3" s="8"/>
      <c r="R3" s="8"/>
      <c r="S3" s="8"/>
      <c r="T3" s="8"/>
      <c r="U3" s="9"/>
    </row>
    <row r="4" spans="1:21" ht="15.75" thickBot="1" x14ac:dyDescent="0.3">
      <c r="A4" s="10"/>
      <c r="B4" s="11"/>
      <c r="C4" s="16" t="s">
        <v>8</v>
      </c>
      <c r="D4" s="17"/>
      <c r="E4" s="17"/>
      <c r="F4" s="18"/>
      <c r="G4" s="16" t="s">
        <v>9</v>
      </c>
      <c r="H4" s="17"/>
      <c r="I4" s="16" t="s">
        <v>10</v>
      </c>
      <c r="J4" s="8"/>
      <c r="K4" s="9"/>
      <c r="L4" s="16" t="s">
        <v>11</v>
      </c>
      <c r="M4" s="9"/>
      <c r="N4" s="19"/>
      <c r="O4" s="16" t="s">
        <v>8</v>
      </c>
      <c r="P4" s="17"/>
      <c r="Q4" s="18"/>
      <c r="R4" s="16" t="s">
        <v>12</v>
      </c>
      <c r="S4" s="17"/>
      <c r="T4" s="17"/>
      <c r="U4" s="18"/>
    </row>
    <row r="5" spans="1:21" ht="15.75" thickBot="1" x14ac:dyDescent="0.3">
      <c r="A5" s="10"/>
      <c r="B5" s="11"/>
      <c r="C5" s="20" t="s">
        <v>13</v>
      </c>
      <c r="D5" s="21"/>
      <c r="E5" s="21"/>
      <c r="F5" s="22"/>
      <c r="G5" s="23" t="s">
        <v>14</v>
      </c>
      <c r="H5" s="24" t="s">
        <v>15</v>
      </c>
      <c r="I5" s="25" t="s">
        <v>16</v>
      </c>
      <c r="J5" s="26"/>
      <c r="K5" s="27"/>
      <c r="L5" s="28" t="s">
        <v>17</v>
      </c>
      <c r="M5" s="29"/>
      <c r="N5" s="30" t="s">
        <v>18</v>
      </c>
      <c r="O5" s="31" t="s">
        <v>19</v>
      </c>
      <c r="P5" s="32"/>
      <c r="Q5" s="33"/>
      <c r="R5" s="34"/>
      <c r="S5" s="35"/>
      <c r="T5" s="36"/>
      <c r="U5" s="37" t="s">
        <v>20</v>
      </c>
    </row>
    <row r="6" spans="1:21" ht="15.75" thickBot="1" x14ac:dyDescent="0.3">
      <c r="A6" s="10"/>
      <c r="B6" s="11"/>
      <c r="C6" s="38" t="s">
        <v>21</v>
      </c>
      <c r="D6" s="38" t="s">
        <v>22</v>
      </c>
      <c r="E6" s="23" t="s">
        <v>23</v>
      </c>
      <c r="F6" s="30" t="s">
        <v>18</v>
      </c>
      <c r="G6" s="39" t="s">
        <v>24</v>
      </c>
      <c r="H6" s="40" t="s">
        <v>25</v>
      </c>
      <c r="I6" s="41" t="s">
        <v>26</v>
      </c>
      <c r="J6" s="42"/>
      <c r="K6" s="43"/>
      <c r="L6" s="41" t="s">
        <v>27</v>
      </c>
      <c r="M6" s="43"/>
      <c r="N6" s="44"/>
      <c r="O6" s="45" t="s">
        <v>21</v>
      </c>
      <c r="P6" s="45" t="s">
        <v>22</v>
      </c>
      <c r="Q6" s="46" t="s">
        <v>23</v>
      </c>
      <c r="R6" s="23" t="s">
        <v>15</v>
      </c>
      <c r="S6" s="23" t="s">
        <v>28</v>
      </c>
      <c r="T6" s="37" t="s">
        <v>18</v>
      </c>
      <c r="U6" s="47"/>
    </row>
    <row r="7" spans="1:21" ht="15.75" thickBot="1" x14ac:dyDescent="0.3">
      <c r="A7" s="48"/>
      <c r="B7" s="49"/>
      <c r="C7" s="50" t="s">
        <v>29</v>
      </c>
      <c r="D7" s="51" t="s">
        <v>30</v>
      </c>
      <c r="E7" s="52" t="s">
        <v>31</v>
      </c>
      <c r="F7" s="53"/>
      <c r="G7" s="54" t="s">
        <v>32</v>
      </c>
      <c r="H7" s="55"/>
      <c r="I7" s="45" t="s">
        <v>33</v>
      </c>
      <c r="J7" s="45" t="s">
        <v>34</v>
      </c>
      <c r="K7" s="45" t="s">
        <v>35</v>
      </c>
      <c r="L7" s="45" t="s">
        <v>33</v>
      </c>
      <c r="M7" s="56" t="s">
        <v>36</v>
      </c>
      <c r="N7" s="57"/>
      <c r="O7" s="50" t="s">
        <v>29</v>
      </c>
      <c r="P7" s="50" t="s">
        <v>30</v>
      </c>
      <c r="Q7" s="58" t="s">
        <v>31</v>
      </c>
      <c r="R7" s="52" t="s">
        <v>37</v>
      </c>
      <c r="S7" s="59" t="s">
        <v>38</v>
      </c>
      <c r="T7" s="60"/>
      <c r="U7" s="60"/>
    </row>
    <row r="8" spans="1:21" x14ac:dyDescent="0.25">
      <c r="A8" s="61">
        <v>51</v>
      </c>
      <c r="B8" s="62" t="s">
        <v>39</v>
      </c>
      <c r="C8" s="62">
        <f>SUM(C9+C14+C18+C20+C22)</f>
        <v>101478</v>
      </c>
      <c r="D8" s="62">
        <f>SUM(D9+D14+D18+D20)</f>
        <v>50305</v>
      </c>
      <c r="E8" s="63">
        <f>SUM(E9+E14+E18+E20+E22)</f>
        <v>85289</v>
      </c>
      <c r="F8" s="64">
        <f>SUM(F9+F14+F18+F20+F22)</f>
        <v>237072</v>
      </c>
      <c r="G8" s="62">
        <f>SUM(G9+G14+G18+G20)</f>
        <v>0</v>
      </c>
      <c r="H8" s="63">
        <f>SUM(H9,H14,H18,H20)</f>
        <v>0</v>
      </c>
      <c r="I8" s="63">
        <f>SUM(I9+I14+I18+I20)</f>
        <v>0</v>
      </c>
      <c r="J8" s="63">
        <f>SUM(J9+J14)</f>
        <v>0</v>
      </c>
      <c r="K8" s="63">
        <f t="shared" ref="K8:P8" si="0">SUM(K9,K18,K20)</f>
        <v>0</v>
      </c>
      <c r="L8" s="63">
        <f t="shared" si="0"/>
        <v>0</v>
      </c>
      <c r="M8" s="65">
        <f t="shared" si="0"/>
        <v>0</v>
      </c>
      <c r="N8" s="64">
        <f>SUM(G8:M8)</f>
        <v>0</v>
      </c>
      <c r="O8" s="62">
        <f>SUM(O9,O18,O20,O22)</f>
        <v>62000</v>
      </c>
      <c r="P8" s="63">
        <f t="shared" si="0"/>
        <v>42000</v>
      </c>
      <c r="Q8" s="62">
        <f>SUM(Q9+Q14+Q18+Q20)</f>
        <v>61000</v>
      </c>
      <c r="R8" s="62">
        <f>SUM(R9,R14,R18,R20)</f>
        <v>20000</v>
      </c>
      <c r="S8" s="62">
        <f>SUM(S9,S14,S18,S20)</f>
        <v>0</v>
      </c>
      <c r="T8" s="64">
        <f>SUM(T9+T14+T18+T20+T22+T24)</f>
        <v>185000</v>
      </c>
      <c r="U8" s="66">
        <f>SUM(F8+N8+T8)</f>
        <v>422072</v>
      </c>
    </row>
    <row r="9" spans="1:21" x14ac:dyDescent="0.25">
      <c r="A9" s="67">
        <v>511</v>
      </c>
      <c r="B9" s="68" t="s">
        <v>40</v>
      </c>
      <c r="C9" s="68">
        <f t="shared" ref="C9:H9" si="1">SUM(C10:C13)</f>
        <v>87978</v>
      </c>
      <c r="D9" s="69">
        <f t="shared" si="1"/>
        <v>39305</v>
      </c>
      <c r="E9" s="70">
        <f t="shared" si="1"/>
        <v>54789</v>
      </c>
      <c r="F9" s="71">
        <f t="shared" si="1"/>
        <v>182072</v>
      </c>
      <c r="G9" s="69">
        <f t="shared" si="1"/>
        <v>0</v>
      </c>
      <c r="H9" s="72">
        <f t="shared" si="1"/>
        <v>0</v>
      </c>
      <c r="I9" s="69">
        <f>SUM(I10:I12)</f>
        <v>0</v>
      </c>
      <c r="J9" s="69">
        <f>SUM(J10:J12)</f>
        <v>0</v>
      </c>
      <c r="K9" s="69">
        <f>SUM(K10:K12)</f>
        <v>0</v>
      </c>
      <c r="L9" s="69">
        <f>SUM(L10:L12)</f>
        <v>0</v>
      </c>
      <c r="M9" s="68">
        <f>SUM(M10:M12)</f>
        <v>0</v>
      </c>
      <c r="N9" s="71">
        <f t="shared" ref="N9:N77" si="2">SUM(G9:M9)</f>
        <v>0</v>
      </c>
      <c r="O9" s="69">
        <f t="shared" ref="O9:T9" si="3">SUM(O10:O13)</f>
        <v>48000</v>
      </c>
      <c r="P9" s="70">
        <f t="shared" si="3"/>
        <v>34000</v>
      </c>
      <c r="Q9" s="69">
        <f t="shared" si="3"/>
        <v>47000</v>
      </c>
      <c r="R9" s="69">
        <f t="shared" si="3"/>
        <v>0</v>
      </c>
      <c r="S9" s="69">
        <f t="shared" si="3"/>
        <v>0</v>
      </c>
      <c r="T9" s="71">
        <f t="shared" si="3"/>
        <v>129000</v>
      </c>
      <c r="U9" s="66">
        <f t="shared" ref="U9:U77" si="4">SUM(F9+N9+T9)</f>
        <v>311072</v>
      </c>
    </row>
    <row r="10" spans="1:21" x14ac:dyDescent="0.25">
      <c r="A10" s="73">
        <v>51101</v>
      </c>
      <c r="B10" s="74" t="s">
        <v>41</v>
      </c>
      <c r="C10" s="75">
        <v>47124</v>
      </c>
      <c r="D10" s="75">
        <v>33690</v>
      </c>
      <c r="E10" s="74">
        <v>46962</v>
      </c>
      <c r="F10" s="76">
        <f t="shared" ref="F10:F73" si="5">C10+D10+E10</f>
        <v>127776</v>
      </c>
      <c r="G10" s="75">
        <v>0</v>
      </c>
      <c r="H10" s="77">
        <v>0</v>
      </c>
      <c r="I10" s="77">
        <v>0</v>
      </c>
      <c r="J10" s="78">
        <v>0</v>
      </c>
      <c r="K10" s="78">
        <v>0</v>
      </c>
      <c r="L10" s="78">
        <v>0</v>
      </c>
      <c r="M10" s="78">
        <v>0</v>
      </c>
      <c r="N10" s="76">
        <f t="shared" si="2"/>
        <v>0</v>
      </c>
      <c r="O10" s="75">
        <v>48000</v>
      </c>
      <c r="P10" s="75">
        <v>34000</v>
      </c>
      <c r="Q10" s="74">
        <v>47000</v>
      </c>
      <c r="R10" s="78">
        <v>0</v>
      </c>
      <c r="S10" s="78">
        <v>0</v>
      </c>
      <c r="T10" s="76">
        <f>SUM(O10:S10)</f>
        <v>129000</v>
      </c>
      <c r="U10" s="79">
        <f t="shared" si="4"/>
        <v>256776</v>
      </c>
    </row>
    <row r="11" spans="1:21" x14ac:dyDescent="0.25">
      <c r="A11" s="73">
        <v>51103</v>
      </c>
      <c r="B11" s="74" t="s">
        <v>42</v>
      </c>
      <c r="C11" s="75">
        <v>7854</v>
      </c>
      <c r="D11" s="75">
        <v>5615</v>
      </c>
      <c r="E11" s="74">
        <v>7827</v>
      </c>
      <c r="F11" s="76">
        <f>C11+D11+E11</f>
        <v>21296</v>
      </c>
      <c r="G11" s="75">
        <v>0</v>
      </c>
      <c r="H11" s="77">
        <v>0</v>
      </c>
      <c r="I11" s="77">
        <v>0</v>
      </c>
      <c r="J11" s="78">
        <v>0</v>
      </c>
      <c r="K11" s="78">
        <v>0</v>
      </c>
      <c r="L11" s="78">
        <v>0</v>
      </c>
      <c r="M11" s="78">
        <v>0</v>
      </c>
      <c r="N11" s="76">
        <f t="shared" si="2"/>
        <v>0</v>
      </c>
      <c r="O11" s="75">
        <v>0</v>
      </c>
      <c r="P11" s="75">
        <v>0</v>
      </c>
      <c r="Q11" s="74">
        <v>0</v>
      </c>
      <c r="R11" s="78">
        <v>0</v>
      </c>
      <c r="S11" s="78">
        <v>0</v>
      </c>
      <c r="T11" s="76">
        <f>SUM(O11:S11)</f>
        <v>0</v>
      </c>
      <c r="U11" s="79">
        <f t="shared" si="4"/>
        <v>21296</v>
      </c>
    </row>
    <row r="12" spans="1:21" x14ac:dyDescent="0.25">
      <c r="A12" s="73">
        <v>51105</v>
      </c>
      <c r="B12" s="74" t="s">
        <v>43</v>
      </c>
      <c r="C12" s="75">
        <v>33000</v>
      </c>
      <c r="D12" s="75">
        <v>0</v>
      </c>
      <c r="E12" s="74">
        <v>0</v>
      </c>
      <c r="F12" s="76">
        <f t="shared" si="5"/>
        <v>33000</v>
      </c>
      <c r="G12" s="75">
        <v>0</v>
      </c>
      <c r="H12" s="77">
        <v>0</v>
      </c>
      <c r="I12" s="77">
        <v>0</v>
      </c>
      <c r="J12" s="78">
        <v>0</v>
      </c>
      <c r="K12" s="78">
        <v>0</v>
      </c>
      <c r="L12" s="78">
        <v>0</v>
      </c>
      <c r="M12" s="78">
        <v>0</v>
      </c>
      <c r="N12" s="76">
        <f t="shared" si="2"/>
        <v>0</v>
      </c>
      <c r="O12" s="75">
        <v>0</v>
      </c>
      <c r="P12" s="75">
        <v>0</v>
      </c>
      <c r="Q12" s="74">
        <v>0</v>
      </c>
      <c r="R12" s="78">
        <v>0</v>
      </c>
      <c r="S12" s="78">
        <v>0</v>
      </c>
      <c r="T12" s="76">
        <f>SUM(O12:S12)</f>
        <v>0</v>
      </c>
      <c r="U12" s="79">
        <f t="shared" si="4"/>
        <v>33000</v>
      </c>
    </row>
    <row r="13" spans="1:21" x14ac:dyDescent="0.25">
      <c r="A13" s="73" t="s">
        <v>44</v>
      </c>
      <c r="B13" s="74" t="s">
        <v>45</v>
      </c>
      <c r="C13" s="75">
        <v>0</v>
      </c>
      <c r="D13" s="75">
        <v>0</v>
      </c>
      <c r="E13" s="74">
        <v>0</v>
      </c>
      <c r="F13" s="76">
        <f t="shared" si="5"/>
        <v>0</v>
      </c>
      <c r="G13" s="75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  <c r="M13" s="78">
        <v>0</v>
      </c>
      <c r="N13" s="80">
        <v>0</v>
      </c>
      <c r="O13" s="75">
        <v>0</v>
      </c>
      <c r="P13" s="75">
        <v>0</v>
      </c>
      <c r="Q13" s="74">
        <v>0</v>
      </c>
      <c r="R13" s="78">
        <v>0</v>
      </c>
      <c r="S13" s="78">
        <v>0</v>
      </c>
      <c r="T13" s="76">
        <f>SUM(O13:S13)</f>
        <v>0</v>
      </c>
      <c r="U13" s="79">
        <f t="shared" si="4"/>
        <v>0</v>
      </c>
    </row>
    <row r="14" spans="1:21" x14ac:dyDescent="0.25">
      <c r="A14" s="67" t="s">
        <v>46</v>
      </c>
      <c r="B14" s="68" t="s">
        <v>47</v>
      </c>
      <c r="C14" s="69">
        <f>SUM(C15:C17)</f>
        <v>0</v>
      </c>
      <c r="D14" s="69">
        <f>SUM(D15:D17)</f>
        <v>0</v>
      </c>
      <c r="E14" s="69">
        <f>SUM(E15:E17)</f>
        <v>15000</v>
      </c>
      <c r="F14" s="71">
        <f>SUM(F15:F17)</f>
        <v>15000</v>
      </c>
      <c r="G14" s="69">
        <f t="shared" ref="G14:M14" si="6">SUM(G15:G17)</f>
        <v>0</v>
      </c>
      <c r="H14" s="69">
        <f t="shared" si="6"/>
        <v>0</v>
      </c>
      <c r="I14" s="69">
        <f t="shared" si="6"/>
        <v>0</v>
      </c>
      <c r="J14" s="69">
        <f t="shared" si="6"/>
        <v>0</v>
      </c>
      <c r="K14" s="69">
        <f t="shared" si="6"/>
        <v>0</v>
      </c>
      <c r="L14" s="69">
        <f t="shared" si="6"/>
        <v>0</v>
      </c>
      <c r="M14" s="69">
        <f t="shared" si="6"/>
        <v>0</v>
      </c>
      <c r="N14" s="64">
        <f t="shared" ref="N14:S14" si="7">SUM(N15:N17)</f>
        <v>0</v>
      </c>
      <c r="O14" s="81">
        <f t="shared" si="7"/>
        <v>0</v>
      </c>
      <c r="P14" s="81">
        <f t="shared" si="7"/>
        <v>0</v>
      </c>
      <c r="Q14" s="81">
        <f t="shared" si="7"/>
        <v>6000</v>
      </c>
      <c r="R14" s="81">
        <f t="shared" si="7"/>
        <v>20000</v>
      </c>
      <c r="S14" s="81">
        <f t="shared" si="7"/>
        <v>0</v>
      </c>
      <c r="T14" s="71">
        <f>O14+P14+Q14+R14+S14</f>
        <v>26000</v>
      </c>
      <c r="U14" s="66">
        <f t="shared" si="4"/>
        <v>41000</v>
      </c>
    </row>
    <row r="15" spans="1:21" x14ac:dyDescent="0.25">
      <c r="A15" s="73" t="s">
        <v>48</v>
      </c>
      <c r="B15" s="74" t="s">
        <v>41</v>
      </c>
      <c r="C15" s="75">
        <v>0</v>
      </c>
      <c r="D15" s="77">
        <v>0</v>
      </c>
      <c r="E15" s="78">
        <v>5000</v>
      </c>
      <c r="F15" s="76">
        <f>SUM(C15+D15+E15)</f>
        <v>5000</v>
      </c>
      <c r="G15" s="75">
        <v>0</v>
      </c>
      <c r="H15" s="75">
        <v>0</v>
      </c>
      <c r="I15" s="77">
        <v>0</v>
      </c>
      <c r="J15" s="78">
        <v>0</v>
      </c>
      <c r="K15" s="78">
        <v>0</v>
      </c>
      <c r="L15" s="78">
        <v>0</v>
      </c>
      <c r="M15" s="78">
        <v>0</v>
      </c>
      <c r="N15" s="76">
        <f t="shared" si="2"/>
        <v>0</v>
      </c>
      <c r="O15" s="75">
        <v>0</v>
      </c>
      <c r="P15" s="75">
        <v>0</v>
      </c>
      <c r="Q15" s="78">
        <v>5000</v>
      </c>
      <c r="R15" s="78">
        <v>0</v>
      </c>
      <c r="S15" s="78">
        <v>0</v>
      </c>
      <c r="T15" s="76">
        <f>O15+P15+Q15+R15+S15</f>
        <v>5000</v>
      </c>
      <c r="U15" s="79">
        <f t="shared" si="4"/>
        <v>10000</v>
      </c>
    </row>
    <row r="16" spans="1:21" x14ac:dyDescent="0.25">
      <c r="A16" s="73" t="s">
        <v>49</v>
      </c>
      <c r="B16" s="74" t="s">
        <v>50</v>
      </c>
      <c r="C16" s="75">
        <v>0</v>
      </c>
      <c r="D16" s="77">
        <v>0</v>
      </c>
      <c r="E16" s="78">
        <v>10000</v>
      </c>
      <c r="F16" s="76">
        <f>SUM(C16:E16)</f>
        <v>10000</v>
      </c>
      <c r="G16" s="75">
        <v>0</v>
      </c>
      <c r="H16" s="75">
        <v>0</v>
      </c>
      <c r="I16" s="77">
        <v>0</v>
      </c>
      <c r="J16" s="78">
        <v>0</v>
      </c>
      <c r="K16" s="78">
        <v>0</v>
      </c>
      <c r="L16" s="78">
        <v>0</v>
      </c>
      <c r="M16" s="78">
        <v>0</v>
      </c>
      <c r="N16" s="76">
        <f t="shared" si="2"/>
        <v>0</v>
      </c>
      <c r="O16" s="75">
        <v>0</v>
      </c>
      <c r="P16" s="75">
        <v>0</v>
      </c>
      <c r="Q16" s="78">
        <v>1000</v>
      </c>
      <c r="R16" s="78">
        <v>20000</v>
      </c>
      <c r="S16" s="78">
        <v>0</v>
      </c>
      <c r="T16" s="76">
        <f>O16+P16+Q16+R16+S16</f>
        <v>21000</v>
      </c>
      <c r="U16" s="79">
        <f t="shared" si="4"/>
        <v>31000</v>
      </c>
    </row>
    <row r="17" spans="1:21" x14ac:dyDescent="0.25">
      <c r="A17" s="73" t="s">
        <v>51</v>
      </c>
      <c r="B17" s="74" t="s">
        <v>52</v>
      </c>
      <c r="C17" s="75">
        <v>0</v>
      </c>
      <c r="D17" s="77">
        <v>0</v>
      </c>
      <c r="E17" s="78">
        <v>0</v>
      </c>
      <c r="F17" s="76">
        <f>SUM(C17+D17+E17)</f>
        <v>0</v>
      </c>
      <c r="G17" s="75">
        <v>0</v>
      </c>
      <c r="H17" s="75">
        <v>0</v>
      </c>
      <c r="I17" s="77">
        <v>0</v>
      </c>
      <c r="J17" s="78">
        <v>0</v>
      </c>
      <c r="K17" s="78">
        <v>0</v>
      </c>
      <c r="L17" s="78">
        <v>0</v>
      </c>
      <c r="M17" s="78">
        <v>0</v>
      </c>
      <c r="N17" s="76">
        <f t="shared" si="2"/>
        <v>0</v>
      </c>
      <c r="O17" s="75">
        <v>0</v>
      </c>
      <c r="P17" s="75">
        <v>0</v>
      </c>
      <c r="Q17" s="78">
        <v>0</v>
      </c>
      <c r="R17" s="78">
        <v>0</v>
      </c>
      <c r="S17" s="78">
        <v>0</v>
      </c>
      <c r="T17" s="76">
        <f>O17+P17+Q17+R17+S17</f>
        <v>0</v>
      </c>
      <c r="U17" s="79">
        <f t="shared" si="4"/>
        <v>0</v>
      </c>
    </row>
    <row r="18" spans="1:21" x14ac:dyDescent="0.25">
      <c r="A18" s="67" t="s">
        <v>53</v>
      </c>
      <c r="B18" s="82" t="s">
        <v>54</v>
      </c>
      <c r="C18" s="69">
        <f t="shared" ref="C18:P18" si="8">SUM(C19:C19)</f>
        <v>6500</v>
      </c>
      <c r="D18" s="69">
        <f t="shared" si="8"/>
        <v>5500</v>
      </c>
      <c r="E18" s="68">
        <f t="shared" si="8"/>
        <v>8000</v>
      </c>
      <c r="F18" s="71">
        <f t="shared" si="5"/>
        <v>20000</v>
      </c>
      <c r="G18" s="69">
        <f>SUM(G19)</f>
        <v>0</v>
      </c>
      <c r="H18" s="69">
        <f t="shared" si="8"/>
        <v>0</v>
      </c>
      <c r="I18" s="69">
        <f t="shared" si="8"/>
        <v>0</v>
      </c>
      <c r="J18" s="69">
        <f t="shared" si="8"/>
        <v>0</v>
      </c>
      <c r="K18" s="69">
        <f t="shared" si="8"/>
        <v>0</v>
      </c>
      <c r="L18" s="69">
        <f t="shared" si="8"/>
        <v>0</v>
      </c>
      <c r="M18" s="68">
        <v>0</v>
      </c>
      <c r="N18" s="64">
        <f t="shared" si="2"/>
        <v>0</v>
      </c>
      <c r="O18" s="69">
        <f t="shared" si="8"/>
        <v>5000</v>
      </c>
      <c r="P18" s="69">
        <f t="shared" si="8"/>
        <v>5000</v>
      </c>
      <c r="Q18" s="69">
        <f>SUM(Q19:Q19)</f>
        <v>5000</v>
      </c>
      <c r="R18" s="69">
        <v>0</v>
      </c>
      <c r="S18" s="68">
        <f>SUM(S19:S19)</f>
        <v>0</v>
      </c>
      <c r="T18" s="71">
        <f>SUM(T19)</f>
        <v>15000</v>
      </c>
      <c r="U18" s="66">
        <f t="shared" si="4"/>
        <v>35000</v>
      </c>
    </row>
    <row r="19" spans="1:21" x14ac:dyDescent="0.25">
      <c r="A19" s="73" t="s">
        <v>55</v>
      </c>
      <c r="B19" s="74" t="s">
        <v>56</v>
      </c>
      <c r="C19" s="75">
        <v>6500</v>
      </c>
      <c r="D19" s="75">
        <v>5500</v>
      </c>
      <c r="E19" s="74">
        <v>8000</v>
      </c>
      <c r="F19" s="76">
        <f t="shared" si="5"/>
        <v>20000</v>
      </c>
      <c r="G19" s="75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  <c r="M19" s="78">
        <v>0</v>
      </c>
      <c r="N19" s="76">
        <f t="shared" si="2"/>
        <v>0</v>
      </c>
      <c r="O19" s="75">
        <v>5000</v>
      </c>
      <c r="P19" s="75">
        <v>5000</v>
      </c>
      <c r="Q19" s="78">
        <v>5000</v>
      </c>
      <c r="R19" s="78">
        <v>0</v>
      </c>
      <c r="S19" s="78">
        <v>0</v>
      </c>
      <c r="T19" s="76">
        <f>O19+P19+Q19+R19+S19</f>
        <v>15000</v>
      </c>
      <c r="U19" s="79">
        <f t="shared" si="4"/>
        <v>35000</v>
      </c>
    </row>
    <row r="20" spans="1:21" x14ac:dyDescent="0.25">
      <c r="A20" s="67" t="s">
        <v>57</v>
      </c>
      <c r="B20" s="68" t="s">
        <v>58</v>
      </c>
      <c r="C20" s="69">
        <f>SUM(C21:C21)</f>
        <v>7000</v>
      </c>
      <c r="D20" s="69">
        <f>D21</f>
        <v>5500</v>
      </c>
      <c r="E20" s="68">
        <f>SUM(E21:E21)</f>
        <v>7500</v>
      </c>
      <c r="F20" s="71">
        <f t="shared" si="5"/>
        <v>20000</v>
      </c>
      <c r="G20" s="69">
        <f>SUM(G21)</f>
        <v>0</v>
      </c>
      <c r="H20" s="69">
        <f>SUM(H21:H21)</f>
        <v>0</v>
      </c>
      <c r="I20" s="69">
        <f>SUM(I21:I21)</f>
        <v>0</v>
      </c>
      <c r="J20" s="69">
        <f>SUM(J21:J21)</f>
        <v>0</v>
      </c>
      <c r="K20" s="69">
        <f>SUM(K21:K21)</f>
        <v>0</v>
      </c>
      <c r="L20" s="69">
        <f>SUM(L21:L21)</f>
        <v>0</v>
      </c>
      <c r="M20" s="68">
        <v>0</v>
      </c>
      <c r="N20" s="71">
        <f t="shared" si="2"/>
        <v>0</v>
      </c>
      <c r="O20" s="69">
        <f>SUM(O21:O21)</f>
        <v>3000</v>
      </c>
      <c r="P20" s="69">
        <f>SUM(P21:P21)</f>
        <v>3000</v>
      </c>
      <c r="Q20" s="69">
        <f>SUM(Q21:Q21)</f>
        <v>3000</v>
      </c>
      <c r="R20" s="69">
        <f>SUM(R21:R21)</f>
        <v>0</v>
      </c>
      <c r="S20" s="68">
        <f>SUM(S21:S21)</f>
        <v>0</v>
      </c>
      <c r="T20" s="71">
        <f>SUM(T21)</f>
        <v>9000</v>
      </c>
      <c r="U20" s="66">
        <f t="shared" si="4"/>
        <v>29000</v>
      </c>
    </row>
    <row r="21" spans="1:21" x14ac:dyDescent="0.25">
      <c r="A21" s="73" t="s">
        <v>59</v>
      </c>
      <c r="B21" s="74" t="s">
        <v>56</v>
      </c>
      <c r="C21" s="75">
        <v>7000</v>
      </c>
      <c r="D21" s="75">
        <v>5500</v>
      </c>
      <c r="E21" s="74">
        <v>7500</v>
      </c>
      <c r="F21" s="76">
        <f t="shared" si="5"/>
        <v>20000</v>
      </c>
      <c r="G21" s="75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  <c r="M21" s="78">
        <v>0</v>
      </c>
      <c r="N21" s="76">
        <f t="shared" si="2"/>
        <v>0</v>
      </c>
      <c r="O21" s="75">
        <v>3000</v>
      </c>
      <c r="P21" s="75">
        <v>3000</v>
      </c>
      <c r="Q21" s="78">
        <v>3000</v>
      </c>
      <c r="R21" s="78">
        <v>0</v>
      </c>
      <c r="S21" s="78">
        <v>0</v>
      </c>
      <c r="T21" s="76">
        <f>O21+P21+Q21+R21+S21</f>
        <v>9000</v>
      </c>
      <c r="U21" s="79">
        <f t="shared" si="4"/>
        <v>29000</v>
      </c>
    </row>
    <row r="22" spans="1:21" x14ac:dyDescent="0.25">
      <c r="A22" s="67" t="s">
        <v>60</v>
      </c>
      <c r="B22" s="68" t="s">
        <v>61</v>
      </c>
      <c r="C22" s="69">
        <f>SUM(C23:C23)</f>
        <v>0</v>
      </c>
      <c r="D22" s="69">
        <f>D23</f>
        <v>0</v>
      </c>
      <c r="E22" s="68">
        <f>SUM(E23:E23)</f>
        <v>0</v>
      </c>
      <c r="F22" s="71">
        <f t="shared" si="5"/>
        <v>0</v>
      </c>
      <c r="G22" s="69">
        <f>SUM(G23)</f>
        <v>0</v>
      </c>
      <c r="H22" s="69">
        <f>SUM(H23:H23)</f>
        <v>0</v>
      </c>
      <c r="I22" s="69">
        <f>SUM(I23:I23)</f>
        <v>0</v>
      </c>
      <c r="J22" s="69">
        <f>SUM(J23:J23)</f>
        <v>0</v>
      </c>
      <c r="K22" s="69">
        <f>SUM(K23:K23)</f>
        <v>0</v>
      </c>
      <c r="L22" s="69">
        <f>SUM(L23:L23)</f>
        <v>0</v>
      </c>
      <c r="M22" s="68">
        <v>0</v>
      </c>
      <c r="N22" s="71">
        <f>SUM(G22:M22)</f>
        <v>0</v>
      </c>
      <c r="O22" s="69">
        <f>SUM(O23:O23)</f>
        <v>6000</v>
      </c>
      <c r="P22" s="69">
        <f>SUM(P23:P23)</f>
        <v>0</v>
      </c>
      <c r="Q22" s="69">
        <f>SUM(Q23:Q23)</f>
        <v>0</v>
      </c>
      <c r="R22" s="69">
        <f>SUM(R23:R23)</f>
        <v>0</v>
      </c>
      <c r="S22" s="68">
        <f>SUM(S23:S23)</f>
        <v>0</v>
      </c>
      <c r="T22" s="71">
        <f>SUM(T23)</f>
        <v>6000</v>
      </c>
      <c r="U22" s="66">
        <f>SUM(F22+N22+T22)</f>
        <v>6000</v>
      </c>
    </row>
    <row r="23" spans="1:21" x14ac:dyDescent="0.25">
      <c r="A23" s="73" t="s">
        <v>62</v>
      </c>
      <c r="B23" s="74" t="s">
        <v>63</v>
      </c>
      <c r="C23" s="75">
        <v>0</v>
      </c>
      <c r="D23" s="77">
        <v>0</v>
      </c>
      <c r="E23" s="78">
        <v>0</v>
      </c>
      <c r="F23" s="76">
        <f t="shared" si="5"/>
        <v>0</v>
      </c>
      <c r="G23" s="75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  <c r="M23" s="78">
        <v>0</v>
      </c>
      <c r="N23" s="76">
        <f>SUM(G23:M23)</f>
        <v>0</v>
      </c>
      <c r="O23" s="75">
        <v>6000</v>
      </c>
      <c r="P23" s="75">
        <v>0</v>
      </c>
      <c r="Q23" s="74">
        <v>0</v>
      </c>
      <c r="R23" s="78">
        <v>0</v>
      </c>
      <c r="S23" s="78">
        <v>0</v>
      </c>
      <c r="T23" s="76">
        <f>O23+P23+Q23+R23+S23</f>
        <v>6000</v>
      </c>
      <c r="U23" s="79">
        <f>SUM(F23+N23+T23)</f>
        <v>6000</v>
      </c>
    </row>
    <row r="24" spans="1:21" x14ac:dyDescent="0.25">
      <c r="A24" s="67" t="s">
        <v>64</v>
      </c>
      <c r="B24" s="68" t="s">
        <v>45</v>
      </c>
      <c r="C24" s="69">
        <f>SUM(C25:C25)</f>
        <v>0</v>
      </c>
      <c r="D24" s="69">
        <f>D25</f>
        <v>0</v>
      </c>
      <c r="E24" s="68">
        <f>SUM(E25:E25)</f>
        <v>0</v>
      </c>
      <c r="F24" s="71">
        <f t="shared" si="5"/>
        <v>0</v>
      </c>
      <c r="G24" s="69">
        <f>SUM(G25)</f>
        <v>0</v>
      </c>
      <c r="H24" s="69">
        <f>SUM(H25:H25)</f>
        <v>0</v>
      </c>
      <c r="I24" s="69">
        <f>SUM(I25:I25)</f>
        <v>0</v>
      </c>
      <c r="J24" s="69">
        <f>SUM(J25:J25)</f>
        <v>0</v>
      </c>
      <c r="K24" s="69">
        <f>SUM(K25:K25)</f>
        <v>0</v>
      </c>
      <c r="L24" s="69">
        <f>SUM(L25:L25)</f>
        <v>0</v>
      </c>
      <c r="M24" s="68">
        <v>0</v>
      </c>
      <c r="N24" s="71">
        <f>SUM(G24:M24)</f>
        <v>0</v>
      </c>
      <c r="O24" s="69">
        <f>SUM(O25:O25)</f>
        <v>0</v>
      </c>
      <c r="P24" s="69">
        <f>SUM(P25:P25)</f>
        <v>0</v>
      </c>
      <c r="Q24" s="69">
        <f>SUM(Q25:Q25)</f>
        <v>0</v>
      </c>
      <c r="R24" s="69">
        <f>SUM(R25:R25)</f>
        <v>0</v>
      </c>
      <c r="S24" s="68">
        <f>SUM(S25:S25)</f>
        <v>0</v>
      </c>
      <c r="T24" s="71">
        <f>SUM(T25)</f>
        <v>0</v>
      </c>
      <c r="U24" s="66">
        <f>SUM(F24+N24+T24)</f>
        <v>0</v>
      </c>
    </row>
    <row r="25" spans="1:21" x14ac:dyDescent="0.25">
      <c r="A25" s="73" t="s">
        <v>44</v>
      </c>
      <c r="B25" s="74" t="s">
        <v>65</v>
      </c>
      <c r="C25" s="75">
        <v>0</v>
      </c>
      <c r="D25" s="77">
        <v>0</v>
      </c>
      <c r="E25" s="78">
        <v>0</v>
      </c>
      <c r="F25" s="76">
        <f t="shared" si="5"/>
        <v>0</v>
      </c>
      <c r="G25" s="75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  <c r="M25" s="78">
        <v>0</v>
      </c>
      <c r="N25" s="76">
        <f>SUM(G25:M25)</f>
        <v>0</v>
      </c>
      <c r="O25" s="75">
        <v>0</v>
      </c>
      <c r="P25" s="75">
        <v>0</v>
      </c>
      <c r="Q25" s="78">
        <v>0</v>
      </c>
      <c r="R25" s="78">
        <v>0</v>
      </c>
      <c r="S25" s="78">
        <v>0</v>
      </c>
      <c r="T25" s="76">
        <f>O25+P25+Q25+R25+S25</f>
        <v>0</v>
      </c>
      <c r="U25" s="79">
        <f>SUM(F25+N25+T25)</f>
        <v>0</v>
      </c>
    </row>
    <row r="26" spans="1:21" x14ac:dyDescent="0.25">
      <c r="A26" s="67">
        <v>54</v>
      </c>
      <c r="B26" s="68" t="s">
        <v>66</v>
      </c>
      <c r="C26" s="69">
        <f>SUM(C27+C46+C52+C65+C69+C74)</f>
        <v>0</v>
      </c>
      <c r="D26" s="69">
        <f>SUM(D27+D46+D52+D65+D69+D74)</f>
        <v>0</v>
      </c>
      <c r="E26" s="69">
        <f>SUM(E27+E46+E52+E65+E69+E74)</f>
        <v>102087.75</v>
      </c>
      <c r="F26" s="71">
        <f>SUM(F27+F46+F52+F65+F69+F74)</f>
        <v>102087.75</v>
      </c>
      <c r="G26" s="69">
        <f>G27+G46+G52+G65+G69+G74</f>
        <v>0</v>
      </c>
      <c r="H26" s="68">
        <f>H27+H46+H52+H65+H69+H74</f>
        <v>20000</v>
      </c>
      <c r="I26" s="69">
        <f>SUM(I27,I46,I52)</f>
        <v>0</v>
      </c>
      <c r="J26" s="69">
        <f>SUM(J27+J46+J52+J65+J69+J74+J95+J95)</f>
        <v>0</v>
      </c>
      <c r="K26" s="69">
        <f>SUM(K27,K46,K52)</f>
        <v>0</v>
      </c>
      <c r="L26" s="69">
        <f>SUM(L27,L46,L52)</f>
        <v>0</v>
      </c>
      <c r="M26" s="69">
        <f>SUM(M27,M46,M52)</f>
        <v>0</v>
      </c>
      <c r="N26" s="71">
        <f t="shared" si="2"/>
        <v>20000</v>
      </c>
      <c r="O26" s="69">
        <f>O27+O46+O52+O65+O69+O74</f>
        <v>24520</v>
      </c>
      <c r="P26" s="69">
        <f>P27+P46+P52+P65+P69+P74</f>
        <v>11740</v>
      </c>
      <c r="Q26" s="69">
        <f>Q27+Q46+Q52+Q65+Q69+Q74</f>
        <v>150600</v>
      </c>
      <c r="R26" s="69">
        <f>R27+R46+R52+R65+R69+R74</f>
        <v>10000</v>
      </c>
      <c r="S26" s="69">
        <f>S27+S46+S52+S65+S69+S74</f>
        <v>0</v>
      </c>
      <c r="T26" s="83">
        <f>T27+T46+T52+T65+T74+T69</f>
        <v>196860</v>
      </c>
      <c r="U26" s="66">
        <f t="shared" si="4"/>
        <v>318947.75</v>
      </c>
    </row>
    <row r="27" spans="1:21" x14ac:dyDescent="0.25">
      <c r="A27" s="67">
        <v>541</v>
      </c>
      <c r="B27" s="68" t="s">
        <v>67</v>
      </c>
      <c r="C27" s="68">
        <f>SUM(C28:C45)</f>
        <v>0</v>
      </c>
      <c r="D27" s="69">
        <f>SUM(D28:D45)</f>
        <v>0</v>
      </c>
      <c r="E27" s="69">
        <f>SUM(E28:E45)</f>
        <v>44858.13</v>
      </c>
      <c r="F27" s="71">
        <f t="shared" si="5"/>
        <v>44858.13</v>
      </c>
      <c r="G27" s="68">
        <f t="shared" ref="G27:M27" si="9">SUM(G28:G45)</f>
        <v>0</v>
      </c>
      <c r="H27" s="68">
        <f t="shared" si="9"/>
        <v>5000</v>
      </c>
      <c r="I27" s="69">
        <f t="shared" si="9"/>
        <v>0</v>
      </c>
      <c r="J27" s="69">
        <f t="shared" si="9"/>
        <v>0</v>
      </c>
      <c r="K27" s="69">
        <f t="shared" si="9"/>
        <v>0</v>
      </c>
      <c r="L27" s="69">
        <f t="shared" si="9"/>
        <v>0</v>
      </c>
      <c r="M27" s="69">
        <f t="shared" si="9"/>
        <v>0</v>
      </c>
      <c r="N27" s="71">
        <f t="shared" si="2"/>
        <v>5000</v>
      </c>
      <c r="O27" s="69">
        <f t="shared" ref="O27:T27" si="10">SUM(O28:O45)</f>
        <v>14220</v>
      </c>
      <c r="P27" s="69">
        <f t="shared" si="10"/>
        <v>3120</v>
      </c>
      <c r="Q27" s="69">
        <f t="shared" si="10"/>
        <v>63000</v>
      </c>
      <c r="R27" s="69">
        <f t="shared" si="10"/>
        <v>0</v>
      </c>
      <c r="S27" s="69">
        <f t="shared" si="10"/>
        <v>0</v>
      </c>
      <c r="T27" s="84">
        <f t="shared" si="10"/>
        <v>80340</v>
      </c>
      <c r="U27" s="66">
        <f t="shared" si="4"/>
        <v>130198.13</v>
      </c>
    </row>
    <row r="28" spans="1:21" x14ac:dyDescent="0.25">
      <c r="A28" s="73" t="s">
        <v>68</v>
      </c>
      <c r="B28" s="74" t="s">
        <v>69</v>
      </c>
      <c r="C28" s="74">
        <v>0</v>
      </c>
      <c r="D28" s="74">
        <v>0</v>
      </c>
      <c r="E28" s="74">
        <v>5000</v>
      </c>
      <c r="F28" s="76">
        <f t="shared" si="5"/>
        <v>5000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6">
        <f t="shared" si="2"/>
        <v>0</v>
      </c>
      <c r="O28" s="74">
        <v>2500</v>
      </c>
      <c r="P28" s="74">
        <v>0</v>
      </c>
      <c r="Q28" s="74">
        <v>5000</v>
      </c>
      <c r="R28" s="74">
        <v>0</v>
      </c>
      <c r="S28" s="74">
        <v>0</v>
      </c>
      <c r="T28" s="76">
        <f>SUM(O28:S28)</f>
        <v>7500</v>
      </c>
      <c r="U28" s="79">
        <f t="shared" si="4"/>
        <v>12500</v>
      </c>
    </row>
    <row r="29" spans="1:21" x14ac:dyDescent="0.25">
      <c r="A29" s="73" t="s">
        <v>70</v>
      </c>
      <c r="B29" s="74" t="s">
        <v>71</v>
      </c>
      <c r="C29" s="74">
        <v>0</v>
      </c>
      <c r="D29" s="74">
        <v>0</v>
      </c>
      <c r="E29" s="74">
        <v>0</v>
      </c>
      <c r="F29" s="76">
        <f>SUM(C29:E29)</f>
        <v>0</v>
      </c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v>0</v>
      </c>
      <c r="N29" s="76">
        <f>SUM(G29:M29)</f>
        <v>0</v>
      </c>
      <c r="O29" s="74">
        <v>0</v>
      </c>
      <c r="P29" s="74">
        <v>0</v>
      </c>
      <c r="Q29" s="74">
        <v>0</v>
      </c>
      <c r="R29" s="74">
        <v>0</v>
      </c>
      <c r="S29" s="74">
        <v>0</v>
      </c>
      <c r="T29" s="76">
        <f t="shared" ref="T29:T45" si="11">SUM(O29:S29)</f>
        <v>0</v>
      </c>
      <c r="U29" s="79">
        <f t="shared" si="4"/>
        <v>0</v>
      </c>
    </row>
    <row r="30" spans="1:21" x14ac:dyDescent="0.25">
      <c r="A30" s="73" t="s">
        <v>72</v>
      </c>
      <c r="B30" s="74" t="s">
        <v>73</v>
      </c>
      <c r="C30" s="74">
        <v>0</v>
      </c>
      <c r="D30" s="74">
        <v>0</v>
      </c>
      <c r="E30" s="74">
        <v>5000</v>
      </c>
      <c r="F30" s="76">
        <f t="shared" si="5"/>
        <v>5000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6">
        <f t="shared" si="2"/>
        <v>0</v>
      </c>
      <c r="O30" s="74">
        <v>1500</v>
      </c>
      <c r="P30" s="74">
        <v>1000</v>
      </c>
      <c r="Q30" s="74">
        <v>3000</v>
      </c>
      <c r="R30" s="74">
        <v>0</v>
      </c>
      <c r="S30" s="74">
        <v>0</v>
      </c>
      <c r="T30" s="76">
        <f t="shared" si="11"/>
        <v>5500</v>
      </c>
      <c r="U30" s="79">
        <f t="shared" si="4"/>
        <v>10500</v>
      </c>
    </row>
    <row r="31" spans="1:21" x14ac:dyDescent="0.25">
      <c r="A31" s="73" t="s">
        <v>74</v>
      </c>
      <c r="B31" s="74" t="s">
        <v>75</v>
      </c>
      <c r="C31" s="74">
        <v>0</v>
      </c>
      <c r="D31" s="74">
        <v>0</v>
      </c>
      <c r="E31" s="74">
        <v>0</v>
      </c>
      <c r="F31" s="76">
        <f t="shared" si="5"/>
        <v>0</v>
      </c>
      <c r="G31" s="74">
        <v>0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6">
        <f t="shared" si="2"/>
        <v>0</v>
      </c>
      <c r="O31" s="74">
        <v>1500</v>
      </c>
      <c r="P31" s="74">
        <v>500</v>
      </c>
      <c r="Q31" s="74">
        <v>500</v>
      </c>
      <c r="R31" s="74">
        <v>0</v>
      </c>
      <c r="S31" s="74">
        <v>0</v>
      </c>
      <c r="T31" s="76">
        <f t="shared" si="11"/>
        <v>2500</v>
      </c>
      <c r="U31" s="79">
        <f t="shared" si="4"/>
        <v>2500</v>
      </c>
    </row>
    <row r="32" spans="1:21" x14ac:dyDescent="0.25">
      <c r="A32" s="73" t="s">
        <v>76</v>
      </c>
      <c r="B32" s="74" t="s">
        <v>77</v>
      </c>
      <c r="C32" s="74">
        <v>0</v>
      </c>
      <c r="D32" s="74">
        <v>0</v>
      </c>
      <c r="E32" s="74">
        <v>0</v>
      </c>
      <c r="F32" s="76">
        <f t="shared" si="5"/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6">
        <f t="shared" si="2"/>
        <v>0</v>
      </c>
      <c r="O32" s="74">
        <v>0</v>
      </c>
      <c r="P32" s="74">
        <v>0</v>
      </c>
      <c r="Q32" s="74">
        <v>500</v>
      </c>
      <c r="R32" s="74">
        <v>0</v>
      </c>
      <c r="S32" s="74">
        <v>0</v>
      </c>
      <c r="T32" s="76">
        <f t="shared" si="11"/>
        <v>500</v>
      </c>
      <c r="U32" s="79">
        <f t="shared" si="4"/>
        <v>500</v>
      </c>
    </row>
    <row r="33" spans="1:21" x14ac:dyDescent="0.25">
      <c r="A33" s="73" t="s">
        <v>78</v>
      </c>
      <c r="B33" s="74" t="s">
        <v>79</v>
      </c>
      <c r="C33" s="74">
        <v>0</v>
      </c>
      <c r="D33" s="74">
        <v>0</v>
      </c>
      <c r="E33" s="74">
        <v>0</v>
      </c>
      <c r="F33" s="76">
        <f t="shared" si="5"/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76">
        <f t="shared" si="2"/>
        <v>0</v>
      </c>
      <c r="O33" s="74">
        <v>0</v>
      </c>
      <c r="P33" s="74">
        <v>0</v>
      </c>
      <c r="Q33" s="74">
        <v>10000</v>
      </c>
      <c r="R33" s="74">
        <v>0</v>
      </c>
      <c r="S33" s="74">
        <v>0</v>
      </c>
      <c r="T33" s="76">
        <f t="shared" si="11"/>
        <v>10000</v>
      </c>
      <c r="U33" s="79">
        <f t="shared" si="4"/>
        <v>10000</v>
      </c>
    </row>
    <row r="34" spans="1:21" x14ac:dyDescent="0.25">
      <c r="A34" s="73">
        <v>54109</v>
      </c>
      <c r="B34" s="74" t="s">
        <v>80</v>
      </c>
      <c r="C34" s="75">
        <v>0</v>
      </c>
      <c r="D34" s="75">
        <v>0</v>
      </c>
      <c r="E34" s="74">
        <v>3000</v>
      </c>
      <c r="F34" s="76">
        <f t="shared" si="5"/>
        <v>3000</v>
      </c>
      <c r="G34" s="75">
        <v>0</v>
      </c>
      <c r="H34" s="75">
        <v>0</v>
      </c>
      <c r="I34" s="77">
        <v>0</v>
      </c>
      <c r="J34" s="78">
        <v>0</v>
      </c>
      <c r="K34" s="78">
        <v>0</v>
      </c>
      <c r="L34" s="78">
        <v>0</v>
      </c>
      <c r="M34" s="78">
        <v>0</v>
      </c>
      <c r="N34" s="76">
        <f t="shared" si="2"/>
        <v>0</v>
      </c>
      <c r="O34" s="75">
        <v>0</v>
      </c>
      <c r="P34" s="75">
        <v>0</v>
      </c>
      <c r="Q34" s="74">
        <v>5000</v>
      </c>
      <c r="R34" s="78">
        <v>0</v>
      </c>
      <c r="S34" s="78">
        <v>0</v>
      </c>
      <c r="T34" s="76">
        <f t="shared" si="11"/>
        <v>5000</v>
      </c>
      <c r="U34" s="79">
        <f t="shared" si="4"/>
        <v>8000</v>
      </c>
    </row>
    <row r="35" spans="1:21" x14ac:dyDescent="0.25">
      <c r="A35" s="73" t="s">
        <v>81</v>
      </c>
      <c r="B35" s="74" t="s">
        <v>82</v>
      </c>
      <c r="C35" s="75">
        <v>0</v>
      </c>
      <c r="D35" s="75">
        <v>0</v>
      </c>
      <c r="E35" s="74">
        <v>10000</v>
      </c>
      <c r="F35" s="76">
        <f t="shared" si="5"/>
        <v>10000</v>
      </c>
      <c r="G35" s="75">
        <v>0</v>
      </c>
      <c r="H35" s="75">
        <v>5000</v>
      </c>
      <c r="I35" s="77">
        <v>0</v>
      </c>
      <c r="J35" s="78">
        <v>0</v>
      </c>
      <c r="K35" s="78">
        <v>0</v>
      </c>
      <c r="L35" s="78">
        <v>0</v>
      </c>
      <c r="M35" s="78">
        <v>0</v>
      </c>
      <c r="N35" s="76">
        <f t="shared" si="2"/>
        <v>5000</v>
      </c>
      <c r="O35" s="75">
        <v>0</v>
      </c>
      <c r="P35" s="75">
        <v>0</v>
      </c>
      <c r="Q35" s="74">
        <v>5000</v>
      </c>
      <c r="R35" s="78">
        <v>0</v>
      </c>
      <c r="S35" s="78">
        <v>0</v>
      </c>
      <c r="T35" s="76">
        <f t="shared" si="11"/>
        <v>5000</v>
      </c>
      <c r="U35" s="79">
        <f t="shared" si="4"/>
        <v>20000</v>
      </c>
    </row>
    <row r="36" spans="1:21" x14ac:dyDescent="0.25">
      <c r="A36" s="73" t="s">
        <v>83</v>
      </c>
      <c r="B36" s="74" t="s">
        <v>84</v>
      </c>
      <c r="C36" s="75">
        <v>0</v>
      </c>
      <c r="D36" s="75">
        <v>0</v>
      </c>
      <c r="E36" s="74">
        <v>0</v>
      </c>
      <c r="F36" s="76">
        <f t="shared" si="5"/>
        <v>0</v>
      </c>
      <c r="G36" s="75">
        <v>0</v>
      </c>
      <c r="H36" s="75">
        <v>0</v>
      </c>
      <c r="I36" s="77">
        <v>0</v>
      </c>
      <c r="J36" s="78">
        <v>0</v>
      </c>
      <c r="K36" s="78">
        <v>0</v>
      </c>
      <c r="L36" s="78">
        <v>0</v>
      </c>
      <c r="M36" s="78">
        <v>0</v>
      </c>
      <c r="N36" s="76">
        <f>SUM(G36:M36)</f>
        <v>0</v>
      </c>
      <c r="O36" s="75">
        <v>0</v>
      </c>
      <c r="P36" s="75">
        <v>0</v>
      </c>
      <c r="Q36" s="74">
        <v>5000</v>
      </c>
      <c r="R36" s="78">
        <v>0</v>
      </c>
      <c r="S36" s="78">
        <v>0</v>
      </c>
      <c r="T36" s="76">
        <f t="shared" si="11"/>
        <v>5000</v>
      </c>
      <c r="U36" s="79">
        <f t="shared" si="4"/>
        <v>5000</v>
      </c>
    </row>
    <row r="37" spans="1:21" x14ac:dyDescent="0.25">
      <c r="A37" s="73" t="s">
        <v>85</v>
      </c>
      <c r="B37" s="74" t="s">
        <v>86</v>
      </c>
      <c r="C37" s="75">
        <v>0</v>
      </c>
      <c r="D37" s="75">
        <v>0</v>
      </c>
      <c r="E37" s="74">
        <v>0</v>
      </c>
      <c r="F37" s="76">
        <f t="shared" si="5"/>
        <v>0</v>
      </c>
      <c r="G37" s="75">
        <v>0</v>
      </c>
      <c r="H37" s="75">
        <v>0</v>
      </c>
      <c r="I37" s="77">
        <v>0</v>
      </c>
      <c r="J37" s="78">
        <v>0</v>
      </c>
      <c r="K37" s="78">
        <v>0</v>
      </c>
      <c r="L37" s="78">
        <v>0</v>
      </c>
      <c r="M37" s="78">
        <v>0</v>
      </c>
      <c r="N37" s="76">
        <f t="shared" si="2"/>
        <v>0</v>
      </c>
      <c r="O37" s="75">
        <v>0</v>
      </c>
      <c r="P37" s="75">
        <v>0</v>
      </c>
      <c r="Q37" s="74">
        <v>5000</v>
      </c>
      <c r="R37" s="78">
        <v>0</v>
      </c>
      <c r="S37" s="78">
        <v>0</v>
      </c>
      <c r="T37" s="76">
        <f t="shared" si="11"/>
        <v>5000</v>
      </c>
      <c r="U37" s="79">
        <f t="shared" si="4"/>
        <v>5000</v>
      </c>
    </row>
    <row r="38" spans="1:21" x14ac:dyDescent="0.25">
      <c r="A38" s="73" t="s">
        <v>87</v>
      </c>
      <c r="B38" s="74" t="s">
        <v>88</v>
      </c>
      <c r="C38" s="75">
        <v>0</v>
      </c>
      <c r="D38" s="75">
        <v>0</v>
      </c>
      <c r="E38" s="74">
        <v>5000</v>
      </c>
      <c r="F38" s="76">
        <f t="shared" si="5"/>
        <v>5000</v>
      </c>
      <c r="G38" s="75">
        <v>0</v>
      </c>
      <c r="H38" s="75">
        <v>0</v>
      </c>
      <c r="I38" s="77">
        <v>0</v>
      </c>
      <c r="J38" s="78">
        <v>0</v>
      </c>
      <c r="K38" s="78">
        <v>0</v>
      </c>
      <c r="L38" s="78">
        <v>0</v>
      </c>
      <c r="M38" s="78">
        <v>0</v>
      </c>
      <c r="N38" s="76">
        <f t="shared" si="2"/>
        <v>0</v>
      </c>
      <c r="O38" s="75">
        <v>1500</v>
      </c>
      <c r="P38" s="75">
        <v>0</v>
      </c>
      <c r="Q38" s="74">
        <v>5000</v>
      </c>
      <c r="R38" s="78">
        <v>0</v>
      </c>
      <c r="S38" s="78">
        <v>0</v>
      </c>
      <c r="T38" s="76">
        <f t="shared" si="11"/>
        <v>6500</v>
      </c>
      <c r="U38" s="79">
        <f t="shared" si="4"/>
        <v>11500</v>
      </c>
    </row>
    <row r="39" spans="1:21" x14ac:dyDescent="0.25">
      <c r="A39" s="73" t="s">
        <v>89</v>
      </c>
      <c r="B39" s="74" t="s">
        <v>90</v>
      </c>
      <c r="C39" s="75">
        <v>0</v>
      </c>
      <c r="D39" s="75">
        <v>0</v>
      </c>
      <c r="E39" s="74">
        <v>1000</v>
      </c>
      <c r="F39" s="76">
        <f t="shared" si="5"/>
        <v>1000</v>
      </c>
      <c r="G39" s="75">
        <v>0</v>
      </c>
      <c r="H39" s="75">
        <v>0</v>
      </c>
      <c r="I39" s="77">
        <v>0</v>
      </c>
      <c r="J39" s="78">
        <v>0</v>
      </c>
      <c r="K39" s="78">
        <v>0</v>
      </c>
      <c r="L39" s="78">
        <v>0</v>
      </c>
      <c r="M39" s="78">
        <v>0</v>
      </c>
      <c r="N39" s="76">
        <f t="shared" si="2"/>
        <v>0</v>
      </c>
      <c r="O39" s="75">
        <v>1500</v>
      </c>
      <c r="P39" s="75">
        <v>500</v>
      </c>
      <c r="Q39" s="74">
        <v>3000</v>
      </c>
      <c r="R39" s="78">
        <v>0</v>
      </c>
      <c r="S39" s="78">
        <v>0</v>
      </c>
      <c r="T39" s="76">
        <f t="shared" si="11"/>
        <v>5000</v>
      </c>
      <c r="U39" s="79">
        <f t="shared" si="4"/>
        <v>6000</v>
      </c>
    </row>
    <row r="40" spans="1:21" x14ac:dyDescent="0.25">
      <c r="A40" s="73" t="s">
        <v>91</v>
      </c>
      <c r="B40" s="74" t="s">
        <v>92</v>
      </c>
      <c r="C40" s="75">
        <v>0</v>
      </c>
      <c r="D40" s="75">
        <v>0</v>
      </c>
      <c r="E40" s="74">
        <v>0</v>
      </c>
      <c r="F40" s="76">
        <f t="shared" si="5"/>
        <v>0</v>
      </c>
      <c r="G40" s="75">
        <v>0</v>
      </c>
      <c r="H40" s="75">
        <v>0</v>
      </c>
      <c r="I40" s="77">
        <v>0</v>
      </c>
      <c r="J40" s="78">
        <v>0</v>
      </c>
      <c r="K40" s="78">
        <v>0</v>
      </c>
      <c r="L40" s="78">
        <v>0</v>
      </c>
      <c r="M40" s="78">
        <v>0</v>
      </c>
      <c r="N40" s="76">
        <f t="shared" si="2"/>
        <v>0</v>
      </c>
      <c r="O40" s="75">
        <v>120</v>
      </c>
      <c r="P40" s="75">
        <v>500</v>
      </c>
      <c r="Q40" s="74">
        <v>500</v>
      </c>
      <c r="R40" s="78">
        <v>0</v>
      </c>
      <c r="S40" s="78">
        <v>0</v>
      </c>
      <c r="T40" s="76">
        <f t="shared" si="11"/>
        <v>1120</v>
      </c>
      <c r="U40" s="79">
        <f t="shared" si="4"/>
        <v>1120</v>
      </c>
    </row>
    <row r="41" spans="1:21" x14ac:dyDescent="0.25">
      <c r="A41" s="73" t="s">
        <v>93</v>
      </c>
      <c r="B41" s="74" t="s">
        <v>94</v>
      </c>
      <c r="C41" s="75">
        <v>0</v>
      </c>
      <c r="D41" s="75">
        <v>0</v>
      </c>
      <c r="E41" s="74">
        <v>0</v>
      </c>
      <c r="F41" s="76">
        <f>C41+D41+E41</f>
        <v>0</v>
      </c>
      <c r="G41" s="75">
        <v>0</v>
      </c>
      <c r="H41" s="75">
        <v>0</v>
      </c>
      <c r="I41" s="77">
        <v>0</v>
      </c>
      <c r="J41" s="78">
        <v>0</v>
      </c>
      <c r="K41" s="78">
        <v>0</v>
      </c>
      <c r="L41" s="78">
        <v>0</v>
      </c>
      <c r="M41" s="78">
        <v>0</v>
      </c>
      <c r="N41" s="76">
        <f>SUM(G41:M41)</f>
        <v>0</v>
      </c>
      <c r="O41" s="75">
        <v>5000</v>
      </c>
      <c r="P41" s="75">
        <v>0</v>
      </c>
      <c r="Q41" s="74">
        <v>0</v>
      </c>
      <c r="R41" s="78">
        <v>0</v>
      </c>
      <c r="S41" s="78">
        <v>0</v>
      </c>
      <c r="T41" s="76">
        <f>SUM(O41:S41)</f>
        <v>5000</v>
      </c>
      <c r="U41" s="79">
        <f>SUM(F41+N41+T41)</f>
        <v>5000</v>
      </c>
    </row>
    <row r="42" spans="1:21" x14ac:dyDescent="0.25">
      <c r="A42" s="73" t="s">
        <v>95</v>
      </c>
      <c r="B42" s="74" t="s">
        <v>96</v>
      </c>
      <c r="C42" s="75">
        <v>0</v>
      </c>
      <c r="D42" s="75">
        <v>0</v>
      </c>
      <c r="E42" s="74">
        <v>0</v>
      </c>
      <c r="F42" s="76">
        <f t="shared" si="5"/>
        <v>0</v>
      </c>
      <c r="G42" s="75">
        <v>0</v>
      </c>
      <c r="H42" s="75">
        <v>0</v>
      </c>
      <c r="I42" s="77">
        <v>0</v>
      </c>
      <c r="J42" s="78">
        <v>0</v>
      </c>
      <c r="K42" s="78">
        <v>0</v>
      </c>
      <c r="L42" s="78">
        <v>0</v>
      </c>
      <c r="M42" s="78">
        <v>0</v>
      </c>
      <c r="N42" s="76">
        <f t="shared" si="2"/>
        <v>0</v>
      </c>
      <c r="O42" s="75">
        <v>600</v>
      </c>
      <c r="P42" s="75">
        <v>120</v>
      </c>
      <c r="Q42" s="74">
        <v>0</v>
      </c>
      <c r="R42" s="78">
        <v>0</v>
      </c>
      <c r="S42" s="78">
        <v>0</v>
      </c>
      <c r="T42" s="76">
        <f t="shared" si="11"/>
        <v>720</v>
      </c>
      <c r="U42" s="79">
        <f t="shared" si="4"/>
        <v>720</v>
      </c>
    </row>
    <row r="43" spans="1:21" x14ac:dyDescent="0.25">
      <c r="A43" s="73" t="s">
        <v>97</v>
      </c>
      <c r="B43" s="74" t="s">
        <v>98</v>
      </c>
      <c r="C43" s="75">
        <v>0</v>
      </c>
      <c r="D43" s="75">
        <v>0</v>
      </c>
      <c r="E43" s="74">
        <v>8858.1299999999992</v>
      </c>
      <c r="F43" s="76">
        <f t="shared" si="5"/>
        <v>8858.1299999999992</v>
      </c>
      <c r="G43" s="75">
        <v>0</v>
      </c>
      <c r="H43" s="75">
        <v>0</v>
      </c>
      <c r="I43" s="77">
        <v>0</v>
      </c>
      <c r="J43" s="78">
        <v>0</v>
      </c>
      <c r="K43" s="78">
        <v>0</v>
      </c>
      <c r="L43" s="78">
        <v>0</v>
      </c>
      <c r="M43" s="78">
        <v>0</v>
      </c>
      <c r="N43" s="76">
        <f t="shared" si="2"/>
        <v>0</v>
      </c>
      <c r="O43" s="75">
        <v>0</v>
      </c>
      <c r="P43" s="75">
        <v>0</v>
      </c>
      <c r="Q43" s="74">
        <v>10000</v>
      </c>
      <c r="R43" s="78">
        <v>0</v>
      </c>
      <c r="S43" s="78">
        <v>0</v>
      </c>
      <c r="T43" s="76">
        <f t="shared" si="11"/>
        <v>10000</v>
      </c>
      <c r="U43" s="79">
        <f t="shared" si="4"/>
        <v>18858.129999999997</v>
      </c>
    </row>
    <row r="44" spans="1:21" x14ac:dyDescent="0.25">
      <c r="A44" s="73" t="s">
        <v>99</v>
      </c>
      <c r="B44" s="74" t="s">
        <v>100</v>
      </c>
      <c r="C44" s="75">
        <v>0</v>
      </c>
      <c r="D44" s="75">
        <v>0</v>
      </c>
      <c r="E44" s="74">
        <v>2000</v>
      </c>
      <c r="F44" s="76">
        <f t="shared" si="5"/>
        <v>2000</v>
      </c>
      <c r="G44" s="75">
        <v>0</v>
      </c>
      <c r="H44" s="75">
        <v>0</v>
      </c>
      <c r="I44" s="77">
        <v>0</v>
      </c>
      <c r="J44" s="78">
        <v>0</v>
      </c>
      <c r="K44" s="78">
        <v>0</v>
      </c>
      <c r="L44" s="78">
        <v>0</v>
      </c>
      <c r="M44" s="78">
        <v>0</v>
      </c>
      <c r="N44" s="76">
        <f t="shared" si="2"/>
        <v>0</v>
      </c>
      <c r="O44" s="75">
        <v>0</v>
      </c>
      <c r="P44" s="75">
        <v>0</v>
      </c>
      <c r="Q44" s="74">
        <v>500</v>
      </c>
      <c r="R44" s="78">
        <v>0</v>
      </c>
      <c r="S44" s="78">
        <v>0</v>
      </c>
      <c r="T44" s="76">
        <f t="shared" si="11"/>
        <v>500</v>
      </c>
      <c r="U44" s="79">
        <f t="shared" si="4"/>
        <v>2500</v>
      </c>
    </row>
    <row r="45" spans="1:21" x14ac:dyDescent="0.25">
      <c r="A45" s="73" t="s">
        <v>101</v>
      </c>
      <c r="B45" s="75" t="s">
        <v>67</v>
      </c>
      <c r="C45" s="75">
        <v>0</v>
      </c>
      <c r="D45" s="75">
        <v>0</v>
      </c>
      <c r="E45" s="74">
        <v>5000</v>
      </c>
      <c r="F45" s="76">
        <f t="shared" si="5"/>
        <v>5000</v>
      </c>
      <c r="G45" s="75">
        <v>0</v>
      </c>
      <c r="H45" s="75">
        <v>0</v>
      </c>
      <c r="I45" s="77">
        <v>0</v>
      </c>
      <c r="J45" s="78">
        <v>0</v>
      </c>
      <c r="K45" s="78">
        <v>0</v>
      </c>
      <c r="L45" s="78">
        <v>0</v>
      </c>
      <c r="M45" s="78">
        <v>0</v>
      </c>
      <c r="N45" s="76">
        <f t="shared" si="2"/>
        <v>0</v>
      </c>
      <c r="O45" s="75">
        <v>0</v>
      </c>
      <c r="P45" s="75">
        <v>500</v>
      </c>
      <c r="Q45" s="74">
        <v>5000</v>
      </c>
      <c r="R45" s="78">
        <v>0</v>
      </c>
      <c r="S45" s="78">
        <v>0</v>
      </c>
      <c r="T45" s="76">
        <f t="shared" si="11"/>
        <v>5500</v>
      </c>
      <c r="U45" s="79">
        <f t="shared" si="4"/>
        <v>10500</v>
      </c>
    </row>
    <row r="46" spans="1:21" x14ac:dyDescent="0.25">
      <c r="A46" s="67" t="s">
        <v>102</v>
      </c>
      <c r="B46" s="68" t="s">
        <v>103</v>
      </c>
      <c r="C46" s="69">
        <f>SUM(C47:C51)</f>
        <v>0</v>
      </c>
      <c r="D46" s="69">
        <f>SUM(D47:D51)</f>
        <v>0</v>
      </c>
      <c r="E46" s="68">
        <f>SUM(E47:E51)</f>
        <v>20000</v>
      </c>
      <c r="F46" s="71">
        <f t="shared" si="5"/>
        <v>20000</v>
      </c>
      <c r="G46" s="69">
        <f t="shared" ref="G46:L46" si="12">SUM(G47:G51)</f>
        <v>0</v>
      </c>
      <c r="H46" s="69">
        <f t="shared" si="12"/>
        <v>15000</v>
      </c>
      <c r="I46" s="69">
        <f t="shared" si="12"/>
        <v>0</v>
      </c>
      <c r="J46" s="69">
        <f t="shared" si="12"/>
        <v>0</v>
      </c>
      <c r="K46" s="69">
        <f t="shared" si="12"/>
        <v>0</v>
      </c>
      <c r="L46" s="69">
        <f t="shared" si="12"/>
        <v>0</v>
      </c>
      <c r="M46" s="68">
        <f>SUM(M47:M50)</f>
        <v>0</v>
      </c>
      <c r="N46" s="71">
        <f t="shared" si="2"/>
        <v>15000</v>
      </c>
      <c r="O46" s="69">
        <f t="shared" ref="O46:T46" si="13">SUM(O47:O51)</f>
        <v>400</v>
      </c>
      <c r="P46" s="69">
        <f t="shared" si="13"/>
        <v>0</v>
      </c>
      <c r="Q46" s="69">
        <f t="shared" si="13"/>
        <v>14100</v>
      </c>
      <c r="R46" s="69">
        <f t="shared" si="13"/>
        <v>0</v>
      </c>
      <c r="S46" s="68">
        <f t="shared" si="13"/>
        <v>0</v>
      </c>
      <c r="T46" s="71">
        <f t="shared" si="13"/>
        <v>14500</v>
      </c>
      <c r="U46" s="66">
        <f t="shared" si="4"/>
        <v>49500</v>
      </c>
    </row>
    <row r="47" spans="1:21" x14ac:dyDescent="0.25">
      <c r="A47" s="73" t="s">
        <v>104</v>
      </c>
      <c r="B47" s="74" t="s">
        <v>105</v>
      </c>
      <c r="C47" s="75">
        <v>0</v>
      </c>
      <c r="D47" s="75">
        <v>0</v>
      </c>
      <c r="E47" s="74">
        <v>15000</v>
      </c>
      <c r="F47" s="76">
        <f t="shared" si="5"/>
        <v>15000</v>
      </c>
      <c r="G47" s="75">
        <v>0</v>
      </c>
      <c r="H47" s="77">
        <v>0</v>
      </c>
      <c r="I47" s="77">
        <v>0</v>
      </c>
      <c r="J47" s="78">
        <v>0</v>
      </c>
      <c r="K47" s="78">
        <v>0</v>
      </c>
      <c r="L47" s="78">
        <v>0</v>
      </c>
      <c r="M47" s="78">
        <v>0</v>
      </c>
      <c r="N47" s="76">
        <f t="shared" si="2"/>
        <v>0</v>
      </c>
      <c r="O47" s="75">
        <v>0</v>
      </c>
      <c r="P47" s="75">
        <v>0</v>
      </c>
      <c r="Q47" s="74">
        <v>0</v>
      </c>
      <c r="R47" s="78">
        <v>0</v>
      </c>
      <c r="S47" s="78">
        <v>0</v>
      </c>
      <c r="T47" s="76">
        <f>O47+P47+Q47+R47+S47</f>
        <v>0</v>
      </c>
      <c r="U47" s="79">
        <f t="shared" si="4"/>
        <v>15000</v>
      </c>
    </row>
    <row r="48" spans="1:21" x14ac:dyDescent="0.25">
      <c r="A48" s="73" t="s">
        <v>106</v>
      </c>
      <c r="B48" s="74" t="s">
        <v>107</v>
      </c>
      <c r="C48" s="75">
        <v>0</v>
      </c>
      <c r="D48" s="75">
        <v>0</v>
      </c>
      <c r="E48" s="74">
        <v>0</v>
      </c>
      <c r="F48" s="76">
        <f>C48+D48+E48</f>
        <v>0</v>
      </c>
      <c r="G48" s="75">
        <v>0</v>
      </c>
      <c r="H48" s="77">
        <v>0</v>
      </c>
      <c r="I48" s="77">
        <v>0</v>
      </c>
      <c r="J48" s="78">
        <v>0</v>
      </c>
      <c r="K48" s="78">
        <v>0</v>
      </c>
      <c r="L48" s="78">
        <v>0</v>
      </c>
      <c r="M48" s="78">
        <v>0</v>
      </c>
      <c r="N48" s="76">
        <f>SUM(G48:M48)</f>
        <v>0</v>
      </c>
      <c r="O48" s="75">
        <v>200</v>
      </c>
      <c r="P48" s="75">
        <v>0</v>
      </c>
      <c r="Q48" s="74">
        <v>4000</v>
      </c>
      <c r="R48" s="78">
        <v>0</v>
      </c>
      <c r="S48" s="78">
        <v>0</v>
      </c>
      <c r="T48" s="76">
        <f>O48+P48+Q48+R48+S48</f>
        <v>4200</v>
      </c>
      <c r="U48" s="79">
        <f>SUM(F48+N48+T48)</f>
        <v>4200</v>
      </c>
    </row>
    <row r="49" spans="1:21" x14ac:dyDescent="0.25">
      <c r="A49" s="73" t="s">
        <v>108</v>
      </c>
      <c r="B49" s="74" t="s">
        <v>109</v>
      </c>
      <c r="C49" s="75">
        <v>0</v>
      </c>
      <c r="D49" s="75">
        <v>0</v>
      </c>
      <c r="E49" s="74">
        <v>5000</v>
      </c>
      <c r="F49" s="76">
        <f t="shared" si="5"/>
        <v>5000</v>
      </c>
      <c r="G49" s="75">
        <v>0</v>
      </c>
      <c r="H49" s="77">
        <v>0</v>
      </c>
      <c r="I49" s="77">
        <v>0</v>
      </c>
      <c r="J49" s="78">
        <v>0</v>
      </c>
      <c r="K49" s="78">
        <v>0</v>
      </c>
      <c r="L49" s="78">
        <v>0</v>
      </c>
      <c r="M49" s="78">
        <v>0</v>
      </c>
      <c r="N49" s="76">
        <f t="shared" si="2"/>
        <v>0</v>
      </c>
      <c r="O49" s="75">
        <v>0</v>
      </c>
      <c r="P49" s="75">
        <v>0</v>
      </c>
      <c r="Q49" s="74">
        <v>6000</v>
      </c>
      <c r="R49" s="78">
        <v>0</v>
      </c>
      <c r="S49" s="78">
        <v>0</v>
      </c>
      <c r="T49" s="76">
        <f>O49+P49+Q49+R49+S49</f>
        <v>6000</v>
      </c>
      <c r="U49" s="79">
        <f t="shared" si="4"/>
        <v>11000</v>
      </c>
    </row>
    <row r="50" spans="1:21" x14ac:dyDescent="0.25">
      <c r="A50" s="73" t="s">
        <v>110</v>
      </c>
      <c r="B50" s="74" t="s">
        <v>111</v>
      </c>
      <c r="C50" s="75">
        <v>0</v>
      </c>
      <c r="D50" s="75">
        <v>0</v>
      </c>
      <c r="E50" s="74">
        <v>0</v>
      </c>
      <c r="F50" s="76">
        <f t="shared" si="5"/>
        <v>0</v>
      </c>
      <c r="G50" s="75">
        <v>0</v>
      </c>
      <c r="H50" s="77">
        <v>0</v>
      </c>
      <c r="I50" s="77">
        <v>0</v>
      </c>
      <c r="J50" s="78">
        <v>0</v>
      </c>
      <c r="K50" s="78">
        <v>0</v>
      </c>
      <c r="L50" s="78">
        <v>0</v>
      </c>
      <c r="M50" s="78">
        <v>0</v>
      </c>
      <c r="N50" s="76">
        <f t="shared" si="2"/>
        <v>0</v>
      </c>
      <c r="O50" s="75">
        <v>200</v>
      </c>
      <c r="P50" s="75">
        <v>0</v>
      </c>
      <c r="Q50" s="74">
        <v>100</v>
      </c>
      <c r="R50" s="78">
        <v>0</v>
      </c>
      <c r="S50" s="78">
        <v>0</v>
      </c>
      <c r="T50" s="76">
        <f>O50+P50+Q50+R50+S50</f>
        <v>300</v>
      </c>
      <c r="U50" s="79">
        <f t="shared" si="4"/>
        <v>300</v>
      </c>
    </row>
    <row r="51" spans="1:21" x14ac:dyDescent="0.25">
      <c r="A51" s="73" t="s">
        <v>112</v>
      </c>
      <c r="B51" s="74" t="s">
        <v>113</v>
      </c>
      <c r="C51" s="75">
        <v>0</v>
      </c>
      <c r="D51" s="75">
        <v>0</v>
      </c>
      <c r="E51" s="74">
        <v>0</v>
      </c>
      <c r="F51" s="76">
        <f t="shared" si="5"/>
        <v>0</v>
      </c>
      <c r="G51" s="75">
        <v>0</v>
      </c>
      <c r="H51" s="77">
        <v>15000</v>
      </c>
      <c r="I51" s="77">
        <v>0</v>
      </c>
      <c r="J51" s="78">
        <v>0</v>
      </c>
      <c r="K51" s="78">
        <v>0</v>
      </c>
      <c r="L51" s="78">
        <v>0</v>
      </c>
      <c r="M51" s="78">
        <v>0</v>
      </c>
      <c r="N51" s="76">
        <f t="shared" si="2"/>
        <v>15000</v>
      </c>
      <c r="O51" s="75">
        <v>0</v>
      </c>
      <c r="P51" s="75">
        <v>0</v>
      </c>
      <c r="Q51" s="74">
        <v>4000</v>
      </c>
      <c r="R51" s="78">
        <v>0</v>
      </c>
      <c r="S51" s="78">
        <v>0</v>
      </c>
      <c r="T51" s="76">
        <f>O51+P51+Q51+R51+S51</f>
        <v>4000</v>
      </c>
      <c r="U51" s="79">
        <f t="shared" si="4"/>
        <v>19000</v>
      </c>
    </row>
    <row r="52" spans="1:21" x14ac:dyDescent="0.25">
      <c r="A52" s="67">
        <v>543</v>
      </c>
      <c r="B52" s="68" t="s">
        <v>114</v>
      </c>
      <c r="C52" s="69">
        <f>SUM(C53:C64)</f>
        <v>0</v>
      </c>
      <c r="D52" s="69">
        <f>SUM(D53:D64)</f>
        <v>0</v>
      </c>
      <c r="E52" s="68">
        <f>SUM(E53:E64)</f>
        <v>28200</v>
      </c>
      <c r="F52" s="71">
        <f t="shared" si="5"/>
        <v>28200</v>
      </c>
      <c r="G52" s="69">
        <f t="shared" ref="G52:L52" si="14">SUM(G53:G64)</f>
        <v>0</v>
      </c>
      <c r="H52" s="69">
        <f>SUM(H53:H64)</f>
        <v>0</v>
      </c>
      <c r="I52" s="69">
        <f t="shared" si="14"/>
        <v>0</v>
      </c>
      <c r="J52" s="69">
        <f t="shared" si="14"/>
        <v>0</v>
      </c>
      <c r="K52" s="69">
        <f t="shared" si="14"/>
        <v>0</v>
      </c>
      <c r="L52" s="69">
        <f t="shared" si="14"/>
        <v>0</v>
      </c>
      <c r="M52" s="68">
        <f>SUM(M54:M54)</f>
        <v>0</v>
      </c>
      <c r="N52" s="71">
        <f t="shared" si="2"/>
        <v>0</v>
      </c>
      <c r="O52" s="69">
        <f t="shared" ref="O52:T52" si="15">SUM(O53:O64)</f>
        <v>6900</v>
      </c>
      <c r="P52" s="69">
        <f t="shared" si="15"/>
        <v>5620</v>
      </c>
      <c r="Q52" s="69">
        <f t="shared" si="15"/>
        <v>49500</v>
      </c>
      <c r="R52" s="69">
        <f t="shared" si="15"/>
        <v>10000</v>
      </c>
      <c r="S52" s="68">
        <f t="shared" si="15"/>
        <v>0</v>
      </c>
      <c r="T52" s="71">
        <f t="shared" si="15"/>
        <v>72020</v>
      </c>
      <c r="U52" s="66">
        <f t="shared" si="4"/>
        <v>100220</v>
      </c>
    </row>
    <row r="53" spans="1:21" x14ac:dyDescent="0.25">
      <c r="A53" s="73" t="s">
        <v>115</v>
      </c>
      <c r="B53" s="74" t="s">
        <v>116</v>
      </c>
      <c r="C53" s="75">
        <v>0</v>
      </c>
      <c r="D53" s="75">
        <v>0</v>
      </c>
      <c r="E53" s="74">
        <v>0</v>
      </c>
      <c r="F53" s="76">
        <f t="shared" si="5"/>
        <v>0</v>
      </c>
      <c r="G53" s="75">
        <v>0</v>
      </c>
      <c r="H53" s="75">
        <v>0</v>
      </c>
      <c r="I53" s="75">
        <v>0</v>
      </c>
      <c r="J53" s="74">
        <v>0</v>
      </c>
      <c r="K53" s="74">
        <v>0</v>
      </c>
      <c r="L53" s="74">
        <v>0</v>
      </c>
      <c r="M53" s="74">
        <v>0</v>
      </c>
      <c r="N53" s="76">
        <f t="shared" si="2"/>
        <v>0</v>
      </c>
      <c r="O53" s="75">
        <v>1200</v>
      </c>
      <c r="P53" s="75">
        <v>120</v>
      </c>
      <c r="Q53" s="74">
        <v>0</v>
      </c>
      <c r="R53" s="74">
        <v>0</v>
      </c>
      <c r="S53" s="74">
        <v>0</v>
      </c>
      <c r="T53" s="76">
        <f>SUM(O53:S53)</f>
        <v>1320</v>
      </c>
      <c r="U53" s="79">
        <f t="shared" si="4"/>
        <v>1320</v>
      </c>
    </row>
    <row r="54" spans="1:21" x14ac:dyDescent="0.25">
      <c r="A54" s="73" t="s">
        <v>117</v>
      </c>
      <c r="B54" s="74" t="s">
        <v>118</v>
      </c>
      <c r="C54" s="75">
        <v>0</v>
      </c>
      <c r="D54" s="75">
        <v>0</v>
      </c>
      <c r="E54" s="74">
        <v>10000</v>
      </c>
      <c r="F54" s="76">
        <f t="shared" si="5"/>
        <v>10000</v>
      </c>
      <c r="G54" s="75">
        <v>0</v>
      </c>
      <c r="H54" s="77">
        <v>0</v>
      </c>
      <c r="I54" s="77">
        <v>0</v>
      </c>
      <c r="J54" s="78">
        <v>0</v>
      </c>
      <c r="K54" s="78">
        <v>0</v>
      </c>
      <c r="L54" s="78">
        <v>0</v>
      </c>
      <c r="M54" s="78">
        <v>0</v>
      </c>
      <c r="N54" s="76">
        <f t="shared" si="2"/>
        <v>0</v>
      </c>
      <c r="O54" s="75">
        <v>0</v>
      </c>
      <c r="P54" s="75">
        <v>0</v>
      </c>
      <c r="Q54" s="74">
        <v>10000</v>
      </c>
      <c r="R54" s="78">
        <v>0</v>
      </c>
      <c r="S54" s="78">
        <v>0</v>
      </c>
      <c r="T54" s="76">
        <f t="shared" ref="T54:T64" si="16">SUM(O54:S54)</f>
        <v>10000</v>
      </c>
      <c r="U54" s="79">
        <f t="shared" si="4"/>
        <v>20000</v>
      </c>
    </row>
    <row r="55" spans="1:21" x14ac:dyDescent="0.25">
      <c r="A55" s="73" t="s">
        <v>119</v>
      </c>
      <c r="B55" s="74" t="s">
        <v>120</v>
      </c>
      <c r="C55" s="75">
        <v>0</v>
      </c>
      <c r="D55" s="75">
        <v>0</v>
      </c>
      <c r="E55" s="74">
        <v>10000</v>
      </c>
      <c r="F55" s="76">
        <f t="shared" si="5"/>
        <v>10000</v>
      </c>
      <c r="G55" s="75">
        <v>0</v>
      </c>
      <c r="H55" s="77">
        <v>0</v>
      </c>
      <c r="I55" s="77">
        <v>0</v>
      </c>
      <c r="J55" s="78">
        <v>0</v>
      </c>
      <c r="K55" s="78">
        <v>0</v>
      </c>
      <c r="L55" s="78">
        <v>0</v>
      </c>
      <c r="M55" s="78">
        <v>0</v>
      </c>
      <c r="N55" s="76">
        <f t="shared" si="2"/>
        <v>0</v>
      </c>
      <c r="O55" s="75">
        <v>0</v>
      </c>
      <c r="P55" s="75">
        <v>0</v>
      </c>
      <c r="Q55" s="74">
        <v>5000</v>
      </c>
      <c r="R55" s="78">
        <v>0</v>
      </c>
      <c r="S55" s="78">
        <v>0</v>
      </c>
      <c r="T55" s="76">
        <f t="shared" si="16"/>
        <v>5000</v>
      </c>
      <c r="U55" s="79">
        <f t="shared" si="4"/>
        <v>15000</v>
      </c>
    </row>
    <row r="56" spans="1:21" x14ac:dyDescent="0.25">
      <c r="A56" s="73" t="s">
        <v>121</v>
      </c>
      <c r="B56" s="74" t="s">
        <v>122</v>
      </c>
      <c r="C56" s="74">
        <v>0</v>
      </c>
      <c r="D56" s="74">
        <v>0</v>
      </c>
      <c r="E56" s="74">
        <v>0</v>
      </c>
      <c r="F56" s="76">
        <f t="shared" si="5"/>
        <v>0</v>
      </c>
      <c r="G56" s="74">
        <v>0</v>
      </c>
      <c r="H56" s="78">
        <v>0</v>
      </c>
      <c r="I56" s="78">
        <v>0</v>
      </c>
      <c r="J56" s="78">
        <v>0</v>
      </c>
      <c r="K56" s="78">
        <v>0</v>
      </c>
      <c r="L56" s="78">
        <v>0</v>
      </c>
      <c r="M56" s="78">
        <v>0</v>
      </c>
      <c r="N56" s="76">
        <f t="shared" si="2"/>
        <v>0</v>
      </c>
      <c r="O56" s="74">
        <v>1200</v>
      </c>
      <c r="P56" s="74">
        <v>0</v>
      </c>
      <c r="Q56" s="74">
        <v>2000</v>
      </c>
      <c r="R56" s="78">
        <v>0</v>
      </c>
      <c r="S56" s="78">
        <v>0</v>
      </c>
      <c r="T56" s="76">
        <f t="shared" si="16"/>
        <v>3200</v>
      </c>
      <c r="U56" s="79">
        <f t="shared" si="4"/>
        <v>3200</v>
      </c>
    </row>
    <row r="57" spans="1:21" x14ac:dyDescent="0.25">
      <c r="A57" s="73" t="s">
        <v>123</v>
      </c>
      <c r="B57" s="74" t="s">
        <v>124</v>
      </c>
      <c r="C57" s="74">
        <v>0</v>
      </c>
      <c r="D57" s="74">
        <v>0</v>
      </c>
      <c r="E57" s="74">
        <v>0</v>
      </c>
      <c r="F57" s="76">
        <f t="shared" si="5"/>
        <v>0</v>
      </c>
      <c r="G57" s="74">
        <v>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  <c r="N57" s="76">
        <f t="shared" si="2"/>
        <v>0</v>
      </c>
      <c r="O57" s="74">
        <v>1500</v>
      </c>
      <c r="P57" s="74">
        <v>0</v>
      </c>
      <c r="Q57" s="74">
        <v>0</v>
      </c>
      <c r="R57" s="78">
        <v>0</v>
      </c>
      <c r="S57" s="78">
        <v>0</v>
      </c>
      <c r="T57" s="76">
        <f t="shared" si="16"/>
        <v>1500</v>
      </c>
      <c r="U57" s="79">
        <f t="shared" si="4"/>
        <v>1500</v>
      </c>
    </row>
    <row r="58" spans="1:21" x14ac:dyDescent="0.25">
      <c r="A58" s="73" t="s">
        <v>125</v>
      </c>
      <c r="B58" s="74" t="s">
        <v>126</v>
      </c>
      <c r="C58" s="74">
        <v>0</v>
      </c>
      <c r="D58" s="74">
        <v>0</v>
      </c>
      <c r="E58" s="74">
        <v>0</v>
      </c>
      <c r="F58" s="76">
        <f t="shared" si="5"/>
        <v>0</v>
      </c>
      <c r="G58" s="74">
        <v>0</v>
      </c>
      <c r="H58" s="78">
        <v>0</v>
      </c>
      <c r="I58" s="78">
        <v>0</v>
      </c>
      <c r="J58" s="78">
        <v>0</v>
      </c>
      <c r="K58" s="78">
        <v>0</v>
      </c>
      <c r="L58" s="78">
        <v>0</v>
      </c>
      <c r="M58" s="78">
        <v>0</v>
      </c>
      <c r="N58" s="76">
        <f t="shared" si="2"/>
        <v>0</v>
      </c>
      <c r="O58" s="74">
        <v>0</v>
      </c>
      <c r="P58" s="74">
        <v>0</v>
      </c>
      <c r="Q58" s="74">
        <v>1000</v>
      </c>
      <c r="R58" s="78">
        <v>0</v>
      </c>
      <c r="S58" s="78">
        <v>0</v>
      </c>
      <c r="T58" s="76">
        <f t="shared" si="16"/>
        <v>1000</v>
      </c>
      <c r="U58" s="79">
        <f t="shared" si="4"/>
        <v>1000</v>
      </c>
    </row>
    <row r="59" spans="1:21" x14ac:dyDescent="0.25">
      <c r="A59" s="73" t="s">
        <v>127</v>
      </c>
      <c r="B59" s="74" t="s">
        <v>128</v>
      </c>
      <c r="C59" s="74">
        <v>0</v>
      </c>
      <c r="D59" s="74">
        <v>0</v>
      </c>
      <c r="E59" s="74">
        <v>0</v>
      </c>
      <c r="F59" s="76">
        <f t="shared" si="5"/>
        <v>0</v>
      </c>
      <c r="G59" s="74">
        <v>0</v>
      </c>
      <c r="H59" s="78">
        <v>0</v>
      </c>
      <c r="I59" s="78">
        <v>0</v>
      </c>
      <c r="J59" s="78">
        <v>0</v>
      </c>
      <c r="K59" s="78">
        <v>0</v>
      </c>
      <c r="L59" s="78">
        <v>0</v>
      </c>
      <c r="M59" s="78">
        <v>0</v>
      </c>
      <c r="N59" s="76">
        <f t="shared" si="2"/>
        <v>0</v>
      </c>
      <c r="O59" s="74">
        <v>0</v>
      </c>
      <c r="P59" s="74">
        <v>0</v>
      </c>
      <c r="Q59" s="74">
        <v>0</v>
      </c>
      <c r="R59" s="78">
        <v>0</v>
      </c>
      <c r="S59" s="78">
        <v>0</v>
      </c>
      <c r="T59" s="76">
        <f t="shared" si="16"/>
        <v>0</v>
      </c>
      <c r="U59" s="79">
        <f t="shared" si="4"/>
        <v>0</v>
      </c>
    </row>
    <row r="60" spans="1:21" x14ac:dyDescent="0.25">
      <c r="A60" s="73" t="s">
        <v>129</v>
      </c>
      <c r="B60" s="74" t="s">
        <v>130</v>
      </c>
      <c r="C60" s="74">
        <v>0</v>
      </c>
      <c r="D60" s="74">
        <v>0</v>
      </c>
      <c r="E60" s="74">
        <v>0</v>
      </c>
      <c r="F60" s="76">
        <f t="shared" si="5"/>
        <v>0</v>
      </c>
      <c r="G60" s="74">
        <v>0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  <c r="M60" s="78">
        <v>0</v>
      </c>
      <c r="N60" s="76">
        <f t="shared" si="2"/>
        <v>0</v>
      </c>
      <c r="O60" s="74">
        <v>0</v>
      </c>
      <c r="P60" s="74">
        <v>0</v>
      </c>
      <c r="Q60" s="74">
        <v>0</v>
      </c>
      <c r="R60" s="78">
        <v>0</v>
      </c>
      <c r="S60" s="78">
        <v>0</v>
      </c>
      <c r="T60" s="76">
        <f t="shared" si="16"/>
        <v>0</v>
      </c>
      <c r="U60" s="79">
        <f t="shared" si="4"/>
        <v>0</v>
      </c>
    </row>
    <row r="61" spans="1:21" x14ac:dyDescent="0.25">
      <c r="A61" s="73" t="s">
        <v>131</v>
      </c>
      <c r="B61" s="74" t="s">
        <v>132</v>
      </c>
      <c r="C61" s="74">
        <v>0</v>
      </c>
      <c r="D61" s="74">
        <v>0</v>
      </c>
      <c r="E61" s="74">
        <v>5000</v>
      </c>
      <c r="F61" s="76">
        <f t="shared" si="5"/>
        <v>5000</v>
      </c>
      <c r="G61" s="74">
        <v>0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  <c r="M61" s="78">
        <v>0</v>
      </c>
      <c r="N61" s="76">
        <f t="shared" si="2"/>
        <v>0</v>
      </c>
      <c r="O61" s="74">
        <v>0</v>
      </c>
      <c r="P61" s="74">
        <v>5000</v>
      </c>
      <c r="Q61" s="74">
        <v>5000</v>
      </c>
      <c r="R61" s="78">
        <v>10000</v>
      </c>
      <c r="S61" s="78">
        <v>0</v>
      </c>
      <c r="T61" s="76">
        <f t="shared" si="16"/>
        <v>20000</v>
      </c>
      <c r="U61" s="79">
        <f t="shared" si="4"/>
        <v>25000</v>
      </c>
    </row>
    <row r="62" spans="1:21" x14ac:dyDescent="0.25">
      <c r="A62" s="73" t="s">
        <v>133</v>
      </c>
      <c r="B62" s="74" t="s">
        <v>134</v>
      </c>
      <c r="C62" s="74">
        <v>0</v>
      </c>
      <c r="D62" s="74">
        <v>0</v>
      </c>
      <c r="E62" s="74">
        <v>200</v>
      </c>
      <c r="F62" s="76">
        <f t="shared" si="5"/>
        <v>200</v>
      </c>
      <c r="G62" s="74">
        <v>0</v>
      </c>
      <c r="H62" s="78">
        <v>0</v>
      </c>
      <c r="I62" s="78">
        <v>0</v>
      </c>
      <c r="J62" s="78">
        <v>0</v>
      </c>
      <c r="K62" s="78">
        <v>0</v>
      </c>
      <c r="L62" s="78">
        <v>0</v>
      </c>
      <c r="M62" s="78">
        <v>0</v>
      </c>
      <c r="N62" s="76">
        <f t="shared" si="2"/>
        <v>0</v>
      </c>
      <c r="O62" s="74">
        <v>1500</v>
      </c>
      <c r="P62" s="74">
        <v>0</v>
      </c>
      <c r="Q62" s="74">
        <v>1000</v>
      </c>
      <c r="R62" s="78">
        <v>0</v>
      </c>
      <c r="S62" s="78">
        <v>0</v>
      </c>
      <c r="T62" s="76">
        <f t="shared" si="16"/>
        <v>2500</v>
      </c>
      <c r="U62" s="79">
        <f t="shared" si="4"/>
        <v>2700</v>
      </c>
    </row>
    <row r="63" spans="1:21" x14ac:dyDescent="0.25">
      <c r="A63" s="73" t="s">
        <v>135</v>
      </c>
      <c r="B63" s="74" t="s">
        <v>136</v>
      </c>
      <c r="C63" s="74">
        <v>0</v>
      </c>
      <c r="D63" s="74">
        <v>0</v>
      </c>
      <c r="E63" s="74">
        <v>3000</v>
      </c>
      <c r="F63" s="76">
        <f t="shared" si="5"/>
        <v>3000</v>
      </c>
      <c r="G63" s="74">
        <v>0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78">
        <v>0</v>
      </c>
      <c r="N63" s="76">
        <f t="shared" si="2"/>
        <v>0</v>
      </c>
      <c r="O63" s="74">
        <v>0</v>
      </c>
      <c r="P63" s="74">
        <v>0</v>
      </c>
      <c r="Q63" s="74">
        <v>0</v>
      </c>
      <c r="R63" s="78">
        <v>0</v>
      </c>
      <c r="S63" s="78">
        <v>0</v>
      </c>
      <c r="T63" s="76">
        <f t="shared" si="16"/>
        <v>0</v>
      </c>
      <c r="U63" s="79">
        <f t="shared" si="4"/>
        <v>3000</v>
      </c>
    </row>
    <row r="64" spans="1:21" x14ac:dyDescent="0.25">
      <c r="A64" s="73" t="s">
        <v>137</v>
      </c>
      <c r="B64" s="74" t="s">
        <v>138</v>
      </c>
      <c r="C64" s="74">
        <v>0</v>
      </c>
      <c r="D64" s="74">
        <v>0</v>
      </c>
      <c r="E64" s="74">
        <v>0</v>
      </c>
      <c r="F64" s="76">
        <f t="shared" si="5"/>
        <v>0</v>
      </c>
      <c r="G64" s="74">
        <v>0</v>
      </c>
      <c r="H64" s="78">
        <v>0</v>
      </c>
      <c r="I64" s="78">
        <v>0</v>
      </c>
      <c r="J64" s="78">
        <v>0</v>
      </c>
      <c r="K64" s="78">
        <v>0</v>
      </c>
      <c r="L64" s="78">
        <v>0</v>
      </c>
      <c r="M64" s="78">
        <v>0</v>
      </c>
      <c r="N64" s="76">
        <f t="shared" si="2"/>
        <v>0</v>
      </c>
      <c r="O64" s="74">
        <v>1500</v>
      </c>
      <c r="P64" s="74">
        <v>500</v>
      </c>
      <c r="Q64" s="74">
        <v>25500</v>
      </c>
      <c r="R64" s="78">
        <v>0</v>
      </c>
      <c r="S64" s="78">
        <v>0</v>
      </c>
      <c r="T64" s="76">
        <f t="shared" si="16"/>
        <v>27500</v>
      </c>
      <c r="U64" s="79">
        <f t="shared" si="4"/>
        <v>27500</v>
      </c>
    </row>
    <row r="65" spans="1:21" x14ac:dyDescent="0.25">
      <c r="A65" s="67" t="s">
        <v>139</v>
      </c>
      <c r="B65" s="68" t="s">
        <v>140</v>
      </c>
      <c r="C65" s="68">
        <f>SUM(C66:C68)</f>
        <v>0</v>
      </c>
      <c r="D65" s="68">
        <f>SUM(D66:D68)</f>
        <v>0</v>
      </c>
      <c r="E65" s="68">
        <f>SUM(E66:E68)</f>
        <v>0</v>
      </c>
      <c r="F65" s="71">
        <f t="shared" si="5"/>
        <v>0</v>
      </c>
      <c r="G65" s="68">
        <f t="shared" ref="G65:L65" si="17">SUM(G66:G68)</f>
        <v>0</v>
      </c>
      <c r="H65" s="81">
        <f t="shared" si="17"/>
        <v>0</v>
      </c>
      <c r="I65" s="81">
        <f t="shared" si="17"/>
        <v>0</v>
      </c>
      <c r="J65" s="81">
        <f t="shared" si="17"/>
        <v>0</v>
      </c>
      <c r="K65" s="81">
        <f t="shared" si="17"/>
        <v>0</v>
      </c>
      <c r="L65" s="81">
        <f t="shared" si="17"/>
        <v>0</v>
      </c>
      <c r="M65" s="81">
        <v>0</v>
      </c>
      <c r="N65" s="71">
        <f t="shared" si="2"/>
        <v>0</v>
      </c>
      <c r="O65" s="68">
        <f t="shared" ref="O65:T65" si="18">SUM(O66:O68)</f>
        <v>3000</v>
      </c>
      <c r="P65" s="68">
        <f t="shared" si="18"/>
        <v>3000</v>
      </c>
      <c r="Q65" s="68">
        <f t="shared" si="18"/>
        <v>3000</v>
      </c>
      <c r="R65" s="68">
        <f t="shared" si="18"/>
        <v>0</v>
      </c>
      <c r="S65" s="68">
        <f t="shared" si="18"/>
        <v>0</v>
      </c>
      <c r="T65" s="71">
        <f t="shared" si="18"/>
        <v>9000</v>
      </c>
      <c r="U65" s="66">
        <f t="shared" si="4"/>
        <v>9000</v>
      </c>
    </row>
    <row r="66" spans="1:21" x14ac:dyDescent="0.25">
      <c r="A66" s="73" t="s">
        <v>141</v>
      </c>
      <c r="B66" s="74" t="s">
        <v>142</v>
      </c>
      <c r="C66" s="74">
        <v>0</v>
      </c>
      <c r="D66" s="74">
        <v>0</v>
      </c>
      <c r="E66" s="74">
        <v>0</v>
      </c>
      <c r="F66" s="76">
        <f>SUM(C66+D66+E66)</f>
        <v>0</v>
      </c>
      <c r="G66" s="74">
        <v>0</v>
      </c>
      <c r="H66" s="78">
        <v>0</v>
      </c>
      <c r="I66" s="78">
        <v>0</v>
      </c>
      <c r="J66" s="78">
        <v>0</v>
      </c>
      <c r="K66" s="78">
        <v>0</v>
      </c>
      <c r="L66" s="78">
        <v>0</v>
      </c>
      <c r="M66" s="78">
        <v>0</v>
      </c>
      <c r="N66" s="76">
        <f t="shared" si="2"/>
        <v>0</v>
      </c>
      <c r="O66" s="74">
        <v>1000</v>
      </c>
      <c r="P66" s="74">
        <v>1000</v>
      </c>
      <c r="Q66" s="74">
        <v>1000</v>
      </c>
      <c r="R66" s="78">
        <v>0</v>
      </c>
      <c r="S66" s="78">
        <v>0</v>
      </c>
      <c r="T66" s="76">
        <f>O66+P66+Q66+R66+S66</f>
        <v>3000</v>
      </c>
      <c r="U66" s="79">
        <f t="shared" si="4"/>
        <v>3000</v>
      </c>
    </row>
    <row r="67" spans="1:21" x14ac:dyDescent="0.25">
      <c r="A67" s="73" t="s">
        <v>143</v>
      </c>
      <c r="B67" s="74" t="s">
        <v>144</v>
      </c>
      <c r="C67" s="74">
        <v>0</v>
      </c>
      <c r="D67" s="74">
        <v>0</v>
      </c>
      <c r="E67" s="74">
        <v>0</v>
      </c>
      <c r="F67" s="76">
        <f t="shared" si="5"/>
        <v>0</v>
      </c>
      <c r="G67" s="74">
        <v>0</v>
      </c>
      <c r="H67" s="78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6">
        <f t="shared" si="2"/>
        <v>0</v>
      </c>
      <c r="O67" s="74">
        <v>1000</v>
      </c>
      <c r="P67" s="74">
        <v>1000</v>
      </c>
      <c r="Q67" s="74">
        <v>1000</v>
      </c>
      <c r="R67" s="78">
        <v>0</v>
      </c>
      <c r="S67" s="78">
        <v>0</v>
      </c>
      <c r="T67" s="76">
        <f>O67+P67+Q67+R67+S67</f>
        <v>3000</v>
      </c>
      <c r="U67" s="79">
        <f t="shared" si="4"/>
        <v>3000</v>
      </c>
    </row>
    <row r="68" spans="1:21" x14ac:dyDescent="0.25">
      <c r="A68" s="73" t="s">
        <v>145</v>
      </c>
      <c r="B68" s="74" t="s">
        <v>146</v>
      </c>
      <c r="C68" s="74">
        <v>0</v>
      </c>
      <c r="D68" s="74">
        <v>0</v>
      </c>
      <c r="E68" s="74">
        <v>0</v>
      </c>
      <c r="F68" s="76">
        <f t="shared" si="5"/>
        <v>0</v>
      </c>
      <c r="G68" s="74">
        <v>0</v>
      </c>
      <c r="H68" s="78">
        <v>0</v>
      </c>
      <c r="I68" s="78">
        <v>0</v>
      </c>
      <c r="J68" s="78">
        <v>0</v>
      </c>
      <c r="K68" s="78">
        <v>0</v>
      </c>
      <c r="L68" s="78">
        <v>0</v>
      </c>
      <c r="M68" s="78">
        <v>0</v>
      </c>
      <c r="N68" s="76">
        <f t="shared" si="2"/>
        <v>0</v>
      </c>
      <c r="O68" s="74">
        <v>1000</v>
      </c>
      <c r="P68" s="74">
        <v>1000</v>
      </c>
      <c r="Q68" s="74">
        <v>1000</v>
      </c>
      <c r="R68" s="78">
        <v>0</v>
      </c>
      <c r="S68" s="78">
        <v>0</v>
      </c>
      <c r="T68" s="76">
        <f>O68+P68+Q68+R68+S68</f>
        <v>3000</v>
      </c>
      <c r="U68" s="79">
        <f t="shared" si="4"/>
        <v>3000</v>
      </c>
    </row>
    <row r="69" spans="1:21" x14ac:dyDescent="0.25">
      <c r="A69" s="67" t="s">
        <v>147</v>
      </c>
      <c r="B69" s="68" t="s">
        <v>148</v>
      </c>
      <c r="C69" s="68">
        <f>SUM(C70:C73)</f>
        <v>0</v>
      </c>
      <c r="D69" s="68">
        <f>SUM(D70:D73)</f>
        <v>0</v>
      </c>
      <c r="E69" s="68">
        <f>SUM(E70:E73)</f>
        <v>0</v>
      </c>
      <c r="F69" s="71">
        <f t="shared" si="5"/>
        <v>0</v>
      </c>
      <c r="G69" s="68">
        <f t="shared" ref="G69:M69" si="19">SUM(G70:G73)</f>
        <v>0</v>
      </c>
      <c r="H69" s="68">
        <f t="shared" si="19"/>
        <v>0</v>
      </c>
      <c r="I69" s="68">
        <f t="shared" si="19"/>
        <v>0</v>
      </c>
      <c r="J69" s="68">
        <f t="shared" si="19"/>
        <v>0</v>
      </c>
      <c r="K69" s="68">
        <f t="shared" si="19"/>
        <v>0</v>
      </c>
      <c r="L69" s="68">
        <f t="shared" si="19"/>
        <v>0</v>
      </c>
      <c r="M69" s="68">
        <f t="shared" si="19"/>
        <v>0</v>
      </c>
      <c r="N69" s="71">
        <f t="shared" si="2"/>
        <v>0</v>
      </c>
      <c r="O69" s="68">
        <f t="shared" ref="O69:T69" si="20">SUM(O70:O73)</f>
        <v>0</v>
      </c>
      <c r="P69" s="68">
        <f t="shared" si="20"/>
        <v>0</v>
      </c>
      <c r="Q69" s="68">
        <f t="shared" si="20"/>
        <v>0</v>
      </c>
      <c r="R69" s="68">
        <f t="shared" si="20"/>
        <v>0</v>
      </c>
      <c r="S69" s="68">
        <f t="shared" si="20"/>
        <v>0</v>
      </c>
      <c r="T69" s="71">
        <f t="shared" si="20"/>
        <v>0</v>
      </c>
      <c r="U69" s="66">
        <f t="shared" si="4"/>
        <v>0</v>
      </c>
    </row>
    <row r="70" spans="1:21" x14ac:dyDescent="0.25">
      <c r="A70" s="73" t="s">
        <v>149</v>
      </c>
      <c r="B70" s="74" t="s">
        <v>150</v>
      </c>
      <c r="C70" s="74">
        <v>0</v>
      </c>
      <c r="D70" s="74">
        <v>0</v>
      </c>
      <c r="E70" s="74">
        <v>0</v>
      </c>
      <c r="F70" s="76">
        <f>SUM(C70:E70)</f>
        <v>0</v>
      </c>
      <c r="G70" s="74">
        <v>0</v>
      </c>
      <c r="H70" s="74">
        <v>0</v>
      </c>
      <c r="I70" s="78">
        <v>0</v>
      </c>
      <c r="J70" s="78">
        <v>0</v>
      </c>
      <c r="K70" s="78">
        <v>0</v>
      </c>
      <c r="L70" s="78">
        <v>0</v>
      </c>
      <c r="M70" s="78">
        <v>0</v>
      </c>
      <c r="N70" s="76">
        <v>0</v>
      </c>
      <c r="O70" s="74">
        <v>0</v>
      </c>
      <c r="P70" s="74">
        <v>0</v>
      </c>
      <c r="Q70" s="74">
        <v>0</v>
      </c>
      <c r="R70" s="74">
        <v>0</v>
      </c>
      <c r="S70" s="74">
        <v>0</v>
      </c>
      <c r="T70" s="76">
        <f>O70+P70+Q70+R70+S70</f>
        <v>0</v>
      </c>
      <c r="U70" s="79">
        <f t="shared" si="4"/>
        <v>0</v>
      </c>
    </row>
    <row r="71" spans="1:21" x14ac:dyDescent="0.25">
      <c r="A71" s="73" t="s">
        <v>151</v>
      </c>
      <c r="B71" s="74" t="s">
        <v>152</v>
      </c>
      <c r="C71" s="74">
        <v>0</v>
      </c>
      <c r="D71" s="74">
        <v>0</v>
      </c>
      <c r="E71" s="74">
        <v>0</v>
      </c>
      <c r="F71" s="76">
        <f t="shared" si="5"/>
        <v>0</v>
      </c>
      <c r="G71" s="74">
        <v>0</v>
      </c>
      <c r="H71" s="74">
        <v>0</v>
      </c>
      <c r="I71" s="78">
        <v>0</v>
      </c>
      <c r="J71" s="78">
        <v>0</v>
      </c>
      <c r="K71" s="78">
        <v>0</v>
      </c>
      <c r="L71" s="78">
        <v>0</v>
      </c>
      <c r="M71" s="78">
        <v>0</v>
      </c>
      <c r="N71" s="76">
        <f t="shared" si="2"/>
        <v>0</v>
      </c>
      <c r="O71" s="74">
        <v>0</v>
      </c>
      <c r="P71" s="74">
        <v>0</v>
      </c>
      <c r="Q71" s="74">
        <v>0</v>
      </c>
      <c r="R71" s="78">
        <v>0</v>
      </c>
      <c r="S71" s="78">
        <v>0</v>
      </c>
      <c r="T71" s="76">
        <f>O71+P71+Q71+R71+S71</f>
        <v>0</v>
      </c>
      <c r="U71" s="79">
        <f t="shared" si="4"/>
        <v>0</v>
      </c>
    </row>
    <row r="72" spans="1:21" x14ac:dyDescent="0.25">
      <c r="A72" s="73" t="s">
        <v>153</v>
      </c>
      <c r="B72" s="74" t="s">
        <v>154</v>
      </c>
      <c r="C72" s="74">
        <v>0</v>
      </c>
      <c r="D72" s="74">
        <v>0</v>
      </c>
      <c r="E72" s="74">
        <v>0</v>
      </c>
      <c r="F72" s="76">
        <f t="shared" si="5"/>
        <v>0</v>
      </c>
      <c r="G72" s="74">
        <v>0</v>
      </c>
      <c r="H72" s="74">
        <v>0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  <c r="N72" s="76">
        <f t="shared" si="2"/>
        <v>0</v>
      </c>
      <c r="O72" s="74">
        <v>0</v>
      </c>
      <c r="P72" s="74">
        <v>0</v>
      </c>
      <c r="Q72" s="74">
        <v>0</v>
      </c>
      <c r="R72" s="78">
        <v>0</v>
      </c>
      <c r="S72" s="78">
        <v>0</v>
      </c>
      <c r="T72" s="76">
        <f>O72+P72+Q72+R72+S72</f>
        <v>0</v>
      </c>
      <c r="U72" s="79">
        <f t="shared" si="4"/>
        <v>0</v>
      </c>
    </row>
    <row r="73" spans="1:21" x14ac:dyDescent="0.25">
      <c r="A73" s="73" t="s">
        <v>155</v>
      </c>
      <c r="B73" s="74" t="s">
        <v>156</v>
      </c>
      <c r="C73" s="74">
        <v>0</v>
      </c>
      <c r="D73" s="74">
        <v>0</v>
      </c>
      <c r="E73" s="74">
        <v>0</v>
      </c>
      <c r="F73" s="76">
        <f t="shared" si="5"/>
        <v>0</v>
      </c>
      <c r="G73" s="74">
        <v>0</v>
      </c>
      <c r="H73" s="74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6">
        <f t="shared" si="2"/>
        <v>0</v>
      </c>
      <c r="O73" s="74">
        <v>0</v>
      </c>
      <c r="P73" s="74">
        <v>0</v>
      </c>
      <c r="Q73" s="74">
        <v>0</v>
      </c>
      <c r="R73" s="78">
        <v>0</v>
      </c>
      <c r="S73" s="78">
        <v>0</v>
      </c>
      <c r="T73" s="76">
        <f>O73+P73+Q73+R73+S73</f>
        <v>0</v>
      </c>
      <c r="U73" s="79">
        <f t="shared" si="4"/>
        <v>0</v>
      </c>
    </row>
    <row r="74" spans="1:21" x14ac:dyDescent="0.25">
      <c r="A74" s="67" t="s">
        <v>157</v>
      </c>
      <c r="B74" s="68" t="s">
        <v>158</v>
      </c>
      <c r="C74" s="68">
        <f>SUM(C75:C76)</f>
        <v>0</v>
      </c>
      <c r="D74" s="68">
        <f>SUM(D75:D76)</f>
        <v>0</v>
      </c>
      <c r="E74" s="68">
        <f>SUM(E75:E76)</f>
        <v>9029.619999999999</v>
      </c>
      <c r="F74" s="71">
        <f t="shared" ref="F74:F77" si="21">C74+D74+E74</f>
        <v>9029.619999999999</v>
      </c>
      <c r="G74" s="81">
        <f t="shared" ref="G74:M74" si="22">SUM(G75:G76)</f>
        <v>0</v>
      </c>
      <c r="H74" s="81">
        <f t="shared" si="22"/>
        <v>0</v>
      </c>
      <c r="I74" s="81">
        <f t="shared" si="22"/>
        <v>0</v>
      </c>
      <c r="J74" s="81">
        <f t="shared" si="22"/>
        <v>0</v>
      </c>
      <c r="K74" s="81">
        <f t="shared" si="22"/>
        <v>0</v>
      </c>
      <c r="L74" s="81">
        <f t="shared" si="22"/>
        <v>0</v>
      </c>
      <c r="M74" s="81">
        <f t="shared" si="22"/>
        <v>0</v>
      </c>
      <c r="N74" s="71">
        <f t="shared" si="2"/>
        <v>0</v>
      </c>
      <c r="O74" s="68">
        <f t="shared" ref="O74:T74" si="23">SUM(O75:O76)</f>
        <v>0</v>
      </c>
      <c r="P74" s="68">
        <f t="shared" si="23"/>
        <v>0</v>
      </c>
      <c r="Q74" s="68">
        <f t="shared" si="23"/>
        <v>21000</v>
      </c>
      <c r="R74" s="81">
        <f t="shared" si="23"/>
        <v>0</v>
      </c>
      <c r="S74" s="81">
        <f t="shared" si="23"/>
        <v>0</v>
      </c>
      <c r="T74" s="71">
        <f t="shared" si="23"/>
        <v>21000</v>
      </c>
      <c r="U74" s="66">
        <f t="shared" si="4"/>
        <v>30029.62</v>
      </c>
    </row>
    <row r="75" spans="1:21" x14ac:dyDescent="0.25">
      <c r="A75" s="73" t="s">
        <v>159</v>
      </c>
      <c r="B75" s="74" t="s">
        <v>160</v>
      </c>
      <c r="C75" s="74">
        <v>0</v>
      </c>
      <c r="D75" s="78">
        <v>0</v>
      </c>
      <c r="E75" s="78">
        <v>4029.62</v>
      </c>
      <c r="F75" s="76">
        <f t="shared" si="21"/>
        <v>4029.62</v>
      </c>
      <c r="G75" s="74">
        <v>0</v>
      </c>
      <c r="H75" s="74">
        <v>0</v>
      </c>
      <c r="I75" s="78">
        <v>0</v>
      </c>
      <c r="J75" s="78">
        <v>0</v>
      </c>
      <c r="K75" s="78">
        <v>0</v>
      </c>
      <c r="L75" s="78">
        <v>0</v>
      </c>
      <c r="M75" s="78">
        <v>0</v>
      </c>
      <c r="N75" s="76">
        <f>SUM(G75:M75)</f>
        <v>0</v>
      </c>
      <c r="O75" s="74">
        <v>0</v>
      </c>
      <c r="P75" s="74">
        <v>0</v>
      </c>
      <c r="Q75" s="74">
        <v>15000</v>
      </c>
      <c r="R75" s="78">
        <v>0</v>
      </c>
      <c r="S75" s="78">
        <v>0</v>
      </c>
      <c r="T75" s="76">
        <f>SUM(O75:S75)</f>
        <v>15000</v>
      </c>
      <c r="U75" s="79">
        <f t="shared" si="4"/>
        <v>19029.62</v>
      </c>
    </row>
    <row r="76" spans="1:21" x14ac:dyDescent="0.25">
      <c r="A76" s="73" t="s">
        <v>161</v>
      </c>
      <c r="B76" s="74" t="s">
        <v>162</v>
      </c>
      <c r="C76" s="74">
        <v>0</v>
      </c>
      <c r="D76" s="78">
        <v>0</v>
      </c>
      <c r="E76" s="78">
        <v>5000</v>
      </c>
      <c r="F76" s="76">
        <f t="shared" si="21"/>
        <v>5000</v>
      </c>
      <c r="G76" s="74">
        <v>0</v>
      </c>
      <c r="H76" s="74">
        <v>0</v>
      </c>
      <c r="I76" s="78">
        <v>0</v>
      </c>
      <c r="J76" s="78">
        <v>0</v>
      </c>
      <c r="K76" s="78">
        <v>0</v>
      </c>
      <c r="L76" s="78">
        <v>0</v>
      </c>
      <c r="M76" s="78">
        <v>0</v>
      </c>
      <c r="N76" s="76">
        <f>SUM(G76:M76)</f>
        <v>0</v>
      </c>
      <c r="O76" s="74">
        <v>0</v>
      </c>
      <c r="P76" s="74">
        <v>0</v>
      </c>
      <c r="Q76" s="74">
        <v>6000</v>
      </c>
      <c r="R76" s="78">
        <v>0</v>
      </c>
      <c r="S76" s="78">
        <v>0</v>
      </c>
      <c r="T76" s="76">
        <f>SUM(O76:S76)</f>
        <v>6000</v>
      </c>
      <c r="U76" s="79">
        <f t="shared" si="4"/>
        <v>11000</v>
      </c>
    </row>
    <row r="77" spans="1:21" x14ac:dyDescent="0.25">
      <c r="A77" s="85"/>
      <c r="B77" s="86"/>
      <c r="C77" s="86"/>
      <c r="D77" s="87"/>
      <c r="E77" s="87"/>
      <c r="F77" s="88"/>
      <c r="G77" s="86"/>
      <c r="H77" s="87"/>
      <c r="I77" s="87"/>
      <c r="J77" s="87"/>
      <c r="K77" s="87"/>
      <c r="L77" s="87"/>
      <c r="M77" s="87"/>
      <c r="N77" s="88"/>
      <c r="O77" s="86"/>
      <c r="P77" s="86"/>
      <c r="Q77" s="87"/>
      <c r="R77" s="87"/>
      <c r="S77" s="87"/>
      <c r="T77" s="88"/>
      <c r="U77" s="86"/>
    </row>
  </sheetData>
  <mergeCells count="25">
    <mergeCell ref="F6:F7"/>
    <mergeCell ref="I6:K6"/>
    <mergeCell ref="L6:M6"/>
    <mergeCell ref="T6:T7"/>
    <mergeCell ref="G7:H7"/>
    <mergeCell ref="I4:K4"/>
    <mergeCell ref="L4:M4"/>
    <mergeCell ref="O4:Q4"/>
    <mergeCell ref="R4:U4"/>
    <mergeCell ref="C5:F5"/>
    <mergeCell ref="I5:K5"/>
    <mergeCell ref="L5:M5"/>
    <mergeCell ref="N5:N6"/>
    <mergeCell ref="O5:Q5"/>
    <mergeCell ref="U5:U7"/>
    <mergeCell ref="A1:U1"/>
    <mergeCell ref="A2:A7"/>
    <mergeCell ref="B2:B7"/>
    <mergeCell ref="C2:N2"/>
    <mergeCell ref="O2:U2"/>
    <mergeCell ref="C3:F3"/>
    <mergeCell ref="H3:N3"/>
    <mergeCell ref="O3:U3"/>
    <mergeCell ref="C4:F4"/>
    <mergeCell ref="G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1</dc:creator>
  <cp:lastModifiedBy>usuario 1</cp:lastModifiedBy>
  <dcterms:created xsi:type="dcterms:W3CDTF">2023-03-13T19:51:01Z</dcterms:created>
  <dcterms:modified xsi:type="dcterms:W3CDTF">2023-03-13T19:52:09Z</dcterms:modified>
</cp:coreProperties>
</file>