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ESUPUESTO 2023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G87" i="1"/>
  <c r="F87" i="1"/>
  <c r="D87" i="1"/>
  <c r="F86" i="1"/>
  <c r="E84" i="1"/>
  <c r="H84" i="1" s="1"/>
  <c r="K84" i="1" s="1"/>
  <c r="I83" i="1"/>
  <c r="D83" i="1"/>
  <c r="C83" i="1"/>
  <c r="E83" i="1" s="1"/>
  <c r="H83" i="1" s="1"/>
  <c r="K83" i="1" s="1"/>
  <c r="E82" i="1"/>
  <c r="H82" i="1" s="1"/>
  <c r="K82" i="1" s="1"/>
  <c r="J81" i="1"/>
  <c r="I81" i="1"/>
  <c r="G81" i="1"/>
  <c r="G80" i="1" s="1"/>
  <c r="F81" i="1"/>
  <c r="D81" i="1"/>
  <c r="D80" i="1" s="1"/>
  <c r="C81" i="1"/>
  <c r="C80" i="1" s="1"/>
  <c r="J80" i="1"/>
  <c r="I80" i="1"/>
  <c r="F80" i="1"/>
  <c r="K79" i="1"/>
  <c r="H79" i="1"/>
  <c r="E79" i="1"/>
  <c r="K78" i="1"/>
  <c r="J78" i="1"/>
  <c r="H78" i="1"/>
  <c r="E78" i="1"/>
  <c r="K77" i="1"/>
  <c r="J77" i="1"/>
  <c r="H77" i="1"/>
  <c r="E77" i="1"/>
  <c r="E76" i="1"/>
  <c r="H76" i="1" s="1"/>
  <c r="K75" i="1"/>
  <c r="H75" i="1"/>
  <c r="E75" i="1"/>
  <c r="D74" i="1"/>
  <c r="C74" i="1"/>
  <c r="C87" i="1" s="1"/>
  <c r="I73" i="1"/>
  <c r="G73" i="1"/>
  <c r="F73" i="1"/>
  <c r="D73" i="1"/>
  <c r="D86" i="1" s="1"/>
  <c r="C73" i="1"/>
  <c r="E73" i="1" s="1"/>
  <c r="E72" i="1" s="1"/>
  <c r="I72" i="1"/>
  <c r="G72" i="1"/>
  <c r="G85" i="1" s="1"/>
  <c r="F72" i="1"/>
  <c r="D72" i="1"/>
  <c r="K71" i="1"/>
  <c r="H71" i="1"/>
  <c r="E71" i="1"/>
  <c r="I70" i="1"/>
  <c r="I86" i="1" s="1"/>
  <c r="G70" i="1"/>
  <c r="F70" i="1"/>
  <c r="E70" i="1"/>
  <c r="H70" i="1" s="1"/>
  <c r="K70" i="1" s="1"/>
  <c r="D70" i="1"/>
  <c r="C70" i="1"/>
  <c r="C86" i="1" s="1"/>
  <c r="I69" i="1"/>
  <c r="G69" i="1"/>
  <c r="F69" i="1"/>
  <c r="F85" i="1" s="1"/>
  <c r="E69" i="1"/>
  <c r="D69" i="1"/>
  <c r="C69" i="1"/>
  <c r="K68" i="1"/>
  <c r="K67" i="1"/>
  <c r="I67" i="1"/>
  <c r="K66" i="1"/>
  <c r="K65" i="1"/>
  <c r="J65" i="1"/>
  <c r="J47" i="1" s="1"/>
  <c r="J46" i="1" s="1"/>
  <c r="J45" i="1" s="1"/>
  <c r="J44" i="1" s="1"/>
  <c r="I65" i="1"/>
  <c r="H65" i="1"/>
  <c r="G65" i="1"/>
  <c r="G86" i="1" s="1"/>
  <c r="F65" i="1"/>
  <c r="E65" i="1"/>
  <c r="D65" i="1"/>
  <c r="C65" i="1"/>
  <c r="K54" i="1"/>
  <c r="K53" i="1"/>
  <c r="K52" i="1"/>
  <c r="K51" i="1"/>
  <c r="K50" i="1"/>
  <c r="K49" i="1" s="1"/>
  <c r="I50" i="1"/>
  <c r="I49" i="1"/>
  <c r="K48" i="1"/>
  <c r="K47" i="1"/>
  <c r="K46" i="1"/>
  <c r="K45" i="1" s="1"/>
  <c r="I46" i="1"/>
  <c r="I45" i="1"/>
  <c r="K43" i="1"/>
  <c r="I41" i="1"/>
  <c r="K40" i="1"/>
  <c r="K39" i="1"/>
  <c r="K38" i="1"/>
  <c r="K37" i="1"/>
  <c r="K36" i="1"/>
  <c r="K35" i="1"/>
  <c r="K34" i="1"/>
  <c r="K33" i="1"/>
  <c r="K32" i="1"/>
  <c r="K30" i="1"/>
  <c r="K29" i="1"/>
  <c r="K28" i="1"/>
  <c r="I26" i="1"/>
  <c r="I25" i="1" s="1"/>
  <c r="K22" i="1"/>
  <c r="K21" i="1"/>
  <c r="K20" i="1"/>
  <c r="K19" i="1"/>
  <c r="K18" i="1"/>
  <c r="K17" i="1"/>
  <c r="K16" i="1"/>
  <c r="K15" i="1"/>
  <c r="K14" i="1"/>
  <c r="K13" i="1"/>
  <c r="K12" i="1"/>
  <c r="I11" i="1"/>
  <c r="I10" i="1"/>
  <c r="I85" i="1" s="1"/>
  <c r="K44" i="1" l="1"/>
  <c r="J43" i="1"/>
  <c r="J42" i="1" s="1"/>
  <c r="E85" i="1"/>
  <c r="D85" i="1"/>
  <c r="H72" i="1"/>
  <c r="K72" i="1" s="1"/>
  <c r="E87" i="1"/>
  <c r="E80" i="1"/>
  <c r="H80" i="1" s="1"/>
  <c r="K76" i="1"/>
  <c r="H87" i="1"/>
  <c r="C72" i="1"/>
  <c r="C85" i="1" s="1"/>
  <c r="E81" i="1"/>
  <c r="H81" i="1" s="1"/>
  <c r="K81" i="1" s="1"/>
  <c r="K80" i="1" s="1"/>
  <c r="H69" i="1"/>
  <c r="E74" i="1"/>
  <c r="H74" i="1" s="1"/>
  <c r="H85" i="1" l="1"/>
  <c r="K69" i="1"/>
  <c r="H73" i="1"/>
  <c r="K74" i="1"/>
  <c r="E86" i="1"/>
  <c r="K42" i="1"/>
  <c r="K41" i="1" s="1"/>
  <c r="J41" i="1"/>
  <c r="J40" i="1" s="1"/>
  <c r="J37" i="1" s="1"/>
  <c r="J36" i="1" s="1"/>
  <c r="J35" i="1" s="1"/>
  <c r="J34" i="1" s="1"/>
  <c r="J33" i="1" s="1"/>
  <c r="J32" i="1" s="1"/>
  <c r="J31" i="1" s="1"/>
  <c r="J30" i="1" l="1"/>
  <c r="J29" i="1" s="1"/>
  <c r="J28" i="1" s="1"/>
  <c r="J27" i="1" s="1"/>
  <c r="K31" i="1"/>
  <c r="K73" i="1"/>
  <c r="H86" i="1"/>
  <c r="J26" i="1" l="1"/>
  <c r="J25" i="1" s="1"/>
  <c r="J24" i="1" s="1"/>
  <c r="K27" i="1"/>
  <c r="K26" i="1" s="1"/>
  <c r="K25" i="1" s="1"/>
  <c r="J23" i="1" l="1"/>
  <c r="K24" i="1"/>
  <c r="J22" i="1" l="1"/>
  <c r="J20" i="1" s="1"/>
  <c r="J19" i="1" s="1"/>
  <c r="J18" i="1" s="1"/>
  <c r="K23" i="1"/>
  <c r="K11" i="1" l="1"/>
  <c r="K87" i="1"/>
  <c r="J16" i="1"/>
  <c r="J17" i="1"/>
  <c r="J15" i="1" s="1"/>
  <c r="K86" i="1" l="1"/>
  <c r="K10" i="1"/>
  <c r="K85" i="1" s="1"/>
  <c r="J14" i="1"/>
  <c r="J13" i="1" s="1"/>
  <c r="J12" i="1" s="1"/>
  <c r="J87" i="1" l="1"/>
  <c r="J11" i="1"/>
  <c r="J86" i="1" l="1"/>
  <c r="J10" i="1"/>
  <c r="J85" i="1" s="1"/>
</calcChain>
</file>

<file path=xl/sharedStrings.xml><?xml version="1.0" encoding="utf-8"?>
<sst xmlns="http://schemas.openxmlformats.org/spreadsheetml/2006/main" count="112" uniqueCount="91">
  <si>
    <t>RESUMEN DE PRESUPUESTO MUNICIPALDE INGRESOS  PARA ELEJERCICIO FINANCIERO  2023</t>
  </si>
  <si>
    <t xml:space="preserve">EN DÓLARES DE LOS ESTADOS UNIDOS DE AMÉRICA </t>
  </si>
  <si>
    <t>(1) INSTITUCION:  Alcaldia Municipal de Guatajiagua</t>
  </si>
  <si>
    <t>(2) EJERCICIO FINANCIERO FISCAL: 2023</t>
  </si>
  <si>
    <t>Rubro</t>
  </si>
  <si>
    <t xml:space="preserve">(7) INGRESOS  ESTIMADOS </t>
  </si>
  <si>
    <t>Fondo General</t>
  </si>
  <si>
    <t>Fondos Propios</t>
  </si>
  <si>
    <t xml:space="preserve">FONDOS </t>
  </si>
  <si>
    <t>Cuenta</t>
  </si>
  <si>
    <t>(4) CONCEPTO DE INGRESO:</t>
  </si>
  <si>
    <t>FODES LIBRE DISPONIBILIDAD</t>
  </si>
  <si>
    <t>FISDL</t>
  </si>
  <si>
    <t>Fondo de Atenc. Emergencia</t>
  </si>
  <si>
    <t>Total Fondo General</t>
  </si>
  <si>
    <t>Municipales</t>
  </si>
  <si>
    <t xml:space="preserve">PRESTAMOS </t>
  </si>
  <si>
    <t>TOTAL</t>
  </si>
  <si>
    <t>Obj.Esp</t>
  </si>
  <si>
    <t>Total</t>
  </si>
  <si>
    <t>FF2</t>
  </si>
  <si>
    <t xml:space="preserve">INTERNOS </t>
  </si>
  <si>
    <t>IMPUESTOS</t>
  </si>
  <si>
    <t>IMPUESTOS MUNICIPALES</t>
  </si>
  <si>
    <t>DE COMERCIO</t>
  </si>
  <si>
    <t xml:space="preserve">INDUSTRIA </t>
  </si>
  <si>
    <t xml:space="preserve">FINANICIEROS </t>
  </si>
  <si>
    <t xml:space="preserve">DE SERVCIOS </t>
  </si>
  <si>
    <t>BARES Y RESTAUTANTES</t>
  </si>
  <si>
    <t xml:space="preserve">CENTROS DE ENSEÑANZA </t>
  </si>
  <si>
    <t>HOTELES, BARES Y RESTAURANTES</t>
  </si>
  <si>
    <t xml:space="preserve">MAQUINAS TRAGANIQUEL </t>
  </si>
  <si>
    <t xml:space="preserve">SERVICIOS PROFESIONALES </t>
  </si>
  <si>
    <t>TRANSPORTE</t>
  </si>
  <si>
    <t>VALLAS PUBLICITARIAS</t>
  </si>
  <si>
    <t xml:space="preserve">VIALIDAD </t>
  </si>
  <si>
    <t xml:space="preserve">IMPUESTO MUNICIPALES DIVERSOS </t>
  </si>
  <si>
    <t>TASAS Y DERECHOS</t>
  </si>
  <si>
    <t>TASAS</t>
  </si>
  <si>
    <t>POR SERV.DE CERT, DE DOC</t>
  </si>
  <si>
    <t>POR EXPEDICION DE DOC. DE  INDENTIFIC</t>
  </si>
  <si>
    <t>ALUMBRADO PUBLICO</t>
  </si>
  <si>
    <t>ASEO PUBLICO</t>
  </si>
  <si>
    <t>CASETAS TELEFONICA</t>
  </si>
  <si>
    <t>CEMETERIOS MUNICIPALES</t>
  </si>
  <si>
    <t>FIESTAS</t>
  </si>
  <si>
    <t>MERCADOS</t>
  </si>
  <si>
    <t>PAVIMENTACIÓN</t>
  </si>
  <si>
    <t xml:space="preserve">POSTES, TORRES Y ANTENAS </t>
  </si>
  <si>
    <t>RASTRO Y TIANGUE</t>
  </si>
  <si>
    <t>PARQUEO DE BUSES</t>
  </si>
  <si>
    <t>BAÑOS Y LAVADEROS PÚBLICOS</t>
  </si>
  <si>
    <t xml:space="preserve">TASAS DIVERSAS </t>
  </si>
  <si>
    <t>DERECHOS</t>
  </si>
  <si>
    <t>PERMISOS Y LICENCIAS MPALES</t>
  </si>
  <si>
    <t>COTEJO DE FIERRO</t>
  </si>
  <si>
    <t xml:space="preserve">DERECHOS DIVERSOS </t>
  </si>
  <si>
    <t>VENTAS DE BIENES Y SERVICIOS</t>
  </si>
  <si>
    <t>INGR. POR PREST.DE SERV.PUB.</t>
  </si>
  <si>
    <t>SERVICIOS BASICOS (AGUA)</t>
  </si>
  <si>
    <t>SERVICOS DIVERSOS</t>
  </si>
  <si>
    <t>INGR. FINANCIEROS Y OTROS.</t>
  </si>
  <si>
    <t>MULTA E INTERESES POR MORA.</t>
  </si>
  <si>
    <t>MULTA POR MORA DE IMPUESTOS</t>
  </si>
  <si>
    <t>INTERESES POR MORA DE IMPUESTOS</t>
  </si>
  <si>
    <t>MULTAS POR REGISTRO DEL ESTADO FAMILIAR</t>
  </si>
  <si>
    <t>OTRAS MULTAS</t>
  </si>
  <si>
    <t>Apoyo Mpal D.L.477</t>
  </si>
  <si>
    <t>FODES</t>
  </si>
  <si>
    <t>ARRENDAMIENTOS</t>
  </si>
  <si>
    <t>Arrendamientos de Bienes Diversos</t>
  </si>
  <si>
    <t>OTROS INGRESOS NO CLASIFICAD.</t>
  </si>
  <si>
    <t>INGREOS DIVERSOS (Fdos Especif. Fisc.)</t>
  </si>
  <si>
    <t>TRANSFERENCIAS CORRIENTES</t>
  </si>
  <si>
    <t>TRANSF.CORRIENTES DEL SECT.PUB.</t>
  </si>
  <si>
    <t>TRANSF.CORRIENTES DELSECT.PUB.</t>
  </si>
  <si>
    <t>TRANSFERENCIAS DE CAPITAL</t>
  </si>
  <si>
    <t>TRANSF.DE CAPITAL DEL SECT. PUB.</t>
  </si>
  <si>
    <t>OBLIGACIONES Y TRANSFERENCIAS GENRALES DEL ESTADO</t>
  </si>
  <si>
    <t>APOYO MUNICIPAL D.L. 477</t>
  </si>
  <si>
    <t xml:space="preserve">ENDEUDAMIENTO PUBLICO </t>
  </si>
  <si>
    <t xml:space="preserve">CONTRATACION DE ENPRES, INTERNO </t>
  </si>
  <si>
    <t xml:space="preserve">DE ENPRESAS PUBLICAS FINANCIERAS </t>
  </si>
  <si>
    <t>SALDOS DE AÑOS ANTERIORES</t>
  </si>
  <si>
    <t>SALDOS INICIALES EN CAJA Y BANCOS</t>
  </si>
  <si>
    <t>SALDO INICIAL EN BANCOS</t>
  </si>
  <si>
    <t>CUENTAS X COBRAR AÑOS ANTERIORES</t>
  </si>
  <si>
    <t>Cuentas por  Cobrar Años anteriores</t>
  </si>
  <si>
    <t>Total Rubro de Agrupacion</t>
  </si>
  <si>
    <t>Total Cuenta Presupuestaria</t>
  </si>
  <si>
    <t>Total Objeto especifico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</si>
</sst>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1" fillId="2" borderId="0" xfId="0" applyFont="1" applyFill="1" applyBorder="1"/>
    <xf numFmtId="0" fontId="1" fillId="2" borderId="7" xfId="0" applyFont="1" applyFill="1" applyBorder="1"/>
    <xf numFmtId="0" fontId="3" fillId="2" borderId="8" xfId="0" applyFont="1" applyFill="1" applyBorder="1" applyAlignment="1">
      <alignment horizontal="center"/>
    </xf>
    <xf numFmtId="0" fontId="1" fillId="2" borderId="9" xfId="0" quotePrefix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1" fillId="2" borderId="12" xfId="0" quotePrefix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16" xfId="0" quotePrefix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9" fontId="1" fillId="2" borderId="14" xfId="0" applyNumberFormat="1" applyFont="1" applyFill="1" applyBorder="1" applyAlignment="1">
      <alignment horizontal="center" vertical="center"/>
    </xf>
    <xf numFmtId="9" fontId="1" fillId="2" borderId="14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/>
    </xf>
    <xf numFmtId="0" fontId="1" fillId="2" borderId="20" xfId="0" quotePrefix="1" applyFont="1" applyFill="1" applyBorder="1" applyAlignment="1"/>
    <xf numFmtId="9" fontId="1" fillId="2" borderId="19" xfId="0" applyNumberFormat="1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9" fontId="1" fillId="2" borderId="20" xfId="0" applyNumberFormat="1" applyFont="1" applyFill="1" applyBorder="1" applyAlignment="1">
      <alignment horizontal="center"/>
    </xf>
    <xf numFmtId="9" fontId="1" fillId="2" borderId="21" xfId="0" applyNumberFormat="1" applyFont="1" applyFill="1" applyBorder="1" applyAlignment="1">
      <alignment horizontal="center" vertical="center"/>
    </xf>
    <xf numFmtId="9" fontId="1" fillId="2" borderId="21" xfId="0" applyNumberFormat="1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/>
    <xf numFmtId="4" fontId="1" fillId="0" borderId="24" xfId="0" applyNumberFormat="1" applyFont="1" applyFill="1" applyBorder="1"/>
    <xf numFmtId="4" fontId="1" fillId="0" borderId="23" xfId="0" applyNumberFormat="1" applyFont="1" applyFill="1" applyBorder="1"/>
    <xf numFmtId="0" fontId="1" fillId="0" borderId="25" xfId="0" applyFont="1" applyBorder="1" applyAlignment="1">
      <alignment horizontal="left"/>
    </xf>
    <xf numFmtId="0" fontId="1" fillId="0" borderId="26" xfId="0" applyFont="1" applyBorder="1"/>
    <xf numFmtId="4" fontId="1" fillId="0" borderId="26" xfId="0" applyNumberFormat="1" applyFont="1" applyFill="1" applyBorder="1"/>
    <xf numFmtId="0" fontId="3" fillId="0" borderId="25" xfId="0" applyFont="1" applyBorder="1" applyAlignment="1">
      <alignment horizontal="left"/>
    </xf>
    <xf numFmtId="0" fontId="3" fillId="0" borderId="26" xfId="0" applyFont="1" applyBorder="1"/>
    <xf numFmtId="4" fontId="3" fillId="0" borderId="26" xfId="0" applyNumberFormat="1" applyFont="1" applyFill="1" applyBorder="1"/>
    <xf numFmtId="4" fontId="3" fillId="3" borderId="26" xfId="0" applyNumberFormat="1" applyFont="1" applyFill="1" applyBorder="1"/>
    <xf numFmtId="4" fontId="1" fillId="3" borderId="26" xfId="0" applyNumberFormat="1" applyFont="1" applyFill="1" applyBorder="1"/>
    <xf numFmtId="0" fontId="3" fillId="0" borderId="27" xfId="0" applyFont="1" applyBorder="1" applyAlignment="1">
      <alignment horizontal="left"/>
    </xf>
    <xf numFmtId="0" fontId="3" fillId="0" borderId="27" xfId="0" applyFont="1" applyBorder="1"/>
    <xf numFmtId="4" fontId="3" fillId="0" borderId="27" xfId="0" applyNumberFormat="1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4" fontId="3" fillId="0" borderId="0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4" fontId="3" fillId="0" borderId="6" xfId="0" applyNumberFormat="1" applyFont="1" applyFill="1" applyBorder="1"/>
    <xf numFmtId="0" fontId="3" fillId="2" borderId="8" xfId="0" applyFont="1" applyFill="1" applyBorder="1"/>
    <xf numFmtId="0" fontId="3" fillId="2" borderId="15" xfId="0" applyFont="1" applyFill="1" applyBorder="1"/>
    <xf numFmtId="0" fontId="1" fillId="2" borderId="16" xfId="0" quotePrefix="1" applyFont="1" applyFill="1" applyBorder="1" applyAlignment="1">
      <alignment horizontal="left"/>
    </xf>
    <xf numFmtId="0" fontId="1" fillId="2" borderId="28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9" fontId="1" fillId="2" borderId="14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/>
    <xf numFmtId="9" fontId="1" fillId="2" borderId="19" xfId="0" applyNumberFormat="1" applyFont="1" applyFill="1" applyBorder="1" applyAlignment="1">
      <alignment horizontal="center" wrapText="1"/>
    </xf>
    <xf numFmtId="9" fontId="1" fillId="2" borderId="9" xfId="0" applyNumberFormat="1" applyFont="1" applyFill="1" applyBorder="1" applyAlignment="1">
      <alignment horizontal="center" vertical="center"/>
    </xf>
    <xf numFmtId="9" fontId="1" fillId="2" borderId="20" xfId="0" applyNumberFormat="1" applyFont="1" applyFill="1" applyBorder="1" applyAlignment="1">
      <alignment horizontal="center" vertical="center"/>
    </xf>
    <xf numFmtId="9" fontId="1" fillId="2" borderId="21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vertical="center"/>
    </xf>
    <xf numFmtId="4" fontId="3" fillId="0" borderId="24" xfId="0" applyNumberFormat="1" applyFont="1" applyFill="1" applyBorder="1"/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justify" vertical="center" wrapText="1"/>
    </xf>
    <xf numFmtId="4" fontId="3" fillId="0" borderId="26" xfId="0" applyNumberFormat="1" applyFont="1" applyFill="1" applyBorder="1" applyAlignment="1">
      <alignment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justify" vertical="center" wrapText="1"/>
    </xf>
    <xf numFmtId="0" fontId="3" fillId="0" borderId="29" xfId="0" applyFont="1" applyBorder="1"/>
    <xf numFmtId="4" fontId="3" fillId="0" borderId="29" xfId="0" applyNumberFormat="1" applyFont="1" applyFill="1" applyBorder="1"/>
    <xf numFmtId="4" fontId="3" fillId="0" borderId="30" xfId="0" applyNumberFormat="1" applyFont="1" applyFill="1" applyBorder="1"/>
    <xf numFmtId="0" fontId="1" fillId="0" borderId="31" xfId="0" applyFont="1" applyBorder="1"/>
    <xf numFmtId="0" fontId="1" fillId="0" borderId="4" xfId="0" applyFont="1" applyBorder="1"/>
    <xf numFmtId="4" fontId="1" fillId="0" borderId="4" xfId="0" applyNumberFormat="1" applyFont="1" applyFill="1" applyBorder="1"/>
    <xf numFmtId="4" fontId="1" fillId="0" borderId="32" xfId="0" applyNumberFormat="1" applyFont="1" applyFill="1" applyBorder="1"/>
    <xf numFmtId="0" fontId="1" fillId="0" borderId="18" xfId="0" applyFont="1" applyBorder="1"/>
    <xf numFmtId="4" fontId="1" fillId="0" borderId="21" xfId="0" applyNumberFormat="1" applyFont="1" applyFill="1" applyBorder="1"/>
    <xf numFmtId="0" fontId="1" fillId="0" borderId="21" xfId="0" applyFont="1" applyBorder="1"/>
    <xf numFmtId="0" fontId="1" fillId="0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7"/>
  <sheetViews>
    <sheetView tabSelected="1" topLeftCell="A64" workbookViewId="0">
      <selection activeCell="A2" sqref="A2:K87"/>
    </sheetView>
  </sheetViews>
  <sheetFormatPr baseColWidth="10" defaultRowHeight="15" x14ac:dyDescent="0.25"/>
  <cols>
    <col min="2" max="2" width="29.140625" customWidth="1"/>
  </cols>
  <sheetData>
    <row r="2" spans="1:1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2</v>
      </c>
      <c r="B4" s="3"/>
      <c r="C4" s="4"/>
      <c r="D4" s="3"/>
      <c r="E4" s="3"/>
      <c r="F4" s="3"/>
      <c r="G4" s="3"/>
      <c r="H4" s="3"/>
      <c r="I4" s="3"/>
      <c r="J4" s="3"/>
      <c r="K4" s="5"/>
    </row>
    <row r="5" spans="1:11" ht="15.75" thickBot="1" x14ac:dyDescent="0.3">
      <c r="A5" s="6" t="s">
        <v>3</v>
      </c>
      <c r="B5" s="7"/>
      <c r="C5" s="3"/>
      <c r="D5" s="3"/>
      <c r="E5" s="8"/>
      <c r="F5" s="8"/>
      <c r="G5" s="8"/>
      <c r="H5" s="8"/>
      <c r="I5" s="8"/>
      <c r="J5" s="3"/>
      <c r="K5" s="9"/>
    </row>
    <row r="6" spans="1:11" ht="15.75" thickBot="1" x14ac:dyDescent="0.3">
      <c r="A6" s="10" t="s">
        <v>4</v>
      </c>
      <c r="B6" s="11"/>
      <c r="C6" s="12" t="s">
        <v>5</v>
      </c>
      <c r="D6" s="13"/>
      <c r="E6" s="13"/>
      <c r="F6" s="13"/>
      <c r="G6" s="13"/>
      <c r="H6" s="13"/>
      <c r="I6" s="13"/>
      <c r="J6" s="13"/>
      <c r="K6" s="14"/>
    </row>
    <row r="7" spans="1:11" ht="15.75" thickBot="1" x14ac:dyDescent="0.3">
      <c r="A7" s="15"/>
      <c r="B7" s="16"/>
      <c r="C7" s="17" t="s">
        <v>6</v>
      </c>
      <c r="D7" s="13"/>
      <c r="E7" s="13"/>
      <c r="F7" s="13"/>
      <c r="G7" s="13"/>
      <c r="H7" s="14"/>
      <c r="I7" s="18" t="s">
        <v>7</v>
      </c>
      <c r="J7" s="19" t="s">
        <v>8</v>
      </c>
      <c r="K7" s="19"/>
    </row>
    <row r="8" spans="1:11" ht="15.75" thickBot="1" x14ac:dyDescent="0.3">
      <c r="A8" s="20" t="s">
        <v>9</v>
      </c>
      <c r="B8" s="21" t="s">
        <v>10</v>
      </c>
      <c r="C8" s="22" t="s">
        <v>11</v>
      </c>
      <c r="D8" s="23"/>
      <c r="E8" s="24"/>
      <c r="F8" s="25" t="s">
        <v>12</v>
      </c>
      <c r="G8" s="26" t="s">
        <v>13</v>
      </c>
      <c r="H8" s="27" t="s">
        <v>14</v>
      </c>
      <c r="I8" s="28" t="s">
        <v>15</v>
      </c>
      <c r="J8" s="29" t="s">
        <v>16</v>
      </c>
      <c r="K8" s="30" t="s">
        <v>17</v>
      </c>
    </row>
    <row r="9" spans="1:11" ht="15.75" thickBot="1" x14ac:dyDescent="0.3">
      <c r="A9" s="31" t="s">
        <v>18</v>
      </c>
      <c r="B9" s="32"/>
      <c r="C9" s="33"/>
      <c r="D9" s="34"/>
      <c r="E9" s="35" t="s">
        <v>19</v>
      </c>
      <c r="F9" s="36"/>
      <c r="G9" s="37"/>
      <c r="H9" s="38"/>
      <c r="I9" s="39" t="s">
        <v>20</v>
      </c>
      <c r="J9" s="40" t="s">
        <v>21</v>
      </c>
      <c r="K9" s="41"/>
    </row>
    <row r="10" spans="1:11" x14ac:dyDescent="0.25">
      <c r="A10" s="42">
        <v>11</v>
      </c>
      <c r="B10" s="43" t="s">
        <v>22</v>
      </c>
      <c r="C10" s="44">
        <v>0</v>
      </c>
      <c r="D10" s="44">
        <v>0</v>
      </c>
      <c r="E10" s="44">
        <v>0</v>
      </c>
      <c r="F10" s="44">
        <v>0</v>
      </c>
      <c r="G10" s="44">
        <v>0</v>
      </c>
      <c r="H10" s="44">
        <v>0</v>
      </c>
      <c r="I10" s="44">
        <f>SUM(I11)</f>
        <v>11062.99</v>
      </c>
      <c r="J10" s="45">
        <f>SUM(J11)</f>
        <v>0</v>
      </c>
      <c r="K10" s="45">
        <f>SUM(K11)</f>
        <v>11062.99</v>
      </c>
    </row>
    <row r="11" spans="1:11" x14ac:dyDescent="0.25">
      <c r="A11" s="46">
        <v>118</v>
      </c>
      <c r="B11" s="47" t="s">
        <v>23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  <c r="H11" s="48">
        <v>0</v>
      </c>
      <c r="I11" s="48">
        <f>SUM(I12:I24)</f>
        <v>11062.99</v>
      </c>
      <c r="J11" s="48">
        <f>SUM(J12:J24)</f>
        <v>0</v>
      </c>
      <c r="K11" s="48">
        <f>SUM(K12:K24)</f>
        <v>11062.99</v>
      </c>
    </row>
    <row r="12" spans="1:11" x14ac:dyDescent="0.25">
      <c r="A12" s="49">
        <v>11801</v>
      </c>
      <c r="B12" s="50" t="s">
        <v>24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2">
        <v>9720.92</v>
      </c>
      <c r="J12" s="51">
        <f>SUM(J13:J25)</f>
        <v>0</v>
      </c>
      <c r="K12" s="51">
        <f>SUM(H12:I12)</f>
        <v>9720.92</v>
      </c>
    </row>
    <row r="13" spans="1:11" x14ac:dyDescent="0.25">
      <c r="A13" s="49">
        <v>11802</v>
      </c>
      <c r="B13" s="50" t="s">
        <v>25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f>SUM(J14:J26)</f>
        <v>0</v>
      </c>
      <c r="K13" s="51">
        <f t="shared" ref="K13:K22" si="0">SUM(I13)</f>
        <v>0</v>
      </c>
    </row>
    <row r="14" spans="1:11" x14ac:dyDescent="0.25">
      <c r="A14" s="49">
        <v>11803</v>
      </c>
      <c r="B14" s="50" t="s">
        <v>26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f>SUM(J15:J27)</f>
        <v>0</v>
      </c>
      <c r="K14" s="51">
        <f t="shared" si="0"/>
        <v>0</v>
      </c>
    </row>
    <row r="15" spans="1:11" x14ac:dyDescent="0.25">
      <c r="A15" s="49">
        <v>11804</v>
      </c>
      <c r="B15" s="50" t="s">
        <v>27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f>SUM(J17:J28)</f>
        <v>0</v>
      </c>
      <c r="K15" s="51">
        <f t="shared" si="0"/>
        <v>0</v>
      </c>
    </row>
    <row r="16" spans="1:11" x14ac:dyDescent="0.25">
      <c r="A16" s="49">
        <v>11806</v>
      </c>
      <c r="B16" s="50" t="s">
        <v>28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f>SUM(J18:J29)</f>
        <v>0</v>
      </c>
      <c r="K16" s="51">
        <f t="shared" si="0"/>
        <v>0</v>
      </c>
    </row>
    <row r="17" spans="1:11" x14ac:dyDescent="0.25">
      <c r="A17" s="49">
        <v>11808</v>
      </c>
      <c r="B17" s="50" t="s">
        <v>29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f>SUM(J18:J29)</f>
        <v>0</v>
      </c>
      <c r="K17" s="51">
        <f t="shared" si="0"/>
        <v>0</v>
      </c>
    </row>
    <row r="18" spans="1:11" x14ac:dyDescent="0.25">
      <c r="A18" s="49">
        <v>11810</v>
      </c>
      <c r="B18" s="50" t="s">
        <v>30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f>SUM(J19:J32)</f>
        <v>0</v>
      </c>
      <c r="K18" s="51">
        <f t="shared" si="0"/>
        <v>0</v>
      </c>
    </row>
    <row r="19" spans="1:11" x14ac:dyDescent="0.25">
      <c r="A19" s="49">
        <v>11812</v>
      </c>
      <c r="B19" s="50" t="s">
        <v>31</v>
      </c>
      <c r="C19" s="51"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f>SUM(J20:J33)</f>
        <v>0</v>
      </c>
      <c r="K19" s="51">
        <f t="shared" si="0"/>
        <v>0</v>
      </c>
    </row>
    <row r="20" spans="1:11" x14ac:dyDescent="0.25">
      <c r="A20" s="49">
        <v>11814</v>
      </c>
      <c r="B20" s="50" t="s">
        <v>32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f>SUM(J22:J34)</f>
        <v>0</v>
      </c>
      <c r="K20" s="51">
        <f t="shared" si="0"/>
        <v>0</v>
      </c>
    </row>
    <row r="21" spans="1:11" x14ac:dyDescent="0.25">
      <c r="A21" s="49">
        <v>11816</v>
      </c>
      <c r="B21" s="50" t="s">
        <v>33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f t="shared" si="0"/>
        <v>0</v>
      </c>
    </row>
    <row r="22" spans="1:11" x14ac:dyDescent="0.25">
      <c r="A22" s="49">
        <v>11817</v>
      </c>
      <c r="B22" s="50" t="s">
        <v>34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f>SUM(J23:J35)</f>
        <v>0</v>
      </c>
      <c r="K22" s="51">
        <f t="shared" si="0"/>
        <v>0</v>
      </c>
    </row>
    <row r="23" spans="1:11" x14ac:dyDescent="0.25">
      <c r="A23" s="49">
        <v>11818</v>
      </c>
      <c r="B23" s="50" t="s">
        <v>35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2">
        <v>1342.07</v>
      </c>
      <c r="J23" s="51">
        <f>SUM(J24:J36)</f>
        <v>0</v>
      </c>
      <c r="K23" s="51">
        <f>SUM(I23:J23)</f>
        <v>1342.07</v>
      </c>
    </row>
    <row r="24" spans="1:11" x14ac:dyDescent="0.25">
      <c r="A24" s="49">
        <v>11899</v>
      </c>
      <c r="B24" s="50" t="s">
        <v>36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2">
        <v>0</v>
      </c>
      <c r="J24" s="51">
        <f>SUM(J25:J37)</f>
        <v>0</v>
      </c>
      <c r="K24" s="51">
        <f>SUM(I24:J24)</f>
        <v>0</v>
      </c>
    </row>
    <row r="25" spans="1:11" x14ac:dyDescent="0.25">
      <c r="A25" s="46">
        <v>12</v>
      </c>
      <c r="B25" s="47" t="s">
        <v>37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53">
        <f>SUM(I26,I41)</f>
        <v>165990.91999999998</v>
      </c>
      <c r="J25" s="48">
        <f t="shared" ref="J25:J35" si="1">SUM(J26:J40)</f>
        <v>0</v>
      </c>
      <c r="K25" s="48">
        <f>K26+K41</f>
        <v>165990.91999999998</v>
      </c>
    </row>
    <row r="26" spans="1:11" x14ac:dyDescent="0.25">
      <c r="A26" s="46">
        <v>121</v>
      </c>
      <c r="B26" s="47" t="s">
        <v>38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53">
        <f>SUM(I27:I40)</f>
        <v>151298.62</v>
      </c>
      <c r="J26" s="48">
        <f t="shared" si="1"/>
        <v>0</v>
      </c>
      <c r="K26" s="48">
        <f>SUM(K27:K40)</f>
        <v>151298.62</v>
      </c>
    </row>
    <row r="27" spans="1:11" x14ac:dyDescent="0.25">
      <c r="A27" s="49">
        <v>12105</v>
      </c>
      <c r="B27" s="50" t="s">
        <v>39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2">
        <v>14057.82</v>
      </c>
      <c r="J27" s="51">
        <f t="shared" si="1"/>
        <v>0</v>
      </c>
      <c r="K27" s="51">
        <f>SUM(I27:J27)</f>
        <v>14057.82</v>
      </c>
    </row>
    <row r="28" spans="1:11" x14ac:dyDescent="0.25">
      <c r="A28" s="49">
        <v>12106</v>
      </c>
      <c r="B28" s="50" t="s">
        <v>40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2">
        <v>398.52</v>
      </c>
      <c r="J28" s="51">
        <f t="shared" si="1"/>
        <v>0</v>
      </c>
      <c r="K28" s="51">
        <f t="shared" ref="K28:K40" si="2">SUM(H28:I28)</f>
        <v>398.52</v>
      </c>
    </row>
    <row r="29" spans="1:11" x14ac:dyDescent="0.25">
      <c r="A29" s="49">
        <v>12108</v>
      </c>
      <c r="B29" s="50" t="s">
        <v>41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2">
        <v>18824.2</v>
      </c>
      <c r="J29" s="51">
        <f t="shared" si="1"/>
        <v>0</v>
      </c>
      <c r="K29" s="51">
        <f t="shared" si="2"/>
        <v>18824.2</v>
      </c>
    </row>
    <row r="30" spans="1:11" x14ac:dyDescent="0.25">
      <c r="A30" s="49">
        <v>12109</v>
      </c>
      <c r="B30" s="50" t="s">
        <v>42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0</v>
      </c>
      <c r="I30" s="52">
        <v>46406.9</v>
      </c>
      <c r="J30" s="51">
        <f t="shared" si="1"/>
        <v>0</v>
      </c>
      <c r="K30" s="51">
        <f t="shared" si="2"/>
        <v>46406.9</v>
      </c>
    </row>
    <row r="31" spans="1:11" x14ac:dyDescent="0.25">
      <c r="A31" s="49">
        <v>12110</v>
      </c>
      <c r="B31" s="50" t="s">
        <v>43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2">
        <v>0</v>
      </c>
      <c r="J31" s="51">
        <f t="shared" si="1"/>
        <v>0</v>
      </c>
      <c r="K31" s="51">
        <f>SUM(I31:J31)</f>
        <v>0</v>
      </c>
    </row>
    <row r="32" spans="1:11" x14ac:dyDescent="0.25">
      <c r="A32" s="49">
        <v>12111</v>
      </c>
      <c r="B32" s="50" t="s">
        <v>44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2">
        <v>795.49</v>
      </c>
      <c r="J32" s="51">
        <f t="shared" si="1"/>
        <v>0</v>
      </c>
      <c r="K32" s="51">
        <f t="shared" si="2"/>
        <v>795.49</v>
      </c>
    </row>
    <row r="33" spans="1:11" x14ac:dyDescent="0.25">
      <c r="A33" s="49">
        <v>12114</v>
      </c>
      <c r="B33" s="50" t="s">
        <v>45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2">
        <v>10245.49</v>
      </c>
      <c r="J33" s="51">
        <f t="shared" si="1"/>
        <v>0</v>
      </c>
      <c r="K33" s="51">
        <f t="shared" si="2"/>
        <v>10245.49</v>
      </c>
    </row>
    <row r="34" spans="1:11" x14ac:dyDescent="0.25">
      <c r="A34" s="49">
        <v>12115</v>
      </c>
      <c r="B34" s="50" t="s">
        <v>46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2">
        <v>6707.92</v>
      </c>
      <c r="J34" s="51">
        <f t="shared" si="1"/>
        <v>0</v>
      </c>
      <c r="K34" s="51">
        <f t="shared" si="2"/>
        <v>6707.92</v>
      </c>
    </row>
    <row r="35" spans="1:11" x14ac:dyDescent="0.25">
      <c r="A35" s="49">
        <v>12117</v>
      </c>
      <c r="B35" s="50" t="s">
        <v>47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2">
        <v>10579.8</v>
      </c>
      <c r="J35" s="51">
        <f t="shared" si="1"/>
        <v>0</v>
      </c>
      <c r="K35" s="51">
        <f t="shared" si="2"/>
        <v>10579.8</v>
      </c>
    </row>
    <row r="36" spans="1:11" x14ac:dyDescent="0.25">
      <c r="A36" s="49">
        <v>12118</v>
      </c>
      <c r="B36" s="50" t="s">
        <v>48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2">
        <v>38960.089999999997</v>
      </c>
      <c r="J36" s="51">
        <f>SUM(J37:J54)</f>
        <v>0</v>
      </c>
      <c r="K36" s="51">
        <f t="shared" si="2"/>
        <v>38960.089999999997</v>
      </c>
    </row>
    <row r="37" spans="1:11" x14ac:dyDescent="0.25">
      <c r="A37" s="49">
        <v>12119</v>
      </c>
      <c r="B37" s="50" t="s">
        <v>49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2">
        <v>2678.27</v>
      </c>
      <c r="J37" s="51">
        <f>SUM(J40:J67)</f>
        <v>0</v>
      </c>
      <c r="K37" s="51">
        <f t="shared" si="2"/>
        <v>2678.27</v>
      </c>
    </row>
    <row r="38" spans="1:11" x14ac:dyDescent="0.25">
      <c r="A38" s="49">
        <v>12122</v>
      </c>
      <c r="B38" s="50" t="s">
        <v>50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2">
        <v>1644.12</v>
      </c>
      <c r="J38" s="51">
        <v>0</v>
      </c>
      <c r="K38" s="51">
        <f t="shared" si="2"/>
        <v>1644.12</v>
      </c>
    </row>
    <row r="39" spans="1:11" x14ac:dyDescent="0.25">
      <c r="A39" s="49">
        <v>12123</v>
      </c>
      <c r="B39" s="50" t="s">
        <v>51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2">
        <v>0</v>
      </c>
      <c r="J39" s="51">
        <v>0</v>
      </c>
      <c r="K39" s="51">
        <f t="shared" si="2"/>
        <v>0</v>
      </c>
    </row>
    <row r="40" spans="1:11" x14ac:dyDescent="0.25">
      <c r="A40" s="49">
        <v>12199</v>
      </c>
      <c r="B40" s="50" t="s">
        <v>52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2">
        <v>0</v>
      </c>
      <c r="J40" s="51">
        <f t="shared" ref="J40:J47" si="3">SUM(J41:J67)</f>
        <v>0</v>
      </c>
      <c r="K40" s="51">
        <f t="shared" si="2"/>
        <v>0</v>
      </c>
    </row>
    <row r="41" spans="1:11" x14ac:dyDescent="0.25">
      <c r="A41" s="46">
        <v>122</v>
      </c>
      <c r="B41" s="47" t="s">
        <v>53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53">
        <f>SUM(I42:I44)</f>
        <v>14692.3</v>
      </c>
      <c r="J41" s="48">
        <f t="shared" si="3"/>
        <v>0</v>
      </c>
      <c r="K41" s="48">
        <f>SUM(K42:K44)</f>
        <v>14692.3</v>
      </c>
    </row>
    <row r="42" spans="1:11" x14ac:dyDescent="0.25">
      <c r="A42" s="49">
        <v>12210</v>
      </c>
      <c r="B42" s="50" t="s">
        <v>54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2">
        <v>13751.48</v>
      </c>
      <c r="J42" s="51">
        <f t="shared" si="3"/>
        <v>0</v>
      </c>
      <c r="K42" s="51">
        <f>SUM(I42:J42)</f>
        <v>13751.48</v>
      </c>
    </row>
    <row r="43" spans="1:11" x14ac:dyDescent="0.25">
      <c r="A43" s="49">
        <v>12211</v>
      </c>
      <c r="B43" s="50" t="s">
        <v>55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2">
        <v>940.82</v>
      </c>
      <c r="J43" s="51">
        <f t="shared" si="3"/>
        <v>0</v>
      </c>
      <c r="K43" s="51">
        <f>SUM(H43:I43)</f>
        <v>940.82</v>
      </c>
    </row>
    <row r="44" spans="1:11" x14ac:dyDescent="0.25">
      <c r="A44" s="49">
        <v>12299</v>
      </c>
      <c r="B44" s="50" t="s">
        <v>56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2">
        <v>0</v>
      </c>
      <c r="J44" s="51">
        <f t="shared" si="3"/>
        <v>0</v>
      </c>
      <c r="K44" s="51">
        <f>SUM(I44:J44)</f>
        <v>0</v>
      </c>
    </row>
    <row r="45" spans="1:11" x14ac:dyDescent="0.25">
      <c r="A45" s="46">
        <v>14</v>
      </c>
      <c r="B45" s="47" t="s">
        <v>57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53">
        <f>SUM(I46)</f>
        <v>24082.510000000002</v>
      </c>
      <c r="J45" s="48">
        <f t="shared" si="3"/>
        <v>0</v>
      </c>
      <c r="K45" s="48">
        <f>SUM(K46)</f>
        <v>24082.510000000002</v>
      </c>
    </row>
    <row r="46" spans="1:11" x14ac:dyDescent="0.25">
      <c r="A46" s="46">
        <v>142</v>
      </c>
      <c r="B46" s="47" t="s">
        <v>58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53">
        <f>SUM(I47:I48)</f>
        <v>24082.510000000002</v>
      </c>
      <c r="J46" s="48">
        <f t="shared" si="3"/>
        <v>0</v>
      </c>
      <c r="K46" s="48">
        <f>SUM(K47:K48)</f>
        <v>24082.510000000002</v>
      </c>
    </row>
    <row r="47" spans="1:11" x14ac:dyDescent="0.25">
      <c r="A47" s="49">
        <v>14201</v>
      </c>
      <c r="B47" s="50" t="s">
        <v>59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2">
        <v>23099.06</v>
      </c>
      <c r="J47" s="51">
        <f t="shared" si="3"/>
        <v>0</v>
      </c>
      <c r="K47" s="51">
        <f>SUM(H47:I47)</f>
        <v>23099.06</v>
      </c>
    </row>
    <row r="48" spans="1:11" x14ac:dyDescent="0.25">
      <c r="A48" s="49">
        <v>14299</v>
      </c>
      <c r="B48" s="50" t="s">
        <v>60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2">
        <v>983.45</v>
      </c>
      <c r="J48" s="51">
        <v>0</v>
      </c>
      <c r="K48" s="51">
        <f>SUM(H48:I48)</f>
        <v>983.45</v>
      </c>
    </row>
    <row r="49" spans="1:11" x14ac:dyDescent="0.25">
      <c r="A49" s="46">
        <v>15</v>
      </c>
      <c r="B49" s="47" t="s">
        <v>61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53">
        <f>SUM(I50+I65+I67)</f>
        <v>9284.2000000000007</v>
      </c>
      <c r="J49" s="48">
        <v>0</v>
      </c>
      <c r="K49" s="48">
        <f>SUM(K50+K65+K67)</f>
        <v>9284.2000000000007</v>
      </c>
    </row>
    <row r="50" spans="1:11" x14ac:dyDescent="0.25">
      <c r="A50" s="46">
        <v>153</v>
      </c>
      <c r="B50" s="47" t="s">
        <v>62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53">
        <f>SUM(I51:I54)</f>
        <v>5189.0700000000006</v>
      </c>
      <c r="J50" s="48">
        <v>0</v>
      </c>
      <c r="K50" s="48">
        <f>SUM(H50:I50)</f>
        <v>5189.0700000000006</v>
      </c>
    </row>
    <row r="51" spans="1:11" x14ac:dyDescent="0.25">
      <c r="A51" s="49">
        <v>15301</v>
      </c>
      <c r="B51" s="50" t="s">
        <v>63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2">
        <v>0</v>
      </c>
      <c r="J51" s="48">
        <v>0</v>
      </c>
      <c r="K51" s="51">
        <f>SUM(H51:I51)</f>
        <v>0</v>
      </c>
    </row>
    <row r="52" spans="1:11" x14ac:dyDescent="0.25">
      <c r="A52" s="49">
        <v>15302</v>
      </c>
      <c r="B52" s="50" t="s">
        <v>64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2">
        <v>2659.27</v>
      </c>
      <c r="J52" s="48">
        <v>0</v>
      </c>
      <c r="K52" s="51">
        <f>SUM(H52:I52)</f>
        <v>2659.27</v>
      </c>
    </row>
    <row r="53" spans="1:11" x14ac:dyDescent="0.25">
      <c r="A53" s="49">
        <v>15312</v>
      </c>
      <c r="B53" s="50" t="s">
        <v>65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2">
        <v>1957</v>
      </c>
      <c r="J53" s="48">
        <v>0</v>
      </c>
      <c r="K53" s="51">
        <f>SUM(H53:I53)</f>
        <v>1957</v>
      </c>
    </row>
    <row r="54" spans="1:11" x14ac:dyDescent="0.25">
      <c r="A54" s="49">
        <v>15314</v>
      </c>
      <c r="B54" s="50" t="s">
        <v>66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2">
        <v>572.79999999999995</v>
      </c>
      <c r="J54" s="51">
        <v>0</v>
      </c>
      <c r="K54" s="51">
        <f>SUM(H54:I54)</f>
        <v>572.79999999999995</v>
      </c>
    </row>
    <row r="55" spans="1:11" x14ac:dyDescent="0.25">
      <c r="A55" s="54"/>
      <c r="B55" s="55"/>
      <c r="C55" s="56"/>
      <c r="D55" s="56"/>
      <c r="E55" s="56"/>
      <c r="F55" s="56"/>
      <c r="G55" s="56"/>
      <c r="H55" s="56"/>
      <c r="I55" s="56"/>
      <c r="J55" s="56"/>
      <c r="K55" s="56"/>
    </row>
    <row r="56" spans="1:11" x14ac:dyDescent="0.25">
      <c r="A56" s="57"/>
      <c r="B56" s="58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7"/>
      <c r="B57" s="58"/>
      <c r="C57" s="59"/>
      <c r="D57" s="59"/>
      <c r="E57" s="59"/>
      <c r="F57" s="59"/>
      <c r="G57" s="59"/>
      <c r="H57" s="59"/>
      <c r="I57" s="59"/>
      <c r="J57" s="59"/>
      <c r="K57" s="59"/>
    </row>
    <row r="58" spans="1:11" ht="15.75" thickBot="1" x14ac:dyDescent="0.3">
      <c r="A58" s="60"/>
      <c r="B58" s="61"/>
      <c r="C58" s="62"/>
      <c r="D58" s="62"/>
      <c r="E58" s="62"/>
      <c r="F58" s="62"/>
      <c r="G58" s="62"/>
      <c r="H58" s="62"/>
      <c r="I58" s="62"/>
      <c r="J58" s="62"/>
      <c r="K58" s="62"/>
    </row>
    <row r="59" spans="1:11" ht="15.75" thickBot="1" x14ac:dyDescent="0.3">
      <c r="A59" s="2" t="s">
        <v>2</v>
      </c>
      <c r="B59" s="3"/>
      <c r="C59" s="4"/>
      <c r="D59" s="3"/>
      <c r="E59" s="3"/>
      <c r="F59" s="3"/>
      <c r="G59" s="3"/>
      <c r="H59" s="3"/>
      <c r="I59" s="3"/>
      <c r="J59" s="3"/>
      <c r="K59" s="5"/>
    </row>
    <row r="60" spans="1:11" ht="15.75" thickBot="1" x14ac:dyDescent="0.3">
      <c r="A60" s="6" t="s">
        <v>3</v>
      </c>
      <c r="B60" s="7"/>
      <c r="C60" s="3"/>
      <c r="D60" s="3"/>
      <c r="E60" s="8"/>
      <c r="F60" s="8"/>
      <c r="G60" s="8"/>
      <c r="H60" s="8"/>
      <c r="I60" s="8"/>
      <c r="J60" s="3"/>
      <c r="K60" s="9"/>
    </row>
    <row r="61" spans="1:11" ht="15.75" thickBot="1" x14ac:dyDescent="0.3">
      <c r="A61" s="63" t="s">
        <v>4</v>
      </c>
      <c r="B61" s="11"/>
      <c r="C61" s="12" t="s">
        <v>5</v>
      </c>
      <c r="D61" s="13"/>
      <c r="E61" s="13"/>
      <c r="F61" s="13"/>
      <c r="G61" s="13"/>
      <c r="H61" s="13"/>
      <c r="I61" s="13"/>
      <c r="J61" s="13"/>
      <c r="K61" s="14"/>
    </row>
    <row r="62" spans="1:11" ht="15.75" thickBot="1" x14ac:dyDescent="0.3">
      <c r="A62" s="15"/>
      <c r="B62" s="16"/>
      <c r="C62" s="17" t="s">
        <v>6</v>
      </c>
      <c r="D62" s="13"/>
      <c r="E62" s="13"/>
      <c r="F62" s="13"/>
      <c r="G62" s="13"/>
      <c r="H62" s="14"/>
      <c r="I62" s="18" t="s">
        <v>7</v>
      </c>
      <c r="J62" s="19" t="s">
        <v>8</v>
      </c>
      <c r="K62" s="19"/>
    </row>
    <row r="63" spans="1:11" ht="15.75" thickBot="1" x14ac:dyDescent="0.3">
      <c r="A63" s="64" t="s">
        <v>9</v>
      </c>
      <c r="B63" s="65" t="s">
        <v>10</v>
      </c>
      <c r="C63" s="66" t="s">
        <v>11</v>
      </c>
      <c r="D63" s="67"/>
      <c r="E63" s="67"/>
      <c r="F63" s="25" t="s">
        <v>12</v>
      </c>
      <c r="G63" s="68" t="s">
        <v>13</v>
      </c>
      <c r="H63" s="27" t="s">
        <v>14</v>
      </c>
      <c r="I63" s="28" t="s">
        <v>15</v>
      </c>
      <c r="J63" s="29" t="s">
        <v>16</v>
      </c>
      <c r="K63" s="30" t="s">
        <v>17</v>
      </c>
    </row>
    <row r="64" spans="1:11" ht="39.75" thickBot="1" x14ac:dyDescent="0.3">
      <c r="A64" s="69" t="s">
        <v>18</v>
      </c>
      <c r="B64" s="32"/>
      <c r="C64" s="70" t="s">
        <v>67</v>
      </c>
      <c r="D64" s="71" t="s">
        <v>68</v>
      </c>
      <c r="E64" s="72" t="s">
        <v>19</v>
      </c>
      <c r="F64" s="36"/>
      <c r="G64" s="73"/>
      <c r="H64" s="38"/>
      <c r="I64" s="39" t="s">
        <v>20</v>
      </c>
      <c r="J64" s="40" t="s">
        <v>21</v>
      </c>
      <c r="K64" s="41"/>
    </row>
    <row r="65" spans="1:11" x14ac:dyDescent="0.25">
      <c r="A65" s="46">
        <v>154</v>
      </c>
      <c r="B65" s="47" t="s">
        <v>69</v>
      </c>
      <c r="C65" s="48">
        <f>C66</f>
        <v>0</v>
      </c>
      <c r="D65" s="74">
        <f t="shared" ref="D65:K65" si="4">D66</f>
        <v>0</v>
      </c>
      <c r="E65" s="48">
        <f t="shared" si="4"/>
        <v>0</v>
      </c>
      <c r="F65" s="48">
        <f t="shared" si="4"/>
        <v>0</v>
      </c>
      <c r="G65" s="48">
        <f t="shared" si="4"/>
        <v>0</v>
      </c>
      <c r="H65" s="48">
        <f t="shared" si="4"/>
        <v>0</v>
      </c>
      <c r="I65" s="48">
        <f t="shared" si="4"/>
        <v>1870.55</v>
      </c>
      <c r="J65" s="48">
        <f t="shared" si="4"/>
        <v>0</v>
      </c>
      <c r="K65" s="48">
        <f t="shared" si="4"/>
        <v>1870.55</v>
      </c>
    </row>
    <row r="66" spans="1:11" x14ac:dyDescent="0.25">
      <c r="A66" s="49">
        <v>15499</v>
      </c>
      <c r="B66" s="50" t="s">
        <v>70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2">
        <v>1870.55</v>
      </c>
      <c r="J66" s="51">
        <v>0</v>
      </c>
      <c r="K66" s="51">
        <f t="shared" ref="K66:K76" si="5">SUM(H66:I66)</f>
        <v>1870.55</v>
      </c>
    </row>
    <row r="67" spans="1:11" x14ac:dyDescent="0.25">
      <c r="A67" s="46">
        <v>157</v>
      </c>
      <c r="B67" s="47" t="s">
        <v>71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53">
        <f>SUM(I68:I68)</f>
        <v>2224.58</v>
      </c>
      <c r="J67" s="48">
        <v>0</v>
      </c>
      <c r="K67" s="48">
        <f t="shared" si="5"/>
        <v>2224.58</v>
      </c>
    </row>
    <row r="68" spans="1:11" x14ac:dyDescent="0.25">
      <c r="A68" s="49">
        <v>15799</v>
      </c>
      <c r="B68" s="50" t="s">
        <v>72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0</v>
      </c>
      <c r="I68" s="52">
        <v>2224.58</v>
      </c>
      <c r="J68" s="51">
        <v>0</v>
      </c>
      <c r="K68" s="51">
        <f t="shared" si="5"/>
        <v>2224.58</v>
      </c>
    </row>
    <row r="69" spans="1:11" x14ac:dyDescent="0.25">
      <c r="A69" s="46">
        <v>16</v>
      </c>
      <c r="B69" s="47" t="s">
        <v>73</v>
      </c>
      <c r="C69" s="48">
        <f t="shared" ref="C69:I70" si="6">SUM(C70)</f>
        <v>0</v>
      </c>
      <c r="D69" s="48">
        <f t="shared" si="6"/>
        <v>0</v>
      </c>
      <c r="E69" s="48">
        <f t="shared" si="6"/>
        <v>0</v>
      </c>
      <c r="F69" s="48">
        <f t="shared" si="6"/>
        <v>0</v>
      </c>
      <c r="G69" s="48">
        <f t="shared" si="6"/>
        <v>0</v>
      </c>
      <c r="H69" s="48">
        <f>SUM(E69:F69)</f>
        <v>0</v>
      </c>
      <c r="I69" s="48">
        <f t="shared" si="6"/>
        <v>0</v>
      </c>
      <c r="J69" s="48">
        <v>0</v>
      </c>
      <c r="K69" s="48">
        <f t="shared" si="5"/>
        <v>0</v>
      </c>
    </row>
    <row r="70" spans="1:11" x14ac:dyDescent="0.25">
      <c r="A70" s="46">
        <v>162</v>
      </c>
      <c r="B70" s="47" t="s">
        <v>74</v>
      </c>
      <c r="C70" s="48">
        <f t="shared" si="6"/>
        <v>0</v>
      </c>
      <c r="D70" s="48">
        <f t="shared" si="6"/>
        <v>0</v>
      </c>
      <c r="E70" s="48">
        <f t="shared" si="6"/>
        <v>0</v>
      </c>
      <c r="F70" s="48">
        <f t="shared" si="6"/>
        <v>0</v>
      </c>
      <c r="G70" s="48">
        <f t="shared" si="6"/>
        <v>0</v>
      </c>
      <c r="H70" s="48">
        <f t="shared" ref="H70:H84" si="7">SUM(E70:F70)</f>
        <v>0</v>
      </c>
      <c r="I70" s="48">
        <f t="shared" si="6"/>
        <v>0</v>
      </c>
      <c r="J70" s="48">
        <v>0</v>
      </c>
      <c r="K70" s="48">
        <f t="shared" si="5"/>
        <v>0</v>
      </c>
    </row>
    <row r="71" spans="1:11" x14ac:dyDescent="0.25">
      <c r="A71" s="49">
        <v>16201</v>
      </c>
      <c r="B71" s="50" t="s">
        <v>75</v>
      </c>
      <c r="C71" s="51">
        <v>0</v>
      </c>
      <c r="D71" s="51">
        <v>0</v>
      </c>
      <c r="E71" s="51">
        <f>SUM(C71:D71)</f>
        <v>0</v>
      </c>
      <c r="F71" s="51">
        <v>0</v>
      </c>
      <c r="G71" s="51">
        <v>0</v>
      </c>
      <c r="H71" s="51">
        <f t="shared" si="7"/>
        <v>0</v>
      </c>
      <c r="I71" s="51">
        <v>0</v>
      </c>
      <c r="J71" s="51">
        <v>0</v>
      </c>
      <c r="K71" s="51">
        <f t="shared" si="5"/>
        <v>0</v>
      </c>
    </row>
    <row r="72" spans="1:11" x14ac:dyDescent="0.25">
      <c r="A72" s="46">
        <v>22</v>
      </c>
      <c r="B72" s="47" t="s">
        <v>76</v>
      </c>
      <c r="C72" s="48">
        <f>SUM(C73)</f>
        <v>112000</v>
      </c>
      <c r="D72" s="48">
        <f t="shared" ref="D72:I73" si="8">SUM(D73)</f>
        <v>345170.16</v>
      </c>
      <c r="E72" s="48">
        <f t="shared" si="8"/>
        <v>457170.16</v>
      </c>
      <c r="F72" s="48">
        <f t="shared" si="8"/>
        <v>0</v>
      </c>
      <c r="G72" s="48">
        <f t="shared" si="8"/>
        <v>0</v>
      </c>
      <c r="H72" s="48">
        <f t="shared" si="7"/>
        <v>457170.16</v>
      </c>
      <c r="I72" s="48">
        <f t="shared" si="8"/>
        <v>0</v>
      </c>
      <c r="J72" s="48">
        <v>0</v>
      </c>
      <c r="K72" s="48">
        <f t="shared" si="5"/>
        <v>457170.16</v>
      </c>
    </row>
    <row r="73" spans="1:11" x14ac:dyDescent="0.25">
      <c r="A73" s="46">
        <v>222</v>
      </c>
      <c r="B73" s="47" t="s">
        <v>77</v>
      </c>
      <c r="C73" s="48">
        <f>SUM(C74)</f>
        <v>112000</v>
      </c>
      <c r="D73" s="48">
        <f>SUM(D74)</f>
        <v>345170.16</v>
      </c>
      <c r="E73" s="48">
        <f>SUM(C73:D73)</f>
        <v>457170.16</v>
      </c>
      <c r="F73" s="48">
        <f t="shared" si="8"/>
        <v>0</v>
      </c>
      <c r="G73" s="48">
        <f t="shared" si="8"/>
        <v>0</v>
      </c>
      <c r="H73" s="48">
        <f>SUM(H74)</f>
        <v>457170.16</v>
      </c>
      <c r="I73" s="48">
        <f t="shared" si="8"/>
        <v>0</v>
      </c>
      <c r="J73" s="48">
        <v>0</v>
      </c>
      <c r="K73" s="48">
        <f t="shared" si="5"/>
        <v>457170.16</v>
      </c>
    </row>
    <row r="74" spans="1:11" ht="89.25" x14ac:dyDescent="0.25">
      <c r="A74" s="76">
        <v>22207</v>
      </c>
      <c r="B74" s="77" t="s">
        <v>78</v>
      </c>
      <c r="C74" s="74">
        <f>SUM(C75:C76)</f>
        <v>112000</v>
      </c>
      <c r="D74" s="74">
        <f>SUM(D75:D76)</f>
        <v>345170.16</v>
      </c>
      <c r="E74" s="74">
        <f>SUM(C74:D74)</f>
        <v>457170.16</v>
      </c>
      <c r="F74" s="78">
        <v>0</v>
      </c>
      <c r="G74" s="78">
        <v>0</v>
      </c>
      <c r="H74" s="74">
        <f t="shared" si="7"/>
        <v>457170.16</v>
      </c>
      <c r="I74" s="78">
        <v>0</v>
      </c>
      <c r="J74" s="78">
        <v>0</v>
      </c>
      <c r="K74" s="78">
        <f t="shared" si="5"/>
        <v>457170.16</v>
      </c>
    </row>
    <row r="75" spans="1:11" ht="51" x14ac:dyDescent="0.25">
      <c r="A75" s="79">
        <v>2220701</v>
      </c>
      <c r="B75" s="80" t="s">
        <v>11</v>
      </c>
      <c r="C75" s="51">
        <v>0</v>
      </c>
      <c r="D75" s="51">
        <v>345170.16</v>
      </c>
      <c r="E75" s="51">
        <f>SUM(C75:D75)</f>
        <v>345170.16</v>
      </c>
      <c r="F75" s="51">
        <v>0</v>
      </c>
      <c r="G75" s="51">
        <v>0</v>
      </c>
      <c r="H75" s="51">
        <f>SUM(E75:F75)</f>
        <v>345170.16</v>
      </c>
      <c r="I75" s="51">
        <v>0</v>
      </c>
      <c r="J75" s="51">
        <v>0</v>
      </c>
      <c r="K75" s="51">
        <f t="shared" si="5"/>
        <v>345170.16</v>
      </c>
    </row>
    <row r="76" spans="1:11" ht="38.25" x14ac:dyDescent="0.25">
      <c r="A76" s="79">
        <v>2220701</v>
      </c>
      <c r="B76" s="80" t="s">
        <v>79</v>
      </c>
      <c r="C76" s="51">
        <v>112000</v>
      </c>
      <c r="D76" s="51">
        <v>0</v>
      </c>
      <c r="E76" s="51">
        <f>SUM(C76:D76)</f>
        <v>112000</v>
      </c>
      <c r="F76" s="51">
        <v>0</v>
      </c>
      <c r="G76" s="51">
        <v>0</v>
      </c>
      <c r="H76" s="51">
        <f>SUM(E76:F76)</f>
        <v>112000</v>
      </c>
      <c r="I76" s="51">
        <v>0</v>
      </c>
      <c r="J76" s="51">
        <v>0</v>
      </c>
      <c r="K76" s="51">
        <f t="shared" si="5"/>
        <v>112000</v>
      </c>
    </row>
    <row r="77" spans="1:11" x14ac:dyDescent="0.25">
      <c r="A77" s="46">
        <v>31</v>
      </c>
      <c r="B77" s="47" t="s">
        <v>80</v>
      </c>
      <c r="C77" s="48">
        <v>0</v>
      </c>
      <c r="D77" s="48">
        <v>0</v>
      </c>
      <c r="E77" s="48">
        <f t="shared" ref="E77:E84" si="9">SUM(C77:D77)</f>
        <v>0</v>
      </c>
      <c r="F77" s="48">
        <v>0</v>
      </c>
      <c r="G77" s="48">
        <v>0</v>
      </c>
      <c r="H77" s="48">
        <f t="shared" si="7"/>
        <v>0</v>
      </c>
      <c r="I77" s="48">
        <v>0</v>
      </c>
      <c r="J77" s="48">
        <f>SUM(J78)</f>
        <v>0</v>
      </c>
      <c r="K77" s="48">
        <f>SUM(K78)</f>
        <v>0</v>
      </c>
    </row>
    <row r="78" spans="1:11" x14ac:dyDescent="0.25">
      <c r="A78" s="46">
        <v>313</v>
      </c>
      <c r="B78" s="47" t="s">
        <v>81</v>
      </c>
      <c r="C78" s="48">
        <v>0</v>
      </c>
      <c r="D78" s="48">
        <v>0</v>
      </c>
      <c r="E78" s="48">
        <f t="shared" si="9"/>
        <v>0</v>
      </c>
      <c r="F78" s="48">
        <v>0</v>
      </c>
      <c r="G78" s="48">
        <v>0</v>
      </c>
      <c r="H78" s="48">
        <f t="shared" si="7"/>
        <v>0</v>
      </c>
      <c r="I78" s="48">
        <v>0</v>
      </c>
      <c r="J78" s="48">
        <f>SUM(J79)</f>
        <v>0</v>
      </c>
      <c r="K78" s="48">
        <f>SUM(K79)</f>
        <v>0</v>
      </c>
    </row>
    <row r="79" spans="1:11" x14ac:dyDescent="0.25">
      <c r="A79" s="49">
        <v>31304</v>
      </c>
      <c r="B79" s="50" t="s">
        <v>82</v>
      </c>
      <c r="C79" s="51">
        <v>0</v>
      </c>
      <c r="D79" s="51">
        <v>0</v>
      </c>
      <c r="E79" s="51">
        <f t="shared" si="9"/>
        <v>0</v>
      </c>
      <c r="F79" s="51">
        <v>0</v>
      </c>
      <c r="G79" s="51">
        <v>0</v>
      </c>
      <c r="H79" s="48">
        <f>SUM(E79:F79)</f>
        <v>0</v>
      </c>
      <c r="I79" s="51">
        <v>0</v>
      </c>
      <c r="J79" s="51">
        <v>0</v>
      </c>
      <c r="K79" s="51">
        <f>SUM(J79)</f>
        <v>0</v>
      </c>
    </row>
    <row r="80" spans="1:11" x14ac:dyDescent="0.25">
      <c r="A80" s="46">
        <v>32</v>
      </c>
      <c r="B80" s="47" t="s">
        <v>83</v>
      </c>
      <c r="C80" s="48">
        <f>SUM(C81+C83)</f>
        <v>54778.76</v>
      </c>
      <c r="D80" s="48">
        <f>SUM(D81+D83)</f>
        <v>391710.83</v>
      </c>
      <c r="E80" s="48">
        <f t="shared" si="9"/>
        <v>446489.59</v>
      </c>
      <c r="F80" s="48">
        <f>SUM(F81)</f>
        <v>0</v>
      </c>
      <c r="G80" s="48">
        <f>SUM(G81)</f>
        <v>0</v>
      </c>
      <c r="H80" s="48">
        <f>SUM(E80+F80+G80)</f>
        <v>446489.59</v>
      </c>
      <c r="I80" s="48">
        <f>SUM(I81+I83)</f>
        <v>263530.71999999997</v>
      </c>
      <c r="J80" s="48">
        <f>SUM(J81)</f>
        <v>0</v>
      </c>
      <c r="K80" s="48">
        <f>SUM(K81+K83)</f>
        <v>710020.31</v>
      </c>
    </row>
    <row r="81" spans="1:11" x14ac:dyDescent="0.25">
      <c r="A81" s="46">
        <v>321</v>
      </c>
      <c r="B81" s="47" t="s">
        <v>84</v>
      </c>
      <c r="C81" s="48">
        <f>SUM(C82)</f>
        <v>54778.76</v>
      </c>
      <c r="D81" s="48">
        <f>SUM(D82)</f>
        <v>391710.83</v>
      </c>
      <c r="E81" s="48">
        <f t="shared" si="9"/>
        <v>446489.59</v>
      </c>
      <c r="F81" s="48">
        <f>SUM(F82,F84)</f>
        <v>0</v>
      </c>
      <c r="G81" s="48">
        <f>SUM(G82,G84)</f>
        <v>0</v>
      </c>
      <c r="H81" s="48">
        <f>SUM(E81+F81+G81)</f>
        <v>446489.59</v>
      </c>
      <c r="I81" s="48">
        <f>SUM(I82)</f>
        <v>175280.59</v>
      </c>
      <c r="J81" s="48">
        <f>SUM(J82)</f>
        <v>0</v>
      </c>
      <c r="K81" s="48">
        <f>SUM(H81+I81)</f>
        <v>621770.18000000005</v>
      </c>
    </row>
    <row r="82" spans="1:11" x14ac:dyDescent="0.25">
      <c r="A82" s="49">
        <v>32102</v>
      </c>
      <c r="B82" s="50" t="s">
        <v>85</v>
      </c>
      <c r="C82" s="51">
        <v>54778.76</v>
      </c>
      <c r="D82" s="51">
        <v>391710.83</v>
      </c>
      <c r="E82" s="51">
        <f>SUM(C82+D82)</f>
        <v>446489.59</v>
      </c>
      <c r="F82" s="51">
        <v>0</v>
      </c>
      <c r="G82" s="51">
        <v>0</v>
      </c>
      <c r="H82" s="51">
        <f>SUM(E82+F82+G82)</f>
        <v>446489.59</v>
      </c>
      <c r="I82" s="51">
        <v>175280.59</v>
      </c>
      <c r="J82" s="51">
        <v>0</v>
      </c>
      <c r="K82" s="51">
        <f>SUM(H82:J82)</f>
        <v>621770.18000000005</v>
      </c>
    </row>
    <row r="83" spans="1:11" x14ac:dyDescent="0.25">
      <c r="A83" s="46">
        <v>322</v>
      </c>
      <c r="B83" s="47" t="s">
        <v>86</v>
      </c>
      <c r="C83" s="48">
        <f>SUM(C84)</f>
        <v>0</v>
      </c>
      <c r="D83" s="48">
        <f>SUM(D84)</f>
        <v>0</v>
      </c>
      <c r="E83" s="48">
        <f t="shared" si="9"/>
        <v>0</v>
      </c>
      <c r="F83" s="48">
        <v>0</v>
      </c>
      <c r="G83" s="48">
        <v>0</v>
      </c>
      <c r="H83" s="48">
        <f t="shared" si="7"/>
        <v>0</v>
      </c>
      <c r="I83" s="48">
        <f>SUM(I84)</f>
        <v>88250.13</v>
      </c>
      <c r="J83" s="48">
        <v>0</v>
      </c>
      <c r="K83" s="48">
        <f>SUM(H83:I83)</f>
        <v>88250.13</v>
      </c>
    </row>
    <row r="84" spans="1:11" ht="15.75" thickBot="1" x14ac:dyDescent="0.3">
      <c r="A84" s="49">
        <v>32201</v>
      </c>
      <c r="B84" s="81" t="s">
        <v>87</v>
      </c>
      <c r="C84" s="82">
        <v>0</v>
      </c>
      <c r="D84" s="82">
        <v>0</v>
      </c>
      <c r="E84" s="51">
        <f t="shared" si="9"/>
        <v>0</v>
      </c>
      <c r="F84" s="82">
        <v>0</v>
      </c>
      <c r="G84" s="82">
        <v>0</v>
      </c>
      <c r="H84" s="51">
        <f t="shared" si="7"/>
        <v>0</v>
      </c>
      <c r="I84" s="82">
        <v>88250.13</v>
      </c>
      <c r="J84" s="83">
        <v>0</v>
      </c>
      <c r="K84" s="82">
        <f>SUM(H84:I84)</f>
        <v>88250.13</v>
      </c>
    </row>
    <row r="85" spans="1:11" ht="15.75" thickBot="1" x14ac:dyDescent="0.3">
      <c r="A85" s="84"/>
      <c r="B85" s="85" t="s">
        <v>88</v>
      </c>
      <c r="C85" s="86">
        <f t="shared" ref="C85:H85" si="10">SUM(C69+C72+C77+C80)</f>
        <v>166778.76</v>
      </c>
      <c r="D85" s="86">
        <f>SUM(D72+D80)</f>
        <v>736880.99</v>
      </c>
      <c r="E85" s="86">
        <f t="shared" si="10"/>
        <v>903659.75</v>
      </c>
      <c r="F85" s="86">
        <f t="shared" si="10"/>
        <v>0</v>
      </c>
      <c r="G85" s="86">
        <f t="shared" si="10"/>
        <v>0</v>
      </c>
      <c r="H85" s="86">
        <f t="shared" si="10"/>
        <v>903659.75</v>
      </c>
      <c r="I85" s="86">
        <f>SUM(I10+I25+I45+I49+I69+I72+I77+I80)</f>
        <v>473951.33999999997</v>
      </c>
      <c r="J85" s="87">
        <f>SUM(J10,J25,J45,J49,J69,J72,J77,J80)</f>
        <v>0</v>
      </c>
      <c r="K85" s="87">
        <f>SUM(K10+K25+K45+K49+K69+K72+K77+K80)</f>
        <v>1377611.09</v>
      </c>
    </row>
    <row r="86" spans="1:11" ht="15.75" thickBot="1" x14ac:dyDescent="0.3">
      <c r="A86" s="88"/>
      <c r="B86" s="85" t="s">
        <v>89</v>
      </c>
      <c r="C86" s="86">
        <f>SUM(C70+C73+C78+C81+C83)</f>
        <v>166778.76</v>
      </c>
      <c r="D86" s="86">
        <f>SUM(D73+D81)</f>
        <v>736880.99</v>
      </c>
      <c r="E86" s="86">
        <f>SUM(E65+E67+E70+E73+E78+E81+E83)</f>
        <v>903659.75</v>
      </c>
      <c r="F86" s="86">
        <f>SUM(F70+F73+F78+F81+F83)</f>
        <v>0</v>
      </c>
      <c r="G86" s="86">
        <f>SUM(G65+G67+G70+G73+G78+G81+G83)</f>
        <v>0</v>
      </c>
      <c r="H86" s="86">
        <f>SUM(H65+H67+H70+H73+H78+H81+H83)</f>
        <v>903659.75</v>
      </c>
      <c r="I86" s="89">
        <f>SUM(I11+I26+I41+I46+I50+I65+I67+I70+I73+I78+I81+I83)</f>
        <v>473951.33999999997</v>
      </c>
      <c r="J86" s="89">
        <f>SUM(J11,J26,J41,J46,J50,J67,J70,J73,J78,J81,J83)</f>
        <v>0</v>
      </c>
      <c r="K86" s="87">
        <f>SUM(K11+K26+K41+K46+K50+K65+K67+K70+K73+K78+K81+K83)</f>
        <v>1377611.0899999999</v>
      </c>
    </row>
    <row r="87" spans="1:11" ht="15.75" thickBot="1" x14ac:dyDescent="0.3">
      <c r="A87" s="90"/>
      <c r="B87" s="91" t="s">
        <v>90</v>
      </c>
      <c r="C87" s="86">
        <f>SUM(C71+C74+C75+C79+C82+C84)</f>
        <v>166778.76</v>
      </c>
      <c r="D87" s="86">
        <f>SUM(D75+D82)</f>
        <v>736880.99</v>
      </c>
      <c r="E87" s="86">
        <f>SUM(E69+E72+E80)</f>
        <v>903659.75</v>
      </c>
      <c r="F87" s="86">
        <f>SUM(F66+F68+F71+F74+F75+F79+F82+F84)</f>
        <v>0</v>
      </c>
      <c r="G87" s="86">
        <f>SUM(G66+G68+G71+G74+G75+G79+G82+G84)</f>
        <v>0</v>
      </c>
      <c r="H87" s="86">
        <f>SUM(H75+H76+H82+H84)</f>
        <v>903659.75</v>
      </c>
      <c r="I87" s="89">
        <f>SUM(I12+I23+I24+I27+I28+I29+I30+I31+I32+I33+I34+I35+I36+I37+I38+I40+I42+I43+I44+I47+I48+I51+I52+I53+I54+I66+I68+I82+I84)</f>
        <v>473951.33999999997</v>
      </c>
      <c r="J87" s="89">
        <f>SUM(J12:J24,J27:J40,J42:J44,J47:J48,J51:J54,J68:J68,J71,J74,J79,J82,J84)</f>
        <v>0</v>
      </c>
      <c r="K87" s="87">
        <f>SUM(K12+K23+K27+K28+K29+K30+K31+K32+K33+K34+K35+K36+K37+K38+K39+K40+K42+K43+K44+K47+K48+K51+K52+K53+K54+K66+K68+K71+K75+K76+K79+K82+K84)</f>
        <v>1377611.0899999999</v>
      </c>
    </row>
  </sheetData>
  <mergeCells count="16">
    <mergeCell ref="C61:K61"/>
    <mergeCell ref="C62:H62"/>
    <mergeCell ref="C63:E63"/>
    <mergeCell ref="F63:F64"/>
    <mergeCell ref="G63:G64"/>
    <mergeCell ref="H63:H64"/>
    <mergeCell ref="K63:K64"/>
    <mergeCell ref="A2:K2"/>
    <mergeCell ref="A3:K3"/>
    <mergeCell ref="C6:K6"/>
    <mergeCell ref="C7:H7"/>
    <mergeCell ref="C8:E8"/>
    <mergeCell ref="F8:F9"/>
    <mergeCell ref="G8:G9"/>
    <mergeCell ref="H8:H9"/>
    <mergeCell ref="K8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1</dc:creator>
  <cp:lastModifiedBy>usuario 1</cp:lastModifiedBy>
  <dcterms:created xsi:type="dcterms:W3CDTF">2023-03-13T19:52:39Z</dcterms:created>
  <dcterms:modified xsi:type="dcterms:W3CDTF">2023-03-13T19:54:28Z</dcterms:modified>
</cp:coreProperties>
</file>