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DICIEMBRE\"/>
    </mc:Choice>
  </mc:AlternateContent>
  <xr:revisionPtr revIDLastSave="0" documentId="13_ncr:1_{C87AC6ED-720A-4D30-974C-8C35E844AF8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ENTRO DE FORMACION " sheetId="3" r:id="rId1"/>
    <sheet name="TIANGUE Y RASTRO" sheetId="5" r:id="rId2"/>
    <sheet name="SERVICIOS GENERALES" sheetId="4" r:id="rId3"/>
    <sheet name="UNIDAD JURIDICA" sheetId="2" r:id="rId4"/>
    <sheet name="CONTRATO" sheetId="1" r:id="rId5"/>
    <sheet name="DESPACHO" sheetId="35" r:id="rId6"/>
  </sheets>
  <definedNames>
    <definedName name="_xlnm.Print_Area" localSheetId="5">DESPACHO!$A$1:$K$32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35" l="1"/>
  <c r="J11" i="35"/>
  <c r="J9" i="35"/>
  <c r="I12" i="35"/>
  <c r="I13" i="35" s="1"/>
  <c r="I11" i="35"/>
  <c r="I9" i="35"/>
  <c r="H13" i="35"/>
  <c r="G13" i="35"/>
  <c r="F13" i="35"/>
  <c r="E13" i="35"/>
  <c r="D13" i="35"/>
  <c r="K12" i="1"/>
  <c r="J12" i="1"/>
  <c r="H12" i="1"/>
  <c r="G12" i="1"/>
  <c r="F12" i="1"/>
  <c r="E12" i="1"/>
  <c r="D12" i="1"/>
  <c r="J4" i="2"/>
  <c r="I4" i="2"/>
  <c r="H4" i="2"/>
  <c r="G4" i="2"/>
  <c r="F4" i="2"/>
  <c r="E4" i="2"/>
  <c r="D4" i="2"/>
  <c r="J8" i="2"/>
  <c r="J10" i="2"/>
  <c r="J12" i="2"/>
  <c r="I12" i="2"/>
  <c r="G12" i="2"/>
  <c r="F12" i="2"/>
  <c r="E12" i="2"/>
  <c r="D12" i="2"/>
  <c r="D14" i="2"/>
  <c r="L20" i="4"/>
  <c r="K20" i="4"/>
  <c r="D20" i="4"/>
  <c r="I20" i="4"/>
  <c r="F20" i="4"/>
  <c r="I4" i="5"/>
  <c r="I19" i="5" s="1"/>
  <c r="C19" i="5"/>
  <c r="J10" i="3"/>
  <c r="J9" i="3"/>
  <c r="I8" i="3"/>
  <c r="I5" i="3"/>
  <c r="I15" i="3"/>
  <c r="I17" i="3"/>
  <c r="G17" i="3"/>
  <c r="F17" i="3"/>
  <c r="E17" i="3"/>
  <c r="D17" i="3"/>
  <c r="I10" i="3" l="1"/>
  <c r="F3" i="4"/>
  <c r="F1" i="3" s="1"/>
  <c r="F1" i="2" s="1"/>
  <c r="E2" i="1" s="1"/>
  <c r="E4" i="35" s="1"/>
  <c r="I22" i="35"/>
  <c r="I21" i="35"/>
  <c r="E22" i="35"/>
  <c r="K18" i="35"/>
  <c r="K17" i="35"/>
  <c r="D21" i="35"/>
  <c r="H18" i="35"/>
  <c r="H17" i="35"/>
  <c r="D18" i="35"/>
  <c r="D17" i="35"/>
  <c r="H26" i="2"/>
  <c r="H25" i="2"/>
  <c r="H23" i="1"/>
  <c r="H22" i="1"/>
  <c r="D23" i="1"/>
  <c r="D22" i="1"/>
  <c r="K19" i="1"/>
  <c r="K18" i="1"/>
  <c r="F19" i="1"/>
  <c r="F18" i="1"/>
  <c r="C19" i="1"/>
  <c r="C18" i="1"/>
  <c r="D25" i="2"/>
  <c r="J21" i="2"/>
  <c r="J20" i="2"/>
  <c r="F21" i="2"/>
  <c r="F20" i="2"/>
  <c r="C21" i="2"/>
  <c r="C20" i="2"/>
  <c r="K12" i="2"/>
  <c r="H12" i="2"/>
  <c r="G24" i="3"/>
  <c r="G23" i="3"/>
  <c r="C24" i="3"/>
  <c r="C23" i="3"/>
  <c r="I20" i="3"/>
  <c r="I19" i="3"/>
  <c r="F20" i="3"/>
  <c r="F19" i="3"/>
  <c r="C20" i="3"/>
  <c r="C19" i="3"/>
  <c r="D29" i="4"/>
  <c r="D28" i="4"/>
  <c r="L24" i="4"/>
  <c r="L23" i="4"/>
  <c r="J24" i="4"/>
  <c r="J23" i="4"/>
  <c r="F24" i="4"/>
  <c r="F23" i="4"/>
  <c r="C24" i="4"/>
  <c r="C23" i="4"/>
  <c r="J13" i="35" l="1"/>
  <c r="H19" i="5"/>
  <c r="G19" i="5"/>
  <c r="F19" i="5"/>
  <c r="E19" i="5"/>
  <c r="D19" i="5"/>
  <c r="I18" i="5"/>
  <c r="J18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8" i="5"/>
  <c r="J8" i="5" s="1"/>
  <c r="I7" i="5"/>
  <c r="J7" i="5" s="1"/>
  <c r="I5" i="5"/>
  <c r="J5" i="5" s="1"/>
  <c r="J20" i="4"/>
  <c r="H20" i="4"/>
  <c r="G20" i="4"/>
  <c r="E20" i="4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2" i="4"/>
  <c r="L12" i="4" s="1"/>
  <c r="K11" i="4"/>
  <c r="L11" i="4" s="1"/>
  <c r="K10" i="4"/>
  <c r="L10" i="4" s="1"/>
  <c r="K9" i="4"/>
  <c r="H17" i="3"/>
  <c r="I16" i="3"/>
  <c r="J16" i="3" s="1"/>
  <c r="J15" i="3"/>
  <c r="E13" i="3"/>
  <c r="I11" i="3"/>
  <c r="J11" i="3" s="1"/>
  <c r="I9" i="3"/>
  <c r="J8" i="3"/>
  <c r="I7" i="3"/>
  <c r="J7" i="3" s="1"/>
  <c r="I6" i="3"/>
  <c r="J6" i="3" s="1"/>
  <c r="J5" i="3"/>
  <c r="J13" i="2"/>
  <c r="J11" i="2"/>
  <c r="K11" i="2" s="1"/>
  <c r="I10" i="2"/>
  <c r="H10" i="2"/>
  <c r="G10" i="2"/>
  <c r="F10" i="2"/>
  <c r="E10" i="2"/>
  <c r="D10" i="2"/>
  <c r="J9" i="2"/>
  <c r="I8" i="2"/>
  <c r="H8" i="2"/>
  <c r="G8" i="2"/>
  <c r="F8" i="2"/>
  <c r="E8" i="2"/>
  <c r="D8" i="2"/>
  <c r="J7" i="2"/>
  <c r="K7" i="2" s="1"/>
  <c r="J6" i="2"/>
  <c r="J5" i="2"/>
  <c r="K5" i="2" s="1"/>
  <c r="J11" i="1"/>
  <c r="J9" i="1"/>
  <c r="K9" i="1" s="1"/>
  <c r="J6" i="1"/>
  <c r="J5" i="1" s="1"/>
  <c r="I5" i="1"/>
  <c r="I12" i="1" s="1"/>
  <c r="H5" i="1"/>
  <c r="G5" i="1"/>
  <c r="F5" i="1"/>
  <c r="E5" i="1"/>
  <c r="D5" i="1"/>
  <c r="J17" i="3" l="1"/>
  <c r="I13" i="3"/>
  <c r="J13" i="3" s="1"/>
  <c r="K6" i="1"/>
  <c r="E14" i="2"/>
  <c r="F14" i="2"/>
  <c r="H14" i="2"/>
  <c r="I14" i="2"/>
  <c r="G14" i="2"/>
  <c r="K10" i="2"/>
  <c r="J8" i="1"/>
  <c r="K8" i="1" s="1"/>
  <c r="J4" i="5"/>
  <c r="J19" i="5" s="1"/>
  <c r="L9" i="4"/>
  <c r="K6" i="2"/>
  <c r="K9" i="2"/>
  <c r="K13" i="2"/>
  <c r="K11" i="1"/>
  <c r="J14" i="2" l="1"/>
  <c r="K4" i="2"/>
  <c r="K5" i="1"/>
  <c r="K8" i="2"/>
  <c r="K14" i="2" l="1"/>
</calcChain>
</file>

<file path=xl/sharedStrings.xml><?xml version="1.0" encoding="utf-8"?>
<sst xmlns="http://schemas.openxmlformats.org/spreadsheetml/2006/main" count="155" uniqueCount="106">
  <si>
    <t>#</t>
  </si>
  <si>
    <t xml:space="preserve">CARGO   </t>
  </si>
  <si>
    <t>SUELDO  MENSUAL</t>
  </si>
  <si>
    <t xml:space="preserve">I S S S </t>
  </si>
  <si>
    <t>AFP´S CONFIA</t>
  </si>
  <si>
    <t>AFP´S CRECER</t>
  </si>
  <si>
    <t>RENTA</t>
  </si>
  <si>
    <t>SCOTIBANK</t>
  </si>
  <si>
    <t>TOTAL DE DESCUENTO</t>
  </si>
  <si>
    <t>LIQUIDO  A  PAGAR</t>
  </si>
  <si>
    <t>FIRMA</t>
  </si>
  <si>
    <t xml:space="preserve"> DIRECCION Y ADMINISTRACION SUPERIOR, DESPACHO MUNICIPAL 18-9319-1-0101-2-000-51101</t>
  </si>
  <si>
    <t>ALCALDE MUNICIPAL</t>
  </si>
  <si>
    <t xml:space="preserve">  UNIDAD JURIDICA</t>
  </si>
  <si>
    <t>ASISTENTE DE SECRETARIA MUNICIPAL</t>
  </si>
  <si>
    <t>JURIDICO MUNICIPAL</t>
  </si>
  <si>
    <t>SECRETARIA  MUNICIPAL</t>
  </si>
  <si>
    <t>SECRETARIO MUNICIPAL</t>
  </si>
  <si>
    <t xml:space="preserve">TOTAL. . . . . . . . . . . . . . . . . . . . . </t>
  </si>
  <si>
    <t>……………………………</t>
  </si>
  <si>
    <t>IPSFA</t>
  </si>
  <si>
    <t>GERENCIA GENERAL   18-9319-1-0101-2-000-1-51201</t>
  </si>
  <si>
    <t>Gerente General</t>
  </si>
  <si>
    <t>Sub-Gerente Operativo</t>
  </si>
  <si>
    <t>Asistente  de Sub Gerencia</t>
  </si>
  <si>
    <t xml:space="preserve">  POLICIA MUNICIPAL19-9319-1-0202-2-000-51201</t>
  </si>
  <si>
    <t>Policia Municipal</t>
  </si>
  <si>
    <t>ASEO Y ORNATO PUBLICO 18-9319-1-0202-2-000-1-51201</t>
  </si>
  <si>
    <t>Jefe de Aseo Publico y Ornato</t>
  </si>
  <si>
    <t>INFORMATICA Y SOPORTE TECNICO, Cifra: 18-9319-1-0202-2-000-51201</t>
  </si>
  <si>
    <t>Enc. De Informatica y Soporte Tecnico</t>
  </si>
  <si>
    <t>CARGO</t>
  </si>
  <si>
    <t>SUELDO MENSUAL</t>
  </si>
  <si>
    <t>I S S S</t>
  </si>
  <si>
    <t>AFP CONFIA</t>
  </si>
  <si>
    <t>AFP CRECER</t>
  </si>
  <si>
    <t>TOTAL  DE   DESC.</t>
  </si>
  <si>
    <t>LIQUIDO  A   PAGAR</t>
  </si>
  <si>
    <t xml:space="preserve">F I R M A S </t>
  </si>
  <si>
    <t>0202 UNIDAD DE LA MUJER; CENTRO DE FORMACION Y PRODUCCION DE LA MUJER (CFPM)</t>
  </si>
  <si>
    <t>Jefa de la Unidad de la Mujer</t>
  </si>
  <si>
    <t>Sub Jefa de la Unidad de la Mujer</t>
  </si>
  <si>
    <t>Instructora de Cosmetologia</t>
  </si>
  <si>
    <t>Instructora de Informatica</t>
  </si>
  <si>
    <t>Instructora de Corte y Confección</t>
  </si>
  <si>
    <t>Concerje</t>
  </si>
  <si>
    <t>Instructora de Panaderia y Cocina</t>
  </si>
  <si>
    <t xml:space="preserve">COMUNICACIONES </t>
  </si>
  <si>
    <t>Asistente de Comunicaciones</t>
  </si>
  <si>
    <t>NIÑEZ, ADOLESCENCIA Y ADULTO MAYOR</t>
  </si>
  <si>
    <t>Encargada de niñez y Adolec.</t>
  </si>
  <si>
    <t>Psicologo</t>
  </si>
  <si>
    <t>………………………</t>
  </si>
  <si>
    <t>INPEP</t>
  </si>
  <si>
    <t>MANTENIMIENTO  GENERAL</t>
  </si>
  <si>
    <t>Encargado de Mantenimiento General</t>
  </si>
  <si>
    <t>Auxiliar de Mantenimiento General</t>
  </si>
  <si>
    <t>Ordenanza de Polideportivo</t>
  </si>
  <si>
    <t xml:space="preserve"> $           -  </t>
  </si>
  <si>
    <t>ASEO PÚBLICO Y ORNATO</t>
  </si>
  <si>
    <t>Sub Jefe de Aseo Publico y Ornato</t>
  </si>
  <si>
    <t xml:space="preserve"> $          -  </t>
  </si>
  <si>
    <t>Motorista de Camión Recolector</t>
  </si>
  <si>
    <t>Motorista del camion Recolector</t>
  </si>
  <si>
    <t>Auxiliar</t>
  </si>
  <si>
    <t>Motorista del Camion Recolector</t>
  </si>
  <si>
    <t>TOTAL...........................................................................</t>
  </si>
  <si>
    <t>........................</t>
  </si>
  <si>
    <t>ISSS</t>
  </si>
  <si>
    <t>TOTAL DE DESC.</t>
  </si>
  <si>
    <t xml:space="preserve">LIQUIDO A PAGAR </t>
  </si>
  <si>
    <t>FIRMAS</t>
  </si>
  <si>
    <t>TIANGUE Y RASTRO MUNICIPAL</t>
  </si>
  <si>
    <t>Encargado de Rastro y Tiangue Mpal.</t>
  </si>
  <si>
    <t>Asistente   del Rastro Mpal.</t>
  </si>
  <si>
    <t>CEMENTERIOS MUNICIPALES</t>
  </si>
  <si>
    <t>Encargada de Cementerio</t>
  </si>
  <si>
    <t>Panteonero</t>
  </si>
  <si>
    <t>EDUCACION CULTURA Y DEPORTES</t>
  </si>
  <si>
    <t>Jefe</t>
  </si>
  <si>
    <t>Asistente de Deporte</t>
  </si>
  <si>
    <t>Asistente de Educacion Cultura y Deporte</t>
  </si>
  <si>
    <t>Instructor de Aeróbicos</t>
  </si>
  <si>
    <t>Tecnico en Asistencia Turistica</t>
  </si>
  <si>
    <t>UNIDAD CONTRAVENCIONAL MUNICIPAL</t>
  </si>
  <si>
    <t xml:space="preserve"> Delegado Contravencional </t>
  </si>
  <si>
    <t xml:space="preserve">                 </t>
  </si>
  <si>
    <t xml:space="preserve"> </t>
  </si>
  <si>
    <t>DESPACHO MUNICIPAL</t>
  </si>
  <si>
    <t xml:space="preserve">Motorista </t>
  </si>
  <si>
    <t>AUDITORIA INTERNA</t>
  </si>
  <si>
    <t>Auditora Interna</t>
  </si>
  <si>
    <t xml:space="preserve">Asistente </t>
  </si>
  <si>
    <t>.........................</t>
  </si>
  <si>
    <t>SR. HERNAN JOSE TORRES ROMERO</t>
  </si>
  <si>
    <t>SINDICO MPAL</t>
  </si>
  <si>
    <t xml:space="preserve">LICDO. NAHIN ARNELGE FERRUFINO </t>
  </si>
  <si>
    <t>ALCALDE MPAL.</t>
  </si>
  <si>
    <t xml:space="preserve">LICDA. GLORIA ISABEL GONZALEZ </t>
  </si>
  <si>
    <t>CONTADORA MPAL.</t>
  </si>
  <si>
    <t>LICDA. CARINA PATRICIA FLORES</t>
  </si>
  <si>
    <t>JEDA DE DESARROLLO HUMANO</t>
  </si>
  <si>
    <t>SR. MARIO ALBERTO DIAZ</t>
  </si>
  <si>
    <t>TESORERO</t>
  </si>
  <si>
    <t>JEFA DE DESARROLLO HUMANO</t>
  </si>
  <si>
    <t>PLANILLA DE SUELDO  MES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</si>
</sst>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_([$$-440A]* #,##0.00_);_([$$-440A]* \(#,##0.00\);_([$$-440A]* &quot;-&quot;??_);_(@_)"/>
    <numFmt numFmtId="167" formatCode="_(&quot;¢&quot;* #,##0.00_);_(&quot;¢&quot;* \(#,##0.00\);_(&quot;¢&quot;* &quot;-&quot;??_);_(@_)"/>
    <numFmt numFmtId="168" formatCode="_-[$$-440A]* #,##0.00_-;\-[$$-440A]* #,##0.00_-;_-[$$-440A]* &quot;-&quot;??_-;_-@_-"/>
  </numFmts>
  <fonts count="81" x14ac:knownFonts="1">
    <font>
      <sz val="10"/>
      <name val="Arial"/>
    </font>
    <font>
      <sz val="10"/>
      <name val="Arial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20"/>
      <name val="Calibri"/>
      <family val="2"/>
    </font>
    <font>
      <sz val="11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sz val="11"/>
      <color rgb="FFFF0000"/>
      <name val="Calibri"/>
      <family val="2"/>
    </font>
    <font>
      <sz val="13"/>
      <name val="Calibri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3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Bookman Old Style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</font>
    <font>
      <b/>
      <sz val="12"/>
      <color rgb="FF7030A0"/>
      <name val="Calibri Light"/>
      <family val="1"/>
      <scheme val="major"/>
    </font>
    <font>
      <sz val="10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b/>
      <i/>
      <sz val="7"/>
      <name val="Arial"/>
      <family val="2"/>
    </font>
    <font>
      <b/>
      <i/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6500"/>
      <name val="Calibri"/>
      <family val="2"/>
      <scheme val="minor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2"/>
      <color rgb="FFFF0000"/>
      <name val="Calibri"/>
      <family val="2"/>
      <scheme val="minor"/>
    </font>
    <font>
      <sz val="14.5"/>
      <color theme="1"/>
      <name val="Calibri"/>
      <family val="2"/>
    </font>
    <font>
      <b/>
      <sz val="26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9C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69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4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2" borderId="0" xfId="0" applyFont="1" applyFill="1"/>
    <xf numFmtId="165" fontId="14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44" fontId="15" fillId="2" borderId="8" xfId="0" applyNumberFormat="1" applyFont="1" applyFill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 wrapText="1"/>
    </xf>
    <xf numFmtId="165" fontId="16" fillId="0" borderId="8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 wrapText="1"/>
    </xf>
    <xf numFmtId="44" fontId="19" fillId="5" borderId="14" xfId="0" applyNumberFormat="1" applyFont="1" applyFill="1" applyBorder="1" applyAlignment="1">
      <alignment horizontal="center" vertical="center"/>
    </xf>
    <xf numFmtId="44" fontId="14" fillId="5" borderId="14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44" fontId="19" fillId="6" borderId="16" xfId="0" applyNumberFormat="1" applyFont="1" applyFill="1" applyBorder="1" applyAlignment="1">
      <alignment horizontal="center" vertical="center"/>
    </xf>
    <xf numFmtId="165" fontId="19" fillId="6" borderId="16" xfId="0" applyNumberFormat="1" applyFont="1" applyFill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 vertical="center"/>
    </xf>
    <xf numFmtId="165" fontId="22" fillId="0" borderId="16" xfId="0" applyNumberFormat="1" applyFont="1" applyBorder="1" applyAlignment="1">
      <alignment horizontal="center" vertical="center"/>
    </xf>
    <xf numFmtId="165" fontId="19" fillId="0" borderId="17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44" fontId="15" fillId="0" borderId="14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20" fillId="0" borderId="1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165" fontId="23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/>
    <xf numFmtId="165" fontId="24" fillId="0" borderId="0" xfId="0" applyNumberFormat="1" applyFont="1"/>
    <xf numFmtId="0" fontId="25" fillId="0" borderId="0" xfId="0" applyFont="1"/>
    <xf numFmtId="0" fontId="28" fillId="0" borderId="0" xfId="0" applyFont="1"/>
    <xf numFmtId="0" fontId="29" fillId="0" borderId="0" xfId="0" applyFont="1"/>
    <xf numFmtId="166" fontId="10" fillId="0" borderId="0" xfId="0" applyNumberFormat="1" applyFont="1"/>
    <xf numFmtId="0" fontId="31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165" fontId="14" fillId="3" borderId="5" xfId="0" applyNumberFormat="1" applyFont="1" applyFill="1" applyBorder="1" applyAlignment="1">
      <alignment vertical="center"/>
    </xf>
    <xf numFmtId="165" fontId="14" fillId="3" borderId="24" xfId="0" applyNumberFormat="1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4" fontId="19" fillId="0" borderId="26" xfId="0" applyNumberFormat="1" applyFont="1" applyBorder="1" applyAlignment="1">
      <alignment horizontal="center" vertical="center"/>
    </xf>
    <xf numFmtId="165" fontId="19" fillId="0" borderId="26" xfId="0" applyNumberFormat="1" applyFont="1" applyBorder="1" applyAlignment="1">
      <alignment horizontal="center" vertical="center"/>
    </xf>
    <xf numFmtId="165" fontId="32" fillId="0" borderId="26" xfId="0" applyNumberFormat="1" applyFont="1" applyBorder="1" applyAlignment="1">
      <alignment horizontal="center" vertical="center"/>
    </xf>
    <xf numFmtId="165" fontId="19" fillId="0" borderId="27" xfId="0" applyNumberFormat="1" applyFont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44" fontId="19" fillId="0" borderId="29" xfId="0" applyNumberFormat="1" applyFont="1" applyBorder="1" applyAlignment="1">
      <alignment horizontal="center" vertical="center"/>
    </xf>
    <xf numFmtId="165" fontId="19" fillId="0" borderId="29" xfId="0" applyNumberFormat="1" applyFont="1" applyBorder="1" applyAlignment="1">
      <alignment horizontal="center" vertical="center"/>
    </xf>
    <xf numFmtId="165" fontId="32" fillId="0" borderId="29" xfId="0" applyNumberFormat="1" applyFont="1" applyBorder="1" applyAlignment="1">
      <alignment horizontal="center" vertical="center"/>
    </xf>
    <xf numFmtId="165" fontId="19" fillId="0" borderId="30" xfId="0" applyNumberFormat="1" applyFont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44" fontId="19" fillId="0" borderId="31" xfId="0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horizontal="center" vertical="center"/>
    </xf>
    <xf numFmtId="165" fontId="32" fillId="0" borderId="31" xfId="0" applyNumberFormat="1" applyFont="1" applyBorder="1" applyAlignment="1">
      <alignment horizontal="center" vertical="center"/>
    </xf>
    <xf numFmtId="165" fontId="19" fillId="0" borderId="32" xfId="0" applyNumberFormat="1" applyFont="1" applyBorder="1" applyAlignment="1">
      <alignment horizontal="center" vertical="center"/>
    </xf>
    <xf numFmtId="44" fontId="19" fillId="3" borderId="4" xfId="0" applyNumberFormat="1" applyFont="1" applyFill="1" applyBorder="1" applyAlignment="1">
      <alignment horizontal="center" vertical="center"/>
    </xf>
    <xf numFmtId="165" fontId="19" fillId="3" borderId="5" xfId="0" applyNumberFormat="1" applyFont="1" applyFill="1" applyBorder="1" applyAlignment="1">
      <alignment horizontal="center" vertical="center"/>
    </xf>
    <xf numFmtId="165" fontId="32" fillId="3" borderId="5" xfId="0" applyNumberFormat="1" applyFont="1" applyFill="1" applyBorder="1" applyAlignment="1">
      <alignment horizontal="center" vertical="center"/>
    </xf>
    <xf numFmtId="165" fontId="19" fillId="3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44" fontId="35" fillId="2" borderId="2" xfId="0" applyNumberFormat="1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165" fontId="32" fillId="0" borderId="8" xfId="0" applyNumberFormat="1" applyFont="1" applyBorder="1" applyAlignment="1">
      <alignment horizontal="center" vertical="center"/>
    </xf>
    <xf numFmtId="165" fontId="14" fillId="3" borderId="4" xfId="0" applyNumberFormat="1" applyFont="1" applyFill="1" applyBorder="1" applyAlignment="1">
      <alignment vertical="center"/>
    </xf>
    <xf numFmtId="165" fontId="14" fillId="3" borderId="6" xfId="0" applyNumberFormat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44" fontId="35" fillId="2" borderId="33" xfId="0" applyNumberFormat="1" applyFont="1" applyFill="1" applyBorder="1" applyAlignment="1">
      <alignment horizontal="center" vertical="center"/>
    </xf>
    <xf numFmtId="165" fontId="35" fillId="2" borderId="33" xfId="0" applyNumberFormat="1" applyFont="1" applyFill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19" fillId="0" borderId="34" xfId="0" applyNumberFormat="1" applyFont="1" applyBorder="1" applyAlignment="1">
      <alignment horizontal="center" vertical="center"/>
    </xf>
    <xf numFmtId="0" fontId="14" fillId="2" borderId="25" xfId="0" applyFont="1" applyFill="1" applyBorder="1" applyAlignment="1">
      <alignment vertical="center"/>
    </xf>
    <xf numFmtId="44" fontId="14" fillId="3" borderId="4" xfId="0" applyNumberFormat="1" applyFont="1" applyFill="1" applyBorder="1" applyAlignment="1">
      <alignment vertical="center"/>
    </xf>
    <xf numFmtId="0" fontId="14" fillId="3" borderId="25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44" fontId="14" fillId="2" borderId="8" xfId="0" applyNumberFormat="1" applyFont="1" applyFill="1" applyBorder="1" applyAlignment="1">
      <alignment vertical="center"/>
    </xf>
    <xf numFmtId="44" fontId="36" fillId="2" borderId="8" xfId="0" applyNumberFormat="1" applyFont="1" applyFill="1" applyBorder="1" applyAlignment="1">
      <alignment vertical="center"/>
    </xf>
    <xf numFmtId="165" fontId="20" fillId="0" borderId="35" xfId="0" applyNumberFormat="1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center" vertical="center"/>
    </xf>
    <xf numFmtId="165" fontId="19" fillId="0" borderId="11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4" fillId="0" borderId="0" xfId="0" applyFont="1"/>
    <xf numFmtId="165" fontId="25" fillId="0" borderId="0" xfId="0" applyNumberFormat="1" applyFont="1"/>
    <xf numFmtId="0" fontId="33" fillId="0" borderId="0" xfId="0" applyFont="1"/>
    <xf numFmtId="0" fontId="3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25" fillId="0" borderId="4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0" fillId="0" borderId="3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44" fontId="5" fillId="0" borderId="26" xfId="0" applyNumberFormat="1" applyFont="1" applyBorder="1" applyAlignment="1">
      <alignment vertical="center"/>
    </xf>
    <xf numFmtId="165" fontId="5" fillId="0" borderId="26" xfId="0" applyNumberFormat="1" applyFont="1" applyBorder="1" applyAlignment="1">
      <alignment vertical="center"/>
    </xf>
    <xf numFmtId="0" fontId="41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0" fontId="41" fillId="0" borderId="15" xfId="0" applyFont="1" applyBorder="1" applyAlignment="1">
      <alignment horizontal="center" vertical="center"/>
    </xf>
    <xf numFmtId="165" fontId="5" fillId="0" borderId="29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0" fontId="20" fillId="0" borderId="28" xfId="0" applyFont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44" fontId="5" fillId="2" borderId="29" xfId="0" applyNumberFormat="1" applyFont="1" applyFill="1" applyBorder="1" applyAlignment="1">
      <alignment vertical="center"/>
    </xf>
    <xf numFmtId="165" fontId="5" fillId="6" borderId="29" xfId="0" applyNumberFormat="1" applyFont="1" applyFill="1" applyBorder="1" applyAlignment="1">
      <alignment vertical="center"/>
    </xf>
    <xf numFmtId="165" fontId="5" fillId="2" borderId="29" xfId="0" applyNumberFormat="1" applyFont="1" applyFill="1" applyBorder="1" applyAlignment="1">
      <alignment vertical="center"/>
    </xf>
    <xf numFmtId="165" fontId="5" fillId="0" borderId="41" xfId="0" applyNumberFormat="1" applyFont="1" applyBorder="1" applyAlignment="1">
      <alignment vertical="center"/>
    </xf>
    <xf numFmtId="0" fontId="20" fillId="0" borderId="42" xfId="0" applyFont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 wrapText="1"/>
    </xf>
    <xf numFmtId="44" fontId="5" fillId="2" borderId="31" xfId="0" applyNumberFormat="1" applyFont="1" applyFill="1" applyBorder="1" applyAlignment="1">
      <alignment vertical="center"/>
    </xf>
    <xf numFmtId="165" fontId="5" fillId="6" borderId="31" xfId="0" applyNumberFormat="1" applyFont="1" applyFill="1" applyBorder="1" applyAlignment="1">
      <alignment vertical="center"/>
    </xf>
    <xf numFmtId="165" fontId="5" fillId="0" borderId="31" xfId="0" applyNumberFormat="1" applyFont="1" applyBorder="1" applyAlignment="1">
      <alignment vertical="center"/>
    </xf>
    <xf numFmtId="165" fontId="5" fillId="2" borderId="31" xfId="0" applyNumberFormat="1" applyFont="1" applyFill="1" applyBorder="1" applyAlignment="1">
      <alignment vertical="center"/>
    </xf>
    <xf numFmtId="165" fontId="5" fillId="0" borderId="43" xfId="0" applyNumberFormat="1" applyFont="1" applyBorder="1" applyAlignment="1">
      <alignment vertical="center"/>
    </xf>
    <xf numFmtId="165" fontId="5" fillId="2" borderId="43" xfId="0" applyNumberFormat="1" applyFont="1" applyFill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44" fontId="5" fillId="2" borderId="19" xfId="0" applyNumberFormat="1" applyFont="1" applyFill="1" applyBorder="1" applyAlignment="1">
      <alignment vertical="center"/>
    </xf>
    <xf numFmtId="165" fontId="5" fillId="6" borderId="19" xfId="0" applyNumberFormat="1" applyFont="1" applyFill="1" applyBorder="1" applyAlignment="1">
      <alignment vertical="center"/>
    </xf>
    <xf numFmtId="165" fontId="5" fillId="2" borderId="19" xfId="0" applyNumberFormat="1" applyFont="1" applyFill="1" applyBorder="1" applyAlignment="1">
      <alignment vertical="center"/>
    </xf>
    <xf numFmtId="165" fontId="5" fillId="2" borderId="20" xfId="0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 wrapText="1"/>
    </xf>
    <xf numFmtId="165" fontId="35" fillId="2" borderId="8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vertical="center"/>
    </xf>
    <xf numFmtId="165" fontId="5" fillId="2" borderId="17" xfId="0" applyNumberFormat="1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44" fontId="20" fillId="2" borderId="14" xfId="0" applyNumberFormat="1" applyFont="1" applyFill="1" applyBorder="1" applyAlignment="1">
      <alignment horizontal="center" vertical="center" wrapText="1"/>
    </xf>
    <xf numFmtId="44" fontId="5" fillId="2" borderId="14" xfId="0" applyNumberFormat="1" applyFont="1" applyFill="1" applyBorder="1" applyAlignment="1">
      <alignment horizontal="center" vertical="center"/>
    </xf>
    <xf numFmtId="44" fontId="42" fillId="2" borderId="14" xfId="0" applyNumberFormat="1" applyFont="1" applyFill="1" applyBorder="1" applyAlignment="1">
      <alignment horizontal="center" vertical="center"/>
    </xf>
    <xf numFmtId="44" fontId="1" fillId="2" borderId="14" xfId="0" applyNumberFormat="1" applyFont="1" applyFill="1" applyBorder="1" applyAlignment="1">
      <alignment vertical="center"/>
    </xf>
    <xf numFmtId="165" fontId="5" fillId="2" borderId="14" xfId="0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44" fontId="5" fillId="2" borderId="8" xfId="0" applyNumberFormat="1" applyFont="1" applyFill="1" applyBorder="1" applyAlignment="1">
      <alignment vertical="center"/>
    </xf>
    <xf numFmtId="165" fontId="5" fillId="6" borderId="8" xfId="0" applyNumberFormat="1" applyFont="1" applyFill="1" applyBorder="1" applyAlignment="1">
      <alignment vertical="center"/>
    </xf>
    <xf numFmtId="0" fontId="42" fillId="0" borderId="4" xfId="0" applyFont="1" applyBorder="1"/>
    <xf numFmtId="44" fontId="3" fillId="0" borderId="5" xfId="0" applyNumberFormat="1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/>
    </xf>
    <xf numFmtId="0" fontId="39" fillId="0" borderId="0" xfId="0" applyFont="1"/>
    <xf numFmtId="0" fontId="42" fillId="0" borderId="0" xfId="0" applyFont="1"/>
    <xf numFmtId="0" fontId="12" fillId="0" borderId="0" xfId="0" applyFont="1" applyAlignment="1">
      <alignment horizontal="center"/>
    </xf>
    <xf numFmtId="44" fontId="45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38" fillId="0" borderId="0" xfId="0" applyFont="1"/>
    <xf numFmtId="0" fontId="26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0" applyNumberFormat="1" applyFont="1" applyAlignment="1">
      <alignment horizontal="center"/>
    </xf>
    <xf numFmtId="0" fontId="48" fillId="0" borderId="0" xfId="0" applyFont="1" applyAlignment="1">
      <alignment wrapText="1"/>
    </xf>
    <xf numFmtId="165" fontId="25" fillId="0" borderId="0" xfId="0" applyNumberFormat="1" applyFont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44" fontId="34" fillId="2" borderId="14" xfId="0" applyNumberFormat="1" applyFont="1" applyFill="1" applyBorder="1" applyAlignment="1">
      <alignment horizontal="center" vertical="center"/>
    </xf>
    <xf numFmtId="44" fontId="33" fillId="2" borderId="14" xfId="0" applyNumberFormat="1" applyFont="1" applyFill="1" applyBorder="1" applyAlignment="1">
      <alignment horizontal="center" vertical="center"/>
    </xf>
    <xf numFmtId="44" fontId="34" fillId="2" borderId="14" xfId="0" applyNumberFormat="1" applyFont="1" applyFill="1" applyBorder="1" applyAlignment="1">
      <alignment horizontal="center" vertical="center" wrapText="1"/>
    </xf>
    <xf numFmtId="165" fontId="37" fillId="2" borderId="29" xfId="0" applyNumberFormat="1" applyFont="1" applyFill="1" applyBorder="1" applyAlignment="1">
      <alignment vertical="center"/>
    </xf>
    <xf numFmtId="44" fontId="25" fillId="2" borderId="15" xfId="0" applyNumberFormat="1" applyFont="1" applyFill="1" applyBorder="1" applyAlignment="1">
      <alignment horizontal="center" vertical="center"/>
    </xf>
    <xf numFmtId="0" fontId="39" fillId="2" borderId="0" xfId="0" applyFont="1" applyFill="1"/>
    <xf numFmtId="0" fontId="33" fillId="2" borderId="28" xfId="0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 wrapText="1"/>
    </xf>
    <xf numFmtId="44" fontId="37" fillId="2" borderId="29" xfId="0" applyNumberFormat="1" applyFont="1" applyFill="1" applyBorder="1" applyAlignment="1">
      <alignment horizontal="center" vertical="center"/>
    </xf>
    <xf numFmtId="44" fontId="37" fillId="6" borderId="29" xfId="0" applyNumberFormat="1" applyFont="1" applyFill="1" applyBorder="1" applyAlignment="1">
      <alignment vertical="center"/>
    </xf>
    <xf numFmtId="44" fontId="37" fillId="2" borderId="29" xfId="0" applyNumberFormat="1" applyFont="1" applyFill="1" applyBorder="1" applyAlignment="1">
      <alignment vertical="center"/>
    </xf>
    <xf numFmtId="44" fontId="31" fillId="2" borderId="41" xfId="0" applyNumberFormat="1" applyFont="1" applyFill="1" applyBorder="1" applyAlignment="1">
      <alignment vertical="center"/>
    </xf>
    <xf numFmtId="0" fontId="34" fillId="2" borderId="14" xfId="0" applyFont="1" applyFill="1" applyBorder="1" applyAlignment="1">
      <alignment horizontal="center" vertical="center" wrapText="1"/>
    </xf>
    <xf numFmtId="44" fontId="37" fillId="2" borderId="14" xfId="0" applyNumberFormat="1" applyFont="1" applyFill="1" applyBorder="1" applyAlignment="1">
      <alignment horizontal="center" vertical="center"/>
    </xf>
    <xf numFmtId="44" fontId="37" fillId="6" borderId="14" xfId="0" applyNumberFormat="1" applyFont="1" applyFill="1" applyBorder="1" applyAlignment="1">
      <alignment vertical="center"/>
    </xf>
    <xf numFmtId="44" fontId="37" fillId="6" borderId="47" xfId="0" applyNumberFormat="1" applyFont="1" applyFill="1" applyBorder="1" applyAlignment="1">
      <alignment vertical="center"/>
    </xf>
    <xf numFmtId="44" fontId="37" fillId="6" borderId="8" xfId="0" applyNumberFormat="1" applyFont="1" applyFill="1" applyBorder="1" applyAlignment="1">
      <alignment vertical="center"/>
    </xf>
    <xf numFmtId="44" fontId="37" fillId="2" borderId="8" xfId="0" applyNumberFormat="1" applyFont="1" applyFill="1" applyBorder="1" applyAlignment="1">
      <alignment vertical="center"/>
    </xf>
    <xf numFmtId="44" fontId="31" fillId="2" borderId="9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44" fontId="37" fillId="2" borderId="14" xfId="0" applyNumberFormat="1" applyFont="1" applyFill="1" applyBorder="1" applyAlignment="1">
      <alignment vertical="center"/>
    </xf>
    <xf numFmtId="44" fontId="50" fillId="6" borderId="14" xfId="0" applyNumberFormat="1" applyFont="1" applyFill="1" applyBorder="1" applyAlignment="1">
      <alignment vertical="center"/>
    </xf>
    <xf numFmtId="44" fontId="50" fillId="6" borderId="47" xfId="0" applyNumberFormat="1" applyFont="1" applyFill="1" applyBorder="1" applyAlignment="1">
      <alignment vertical="center"/>
    </xf>
    <xf numFmtId="44" fontId="1" fillId="0" borderId="14" xfId="0" applyNumberFormat="1" applyFont="1" applyBorder="1" applyAlignment="1">
      <alignment horizontal="center" vertical="center"/>
    </xf>
    <xf numFmtId="44" fontId="11" fillId="2" borderId="14" xfId="0" applyNumberFormat="1" applyFont="1" applyFill="1" applyBorder="1" applyAlignment="1">
      <alignment horizontal="center" vertical="center"/>
    </xf>
    <xf numFmtId="44" fontId="51" fillId="2" borderId="14" xfId="0" applyNumberFormat="1" applyFont="1" applyFill="1" applyBorder="1" applyAlignment="1">
      <alignment vertical="center"/>
    </xf>
    <xf numFmtId="165" fontId="37" fillId="2" borderId="14" xfId="0" applyNumberFormat="1" applyFont="1" applyFill="1" applyBorder="1" applyAlignment="1">
      <alignment vertical="center"/>
    </xf>
    <xf numFmtId="44" fontId="50" fillId="6" borderId="29" xfId="0" applyNumberFormat="1" applyFont="1" applyFill="1" applyBorder="1" applyAlignment="1">
      <alignment vertical="center"/>
    </xf>
    <xf numFmtId="44" fontId="1" fillId="0" borderId="29" xfId="0" applyNumberFormat="1" applyFont="1" applyBorder="1" applyAlignment="1">
      <alignment vertical="center"/>
    </xf>
    <xf numFmtId="44" fontId="11" fillId="2" borderId="29" xfId="0" applyNumberFormat="1" applyFont="1" applyFill="1" applyBorder="1" applyAlignment="1">
      <alignment horizontal="center" vertical="center"/>
    </xf>
    <xf numFmtId="165" fontId="37" fillId="0" borderId="29" xfId="0" applyNumberFormat="1" applyFont="1" applyBorder="1" applyAlignment="1">
      <alignment vertical="center"/>
    </xf>
    <xf numFmtId="44" fontId="25" fillId="2" borderId="41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44" fontId="37" fillId="0" borderId="29" xfId="0" applyNumberFormat="1" applyFont="1" applyBorder="1" applyAlignment="1">
      <alignment horizontal="center" vertical="center"/>
    </xf>
    <xf numFmtId="44" fontId="52" fillId="0" borderId="5" xfId="0" applyNumberFormat="1" applyFont="1" applyBorder="1" applyAlignment="1">
      <alignment horizontal="center" vertical="center"/>
    </xf>
    <xf numFmtId="0" fontId="43" fillId="0" borderId="0" xfId="0" applyFont="1"/>
    <xf numFmtId="44" fontId="38" fillId="0" borderId="0" xfId="0" applyNumberFormat="1" applyFont="1" applyAlignment="1">
      <alignment horizontal="center" vertical="center"/>
    </xf>
    <xf numFmtId="165" fontId="31" fillId="0" borderId="0" xfId="0" applyNumberFormat="1" applyFont="1"/>
    <xf numFmtId="44" fontId="31" fillId="0" borderId="0" xfId="0" applyNumberFormat="1" applyFont="1" applyAlignment="1">
      <alignment horizontal="center"/>
    </xf>
    <xf numFmtId="44" fontId="31" fillId="0" borderId="0" xfId="0" applyNumberFormat="1" applyFont="1" applyAlignment="1">
      <alignment horizontal="center" vertical="center"/>
    </xf>
    <xf numFmtId="44" fontId="31" fillId="0" borderId="0" xfId="0" applyNumberFormat="1" applyFont="1"/>
    <xf numFmtId="0" fontId="13" fillId="0" borderId="0" xfId="0" applyFont="1"/>
    <xf numFmtId="0" fontId="6" fillId="0" borderId="0" xfId="0" applyFont="1" applyAlignment="1">
      <alignment vertical="center"/>
    </xf>
    <xf numFmtId="0" fontId="20" fillId="0" borderId="0" xfId="0" applyFont="1"/>
    <xf numFmtId="0" fontId="11" fillId="0" borderId="0" xfId="0" applyFont="1" applyAlignment="1">
      <alignment vertical="center"/>
    </xf>
    <xf numFmtId="0" fontId="53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vertical="center" wrapText="1"/>
    </xf>
    <xf numFmtId="0" fontId="30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44" fontId="33" fillId="5" borderId="14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horizontal="center" vertical="center"/>
    </xf>
    <xf numFmtId="44" fontId="5" fillId="0" borderId="14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44" fontId="5" fillId="0" borderId="31" xfId="0" applyNumberFormat="1" applyFont="1" applyBorder="1" applyAlignment="1">
      <alignment horizontal="center" vertical="center" wrapText="1"/>
    </xf>
    <xf numFmtId="44" fontId="6" fillId="0" borderId="31" xfId="0" applyNumberFormat="1" applyFont="1" applyBorder="1" applyAlignment="1">
      <alignment horizontal="center" vertical="center" wrapText="1"/>
    </xf>
    <xf numFmtId="44" fontId="6" fillId="0" borderId="8" xfId="0" applyNumberFormat="1" applyFont="1" applyBorder="1" applyAlignment="1">
      <alignment horizontal="center" vertical="center" wrapText="1"/>
    </xf>
    <xf numFmtId="44" fontId="40" fillId="0" borderId="8" xfId="0" applyNumberFormat="1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9" fillId="0" borderId="0" xfId="0" applyFont="1"/>
    <xf numFmtId="0" fontId="6" fillId="2" borderId="3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68" fontId="5" fillId="0" borderId="26" xfId="1" applyNumberFormat="1" applyFont="1" applyBorder="1" applyAlignment="1">
      <alignment horizontal="center" vertical="center"/>
    </xf>
    <xf numFmtId="44" fontId="6" fillId="2" borderId="26" xfId="0" applyNumberFormat="1" applyFont="1" applyFill="1" applyBorder="1" applyAlignment="1">
      <alignment horizontal="center" vertical="center"/>
    </xf>
    <xf numFmtId="44" fontId="5" fillId="2" borderId="26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9" fillId="2" borderId="0" xfId="0" applyFont="1" applyFill="1"/>
    <xf numFmtId="0" fontId="6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44" fontId="5" fillId="2" borderId="19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6" fontId="5" fillId="0" borderId="14" xfId="1" applyNumberFormat="1" applyFont="1" applyFill="1" applyBorder="1" applyAlignment="1">
      <alignment horizontal="center" vertical="center"/>
    </xf>
    <xf numFmtId="168" fontId="5" fillId="0" borderId="14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 wrapText="1"/>
    </xf>
    <xf numFmtId="44" fontId="5" fillId="0" borderId="29" xfId="0" applyNumberFormat="1" applyFont="1" applyBorder="1" applyAlignment="1">
      <alignment horizontal="center" vertical="center"/>
    </xf>
    <xf numFmtId="165" fontId="5" fillId="0" borderId="29" xfId="0" applyNumberFormat="1" applyFont="1" applyBorder="1" applyAlignment="1">
      <alignment horizontal="center" vertical="center"/>
    </xf>
    <xf numFmtId="0" fontId="60" fillId="2" borderId="41" xfId="0" applyFont="1" applyFill="1" applyBorder="1" applyAlignment="1">
      <alignment horizontal="center" vertical="center"/>
    </xf>
    <xf numFmtId="165" fontId="33" fillId="0" borderId="29" xfId="0" applyNumberFormat="1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165" fontId="33" fillId="0" borderId="19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4" fontId="5" fillId="2" borderId="5" xfId="0" applyNumberFormat="1" applyFont="1" applyFill="1" applyBorder="1" applyAlignment="1">
      <alignment horizontal="center" vertical="center" wrapText="1"/>
    </xf>
    <xf numFmtId="44" fontId="5" fillId="2" borderId="5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165" fontId="44" fillId="6" borderId="23" xfId="0" applyNumberFormat="1" applyFont="1" applyFill="1" applyBorder="1" applyAlignment="1">
      <alignment horizontal="center" vertical="center"/>
    </xf>
    <xf numFmtId="165" fontId="33" fillId="5" borderId="5" xfId="0" applyNumberFormat="1" applyFont="1" applyFill="1" applyBorder="1" applyAlignment="1">
      <alignment horizontal="center" vertical="center"/>
    </xf>
    <xf numFmtId="44" fontId="61" fillId="2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62" fillId="0" borderId="0" xfId="0" applyFont="1"/>
    <xf numFmtId="165" fontId="55" fillId="0" borderId="0" xfId="0" applyNumberFormat="1" applyFont="1"/>
    <xf numFmtId="165" fontId="63" fillId="0" borderId="0" xfId="0" applyNumberFormat="1" applyFont="1"/>
    <xf numFmtId="0" fontId="64" fillId="0" borderId="0" xfId="0" applyFont="1"/>
    <xf numFmtId="0" fontId="65" fillId="0" borderId="0" xfId="0" applyFont="1"/>
    <xf numFmtId="165" fontId="66" fillId="0" borderId="0" xfId="0" applyNumberFormat="1" applyFont="1"/>
    <xf numFmtId="0" fontId="27" fillId="0" borderId="0" xfId="0" applyFont="1"/>
    <xf numFmtId="0" fontId="7" fillId="0" borderId="0" xfId="0" applyFont="1" applyAlignment="1">
      <alignment horizontal="center"/>
    </xf>
    <xf numFmtId="165" fontId="57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67" fillId="0" borderId="0" xfId="0" applyFont="1"/>
    <xf numFmtId="0" fontId="7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44" fontId="72" fillId="0" borderId="29" xfId="0" applyNumberFormat="1" applyFont="1" applyBorder="1" applyAlignment="1">
      <alignment horizontal="center" vertical="center"/>
    </xf>
    <xf numFmtId="165" fontId="72" fillId="0" borderId="29" xfId="0" applyNumberFormat="1" applyFont="1" applyBorder="1" applyAlignment="1">
      <alignment horizontal="center" vertical="center"/>
    </xf>
    <xf numFmtId="165" fontId="76" fillId="0" borderId="33" xfId="0" applyNumberFormat="1" applyFont="1" applyBorder="1" applyAlignment="1">
      <alignment horizontal="center" vertical="center"/>
    </xf>
    <xf numFmtId="165" fontId="56" fillId="0" borderId="33" xfId="0" applyNumberFormat="1" applyFont="1" applyBorder="1" applyAlignment="1">
      <alignment horizontal="center" vertical="center"/>
    </xf>
    <xf numFmtId="165" fontId="56" fillId="0" borderId="34" xfId="0" applyNumberFormat="1" applyFont="1" applyBorder="1" applyAlignment="1">
      <alignment horizontal="center" vertical="center"/>
    </xf>
    <xf numFmtId="165" fontId="6" fillId="0" borderId="49" xfId="0" applyNumberFormat="1" applyFont="1" applyBorder="1" applyAlignment="1">
      <alignment horizontal="center" vertical="center"/>
    </xf>
    <xf numFmtId="165" fontId="77" fillId="0" borderId="0" xfId="0" applyNumberFormat="1" applyFont="1"/>
    <xf numFmtId="0" fontId="68" fillId="0" borderId="0" xfId="0" applyFont="1"/>
    <xf numFmtId="165" fontId="68" fillId="0" borderId="0" xfId="0" applyNumberFormat="1" applyFont="1"/>
    <xf numFmtId="165" fontId="27" fillId="0" borderId="0" xfId="0" applyNumberFormat="1" applyFont="1"/>
    <xf numFmtId="0" fontId="78" fillId="0" borderId="0" xfId="0" applyFont="1"/>
    <xf numFmtId="0" fontId="7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9" fillId="0" borderId="0" xfId="0" applyFont="1"/>
    <xf numFmtId="0" fontId="80" fillId="0" borderId="0" xfId="0" applyFont="1"/>
    <xf numFmtId="165" fontId="38" fillId="0" borderId="0" xfId="0" applyNumberFormat="1" applyFont="1"/>
    <xf numFmtId="44" fontId="38" fillId="0" borderId="0" xfId="0" applyNumberFormat="1" applyFont="1"/>
    <xf numFmtId="44" fontId="24" fillId="0" borderId="0" xfId="0" applyNumberFormat="1" applyFont="1"/>
    <xf numFmtId="44" fontId="27" fillId="0" borderId="0" xfId="0" applyNumberFormat="1" applyFont="1"/>
    <xf numFmtId="44" fontId="11" fillId="0" borderId="0" xfId="0" applyNumberFormat="1" applyFont="1"/>
    <xf numFmtId="165" fontId="74" fillId="0" borderId="29" xfId="0" applyNumberFormat="1" applyFont="1" applyBorder="1" applyAlignment="1">
      <alignment horizontal="center" vertical="center"/>
    </xf>
    <xf numFmtId="165" fontId="72" fillId="0" borderId="29" xfId="0" applyNumberFormat="1" applyFont="1" applyBorder="1" applyAlignment="1">
      <alignment vertical="center"/>
    </xf>
    <xf numFmtId="0" fontId="33" fillId="2" borderId="39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44" fontId="70" fillId="0" borderId="26" xfId="0" applyNumberFormat="1" applyFont="1" applyBorder="1" applyAlignment="1">
      <alignment vertical="center"/>
    </xf>
    <xf numFmtId="165" fontId="71" fillId="0" borderId="26" xfId="0" applyNumberFormat="1" applyFont="1" applyBorder="1" applyAlignment="1">
      <alignment vertical="center"/>
    </xf>
    <xf numFmtId="165" fontId="72" fillId="0" borderId="26" xfId="0" applyNumberFormat="1" applyFont="1" applyBorder="1" applyAlignment="1">
      <alignment horizontal="center" vertical="center"/>
    </xf>
    <xf numFmtId="165" fontId="73" fillId="2" borderId="40" xfId="0" applyNumberFormat="1" applyFont="1" applyFill="1" applyBorder="1" applyAlignment="1">
      <alignment vertical="center"/>
    </xf>
    <xf numFmtId="165" fontId="72" fillId="0" borderId="41" xfId="0" applyNumberFormat="1" applyFont="1" applyBorder="1" applyAlignment="1">
      <alignment horizontal="center" vertical="center"/>
    </xf>
    <xf numFmtId="44" fontId="72" fillId="0" borderId="19" xfId="0" applyNumberFormat="1" applyFont="1" applyBorder="1" applyAlignment="1">
      <alignment horizontal="center" vertical="center"/>
    </xf>
    <xf numFmtId="165" fontId="72" fillId="0" borderId="19" xfId="0" applyNumberFormat="1" applyFont="1" applyBorder="1" applyAlignment="1">
      <alignment horizontal="center" vertical="center"/>
    </xf>
    <xf numFmtId="165" fontId="75" fillId="0" borderId="20" xfId="0" applyNumberFormat="1" applyFont="1" applyBorder="1" applyAlignment="1">
      <alignment vertical="center"/>
    </xf>
    <xf numFmtId="0" fontId="56" fillId="0" borderId="0" xfId="0" applyFont="1"/>
    <xf numFmtId="0" fontId="3" fillId="0" borderId="0" xfId="0" applyFont="1"/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165" fontId="31" fillId="0" borderId="0" xfId="0" applyNumberFormat="1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25" fillId="3" borderId="4" xfId="0" applyNumberFormat="1" applyFont="1" applyFill="1" applyBorder="1" applyAlignment="1">
      <alignment horizontal="center" vertical="center"/>
    </xf>
    <xf numFmtId="44" fontId="25" fillId="3" borderId="5" xfId="0" applyNumberFormat="1" applyFont="1" applyFill="1" applyBorder="1" applyAlignment="1">
      <alignment horizontal="center" vertical="center"/>
    </xf>
    <xf numFmtId="44" fontId="25" fillId="3" borderId="6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44" fontId="37" fillId="2" borderId="31" xfId="0" applyNumberFormat="1" applyFont="1" applyFill="1" applyBorder="1" applyAlignment="1">
      <alignment vertical="center"/>
    </xf>
    <xf numFmtId="44" fontId="50" fillId="6" borderId="31" xfId="0" applyNumberFormat="1" applyFont="1" applyFill="1" applyBorder="1" applyAlignment="1">
      <alignment vertical="center"/>
    </xf>
    <xf numFmtId="44" fontId="1" fillId="0" borderId="31" xfId="0" applyNumberFormat="1" applyFont="1" applyBorder="1" applyAlignment="1">
      <alignment vertical="center"/>
    </xf>
    <xf numFmtId="44" fontId="11" fillId="2" borderId="31" xfId="0" applyNumberFormat="1" applyFont="1" applyFill="1" applyBorder="1" applyAlignment="1">
      <alignment horizontal="center" vertical="center"/>
    </xf>
    <xf numFmtId="165" fontId="37" fillId="0" borderId="31" xfId="0" applyNumberFormat="1" applyFont="1" applyBorder="1" applyAlignment="1">
      <alignment vertical="center"/>
    </xf>
    <xf numFmtId="165" fontId="37" fillId="2" borderId="31" xfId="0" applyNumberFormat="1" applyFont="1" applyFill="1" applyBorder="1" applyAlignment="1">
      <alignment vertical="center"/>
    </xf>
    <xf numFmtId="44" fontId="25" fillId="2" borderId="43" xfId="0" applyNumberFormat="1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</cellXfs>
  <cellStyles count="5">
    <cellStyle name="Moneda 2" xfId="1" xr:uid="{00000000-0005-0000-0000-000002000000}"/>
    <cellStyle name="Neutral 2" xfId="3" xr:uid="{00000000-0005-0000-0000-000004000000}"/>
    <cellStyle name="Normal" xfId="0" builtinId="0"/>
    <cellStyle name="Normal 3" xfId="2" xr:uid="{00000000-0005-0000-0000-000006000000}"/>
    <cellStyle name="Porcentaje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4681C"/>
  </sheetPr>
  <dimension ref="B1:M32"/>
  <sheetViews>
    <sheetView tabSelected="1" topLeftCell="A13" zoomScale="70" zoomScaleNormal="70" zoomScalePageLayoutView="85" workbookViewId="0">
      <selection activeCell="F24" sqref="F24"/>
    </sheetView>
  </sheetViews>
  <sheetFormatPr baseColWidth="10" defaultRowHeight="12.75" x14ac:dyDescent="0.2"/>
  <cols>
    <col min="1" max="1" width="1.85546875" style="1" customWidth="1"/>
    <col min="2" max="2" width="5.28515625" style="1" customWidth="1"/>
    <col min="3" max="3" width="16.140625" style="1" customWidth="1"/>
    <col min="4" max="4" width="14.28515625" style="1" customWidth="1"/>
    <col min="5" max="5" width="14.140625" style="1" customWidth="1"/>
    <col min="6" max="6" width="14.5703125" style="1" customWidth="1"/>
    <col min="7" max="7" width="13.28515625" style="1" customWidth="1"/>
    <col min="8" max="8" width="12" style="1" customWidth="1"/>
    <col min="9" max="9" width="16.7109375" style="1" customWidth="1"/>
    <col min="10" max="10" width="15.85546875" style="1" customWidth="1"/>
    <col min="11" max="11" width="30.85546875" style="1" customWidth="1"/>
    <col min="12" max="16384" width="11.42578125" style="1"/>
  </cols>
  <sheetData>
    <row r="1" spans="2:13" ht="15.75" x14ac:dyDescent="0.25">
      <c r="F1" s="2" t="str">
        <f>'SERVICIOS GENERALES'!F3:G3</f>
        <v>PLANILLA DE SUELDO  MES DE DICIEMBRE 2019</v>
      </c>
    </row>
    <row r="2" spans="2:13" s="124" customFormat="1" ht="11.25" customHeight="1" thickBot="1" x14ac:dyDescent="0.3">
      <c r="B2" s="127"/>
      <c r="C2" s="63"/>
      <c r="D2" s="63"/>
      <c r="G2" s="63"/>
      <c r="H2" s="63"/>
      <c r="I2" s="63"/>
      <c r="L2" s="63"/>
      <c r="M2" s="63"/>
    </row>
    <row r="3" spans="2:13" s="124" customFormat="1" ht="75.75" customHeight="1" thickBot="1" x14ac:dyDescent="0.3">
      <c r="B3" s="128" t="s">
        <v>0</v>
      </c>
      <c r="C3" s="130" t="s">
        <v>31</v>
      </c>
      <c r="D3" s="131" t="s">
        <v>32</v>
      </c>
      <c r="E3" s="131" t="s">
        <v>33</v>
      </c>
      <c r="F3" s="131" t="s">
        <v>34</v>
      </c>
      <c r="G3" s="131" t="s">
        <v>35</v>
      </c>
      <c r="H3" s="131" t="s">
        <v>6</v>
      </c>
      <c r="I3" s="131" t="s">
        <v>36</v>
      </c>
      <c r="J3" s="131" t="s">
        <v>37</v>
      </c>
      <c r="K3" s="132" t="s">
        <v>38</v>
      </c>
    </row>
    <row r="4" spans="2:13" s="134" customFormat="1" ht="25.5" customHeight="1" thickBot="1" x14ac:dyDescent="0.25">
      <c r="B4" s="363" t="s">
        <v>39</v>
      </c>
      <c r="C4" s="364"/>
      <c r="D4" s="364"/>
      <c r="E4" s="364"/>
      <c r="F4" s="364"/>
      <c r="G4" s="364"/>
      <c r="H4" s="364"/>
      <c r="I4" s="364"/>
      <c r="J4" s="364"/>
      <c r="K4" s="365"/>
      <c r="L4" s="133"/>
      <c r="M4" s="133"/>
    </row>
    <row r="5" spans="2:13" s="134" customFormat="1" ht="45" customHeight="1" x14ac:dyDescent="0.2">
      <c r="B5" s="135">
        <v>1</v>
      </c>
      <c r="C5" s="136" t="s">
        <v>40</v>
      </c>
      <c r="D5" s="137">
        <v>600</v>
      </c>
      <c r="E5" s="138">
        <v>18</v>
      </c>
      <c r="F5" s="138">
        <v>43.5</v>
      </c>
      <c r="G5" s="138">
        <v>0</v>
      </c>
      <c r="H5" s="138">
        <v>24.22</v>
      </c>
      <c r="I5" s="138">
        <f>SUM(E5:H5)</f>
        <v>85.72</v>
      </c>
      <c r="J5" s="138">
        <f t="shared" ref="J5:J11" si="0">+D5-I5</f>
        <v>514.28</v>
      </c>
      <c r="K5" s="139"/>
      <c r="L5" s="133"/>
      <c r="M5" s="133"/>
    </row>
    <row r="6" spans="2:13" s="134" customFormat="1" ht="45" customHeight="1" x14ac:dyDescent="0.2">
      <c r="B6" s="140">
        <v>2</v>
      </c>
      <c r="C6" s="141" t="s">
        <v>41</v>
      </c>
      <c r="D6" s="142">
        <v>455</v>
      </c>
      <c r="E6" s="143">
        <v>13.65</v>
      </c>
      <c r="F6" s="143">
        <v>32.99</v>
      </c>
      <c r="G6" s="143">
        <v>0</v>
      </c>
      <c r="H6" s="143">
        <v>0</v>
      </c>
      <c r="I6" s="143">
        <f t="shared" ref="I5:I11" si="1">SUM(E6:H6)</f>
        <v>46.64</v>
      </c>
      <c r="J6" s="143">
        <f t="shared" si="0"/>
        <v>408.36</v>
      </c>
      <c r="K6" s="144"/>
      <c r="L6" s="133"/>
      <c r="M6" s="133"/>
    </row>
    <row r="7" spans="2:13" s="134" customFormat="1" ht="45" customHeight="1" x14ac:dyDescent="0.2">
      <c r="B7" s="140">
        <v>3</v>
      </c>
      <c r="C7" s="141" t="s">
        <v>42</v>
      </c>
      <c r="D7" s="142">
        <v>380</v>
      </c>
      <c r="E7" s="143">
        <v>11.4</v>
      </c>
      <c r="F7" s="143">
        <v>27.55</v>
      </c>
      <c r="G7" s="143">
        <v>0</v>
      </c>
      <c r="H7" s="143">
        <v>0</v>
      </c>
      <c r="I7" s="143">
        <f t="shared" si="1"/>
        <v>38.950000000000003</v>
      </c>
      <c r="J7" s="143">
        <f t="shared" si="0"/>
        <v>341.05</v>
      </c>
      <c r="K7" s="146"/>
      <c r="L7" s="133"/>
      <c r="M7" s="133"/>
    </row>
    <row r="8" spans="2:13" s="134" customFormat="1" ht="45" customHeight="1" x14ac:dyDescent="0.2">
      <c r="B8" s="147">
        <v>4</v>
      </c>
      <c r="C8" s="148" t="s">
        <v>43</v>
      </c>
      <c r="D8" s="149">
        <v>380</v>
      </c>
      <c r="E8" s="150">
        <v>11.4</v>
      </c>
      <c r="F8" s="150">
        <v>27.55</v>
      </c>
      <c r="G8" s="145">
        <v>0</v>
      </c>
      <c r="H8" s="145">
        <v>0</v>
      </c>
      <c r="I8" s="151">
        <f>SUM(E8:H8)</f>
        <v>38.950000000000003</v>
      </c>
      <c r="J8" s="145">
        <f t="shared" si="0"/>
        <v>341.05</v>
      </c>
      <c r="K8" s="152"/>
      <c r="L8" s="133"/>
      <c r="M8" s="133"/>
    </row>
    <row r="9" spans="2:13" s="134" customFormat="1" ht="45" customHeight="1" x14ac:dyDescent="0.2">
      <c r="B9" s="153">
        <v>5</v>
      </c>
      <c r="C9" s="154" t="s">
        <v>44</v>
      </c>
      <c r="D9" s="155">
        <v>325</v>
      </c>
      <c r="E9" s="156">
        <v>9.75</v>
      </c>
      <c r="F9" s="156">
        <v>23.56</v>
      </c>
      <c r="G9" s="157">
        <v>0</v>
      </c>
      <c r="H9" s="157">
        <v>0</v>
      </c>
      <c r="I9" s="158">
        <f t="shared" si="1"/>
        <v>33.31</v>
      </c>
      <c r="J9" s="157">
        <f>+D9-I9</f>
        <v>291.69</v>
      </c>
      <c r="K9" s="159"/>
      <c r="L9" s="133"/>
      <c r="M9" s="133"/>
    </row>
    <row r="10" spans="2:13" s="134" customFormat="1" ht="45" customHeight="1" x14ac:dyDescent="0.2">
      <c r="B10" s="153">
        <v>6</v>
      </c>
      <c r="C10" s="154" t="s">
        <v>45</v>
      </c>
      <c r="D10" s="155">
        <v>350</v>
      </c>
      <c r="E10" s="156">
        <v>10.5</v>
      </c>
      <c r="F10" s="156">
        <v>0</v>
      </c>
      <c r="G10" s="158">
        <v>25.38</v>
      </c>
      <c r="H10" s="157">
        <v>0</v>
      </c>
      <c r="I10" s="158">
        <f>SUM(E10:H10)</f>
        <v>35.879999999999995</v>
      </c>
      <c r="J10" s="158">
        <f>+D10-I10</f>
        <v>314.12</v>
      </c>
      <c r="K10" s="160"/>
      <c r="L10" s="133"/>
      <c r="M10" s="133"/>
    </row>
    <row r="11" spans="2:13" s="134" customFormat="1" ht="45" customHeight="1" thickBot="1" x14ac:dyDescent="0.25">
      <c r="B11" s="161">
        <v>7</v>
      </c>
      <c r="C11" s="162" t="s">
        <v>46</v>
      </c>
      <c r="D11" s="163">
        <v>370</v>
      </c>
      <c r="E11" s="164">
        <v>11.1</v>
      </c>
      <c r="F11" s="164">
        <v>0</v>
      </c>
      <c r="G11" s="165">
        <v>26.83</v>
      </c>
      <c r="H11" s="165">
        <v>0</v>
      </c>
      <c r="I11" s="165">
        <f t="shared" si="1"/>
        <v>37.93</v>
      </c>
      <c r="J11" s="165">
        <f t="shared" si="0"/>
        <v>332.07</v>
      </c>
      <c r="K11" s="166"/>
      <c r="L11" s="133"/>
      <c r="M11" s="133"/>
    </row>
    <row r="12" spans="2:13" s="134" customFormat="1" ht="23.25" customHeight="1" thickBot="1" x14ac:dyDescent="0.25">
      <c r="B12" s="366" t="s">
        <v>47</v>
      </c>
      <c r="C12" s="367"/>
      <c r="D12" s="367"/>
      <c r="E12" s="367"/>
      <c r="F12" s="367"/>
      <c r="G12" s="367"/>
      <c r="H12" s="367"/>
      <c r="I12" s="367"/>
      <c r="J12" s="367"/>
      <c r="K12" s="368"/>
      <c r="L12" s="133"/>
      <c r="M12" s="133"/>
    </row>
    <row r="13" spans="2:13" s="134" customFormat="1" ht="45" customHeight="1" thickBot="1" x14ac:dyDescent="0.25">
      <c r="B13" s="167">
        <v>8</v>
      </c>
      <c r="C13" s="168" t="s">
        <v>48</v>
      </c>
      <c r="D13" s="169">
        <v>380</v>
      </c>
      <c r="E13" s="169">
        <f>D13*3%</f>
        <v>11.4</v>
      </c>
      <c r="F13" s="169">
        <v>27.55</v>
      </c>
      <c r="G13" s="170">
        <v>0</v>
      </c>
      <c r="H13" s="170">
        <v>0</v>
      </c>
      <c r="I13" s="170">
        <f>SUM(E13:H13)</f>
        <v>38.950000000000003</v>
      </c>
      <c r="J13" s="170">
        <f>+D13-I13</f>
        <v>341.05</v>
      </c>
      <c r="K13" s="171"/>
      <c r="L13" s="133"/>
      <c r="M13" s="133"/>
    </row>
    <row r="14" spans="2:13" s="134" customFormat="1" ht="25.5" customHeight="1" thickBot="1" x14ac:dyDescent="0.25">
      <c r="B14" s="369" t="s">
        <v>49</v>
      </c>
      <c r="C14" s="370"/>
      <c r="D14" s="370"/>
      <c r="E14" s="370"/>
      <c r="F14" s="370"/>
      <c r="G14" s="370"/>
      <c r="H14" s="370"/>
      <c r="I14" s="370"/>
      <c r="J14" s="370"/>
      <c r="K14" s="371"/>
      <c r="L14" s="133"/>
      <c r="M14" s="133"/>
    </row>
    <row r="15" spans="2:13" s="134" customFormat="1" ht="45" customHeight="1" x14ac:dyDescent="0.2">
      <c r="B15" s="172">
        <v>9</v>
      </c>
      <c r="C15" s="173" t="s">
        <v>50</v>
      </c>
      <c r="D15" s="174">
        <v>340</v>
      </c>
      <c r="E15" s="175">
        <v>10.199999999999999</v>
      </c>
      <c r="F15" s="175">
        <v>24.65</v>
      </c>
      <c r="G15" s="175">
        <v>0</v>
      </c>
      <c r="H15" s="176">
        <v>0</v>
      </c>
      <c r="I15" s="177">
        <f>SUM(E15:H15)</f>
        <v>34.849999999999994</v>
      </c>
      <c r="J15" s="177">
        <f>+D15-I15</f>
        <v>305.14999999999998</v>
      </c>
      <c r="K15" s="178"/>
      <c r="L15" s="133"/>
      <c r="M15" s="133"/>
    </row>
    <row r="16" spans="2:13" s="134" customFormat="1" ht="45" customHeight="1" thickBot="1" x14ac:dyDescent="0.25">
      <c r="B16" s="167">
        <v>10</v>
      </c>
      <c r="C16" s="179" t="s">
        <v>51</v>
      </c>
      <c r="D16" s="180">
        <v>475</v>
      </c>
      <c r="E16" s="181">
        <v>14.25</v>
      </c>
      <c r="F16" s="181">
        <v>34.44</v>
      </c>
      <c r="G16" s="170">
        <v>0</v>
      </c>
      <c r="H16" s="170">
        <v>0</v>
      </c>
      <c r="I16" s="170">
        <f>SUM(E16:H16)</f>
        <v>48.69</v>
      </c>
      <c r="J16" s="170">
        <f>+D16-I16</f>
        <v>426.31</v>
      </c>
      <c r="K16" s="171"/>
      <c r="L16" s="133"/>
      <c r="M16" s="133"/>
    </row>
    <row r="17" spans="2:12" ht="45" customHeight="1" thickBot="1" x14ac:dyDescent="0.3">
      <c r="B17" s="182"/>
      <c r="C17" s="340"/>
      <c r="D17" s="183">
        <f>SUM(D5:D16)</f>
        <v>4055</v>
      </c>
      <c r="E17" s="183">
        <f>SUM(E5:E16)</f>
        <v>121.64999999999999</v>
      </c>
      <c r="F17" s="183">
        <f>SUM(F5:F16)</f>
        <v>241.79000000000002</v>
      </c>
      <c r="G17" s="183">
        <f>SUM(G5:G16)</f>
        <v>52.209999999999994</v>
      </c>
      <c r="H17" s="183">
        <f t="shared" ref="E17:I17" si="2">SUM(H5:H16)</f>
        <v>24.22</v>
      </c>
      <c r="I17" s="183">
        <f>SUM(I5:I16)</f>
        <v>439.86999999999995</v>
      </c>
      <c r="J17" s="183">
        <f>SUM(J5:J16)</f>
        <v>3615.1300000000006</v>
      </c>
      <c r="K17" s="184" t="s">
        <v>52</v>
      </c>
      <c r="L17" s="185"/>
    </row>
    <row r="18" spans="2:12" ht="45" customHeight="1" x14ac:dyDescent="0.2">
      <c r="B18" s="186"/>
      <c r="C18" s="187"/>
      <c r="D18" s="188"/>
      <c r="E18" s="188"/>
      <c r="F18" s="188"/>
      <c r="G18" s="188"/>
      <c r="H18" s="188"/>
      <c r="I18" s="188"/>
      <c r="J18" s="188"/>
      <c r="K18" s="189"/>
    </row>
    <row r="19" spans="2:12" ht="23.25" customHeight="1" x14ac:dyDescent="0.2">
      <c r="B19" s="190"/>
      <c r="C19" s="191" t="str">
        <f>'SERVICIOS GENERALES'!C23</f>
        <v>SR. HERNAN JOSE TORRES ROMERO</v>
      </c>
      <c r="D19" s="192"/>
      <c r="E19" s="192"/>
      <c r="F19" s="192" t="str">
        <f>'SERVICIOS GENERALES'!F23</f>
        <v xml:space="preserve">LICDO. NAHIN ARNELGE FERRUFINO </v>
      </c>
      <c r="G19" s="192"/>
      <c r="H19" s="192"/>
      <c r="I19" s="192" t="str">
        <f>'SERVICIOS GENERALES'!J23</f>
        <v xml:space="preserve">LICDA. GLORIA ISABEL GONZALEZ </v>
      </c>
      <c r="J19" s="192"/>
      <c r="K19" s="193"/>
      <c r="L19" s="190"/>
    </row>
    <row r="20" spans="2:12" ht="23.25" customHeight="1" x14ac:dyDescent="0.2">
      <c r="B20" s="190"/>
      <c r="C20" s="191" t="str">
        <f>'SERVICIOS GENERALES'!C24</f>
        <v>SINDICO MPAL</v>
      </c>
      <c r="D20" s="192"/>
      <c r="E20" s="192"/>
      <c r="F20" s="192" t="str">
        <f>'SERVICIOS GENERALES'!F24</f>
        <v>ALCALDE MPAL.</v>
      </c>
      <c r="G20" s="192"/>
      <c r="H20" s="192"/>
      <c r="I20" s="192" t="str">
        <f>'SERVICIOS GENERALES'!J24</f>
        <v>CONTADORA MPAL.</v>
      </c>
      <c r="J20" s="192"/>
      <c r="K20" s="193"/>
      <c r="L20" s="190"/>
    </row>
    <row r="21" spans="2:12" ht="23.25" customHeight="1" x14ac:dyDescent="0.2">
      <c r="B21" s="190"/>
      <c r="C21" s="191"/>
      <c r="D21" s="192"/>
      <c r="E21" s="192"/>
      <c r="F21" s="192"/>
      <c r="G21" s="192"/>
      <c r="H21" s="192"/>
      <c r="I21" s="192"/>
      <c r="J21" s="192"/>
      <c r="K21" s="193"/>
      <c r="L21" s="190"/>
    </row>
    <row r="22" spans="2:12" ht="23.25" customHeight="1" x14ac:dyDescent="0.2">
      <c r="B22" s="190"/>
      <c r="C22" s="191"/>
      <c r="D22" s="192"/>
      <c r="E22" s="192"/>
      <c r="F22" s="192"/>
      <c r="G22" s="192"/>
      <c r="H22" s="192"/>
      <c r="I22" s="192"/>
      <c r="J22" s="192"/>
      <c r="K22" s="193"/>
      <c r="L22" s="190"/>
    </row>
    <row r="23" spans="2:12" ht="23.25" customHeight="1" x14ac:dyDescent="0.2">
      <c r="B23" s="190"/>
      <c r="C23" s="192" t="str">
        <f>'SERVICIOS GENERALES'!L23</f>
        <v>LICDA. CARINA PATRICIA FLORES</v>
      </c>
      <c r="D23" s="192"/>
      <c r="E23" s="192"/>
      <c r="F23" s="192"/>
      <c r="G23" s="192" t="str">
        <f>'SERVICIOS GENERALES'!D28</f>
        <v>SR. MARIO ALBERTO DIAZ</v>
      </c>
      <c r="H23" s="192"/>
      <c r="I23" s="192"/>
      <c r="J23" s="192"/>
      <c r="K23" s="193"/>
      <c r="L23" s="190"/>
    </row>
    <row r="24" spans="2:12" s="186" customFormat="1" ht="19.5" customHeight="1" x14ac:dyDescent="0.2">
      <c r="B24" s="190"/>
      <c r="C24" s="195" t="str">
        <f>'SERVICIOS GENERALES'!L24</f>
        <v>JEDA DE DESARROLLO HUMANO</v>
      </c>
      <c r="D24" s="195"/>
      <c r="E24" s="195"/>
      <c r="F24" s="195"/>
      <c r="G24" s="195" t="str">
        <f>'SERVICIOS GENERALES'!D29</f>
        <v>TESORERO</v>
      </c>
      <c r="H24" s="195"/>
      <c r="I24" s="195"/>
      <c r="J24" s="195"/>
      <c r="K24" s="194"/>
      <c r="L24" s="190"/>
    </row>
    <row r="25" spans="2:12" s="186" customFormat="1" ht="15" x14ac:dyDescent="0.25">
      <c r="B25" s="121"/>
      <c r="C25" s="59"/>
      <c r="D25" s="121"/>
      <c r="E25" s="121"/>
      <c r="F25" s="121"/>
      <c r="G25" s="123"/>
      <c r="H25" s="123"/>
      <c r="I25" s="59"/>
      <c r="J25" s="59"/>
      <c r="K25" s="59"/>
      <c r="L25" s="190"/>
    </row>
    <row r="26" spans="2:12" s="186" customFormat="1" ht="15" x14ac:dyDescent="0.25">
      <c r="B26" s="59"/>
      <c r="C26" s="196"/>
      <c r="D26" s="196"/>
      <c r="E26" s="196"/>
      <c r="F26" s="196"/>
      <c r="G26" s="190"/>
      <c r="H26" s="190"/>
      <c r="I26" s="123"/>
      <c r="J26" s="123"/>
      <c r="K26" s="123"/>
      <c r="L26" s="123"/>
    </row>
    <row r="27" spans="2:12" s="186" customFormat="1" ht="15" x14ac:dyDescent="0.25">
      <c r="B27" s="59"/>
      <c r="C27" s="196"/>
      <c r="D27" s="196"/>
      <c r="E27" s="196"/>
      <c r="F27" s="196"/>
      <c r="G27" s="190"/>
      <c r="H27" s="190"/>
      <c r="I27" s="123"/>
      <c r="J27" s="123"/>
      <c r="K27" s="123"/>
      <c r="L27" s="123"/>
    </row>
    <row r="28" spans="2:12" s="186" customFormat="1" ht="15" x14ac:dyDescent="0.25">
      <c r="B28" s="59"/>
      <c r="C28" s="196"/>
      <c r="D28" s="196"/>
      <c r="E28" s="372"/>
      <c r="F28" s="372"/>
      <c r="G28" s="372"/>
      <c r="H28" s="372"/>
      <c r="I28" s="372"/>
      <c r="J28" s="372"/>
      <c r="K28" s="372"/>
      <c r="L28" s="123"/>
    </row>
    <row r="29" spans="2:12" s="186" customFormat="1" ht="15" x14ac:dyDescent="0.25">
      <c r="B29" s="122"/>
      <c r="C29" s="122"/>
      <c r="D29" s="122"/>
      <c r="E29" s="122"/>
      <c r="F29" s="122"/>
      <c r="G29" s="197"/>
      <c r="H29" s="197"/>
      <c r="K29" s="59"/>
    </row>
    <row r="30" spans="2:12" s="186" customFormat="1" ht="15" x14ac:dyDescent="0.25">
      <c r="B30" s="122"/>
      <c r="C30" s="122"/>
      <c r="D30" s="122"/>
      <c r="E30" s="122"/>
      <c r="G30" s="123"/>
      <c r="H30" s="123"/>
      <c r="K30" s="122"/>
    </row>
    <row r="31" spans="2:12" ht="15" x14ac:dyDescent="0.25">
      <c r="B31" s="122"/>
      <c r="C31" s="122"/>
      <c r="D31" s="122"/>
      <c r="E31" s="122"/>
      <c r="G31" s="123"/>
      <c r="H31" s="123"/>
      <c r="K31" s="122"/>
    </row>
    <row r="32" spans="2:12" ht="15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</sheetData>
  <mergeCells count="4">
    <mergeCell ref="B4:K4"/>
    <mergeCell ref="B12:K12"/>
    <mergeCell ref="B14:K14"/>
    <mergeCell ref="E28:K28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</sheetPr>
  <dimension ref="A1:L39"/>
  <sheetViews>
    <sheetView topLeftCell="A13" zoomScale="68" zoomScaleNormal="68" workbookViewId="0">
      <selection activeCell="I5" sqref="I5"/>
    </sheetView>
  </sheetViews>
  <sheetFormatPr baseColWidth="10" defaultRowHeight="12.75" x14ac:dyDescent="0.2"/>
  <cols>
    <col min="1" max="1" width="4.28515625" style="1" customWidth="1"/>
    <col min="2" max="2" width="18" style="1" customWidth="1"/>
    <col min="3" max="3" width="19.5703125" style="1" customWidth="1"/>
    <col min="4" max="4" width="16.42578125" style="1" customWidth="1"/>
    <col min="5" max="7" width="14.42578125" style="1" customWidth="1"/>
    <col min="8" max="8" width="14" style="250" customWidth="1"/>
    <col min="9" max="9" width="15" style="1" customWidth="1"/>
    <col min="10" max="10" width="16" style="1" customWidth="1"/>
    <col min="11" max="11" width="34.42578125" style="1" customWidth="1"/>
    <col min="12" max="16384" width="11.42578125" style="1"/>
  </cols>
  <sheetData>
    <row r="1" spans="1:11" ht="42" customHeight="1" thickBot="1" x14ac:dyDescent="0.3">
      <c r="C1" s="361" t="s">
        <v>105</v>
      </c>
    </row>
    <row r="2" spans="1:11" s="125" customFormat="1" ht="110.25" customHeight="1" thickBot="1" x14ac:dyDescent="0.25">
      <c r="A2" s="251" t="s">
        <v>0</v>
      </c>
      <c r="B2" s="253" t="s">
        <v>31</v>
      </c>
      <c r="C2" s="253" t="s">
        <v>32</v>
      </c>
      <c r="D2" s="253" t="s">
        <v>68</v>
      </c>
      <c r="E2" s="253" t="s">
        <v>4</v>
      </c>
      <c r="F2" s="253" t="s">
        <v>5</v>
      </c>
      <c r="G2" s="253" t="s">
        <v>20</v>
      </c>
      <c r="H2" s="254" t="s">
        <v>6</v>
      </c>
      <c r="I2" s="253" t="s">
        <v>69</v>
      </c>
      <c r="J2" s="253" t="s">
        <v>70</v>
      </c>
      <c r="K2" s="255" t="s">
        <v>71</v>
      </c>
    </row>
    <row r="3" spans="1:11" s="125" customFormat="1" ht="30.75" customHeight="1" thickBot="1" x14ac:dyDescent="0.25">
      <c r="A3" s="377" t="s">
        <v>72</v>
      </c>
      <c r="B3" s="378"/>
      <c r="C3" s="378"/>
      <c r="D3" s="378"/>
      <c r="E3" s="378"/>
      <c r="F3" s="378"/>
      <c r="G3" s="378"/>
      <c r="H3" s="378"/>
      <c r="I3" s="378"/>
      <c r="J3" s="378"/>
      <c r="K3" s="379"/>
    </row>
    <row r="4" spans="1:11" s="125" customFormat="1" ht="51" customHeight="1" x14ac:dyDescent="0.2">
      <c r="A4" s="256">
        <v>1</v>
      </c>
      <c r="B4" s="257" t="s">
        <v>73</v>
      </c>
      <c r="C4" s="258">
        <v>395</v>
      </c>
      <c r="D4" s="259">
        <v>11.85</v>
      </c>
      <c r="E4" s="259">
        <v>28.64</v>
      </c>
      <c r="F4" s="260">
        <v>0</v>
      </c>
      <c r="G4" s="260">
        <v>0</v>
      </c>
      <c r="H4" s="260">
        <v>0</v>
      </c>
      <c r="I4" s="261">
        <f>SUM(D4:H4)</f>
        <v>40.49</v>
      </c>
      <c r="J4" s="261">
        <f>(C4-I4)</f>
        <v>354.51</v>
      </c>
      <c r="K4" s="262"/>
    </row>
    <row r="5" spans="1:11" s="125" customFormat="1" ht="50.25" customHeight="1" thickBot="1" x14ac:dyDescent="0.25">
      <c r="A5" s="263">
        <v>2</v>
      </c>
      <c r="B5" s="264" t="s">
        <v>74</v>
      </c>
      <c r="C5" s="265">
        <v>361</v>
      </c>
      <c r="D5" s="265">
        <v>10.83</v>
      </c>
      <c r="E5" s="265">
        <v>26.17</v>
      </c>
      <c r="F5" s="266">
        <v>0</v>
      </c>
      <c r="G5" s="267">
        <v>0</v>
      </c>
      <c r="H5" s="268">
        <v>0</v>
      </c>
      <c r="I5" s="269">
        <f>SUM(D5:H5)</f>
        <v>37</v>
      </c>
      <c r="J5" s="269">
        <f>(C5-I5)</f>
        <v>324</v>
      </c>
      <c r="K5" s="270"/>
    </row>
    <row r="6" spans="1:11" s="271" customFormat="1" ht="33.75" customHeight="1" thickBot="1" x14ac:dyDescent="0.25">
      <c r="A6" s="374" t="s">
        <v>75</v>
      </c>
      <c r="B6" s="375"/>
      <c r="C6" s="375"/>
      <c r="D6" s="375"/>
      <c r="E6" s="375"/>
      <c r="F6" s="375"/>
      <c r="G6" s="375"/>
      <c r="H6" s="375"/>
      <c r="I6" s="375"/>
      <c r="J6" s="375"/>
      <c r="K6" s="376"/>
    </row>
    <row r="7" spans="1:11" s="278" customFormat="1" ht="50.25" customHeight="1" x14ac:dyDescent="0.2">
      <c r="A7" s="272">
        <v>3</v>
      </c>
      <c r="B7" s="273" t="s">
        <v>76</v>
      </c>
      <c r="C7" s="274">
        <v>445</v>
      </c>
      <c r="D7" s="274">
        <v>13.35</v>
      </c>
      <c r="E7" s="274">
        <v>32.26</v>
      </c>
      <c r="F7" s="275">
        <v>0</v>
      </c>
      <c r="G7" s="275">
        <v>0</v>
      </c>
      <c r="H7" s="275">
        <v>0</v>
      </c>
      <c r="I7" s="276">
        <f>SUM(D7:H7)</f>
        <v>45.61</v>
      </c>
      <c r="J7" s="276">
        <f>(C7-I7)</f>
        <v>399.39</v>
      </c>
      <c r="K7" s="277"/>
    </row>
    <row r="8" spans="1:11" s="271" customFormat="1" ht="51" customHeight="1" thickBot="1" x14ac:dyDescent="0.25">
      <c r="A8" s="279">
        <v>4</v>
      </c>
      <c r="B8" s="280" t="s">
        <v>77</v>
      </c>
      <c r="C8" s="281">
        <v>340</v>
      </c>
      <c r="D8" s="164">
        <v>10.199999999999999</v>
      </c>
      <c r="E8" s="164">
        <v>24.65</v>
      </c>
      <c r="F8" s="282">
        <v>0</v>
      </c>
      <c r="G8" s="282">
        <v>0</v>
      </c>
      <c r="H8" s="282">
        <v>0</v>
      </c>
      <c r="I8" s="283">
        <f>SUM(D8:H8)</f>
        <v>34.849999999999994</v>
      </c>
      <c r="J8" s="283">
        <f>(C8-I8)</f>
        <v>305.14999999999998</v>
      </c>
      <c r="K8" s="284"/>
    </row>
    <row r="9" spans="1:11" ht="24" customHeight="1" thickBot="1" x14ac:dyDescent="0.25">
      <c r="A9" s="380" t="s">
        <v>78</v>
      </c>
      <c r="B9" s="381"/>
      <c r="C9" s="381"/>
      <c r="D9" s="381"/>
      <c r="E9" s="381"/>
      <c r="F9" s="381"/>
      <c r="G9" s="381"/>
      <c r="H9" s="381"/>
      <c r="I9" s="381"/>
      <c r="J9" s="381"/>
      <c r="K9" s="382"/>
    </row>
    <row r="10" spans="1:11" ht="50.25" customHeight="1" x14ac:dyDescent="0.2">
      <c r="A10" s="285">
        <v>5</v>
      </c>
      <c r="B10" s="286" t="s">
        <v>79</v>
      </c>
      <c r="C10" s="287">
        <v>410</v>
      </c>
      <c r="D10" s="287">
        <v>12.3</v>
      </c>
      <c r="E10" s="287">
        <v>0</v>
      </c>
      <c r="F10" s="287">
        <v>0</v>
      </c>
      <c r="G10" s="287">
        <v>24.6</v>
      </c>
      <c r="H10" s="275">
        <v>0</v>
      </c>
      <c r="I10" s="288">
        <f t="shared" ref="I10:I16" si="0">SUM(D10:H10)</f>
        <v>36.900000000000006</v>
      </c>
      <c r="J10" s="288">
        <f t="shared" ref="J10:J16" si="1">(C10-I10)</f>
        <v>373.1</v>
      </c>
      <c r="K10" s="277"/>
    </row>
    <row r="11" spans="1:11" ht="56.25" customHeight="1" x14ac:dyDescent="0.2">
      <c r="A11" s="285">
        <v>6</v>
      </c>
      <c r="B11" s="289" t="s">
        <v>80</v>
      </c>
      <c r="C11" s="288">
        <v>330</v>
      </c>
      <c r="D11" s="288">
        <v>9.9</v>
      </c>
      <c r="E11" s="288">
        <v>23.93</v>
      </c>
      <c r="F11" s="288">
        <v>0</v>
      </c>
      <c r="G11" s="288">
        <v>0</v>
      </c>
      <c r="H11" s="288">
        <v>0</v>
      </c>
      <c r="I11" s="288">
        <f t="shared" si="0"/>
        <v>33.83</v>
      </c>
      <c r="J11" s="288">
        <f t="shared" si="1"/>
        <v>296.17</v>
      </c>
      <c r="K11" s="290"/>
    </row>
    <row r="12" spans="1:11" ht="51" customHeight="1" x14ac:dyDescent="0.2">
      <c r="A12" s="285">
        <v>7</v>
      </c>
      <c r="B12" s="289" t="s">
        <v>81</v>
      </c>
      <c r="C12" s="288">
        <v>315</v>
      </c>
      <c r="D12" s="288">
        <v>9.4499999999999993</v>
      </c>
      <c r="E12" s="288">
        <v>22.84</v>
      </c>
      <c r="F12" s="288">
        <v>0</v>
      </c>
      <c r="G12" s="288">
        <v>0</v>
      </c>
      <c r="H12" s="288">
        <v>0</v>
      </c>
      <c r="I12" s="288">
        <f t="shared" si="0"/>
        <v>32.29</v>
      </c>
      <c r="J12" s="288">
        <f t="shared" si="1"/>
        <v>282.70999999999998</v>
      </c>
      <c r="K12" s="290"/>
    </row>
    <row r="13" spans="1:11" s="271" customFormat="1" ht="51" customHeight="1" x14ac:dyDescent="0.2">
      <c r="A13" s="291">
        <v>8</v>
      </c>
      <c r="B13" s="292" t="s">
        <v>56</v>
      </c>
      <c r="C13" s="234">
        <v>360</v>
      </c>
      <c r="D13" s="231">
        <v>10.8</v>
      </c>
      <c r="E13" s="231">
        <v>26.1</v>
      </c>
      <c r="F13" s="231">
        <v>0</v>
      </c>
      <c r="G13" s="231">
        <v>0</v>
      </c>
      <c r="H13" s="293">
        <v>0</v>
      </c>
      <c r="I13" s="294">
        <f t="shared" si="0"/>
        <v>36.900000000000006</v>
      </c>
      <c r="J13" s="294">
        <f t="shared" si="1"/>
        <v>323.10000000000002</v>
      </c>
      <c r="K13" s="295"/>
    </row>
    <row r="14" spans="1:11" ht="51" customHeight="1" x14ac:dyDescent="0.2">
      <c r="A14" s="291">
        <v>9</v>
      </c>
      <c r="B14" s="292" t="s">
        <v>56</v>
      </c>
      <c r="C14" s="293">
        <v>315</v>
      </c>
      <c r="D14" s="294">
        <v>9.4499999999999993</v>
      </c>
      <c r="E14" s="296">
        <v>0</v>
      </c>
      <c r="F14" s="296">
        <v>22.84</v>
      </c>
      <c r="G14" s="296">
        <v>0</v>
      </c>
      <c r="H14" s="296">
        <v>0</v>
      </c>
      <c r="I14" s="294">
        <f t="shared" si="0"/>
        <v>32.29</v>
      </c>
      <c r="J14" s="294">
        <f t="shared" si="1"/>
        <v>282.70999999999998</v>
      </c>
      <c r="K14" s="297"/>
    </row>
    <row r="15" spans="1:11" ht="51" customHeight="1" x14ac:dyDescent="0.2">
      <c r="A15" s="291">
        <v>10</v>
      </c>
      <c r="B15" s="298" t="s">
        <v>82</v>
      </c>
      <c r="C15" s="296">
        <v>370</v>
      </c>
      <c r="D15" s="296">
        <v>11.1</v>
      </c>
      <c r="E15" s="296">
        <v>0</v>
      </c>
      <c r="F15" s="296">
        <v>26.83</v>
      </c>
      <c r="G15" s="296">
        <v>0</v>
      </c>
      <c r="H15" s="296">
        <v>0</v>
      </c>
      <c r="I15" s="294">
        <f t="shared" si="0"/>
        <v>37.93</v>
      </c>
      <c r="J15" s="294">
        <f t="shared" si="1"/>
        <v>332.07</v>
      </c>
      <c r="K15" s="297"/>
    </row>
    <row r="16" spans="1:11" ht="51" customHeight="1" thickBot="1" x14ac:dyDescent="0.25">
      <c r="A16" s="279">
        <v>11</v>
      </c>
      <c r="B16" s="299" t="s">
        <v>83</v>
      </c>
      <c r="C16" s="300">
        <v>331</v>
      </c>
      <c r="D16" s="283">
        <v>9.93</v>
      </c>
      <c r="E16" s="300">
        <v>24</v>
      </c>
      <c r="F16" s="300">
        <v>0</v>
      </c>
      <c r="G16" s="300">
        <v>0</v>
      </c>
      <c r="H16" s="300">
        <v>0</v>
      </c>
      <c r="I16" s="283">
        <f t="shared" si="0"/>
        <v>33.93</v>
      </c>
      <c r="J16" s="283">
        <f t="shared" si="1"/>
        <v>297.07</v>
      </c>
      <c r="K16" s="284"/>
    </row>
    <row r="17" spans="1:12" ht="24" customHeight="1" thickBot="1" x14ac:dyDescent="0.25">
      <c r="A17" s="374" t="s">
        <v>84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6"/>
    </row>
    <row r="18" spans="1:12" ht="51" customHeight="1" thickBot="1" x14ac:dyDescent="0.25">
      <c r="A18" s="301">
        <v>12</v>
      </c>
      <c r="B18" s="302" t="s">
        <v>85</v>
      </c>
      <c r="C18" s="303">
        <v>1100</v>
      </c>
      <c r="D18" s="304">
        <v>30</v>
      </c>
      <c r="E18" s="305">
        <v>79.75</v>
      </c>
      <c r="F18" s="306">
        <v>0</v>
      </c>
      <c r="G18" s="306">
        <v>0</v>
      </c>
      <c r="H18" s="307">
        <v>79.02</v>
      </c>
      <c r="I18" s="308">
        <f>SUM(D18:H18)</f>
        <v>188.76999999999998</v>
      </c>
      <c r="J18" s="308">
        <f>(C18-I18)</f>
        <v>911.23</v>
      </c>
      <c r="K18" s="309"/>
    </row>
    <row r="19" spans="1:12" ht="39.950000000000003" customHeight="1" thickBot="1" x14ac:dyDescent="0.25">
      <c r="A19" s="383" t="s">
        <v>18</v>
      </c>
      <c r="B19" s="384"/>
      <c r="C19" s="117">
        <f>SUM(C4:C18)</f>
        <v>5072</v>
      </c>
      <c r="D19" s="117">
        <f t="shared" ref="D19:I19" si="2">SUM(D4:D18)</f>
        <v>149.16</v>
      </c>
      <c r="E19" s="117">
        <f t="shared" si="2"/>
        <v>288.34000000000003</v>
      </c>
      <c r="F19" s="117">
        <f t="shared" si="2"/>
        <v>49.67</v>
      </c>
      <c r="G19" s="117">
        <f t="shared" si="2"/>
        <v>24.6</v>
      </c>
      <c r="H19" s="117">
        <f t="shared" si="2"/>
        <v>79.02</v>
      </c>
      <c r="I19" s="117">
        <f>SUM(I4:I18)</f>
        <v>590.79</v>
      </c>
      <c r="J19" s="117">
        <f>SUM(J4:J18)</f>
        <v>4481.2100000000009</v>
      </c>
      <c r="K19" s="310" t="s">
        <v>19</v>
      </c>
    </row>
    <row r="20" spans="1:12" x14ac:dyDescent="0.2">
      <c r="A20" s="311"/>
      <c r="B20" s="313"/>
      <c r="C20" s="314"/>
      <c r="D20" s="314"/>
      <c r="E20" s="314"/>
      <c r="F20" s="314"/>
      <c r="G20" s="314"/>
      <c r="H20" s="315"/>
      <c r="I20" s="314"/>
      <c r="J20" s="314"/>
      <c r="K20" s="312"/>
    </row>
    <row r="21" spans="1:12" x14ac:dyDescent="0.2">
      <c r="A21" s="311"/>
      <c r="B21" s="316" t="s">
        <v>86</v>
      </c>
      <c r="C21" s="316"/>
      <c r="D21" s="316"/>
      <c r="E21" s="316"/>
      <c r="F21" s="316"/>
      <c r="G21" s="316"/>
      <c r="H21" s="317"/>
      <c r="I21" s="316"/>
      <c r="J21" s="314"/>
      <c r="K21" s="312"/>
    </row>
    <row r="22" spans="1:12" ht="15.75" x14ac:dyDescent="0.25">
      <c r="A22" s="126"/>
      <c r="B22" s="342"/>
      <c r="C22" s="342"/>
      <c r="D22" s="342"/>
      <c r="E22" s="342"/>
      <c r="F22" s="342"/>
      <c r="G22" s="342"/>
      <c r="H22" s="343"/>
      <c r="I22" s="342"/>
      <c r="J22" s="238"/>
      <c r="K22" s="63"/>
    </row>
    <row r="23" spans="1:12" ht="15.75" x14ac:dyDescent="0.25">
      <c r="A23" s="126"/>
      <c r="B23" s="342" t="s">
        <v>94</v>
      </c>
      <c r="C23" s="342"/>
      <c r="D23" s="342" t="s">
        <v>96</v>
      </c>
      <c r="E23" s="342"/>
      <c r="F23" s="342"/>
      <c r="G23" s="342" t="s">
        <v>98</v>
      </c>
      <c r="H23" s="343"/>
      <c r="I23" s="342"/>
      <c r="J23" s="238" t="s">
        <v>100</v>
      </c>
      <c r="K23" s="63"/>
    </row>
    <row r="24" spans="1:12" ht="15.75" x14ac:dyDescent="0.25">
      <c r="A24" s="126"/>
      <c r="B24" s="342" t="s">
        <v>95</v>
      </c>
      <c r="C24" s="342"/>
      <c r="D24" s="342" t="s">
        <v>97</v>
      </c>
      <c r="E24" s="342"/>
      <c r="F24" s="342"/>
      <c r="G24" s="342" t="s">
        <v>99</v>
      </c>
      <c r="H24" s="343"/>
      <c r="I24" s="342"/>
      <c r="J24" s="238" t="s">
        <v>101</v>
      </c>
      <c r="K24" s="63"/>
    </row>
    <row r="25" spans="1:12" ht="15.75" x14ac:dyDescent="0.25">
      <c r="A25" s="126"/>
      <c r="B25" s="342"/>
      <c r="C25" s="342"/>
      <c r="D25" s="342"/>
      <c r="E25" s="342"/>
      <c r="F25" s="342"/>
      <c r="G25" s="342"/>
      <c r="H25" s="343"/>
      <c r="I25" s="342"/>
      <c r="J25" s="238"/>
      <c r="K25" s="63"/>
    </row>
    <row r="26" spans="1:12" ht="15.75" x14ac:dyDescent="0.25">
      <c r="A26" s="126"/>
      <c r="B26" s="342"/>
      <c r="C26" s="342"/>
      <c r="D26" s="342"/>
      <c r="E26" s="342"/>
      <c r="F26" s="342"/>
      <c r="G26" s="342"/>
      <c r="H26" s="343"/>
      <c r="I26" s="342"/>
      <c r="J26" s="238"/>
      <c r="K26" s="63"/>
    </row>
    <row r="27" spans="1:12" ht="15.75" x14ac:dyDescent="0.25">
      <c r="A27" s="126"/>
      <c r="B27" s="342"/>
      <c r="C27" s="342" t="s">
        <v>102</v>
      </c>
      <c r="D27" s="342"/>
      <c r="E27" s="342"/>
      <c r="F27" s="342"/>
      <c r="G27" s="342"/>
      <c r="H27" s="343"/>
      <c r="I27" s="342"/>
      <c r="J27" s="238"/>
      <c r="K27" s="63"/>
    </row>
    <row r="28" spans="1:12" s="9" customFormat="1" ht="15.75" x14ac:dyDescent="0.25">
      <c r="A28" s="126"/>
      <c r="B28" s="126"/>
      <c r="C28" s="126" t="s">
        <v>103</v>
      </c>
      <c r="D28" s="126"/>
      <c r="E28" s="63"/>
      <c r="F28" s="63"/>
      <c r="G28" s="63"/>
      <c r="H28" s="318"/>
      <c r="I28" s="63"/>
      <c r="J28" s="63"/>
      <c r="K28" s="63"/>
      <c r="L28" s="319"/>
    </row>
    <row r="29" spans="1:12" s="9" customFormat="1" ht="15" x14ac:dyDescent="0.25">
      <c r="A29" s="320"/>
      <c r="B29" s="320"/>
      <c r="C29" s="320"/>
      <c r="D29" s="320"/>
      <c r="E29" s="244"/>
      <c r="F29" s="244"/>
      <c r="G29" s="244"/>
      <c r="H29" s="321"/>
      <c r="L29" s="319"/>
    </row>
    <row r="30" spans="1:12" s="9" customFormat="1" ht="15" x14ac:dyDescent="0.25">
      <c r="A30" s="320"/>
      <c r="B30" s="320"/>
      <c r="C30" s="320"/>
      <c r="D30" s="320"/>
      <c r="E30" s="244"/>
      <c r="F30" s="244"/>
      <c r="G30" s="244"/>
      <c r="H30" s="321"/>
      <c r="L30" s="319"/>
    </row>
    <row r="31" spans="1:12" s="9" customFormat="1" ht="15" x14ac:dyDescent="0.25">
      <c r="A31" s="320"/>
      <c r="B31" s="320"/>
      <c r="C31" s="320"/>
      <c r="D31" s="320"/>
      <c r="E31" s="244"/>
      <c r="F31" s="244"/>
      <c r="G31" s="244"/>
      <c r="H31" s="321"/>
      <c r="L31" s="319"/>
    </row>
    <row r="32" spans="1:12" s="9" customFormat="1" ht="15" x14ac:dyDescent="0.25">
      <c r="A32" s="320"/>
      <c r="B32" s="320"/>
      <c r="C32" s="320"/>
      <c r="D32" s="320"/>
      <c r="E32" s="244"/>
      <c r="F32" s="244"/>
      <c r="G32" s="244"/>
      <c r="H32" s="321"/>
      <c r="L32" s="319"/>
    </row>
    <row r="33" spans="1:12" s="9" customFormat="1" ht="15.75" x14ac:dyDescent="0.25">
      <c r="A33" s="320"/>
      <c r="B33" s="320"/>
      <c r="C33" s="320"/>
      <c r="D33" s="320"/>
      <c r="E33" s="244"/>
      <c r="F33" s="244"/>
      <c r="G33" s="244"/>
      <c r="H33" s="321"/>
      <c r="J33" s="238"/>
      <c r="L33" s="319"/>
    </row>
    <row r="34" spans="1:12" s="9" customFormat="1" ht="15.75" x14ac:dyDescent="0.25">
      <c r="A34" s="320"/>
      <c r="B34" s="320"/>
      <c r="C34" s="320"/>
      <c r="D34" s="320"/>
      <c r="E34" s="244"/>
      <c r="F34" s="244"/>
      <c r="G34" s="244"/>
      <c r="H34" s="321"/>
      <c r="I34" s="373" t="s">
        <v>87</v>
      </c>
      <c r="J34" s="373"/>
      <c r="L34" s="319"/>
    </row>
    <row r="35" spans="1:12" s="9" customFormat="1" ht="15" x14ac:dyDescent="0.25">
      <c r="A35" s="319"/>
      <c r="B35" s="319"/>
      <c r="C35" s="323"/>
      <c r="D35" s="323"/>
      <c r="H35" s="324"/>
    </row>
    <row r="36" spans="1:12" s="9" customFormat="1" ht="14.25" x14ac:dyDescent="0.2">
      <c r="H36" s="324"/>
    </row>
    <row r="37" spans="1:12" s="9" customFormat="1" ht="14.25" x14ac:dyDescent="0.2">
      <c r="H37" s="324"/>
    </row>
    <row r="38" spans="1:12" s="9" customFormat="1" ht="14.25" x14ac:dyDescent="0.2">
      <c r="H38" s="324"/>
    </row>
    <row r="39" spans="1:12" s="9" customFormat="1" ht="14.25" x14ac:dyDescent="0.2">
      <c r="H39" s="324"/>
    </row>
  </sheetData>
  <mergeCells count="6">
    <mergeCell ref="I34:J34"/>
    <mergeCell ref="A6:K6"/>
    <mergeCell ref="A3:K3"/>
    <mergeCell ref="A9:K9"/>
    <mergeCell ref="A17:K17"/>
    <mergeCell ref="A19:B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4ACBC"/>
  </sheetPr>
  <dimension ref="A1:O39"/>
  <sheetViews>
    <sheetView topLeftCell="B16" zoomScale="60" zoomScaleNormal="60" workbookViewId="0">
      <selection activeCell="L21" sqref="L21"/>
    </sheetView>
  </sheetViews>
  <sheetFormatPr baseColWidth="10" defaultRowHeight="12.75" x14ac:dyDescent="0.2"/>
  <cols>
    <col min="1" max="1" width="2.140625" style="1" hidden="1" customWidth="1"/>
    <col min="2" max="2" width="7.42578125" style="1" customWidth="1"/>
    <col min="3" max="3" width="17" style="1" customWidth="1"/>
    <col min="4" max="4" width="17.140625" style="1" customWidth="1"/>
    <col min="5" max="5" width="13.7109375" style="1" customWidth="1"/>
    <col min="6" max="6" width="14.42578125" style="1" customWidth="1"/>
    <col min="7" max="7" width="14.5703125" style="134" customWidth="1"/>
    <col min="8" max="8" width="13" style="1" customWidth="1"/>
    <col min="9" max="10" width="15.5703125" style="1" customWidth="1"/>
    <col min="11" max="11" width="17" style="1" customWidth="1"/>
    <col min="12" max="12" width="19.85546875" style="1" customWidth="1"/>
    <col min="13" max="13" width="37.140625" style="1" customWidth="1"/>
    <col min="14" max="16384" width="11.42578125" style="1"/>
  </cols>
  <sheetData>
    <row r="1" spans="2:15" ht="21" x14ac:dyDescent="0.35">
      <c r="B1" s="386"/>
      <c r="C1" s="386"/>
      <c r="D1" s="386"/>
      <c r="E1" s="386"/>
      <c r="F1" s="386"/>
      <c r="G1" s="386"/>
      <c r="H1" s="386"/>
      <c r="I1" s="386"/>
      <c r="J1" s="386"/>
    </row>
    <row r="2" spans="2:15" ht="18.75" x14ac:dyDescent="0.3">
      <c r="B2" s="6"/>
      <c r="C2" s="392"/>
      <c r="D2" s="392"/>
      <c r="E2" s="392"/>
      <c r="F2" s="392"/>
      <c r="G2" s="392"/>
      <c r="H2" s="392"/>
      <c r="I2" s="392"/>
      <c r="J2" s="392"/>
    </row>
    <row r="3" spans="2:15" ht="15.75" x14ac:dyDescent="0.25">
      <c r="F3" s="2" t="str">
        <f>'TIANGUE Y RASTRO'!C1</f>
        <v>PLANILLA DE SUELDO  MES DE DICIEMBRE 2019</v>
      </c>
    </row>
    <row r="6" spans="2:15" ht="13.5" thickBot="1" x14ac:dyDescent="0.25"/>
    <row r="7" spans="2:15" ht="79.5" customHeight="1" thickBot="1" x14ac:dyDescent="0.25">
      <c r="B7" s="128" t="s">
        <v>0</v>
      </c>
      <c r="C7" s="131" t="s">
        <v>31</v>
      </c>
      <c r="D7" s="131" t="s">
        <v>32</v>
      </c>
      <c r="E7" s="131" t="s">
        <v>33</v>
      </c>
      <c r="F7" s="131" t="s">
        <v>4</v>
      </c>
      <c r="G7" s="131" t="s">
        <v>5</v>
      </c>
      <c r="H7" s="129" t="s">
        <v>53</v>
      </c>
      <c r="I7" s="129" t="s">
        <v>20</v>
      </c>
      <c r="J7" s="129" t="s">
        <v>6</v>
      </c>
      <c r="K7" s="131" t="s">
        <v>36</v>
      </c>
      <c r="L7" s="131" t="s">
        <v>37</v>
      </c>
      <c r="M7" s="198" t="s">
        <v>38</v>
      </c>
      <c r="N7" s="185"/>
      <c r="O7" s="185"/>
    </row>
    <row r="8" spans="2:15" ht="45.75" customHeight="1" thickBot="1" x14ac:dyDescent="0.25">
      <c r="B8" s="387" t="s">
        <v>54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9"/>
      <c r="N8" s="185"/>
      <c r="O8" s="185"/>
    </row>
    <row r="9" spans="2:15" s="15" customFormat="1" ht="59.25" customHeight="1" x14ac:dyDescent="0.2">
      <c r="B9" s="199">
        <v>1</v>
      </c>
      <c r="C9" s="202" t="s">
        <v>55</v>
      </c>
      <c r="D9" s="201">
        <v>600</v>
      </c>
      <c r="E9" s="200">
        <v>18</v>
      </c>
      <c r="F9" s="200">
        <v>43.5</v>
      </c>
      <c r="G9" s="201">
        <v>0</v>
      </c>
      <c r="H9" s="201">
        <v>0</v>
      </c>
      <c r="I9" s="201">
        <v>0</v>
      </c>
      <c r="J9" s="201">
        <v>39.119999999999997</v>
      </c>
      <c r="K9" s="203">
        <f>SUM(E9:J9)</f>
        <v>100.62</v>
      </c>
      <c r="L9" s="203">
        <f>(D9-K9)</f>
        <v>499.38</v>
      </c>
      <c r="M9" s="204"/>
      <c r="N9" s="205"/>
      <c r="O9" s="205"/>
    </row>
    <row r="10" spans="2:15" ht="60" customHeight="1" x14ac:dyDescent="0.2">
      <c r="B10" s="206">
        <v>2</v>
      </c>
      <c r="C10" s="207" t="s">
        <v>56</v>
      </c>
      <c r="D10" s="208">
        <v>465</v>
      </c>
      <c r="E10" s="209">
        <v>13.95</v>
      </c>
      <c r="F10" s="209">
        <v>33.71</v>
      </c>
      <c r="G10" s="209">
        <v>0</v>
      </c>
      <c r="H10" s="210">
        <v>0</v>
      </c>
      <c r="I10" s="210">
        <v>0</v>
      </c>
      <c r="J10" s="210">
        <v>0</v>
      </c>
      <c r="K10" s="203">
        <f>SUM(E10:J10)</f>
        <v>47.66</v>
      </c>
      <c r="L10" s="203">
        <f>(D10-K10)</f>
        <v>417.34000000000003</v>
      </c>
      <c r="M10" s="211"/>
      <c r="N10" s="185"/>
      <c r="O10" s="185"/>
    </row>
    <row r="11" spans="2:15" ht="60" customHeight="1" x14ac:dyDescent="0.2">
      <c r="B11" s="206">
        <v>3</v>
      </c>
      <c r="C11" s="207" t="s">
        <v>57</v>
      </c>
      <c r="D11" s="208">
        <v>370</v>
      </c>
      <c r="E11" s="209">
        <v>11.1</v>
      </c>
      <c r="F11" s="209" t="s">
        <v>58</v>
      </c>
      <c r="G11" s="209">
        <v>0</v>
      </c>
      <c r="H11" s="210">
        <v>27.75</v>
      </c>
      <c r="I11" s="210">
        <v>0</v>
      </c>
      <c r="J11" s="210">
        <v>0</v>
      </c>
      <c r="K11" s="203">
        <f>SUM(E11:J11)</f>
        <v>38.85</v>
      </c>
      <c r="L11" s="203">
        <f>(D11-K11)</f>
        <v>331.15</v>
      </c>
      <c r="M11" s="211"/>
      <c r="N11" s="185"/>
      <c r="O11" s="185"/>
    </row>
    <row r="12" spans="2:15" ht="60" customHeight="1" thickBot="1" x14ac:dyDescent="0.25">
      <c r="B12" s="199">
        <v>4</v>
      </c>
      <c r="C12" s="212" t="s">
        <v>56</v>
      </c>
      <c r="D12" s="213">
        <v>360</v>
      </c>
      <c r="E12" s="214">
        <v>10.8</v>
      </c>
      <c r="F12" s="215">
        <v>26.1</v>
      </c>
      <c r="G12" s="216">
        <v>0</v>
      </c>
      <c r="H12" s="217">
        <v>0</v>
      </c>
      <c r="I12" s="217">
        <v>0</v>
      </c>
      <c r="J12" s="217">
        <v>0</v>
      </c>
      <c r="K12" s="203">
        <f>SUM(E12:J12)</f>
        <v>36.900000000000006</v>
      </c>
      <c r="L12" s="203">
        <f>(D12-K12)</f>
        <v>323.10000000000002</v>
      </c>
      <c r="M12" s="218"/>
      <c r="N12" s="185"/>
      <c r="O12" s="185"/>
    </row>
    <row r="13" spans="2:15" ht="41.25" customHeight="1" thickBot="1" x14ac:dyDescent="0.25">
      <c r="B13" s="387" t="s">
        <v>59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9"/>
      <c r="N13" s="185"/>
      <c r="O13" s="185"/>
    </row>
    <row r="14" spans="2:15" ht="60" customHeight="1" x14ac:dyDescent="0.2">
      <c r="B14" s="219">
        <v>5</v>
      </c>
      <c r="C14" s="220" t="s">
        <v>60</v>
      </c>
      <c r="D14" s="221">
        <v>515</v>
      </c>
      <c r="E14" s="222">
        <v>15.45</v>
      </c>
      <c r="F14" s="223" t="s">
        <v>61</v>
      </c>
      <c r="G14" s="224">
        <v>0</v>
      </c>
      <c r="H14" s="225">
        <v>0</v>
      </c>
      <c r="I14" s="226">
        <v>30.9</v>
      </c>
      <c r="J14" s="226">
        <v>0</v>
      </c>
      <c r="K14" s="227">
        <f t="shared" ref="K14:K19" si="0">SUM(E14:J14)</f>
        <v>46.349999999999994</v>
      </c>
      <c r="L14" s="227">
        <f t="shared" ref="L14:L19" si="1">(D14-K14)</f>
        <v>468.65</v>
      </c>
      <c r="M14" s="204"/>
      <c r="N14" s="185"/>
      <c r="O14" s="185"/>
    </row>
    <row r="15" spans="2:15" ht="60" customHeight="1" x14ac:dyDescent="0.2">
      <c r="B15" s="219">
        <v>6</v>
      </c>
      <c r="C15" s="220" t="s">
        <v>62</v>
      </c>
      <c r="D15" s="221">
        <v>510</v>
      </c>
      <c r="E15" s="222">
        <v>15.3</v>
      </c>
      <c r="F15" s="223">
        <v>36.979999999999997</v>
      </c>
      <c r="G15" s="224">
        <v>0</v>
      </c>
      <c r="H15" s="225">
        <v>0</v>
      </c>
      <c r="I15" s="226">
        <v>0</v>
      </c>
      <c r="J15" s="226">
        <v>0</v>
      </c>
      <c r="K15" s="227">
        <f t="shared" si="0"/>
        <v>52.28</v>
      </c>
      <c r="L15" s="227">
        <f t="shared" si="1"/>
        <v>457.72</v>
      </c>
      <c r="M15" s="204"/>
      <c r="N15" s="185"/>
      <c r="O15" s="185"/>
    </row>
    <row r="16" spans="2:15" ht="60" customHeight="1" x14ac:dyDescent="0.2">
      <c r="B16" s="219">
        <v>7</v>
      </c>
      <c r="C16" s="148" t="s">
        <v>63</v>
      </c>
      <c r="D16" s="210">
        <v>390</v>
      </c>
      <c r="E16" s="228">
        <v>11.7</v>
      </c>
      <c r="F16" s="228">
        <v>0</v>
      </c>
      <c r="G16" s="229">
        <v>28.28</v>
      </c>
      <c r="H16" s="230">
        <v>0</v>
      </c>
      <c r="I16" s="230">
        <v>0</v>
      </c>
      <c r="J16" s="230">
        <v>0</v>
      </c>
      <c r="K16" s="231">
        <f t="shared" si="0"/>
        <v>39.980000000000004</v>
      </c>
      <c r="L16" s="203">
        <f t="shared" si="1"/>
        <v>350.02</v>
      </c>
      <c r="M16" s="232"/>
      <c r="N16" s="185"/>
      <c r="O16" s="185"/>
    </row>
    <row r="17" spans="2:15" ht="60" customHeight="1" x14ac:dyDescent="0.2">
      <c r="B17" s="219">
        <v>8</v>
      </c>
      <c r="C17" s="148" t="s">
        <v>62</v>
      </c>
      <c r="D17" s="210">
        <v>510</v>
      </c>
      <c r="E17" s="228">
        <v>15.3</v>
      </c>
      <c r="F17" s="228">
        <v>36.979999999999997</v>
      </c>
      <c r="G17" s="229">
        <v>0</v>
      </c>
      <c r="H17" s="230">
        <v>0</v>
      </c>
      <c r="I17" s="230">
        <v>0</v>
      </c>
      <c r="J17" s="230">
        <v>0</v>
      </c>
      <c r="K17" s="231">
        <f t="shared" si="0"/>
        <v>52.28</v>
      </c>
      <c r="L17" s="203">
        <f t="shared" si="1"/>
        <v>457.72</v>
      </c>
      <c r="M17" s="232"/>
      <c r="N17" s="185"/>
      <c r="O17" s="185"/>
    </row>
    <row r="18" spans="2:15" ht="60" customHeight="1" x14ac:dyDescent="0.2">
      <c r="B18" s="219">
        <v>9</v>
      </c>
      <c r="C18" s="233" t="s">
        <v>64</v>
      </c>
      <c r="D18" s="210">
        <v>360</v>
      </c>
      <c r="E18" s="228">
        <v>10.8</v>
      </c>
      <c r="F18" s="228">
        <v>26.1</v>
      </c>
      <c r="G18" s="229">
        <v>0</v>
      </c>
      <c r="H18" s="230">
        <v>0</v>
      </c>
      <c r="I18" s="230">
        <v>0</v>
      </c>
      <c r="J18" s="230">
        <v>0</v>
      </c>
      <c r="K18" s="231">
        <f t="shared" si="0"/>
        <v>36.900000000000006</v>
      </c>
      <c r="L18" s="203">
        <f t="shared" si="1"/>
        <v>323.10000000000002</v>
      </c>
      <c r="M18" s="232"/>
      <c r="N18" s="185"/>
      <c r="O18" s="185"/>
    </row>
    <row r="19" spans="2:15" ht="60" customHeight="1" thickBot="1" x14ac:dyDescent="0.25">
      <c r="B19" s="33">
        <v>10</v>
      </c>
      <c r="C19" s="154" t="s">
        <v>65</v>
      </c>
      <c r="D19" s="414">
        <v>390</v>
      </c>
      <c r="E19" s="415">
        <v>11.7</v>
      </c>
      <c r="F19" s="415">
        <v>0</v>
      </c>
      <c r="G19" s="416">
        <v>28.28</v>
      </c>
      <c r="H19" s="417">
        <v>0</v>
      </c>
      <c r="I19" s="417">
        <v>0</v>
      </c>
      <c r="J19" s="417">
        <v>0</v>
      </c>
      <c r="K19" s="418">
        <f t="shared" si="0"/>
        <v>39.980000000000004</v>
      </c>
      <c r="L19" s="419">
        <f t="shared" si="1"/>
        <v>350.02</v>
      </c>
      <c r="M19" s="420"/>
      <c r="N19" s="185"/>
      <c r="O19" s="185"/>
    </row>
    <row r="20" spans="2:15" ht="54.95" customHeight="1" thickBot="1" x14ac:dyDescent="0.25">
      <c r="B20" s="390" t="s">
        <v>66</v>
      </c>
      <c r="C20" s="391"/>
      <c r="D20" s="235">
        <f>SUM(D9:D19)</f>
        <v>4470</v>
      </c>
      <c r="E20" s="235">
        <f>SUM(E9:E19)</f>
        <v>134.1</v>
      </c>
      <c r="F20" s="235">
        <f>SUM(F9:F19)</f>
        <v>203.36999999999998</v>
      </c>
      <c r="G20" s="235">
        <f t="shared" ref="F20:J20" si="2">SUM(G9:G19)</f>
        <v>56.56</v>
      </c>
      <c r="H20" s="235">
        <f t="shared" si="2"/>
        <v>27.75</v>
      </c>
      <c r="I20" s="235">
        <f>SUM(I9:I19)</f>
        <v>30.9</v>
      </c>
      <c r="J20" s="235">
        <f t="shared" si="2"/>
        <v>39.119999999999997</v>
      </c>
      <c r="K20" s="235">
        <f>SUM(K9:K19)</f>
        <v>491.79999999999995</v>
      </c>
      <c r="L20" s="235">
        <f>SUM(L9:L19)</f>
        <v>3978.2</v>
      </c>
      <c r="M20" s="421" t="s">
        <v>67</v>
      </c>
      <c r="N20" s="185"/>
    </row>
    <row r="21" spans="2:15" ht="23.25" customHeight="1" x14ac:dyDescent="0.2">
      <c r="B21" s="236"/>
      <c r="C21" s="194"/>
      <c r="D21" s="195"/>
      <c r="E21" s="195"/>
      <c r="F21" s="195"/>
      <c r="G21" s="237"/>
      <c r="H21" s="195"/>
      <c r="I21" s="195"/>
      <c r="J21" s="195"/>
      <c r="K21" s="195"/>
      <c r="L21" s="195"/>
      <c r="M21" s="194"/>
      <c r="N21" s="185"/>
    </row>
    <row r="22" spans="2:15" ht="23.25" customHeight="1" x14ac:dyDescent="0.2">
      <c r="B22" s="236"/>
      <c r="C22" s="194"/>
      <c r="D22" s="195"/>
      <c r="E22" s="195"/>
      <c r="F22" s="195"/>
      <c r="G22" s="237"/>
      <c r="H22" s="195"/>
      <c r="I22" s="195"/>
      <c r="J22" s="195"/>
      <c r="K22" s="195"/>
      <c r="L22" s="195"/>
      <c r="M22" s="194"/>
      <c r="N22" s="185"/>
    </row>
    <row r="23" spans="2:15" ht="23.25" customHeight="1" x14ac:dyDescent="0.2">
      <c r="B23" s="236"/>
      <c r="C23" s="194" t="str">
        <f>'TIANGUE Y RASTRO'!B23</f>
        <v>SR. HERNAN JOSE TORRES ROMERO</v>
      </c>
      <c r="D23" s="195"/>
      <c r="E23" s="195"/>
      <c r="F23" s="195" t="str">
        <f>'TIANGUE Y RASTRO'!D23</f>
        <v xml:space="preserve">LICDO. NAHIN ARNELGE FERRUFINO </v>
      </c>
      <c r="G23" s="237"/>
      <c r="H23" s="195"/>
      <c r="I23" s="195"/>
      <c r="J23" s="195" t="str">
        <f>'TIANGUE Y RASTRO'!G23</f>
        <v xml:space="preserve">LICDA. GLORIA ISABEL GONZALEZ </v>
      </c>
      <c r="K23" s="195"/>
      <c r="L23" s="195" t="str">
        <f>'TIANGUE Y RASTRO'!J23</f>
        <v>LICDA. CARINA PATRICIA FLORES</v>
      </c>
      <c r="M23" s="194"/>
      <c r="N23" s="185"/>
    </row>
    <row r="24" spans="2:15" ht="23.25" customHeight="1" x14ac:dyDescent="0.2">
      <c r="B24" s="236"/>
      <c r="C24" s="194" t="str">
        <f>'TIANGUE Y RASTRO'!B24</f>
        <v>SINDICO MPAL</v>
      </c>
      <c r="D24" s="195"/>
      <c r="E24" s="195"/>
      <c r="F24" s="195" t="str">
        <f>'TIANGUE Y RASTRO'!D24</f>
        <v>ALCALDE MPAL.</v>
      </c>
      <c r="G24" s="237"/>
      <c r="H24" s="195"/>
      <c r="I24" s="195"/>
      <c r="J24" s="195" t="str">
        <f>'TIANGUE Y RASTRO'!G24</f>
        <v>CONTADORA MPAL.</v>
      </c>
      <c r="K24" s="195"/>
      <c r="L24" s="195" t="str">
        <f>'TIANGUE Y RASTRO'!J24</f>
        <v>JEDA DE DESARROLLO HUMANO</v>
      </c>
      <c r="M24" s="194"/>
      <c r="N24" s="185"/>
    </row>
    <row r="25" spans="2:15" ht="23.25" customHeight="1" x14ac:dyDescent="0.2">
      <c r="B25" s="236"/>
      <c r="C25" s="194"/>
      <c r="D25" s="195"/>
      <c r="E25" s="195"/>
      <c r="F25" s="195"/>
      <c r="G25" s="237"/>
      <c r="H25" s="195"/>
      <c r="I25" s="195"/>
      <c r="J25" s="195"/>
      <c r="K25" s="195"/>
      <c r="L25" s="195"/>
      <c r="M25" s="194"/>
      <c r="N25" s="185"/>
    </row>
    <row r="26" spans="2:15" ht="23.25" customHeight="1" x14ac:dyDescent="0.2">
      <c r="B26" s="236"/>
      <c r="C26" s="194"/>
      <c r="D26" s="195"/>
      <c r="E26" s="195"/>
      <c r="F26" s="195"/>
      <c r="G26" s="237"/>
      <c r="H26" s="195"/>
      <c r="I26" s="195"/>
      <c r="J26" s="195"/>
      <c r="K26" s="195"/>
      <c r="L26" s="195"/>
      <c r="M26" s="194"/>
      <c r="N26" s="185"/>
    </row>
    <row r="27" spans="2:15" ht="23.25" customHeight="1" x14ac:dyDescent="0.2">
      <c r="B27" s="190"/>
      <c r="C27" s="194"/>
      <c r="D27" s="195"/>
      <c r="E27" s="195"/>
      <c r="F27" s="195"/>
      <c r="G27" s="237"/>
      <c r="H27" s="195"/>
      <c r="I27" s="195"/>
      <c r="J27" s="195"/>
      <c r="K27" s="195"/>
      <c r="L27" s="195"/>
      <c r="M27" s="194"/>
      <c r="N27" s="185"/>
    </row>
    <row r="28" spans="2:15" ht="23.25" customHeight="1" x14ac:dyDescent="0.2">
      <c r="B28" s="190"/>
      <c r="C28" s="194"/>
      <c r="D28" s="195" t="str">
        <f>'TIANGUE Y RASTRO'!C27</f>
        <v>SR. MARIO ALBERTO DIAZ</v>
      </c>
      <c r="E28" s="195"/>
      <c r="F28" s="195"/>
      <c r="G28" s="237"/>
      <c r="H28" s="195"/>
      <c r="I28" s="195"/>
      <c r="J28" s="195"/>
      <c r="K28" s="195"/>
      <c r="L28" s="195"/>
      <c r="M28" s="194"/>
      <c r="N28" s="185"/>
    </row>
    <row r="29" spans="2:15" s="9" customFormat="1" ht="23.25" customHeight="1" x14ac:dyDescent="0.25">
      <c r="B29" s="63"/>
      <c r="C29" s="126"/>
      <c r="D29" s="192" t="str">
        <f>'TIANGUE Y RASTRO'!C28</f>
        <v>TESORERO</v>
      </c>
      <c r="E29" s="239"/>
      <c r="F29" s="239"/>
      <c r="G29" s="240"/>
      <c r="H29" s="241"/>
      <c r="I29" s="241"/>
      <c r="J29" s="241"/>
      <c r="K29" s="2"/>
      <c r="L29" s="2"/>
      <c r="M29" s="126"/>
    </row>
    <row r="30" spans="2:15" s="9" customFormat="1" ht="23.25" customHeight="1" x14ac:dyDescent="0.25">
      <c r="B30" s="63"/>
      <c r="C30" s="126"/>
      <c r="D30" s="239"/>
      <c r="E30" s="239"/>
      <c r="F30" s="239"/>
      <c r="G30" s="240"/>
      <c r="H30" s="241"/>
      <c r="I30" s="241"/>
      <c r="J30" s="241"/>
      <c r="K30" s="59"/>
      <c r="L30" s="2"/>
      <c r="M30" s="126"/>
    </row>
    <row r="31" spans="2:15" s="186" customFormat="1" ht="20.25" customHeight="1" x14ac:dyDescent="0.25">
      <c r="B31" s="4"/>
      <c r="C31" s="242"/>
      <c r="D31" s="4"/>
      <c r="E31" s="4"/>
      <c r="F31" s="4"/>
      <c r="G31" s="243"/>
      <c r="H31" s="4"/>
      <c r="I31" s="4"/>
      <c r="J31" s="4"/>
      <c r="K31" s="59"/>
      <c r="L31" s="4"/>
      <c r="M31" s="4"/>
      <c r="N31" s="238"/>
      <c r="O31" s="238"/>
    </row>
    <row r="32" spans="2:15" s="186" customFormat="1" ht="20.25" customHeight="1" x14ac:dyDescent="0.25">
      <c r="B32" s="4"/>
      <c r="C32" s="242"/>
      <c r="D32" s="4"/>
      <c r="E32" s="4"/>
      <c r="F32" s="4"/>
      <c r="G32" s="243"/>
      <c r="H32" s="4"/>
      <c r="I32" s="4"/>
      <c r="J32" s="4"/>
      <c r="K32" s="385"/>
      <c r="L32" s="385"/>
      <c r="M32" s="4"/>
      <c r="N32" s="238"/>
    </row>
    <row r="33" spans="2:14" s="9" customFormat="1" ht="20.25" customHeight="1" x14ac:dyDescent="0.25">
      <c r="B33" s="244"/>
      <c r="D33" s="244"/>
      <c r="E33" s="244"/>
      <c r="G33" s="245"/>
      <c r="H33" s="244"/>
      <c r="I33" s="244"/>
      <c r="J33" s="244"/>
      <c r="N33" s="246"/>
    </row>
    <row r="34" spans="2:14" s="9" customFormat="1" ht="20.25" customHeight="1" x14ac:dyDescent="0.25">
      <c r="B34" s="244"/>
      <c r="D34" s="244"/>
      <c r="E34" s="244"/>
      <c r="G34" s="245"/>
      <c r="H34" s="244"/>
      <c r="I34" s="244"/>
      <c r="J34" s="244"/>
      <c r="N34" s="246"/>
    </row>
    <row r="35" spans="2:14" s="9" customFormat="1" ht="20.25" customHeight="1" x14ac:dyDescent="0.25">
      <c r="B35" s="244"/>
      <c r="C35" s="244"/>
      <c r="D35" s="244"/>
      <c r="E35" s="244"/>
      <c r="F35" s="244"/>
      <c r="G35" s="247"/>
      <c r="H35" s="244"/>
      <c r="I35" s="244"/>
      <c r="J35" s="244"/>
      <c r="L35" s="244"/>
    </row>
    <row r="36" spans="2:14" s="9" customFormat="1" ht="15" x14ac:dyDescent="0.25">
      <c r="C36" s="248"/>
      <c r="D36" s="248"/>
      <c r="E36" s="248"/>
      <c r="F36" s="248"/>
      <c r="G36" s="249"/>
      <c r="H36" s="248"/>
      <c r="I36" s="248"/>
      <c r="J36" s="248"/>
    </row>
    <row r="37" spans="2:14" s="9" customFormat="1" ht="15" x14ac:dyDescent="0.25">
      <c r="C37" s="248"/>
      <c r="D37" s="248"/>
      <c r="E37" s="248"/>
      <c r="F37" s="248"/>
      <c r="G37" s="249"/>
      <c r="H37" s="248"/>
      <c r="I37" s="248"/>
      <c r="J37" s="248"/>
    </row>
    <row r="38" spans="2:14" s="9" customFormat="1" ht="14.25" x14ac:dyDescent="0.2">
      <c r="G38" s="245"/>
    </row>
    <row r="39" spans="2:14" s="9" customFormat="1" ht="14.25" x14ac:dyDescent="0.2">
      <c r="G39" s="245"/>
    </row>
  </sheetData>
  <mergeCells count="6">
    <mergeCell ref="K32:L32"/>
    <mergeCell ref="B1:J1"/>
    <mergeCell ref="B8:M8"/>
    <mergeCell ref="B13:M13"/>
    <mergeCell ref="B20:C20"/>
    <mergeCell ref="C2:J2"/>
  </mergeCells>
  <printOptions horizontalCentered="1"/>
  <pageMargins left="0.39370078740157483" right="0" top="0.39370078740157483" bottom="3.937007874015748E-2" header="0.23622047244094491" footer="0"/>
  <pageSetup paperSize="5" scale="42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O31"/>
  <sheetViews>
    <sheetView topLeftCell="B7" zoomScale="70" zoomScaleNormal="70" workbookViewId="0">
      <selection activeCell="I6" sqref="I6"/>
    </sheetView>
  </sheetViews>
  <sheetFormatPr baseColWidth="10" defaultRowHeight="12.75" x14ac:dyDescent="0.2"/>
  <cols>
    <col min="1" max="1" width="1.28515625" style="1" customWidth="1"/>
    <col min="2" max="2" width="5.28515625" style="1" customWidth="1"/>
    <col min="3" max="3" width="25.140625" style="1" customWidth="1"/>
    <col min="4" max="4" width="15.140625" style="1" customWidth="1"/>
    <col min="5" max="5" width="12.5703125" style="1" customWidth="1"/>
    <col min="6" max="6" width="14.7109375" style="1" customWidth="1"/>
    <col min="7" max="8" width="13.85546875" style="1" customWidth="1"/>
    <col min="9" max="10" width="19" style="1" customWidth="1"/>
    <col min="11" max="11" width="17.28515625" style="1" customWidth="1"/>
    <col min="12" max="12" width="35.140625" style="1" customWidth="1"/>
    <col min="13" max="16384" width="11.42578125" style="1"/>
  </cols>
  <sheetData>
    <row r="1" spans="2:12" ht="15.75" customHeight="1" x14ac:dyDescent="0.4">
      <c r="B1" s="7"/>
      <c r="E1" s="3"/>
      <c r="F1" s="362" t="str">
        <f>'CENTRO DE FORMACION '!F1</f>
        <v>PLANILLA DE SUELDO  MES DE DICIEMBRE 2019</v>
      </c>
      <c r="G1" s="3"/>
      <c r="H1" s="3"/>
      <c r="I1" s="62"/>
      <c r="J1" s="63"/>
      <c r="L1" s="5"/>
    </row>
    <row r="2" spans="2:12" ht="15.75" customHeight="1" thickBot="1" x14ac:dyDescent="0.45">
      <c r="B2" s="7"/>
      <c r="E2" s="3"/>
      <c r="F2" s="3"/>
      <c r="G2" s="3"/>
      <c r="H2" s="3"/>
      <c r="I2" s="8"/>
      <c r="J2" s="63"/>
      <c r="L2" s="5"/>
    </row>
    <row r="3" spans="2:12" ht="64.5" customHeight="1" thickBot="1" x14ac:dyDescent="0.25">
      <c r="B3" s="10" t="s">
        <v>0</v>
      </c>
      <c r="C3" s="12" t="s">
        <v>1</v>
      </c>
      <c r="D3" s="12" t="s">
        <v>2</v>
      </c>
      <c r="E3" s="11" t="s">
        <v>3</v>
      </c>
      <c r="F3" s="12" t="s">
        <v>4</v>
      </c>
      <c r="G3" s="12" t="s">
        <v>5</v>
      </c>
      <c r="H3" s="12" t="s">
        <v>20</v>
      </c>
      <c r="I3" s="64" t="s">
        <v>6</v>
      </c>
      <c r="J3" s="12" t="s">
        <v>8</v>
      </c>
      <c r="K3" s="65" t="s">
        <v>9</v>
      </c>
      <c r="L3" s="66" t="s">
        <v>10</v>
      </c>
    </row>
    <row r="4" spans="2:12" s="15" customFormat="1" ht="32.25" customHeight="1" thickBot="1" x14ac:dyDescent="0.25">
      <c r="B4" s="377" t="s">
        <v>21</v>
      </c>
      <c r="C4" s="393"/>
      <c r="D4" s="67">
        <f>+D5+D6+D7</f>
        <v>2990</v>
      </c>
      <c r="E4" s="67">
        <f>+E5+E6+E7</f>
        <v>70.5</v>
      </c>
      <c r="F4" s="67">
        <f>+F5+F6+F7</f>
        <v>216.78</v>
      </c>
      <c r="G4" s="67">
        <f>+G5+G6+G7</f>
        <v>0</v>
      </c>
      <c r="H4" s="67">
        <f>+H5+H6+H7</f>
        <v>0</v>
      </c>
      <c r="I4" s="67">
        <f>+I5+I6+I7</f>
        <v>239.66</v>
      </c>
      <c r="J4" s="67">
        <f>+J5+J6+J7</f>
        <v>526.94000000000005</v>
      </c>
      <c r="K4" s="68">
        <f t="shared" ref="E4:K4" si="0">+K5+K6+K7</f>
        <v>2463.06</v>
      </c>
      <c r="L4" s="69"/>
    </row>
    <row r="5" spans="2:12" ht="52.5" customHeight="1" thickBot="1" x14ac:dyDescent="0.25">
      <c r="B5" s="70">
        <v>1</v>
      </c>
      <c r="C5" s="71" t="s">
        <v>22</v>
      </c>
      <c r="D5" s="72">
        <v>1500</v>
      </c>
      <c r="E5" s="73">
        <v>30</v>
      </c>
      <c r="F5" s="73">
        <v>108.75</v>
      </c>
      <c r="G5" s="73">
        <v>0</v>
      </c>
      <c r="H5" s="73">
        <v>0</v>
      </c>
      <c r="I5" s="74">
        <v>153.22</v>
      </c>
      <c r="J5" s="73">
        <f>SUM(E5:I5)</f>
        <v>291.97000000000003</v>
      </c>
      <c r="K5" s="75">
        <f>+D5-J5</f>
        <v>1208.03</v>
      </c>
      <c r="L5" s="76"/>
    </row>
    <row r="6" spans="2:12" ht="52.5" customHeight="1" thickBot="1" x14ac:dyDescent="0.25">
      <c r="B6" s="77">
        <v>2</v>
      </c>
      <c r="C6" s="78" t="s">
        <v>23</v>
      </c>
      <c r="D6" s="79">
        <v>1140</v>
      </c>
      <c r="E6" s="80">
        <v>30</v>
      </c>
      <c r="F6" s="80">
        <v>82.65</v>
      </c>
      <c r="G6" s="80">
        <v>0</v>
      </c>
      <c r="H6" s="80">
        <v>0</v>
      </c>
      <c r="I6" s="81">
        <v>86.44</v>
      </c>
      <c r="J6" s="80">
        <f>SUM(E6:I6)</f>
        <v>199.09</v>
      </c>
      <c r="K6" s="82">
        <f>+D6-J6</f>
        <v>940.91</v>
      </c>
      <c r="L6" s="83"/>
    </row>
    <row r="7" spans="2:12" ht="52.5" customHeight="1" thickBot="1" x14ac:dyDescent="0.25">
      <c r="B7" s="84">
        <v>3</v>
      </c>
      <c r="C7" s="85" t="s">
        <v>24</v>
      </c>
      <c r="D7" s="86">
        <v>350</v>
      </c>
      <c r="E7" s="87">
        <v>10.5</v>
      </c>
      <c r="F7" s="87">
        <v>25.38</v>
      </c>
      <c r="G7" s="87">
        <v>0</v>
      </c>
      <c r="H7" s="87">
        <v>0</v>
      </c>
      <c r="I7" s="88">
        <v>0</v>
      </c>
      <c r="J7" s="87">
        <f>SUM(E7:I7)</f>
        <v>35.879999999999995</v>
      </c>
      <c r="K7" s="89">
        <f>+D7-J7</f>
        <v>314.12</v>
      </c>
      <c r="L7" s="83"/>
    </row>
    <row r="8" spans="2:12" ht="30.75" customHeight="1" thickBot="1" x14ac:dyDescent="0.25">
      <c r="B8" s="394" t="s">
        <v>25</v>
      </c>
      <c r="C8" s="395"/>
      <c r="D8" s="90">
        <f>+D9</f>
        <v>315</v>
      </c>
      <c r="E8" s="91">
        <f t="shared" ref="E8:K8" si="1">+E9</f>
        <v>9.4499999999999993</v>
      </c>
      <c r="F8" s="91">
        <f t="shared" si="1"/>
        <v>0</v>
      </c>
      <c r="G8" s="91">
        <f t="shared" si="1"/>
        <v>0</v>
      </c>
      <c r="H8" s="91">
        <f t="shared" si="1"/>
        <v>18.899999999999999</v>
      </c>
      <c r="I8" s="92">
        <f t="shared" si="1"/>
        <v>0</v>
      </c>
      <c r="J8" s="91">
        <f>+J9</f>
        <v>28.349999999999998</v>
      </c>
      <c r="K8" s="93">
        <f t="shared" si="1"/>
        <v>286.64999999999998</v>
      </c>
      <c r="L8" s="69"/>
    </row>
    <row r="9" spans="2:12" ht="52.5" customHeight="1" thickBot="1" x14ac:dyDescent="0.25">
      <c r="B9" s="94">
        <v>4</v>
      </c>
      <c r="C9" s="95" t="s">
        <v>26</v>
      </c>
      <c r="D9" s="96">
        <v>315</v>
      </c>
      <c r="E9" s="97">
        <v>9.4499999999999993</v>
      </c>
      <c r="F9" s="97">
        <v>0</v>
      </c>
      <c r="G9" s="97">
        <v>0</v>
      </c>
      <c r="H9" s="98">
        <v>18.899999999999999</v>
      </c>
      <c r="I9" s="98">
        <v>0</v>
      </c>
      <c r="J9" s="87">
        <f>SUM(E9:I9)</f>
        <v>28.349999999999998</v>
      </c>
      <c r="K9" s="89">
        <f>+D9-J9</f>
        <v>286.64999999999998</v>
      </c>
      <c r="L9" s="83"/>
    </row>
    <row r="10" spans="2:12" ht="30.75" customHeight="1" thickBot="1" x14ac:dyDescent="0.25">
      <c r="B10" s="377" t="s">
        <v>27</v>
      </c>
      <c r="C10" s="378"/>
      <c r="D10" s="99">
        <f>+D11</f>
        <v>700</v>
      </c>
      <c r="E10" s="67">
        <f t="shared" ref="E10:K10" si="2">+E11</f>
        <v>21</v>
      </c>
      <c r="F10" s="67">
        <f t="shared" si="2"/>
        <v>50.75</v>
      </c>
      <c r="G10" s="67">
        <f t="shared" si="2"/>
        <v>0</v>
      </c>
      <c r="H10" s="67">
        <f t="shared" si="2"/>
        <v>0</v>
      </c>
      <c r="I10" s="67">
        <f t="shared" si="2"/>
        <v>33.17</v>
      </c>
      <c r="J10" s="67">
        <f>+J11</f>
        <v>104.92</v>
      </c>
      <c r="K10" s="100">
        <f t="shared" si="2"/>
        <v>595.08000000000004</v>
      </c>
      <c r="L10" s="101"/>
    </row>
    <row r="11" spans="2:12" ht="52.5" customHeight="1" thickBot="1" x14ac:dyDescent="0.25">
      <c r="B11" s="102">
        <v>5</v>
      </c>
      <c r="C11" s="103" t="s">
        <v>28</v>
      </c>
      <c r="D11" s="104">
        <v>700</v>
      </c>
      <c r="E11" s="105">
        <v>21</v>
      </c>
      <c r="F11" s="105">
        <v>50.75</v>
      </c>
      <c r="G11" s="105">
        <v>0</v>
      </c>
      <c r="H11" s="105">
        <v>0</v>
      </c>
      <c r="I11" s="106">
        <v>33.17</v>
      </c>
      <c r="J11" s="107">
        <f>SUM(E11:I11)</f>
        <v>104.92</v>
      </c>
      <c r="K11" s="108">
        <f>+D11-J11</f>
        <v>595.08000000000004</v>
      </c>
      <c r="L11" s="109"/>
    </row>
    <row r="12" spans="2:12" ht="28.5" customHeight="1" thickBot="1" x14ac:dyDescent="0.25">
      <c r="B12" s="394" t="s">
        <v>29</v>
      </c>
      <c r="C12" s="395"/>
      <c r="D12" s="110">
        <f>+D13</f>
        <v>600</v>
      </c>
      <c r="E12" s="110">
        <f>+E13</f>
        <v>18</v>
      </c>
      <c r="F12" s="110">
        <f>+F13</f>
        <v>0</v>
      </c>
      <c r="G12" s="110">
        <f>+G13</f>
        <v>43.5</v>
      </c>
      <c r="H12" s="110">
        <f t="shared" ref="E12:K12" si="3">+H13</f>
        <v>0</v>
      </c>
      <c r="I12" s="110">
        <f>+I13</f>
        <v>24.22</v>
      </c>
      <c r="J12" s="110">
        <f>+J13</f>
        <v>85.72</v>
      </c>
      <c r="K12" s="110">
        <f t="shared" si="3"/>
        <v>514.28</v>
      </c>
      <c r="L12" s="111"/>
    </row>
    <row r="13" spans="2:12" ht="52.5" customHeight="1" thickBot="1" x14ac:dyDescent="0.25">
      <c r="B13" s="112">
        <v>6</v>
      </c>
      <c r="C13" s="113" t="s">
        <v>30</v>
      </c>
      <c r="D13" s="114">
        <v>600</v>
      </c>
      <c r="E13" s="114">
        <v>18</v>
      </c>
      <c r="F13" s="114">
        <v>0</v>
      </c>
      <c r="G13" s="114">
        <v>43.5</v>
      </c>
      <c r="H13" s="114">
        <v>0</v>
      </c>
      <c r="I13" s="115">
        <v>24.22</v>
      </c>
      <c r="J13" s="87">
        <f>SUM(E13:I13)</f>
        <v>85.72</v>
      </c>
      <c r="K13" s="89">
        <f>+D13-J13</f>
        <v>514.28</v>
      </c>
      <c r="L13" s="116"/>
    </row>
    <row r="14" spans="2:12" ht="50.1" customHeight="1" thickBot="1" x14ac:dyDescent="0.25">
      <c r="B14" s="396" t="s">
        <v>18</v>
      </c>
      <c r="C14" s="397"/>
      <c r="D14" s="117">
        <f>+D12+D10+D8+D4</f>
        <v>4605</v>
      </c>
      <c r="E14" s="117">
        <f t="shared" ref="E14:K14" si="4">+E12+E10+E8+E4</f>
        <v>118.95</v>
      </c>
      <c r="F14" s="117">
        <f t="shared" si="4"/>
        <v>267.52999999999997</v>
      </c>
      <c r="G14" s="117">
        <f t="shared" si="4"/>
        <v>43.5</v>
      </c>
      <c r="H14" s="117">
        <f t="shared" si="4"/>
        <v>18.899999999999999</v>
      </c>
      <c r="I14" s="117">
        <f t="shared" si="4"/>
        <v>297.05</v>
      </c>
      <c r="J14" s="118">
        <f t="shared" si="4"/>
        <v>745.93000000000006</v>
      </c>
      <c r="K14" s="119">
        <f t="shared" si="4"/>
        <v>3859.07</v>
      </c>
      <c r="L14" s="120" t="s">
        <v>19</v>
      </c>
    </row>
    <row r="15" spans="2:12" x14ac:dyDescent="0.2">
      <c r="B15" s="53"/>
      <c r="D15" s="55"/>
      <c r="E15" s="55"/>
      <c r="F15" s="55"/>
      <c r="G15" s="55"/>
      <c r="H15" s="55"/>
      <c r="I15" s="55"/>
      <c r="J15" s="55"/>
      <c r="K15" s="55"/>
      <c r="L15" s="54"/>
    </row>
    <row r="16" spans="2:12" x14ac:dyDescent="0.2">
      <c r="B16" s="53"/>
      <c r="D16" s="55"/>
      <c r="E16" s="55"/>
      <c r="F16" s="55"/>
      <c r="G16" s="55"/>
      <c r="H16" s="55"/>
      <c r="I16" s="55"/>
      <c r="J16" s="55"/>
      <c r="K16" s="55"/>
      <c r="L16" s="54"/>
    </row>
    <row r="17" spans="2:15" x14ac:dyDescent="0.2">
      <c r="B17" s="53"/>
      <c r="D17" s="55"/>
      <c r="E17" s="55"/>
      <c r="F17" s="55"/>
      <c r="G17" s="55"/>
      <c r="H17" s="55"/>
      <c r="I17" s="55"/>
      <c r="J17" s="55"/>
      <c r="K17" s="55"/>
      <c r="L17" s="54"/>
    </row>
    <row r="18" spans="2:15" x14ac:dyDescent="0.2">
      <c r="B18" s="53"/>
      <c r="D18" s="55"/>
      <c r="E18" s="55"/>
      <c r="F18" s="55"/>
      <c r="G18" s="55"/>
      <c r="H18" s="55"/>
      <c r="I18" s="55"/>
      <c r="J18" s="55"/>
      <c r="K18" s="55"/>
      <c r="L18" s="54"/>
    </row>
    <row r="19" spans="2:15" ht="15" x14ac:dyDescent="0.25">
      <c r="B19" s="121"/>
      <c r="C19" s="190"/>
      <c r="D19" s="344"/>
      <c r="E19" s="344"/>
      <c r="F19" s="344"/>
      <c r="G19" s="344"/>
      <c r="H19" s="344"/>
      <c r="I19" s="344"/>
      <c r="J19" s="123"/>
      <c r="K19" s="123"/>
      <c r="L19" s="59"/>
    </row>
    <row r="20" spans="2:15" ht="15" x14ac:dyDescent="0.25">
      <c r="B20" s="121"/>
      <c r="C20" s="190" t="str">
        <f>'CENTRO DE FORMACION '!C19</f>
        <v>SR. HERNAN JOSE TORRES ROMERO</v>
      </c>
      <c r="D20" s="344"/>
      <c r="E20" s="344"/>
      <c r="F20" s="344" t="str">
        <f>'CENTRO DE FORMACION '!F19</f>
        <v xml:space="preserve">LICDO. NAHIN ARNELGE FERRUFINO </v>
      </c>
      <c r="G20" s="344"/>
      <c r="H20" s="344"/>
      <c r="I20" s="344"/>
      <c r="J20" s="123" t="str">
        <f>'CENTRO DE FORMACION '!I19</f>
        <v xml:space="preserve">LICDA. GLORIA ISABEL GONZALEZ </v>
      </c>
      <c r="K20" s="123"/>
      <c r="L20" s="59"/>
    </row>
    <row r="21" spans="2:15" ht="15" x14ac:dyDescent="0.25">
      <c r="B21" s="121"/>
      <c r="C21" s="190" t="str">
        <f>'CENTRO DE FORMACION '!C20</f>
        <v>SINDICO MPAL</v>
      </c>
      <c r="D21" s="344"/>
      <c r="E21" s="344"/>
      <c r="F21" s="344" t="str">
        <f>'CENTRO DE FORMACION '!F20</f>
        <v>ALCALDE MPAL.</v>
      </c>
      <c r="G21" s="344"/>
      <c r="H21" s="344"/>
      <c r="I21" s="344"/>
      <c r="J21" s="123" t="str">
        <f>'CENTRO DE FORMACION '!I20</f>
        <v>CONTADORA MPAL.</v>
      </c>
      <c r="K21" s="123"/>
      <c r="L21" s="59"/>
      <c r="M21" s="54"/>
    </row>
    <row r="22" spans="2:15" ht="15" x14ac:dyDescent="0.25">
      <c r="B22" s="121"/>
      <c r="C22" s="190"/>
      <c r="D22" s="344"/>
      <c r="E22" s="344"/>
      <c r="F22" s="344"/>
      <c r="G22" s="344"/>
      <c r="H22" s="344"/>
      <c r="I22" s="344"/>
      <c r="J22" s="123"/>
      <c r="K22" s="123"/>
      <c r="L22" s="59"/>
      <c r="M22" s="54"/>
    </row>
    <row r="23" spans="2:15" s="124" customFormat="1" ht="15.75" x14ac:dyDescent="0.25">
      <c r="C23" s="190"/>
      <c r="D23" s="190"/>
      <c r="E23" s="190"/>
      <c r="F23" s="190"/>
      <c r="G23" s="190"/>
      <c r="H23" s="190"/>
      <c r="I23" s="190"/>
      <c r="M23" s="53"/>
      <c r="N23" s="1"/>
      <c r="O23" s="1"/>
    </row>
    <row r="24" spans="2:15" ht="18.75" customHeight="1" x14ac:dyDescent="0.25">
      <c r="C24" s="54"/>
      <c r="D24" s="54"/>
      <c r="E24" s="54"/>
      <c r="F24" s="194"/>
      <c r="G24" s="194"/>
      <c r="H24" s="194"/>
      <c r="I24" s="54"/>
      <c r="J24" s="59"/>
      <c r="K24" s="59"/>
      <c r="L24" s="59"/>
      <c r="M24" s="54"/>
    </row>
    <row r="25" spans="2:15" ht="15" x14ac:dyDescent="0.25">
      <c r="B25" s="59"/>
      <c r="C25" s="190"/>
      <c r="D25" s="345" t="str">
        <f>'CENTRO DE FORMACION '!C23</f>
        <v>LICDA. CARINA PATRICIA FLORES</v>
      </c>
      <c r="E25" s="190"/>
      <c r="F25" s="190"/>
      <c r="G25" s="190"/>
      <c r="H25" s="345" t="str">
        <f>'CENTRO DE FORMACION '!G23</f>
        <v>SR. MARIO ALBERTO DIAZ</v>
      </c>
      <c r="I25" s="190"/>
    </row>
    <row r="26" spans="2:15" ht="15" x14ac:dyDescent="0.25">
      <c r="B26" s="59"/>
      <c r="C26" s="190"/>
      <c r="D26" s="345" t="s">
        <v>104</v>
      </c>
      <c r="E26" s="190"/>
      <c r="F26" s="190"/>
      <c r="G26" s="190"/>
      <c r="H26" s="345" t="str">
        <f>'CENTRO DE FORMACION '!G24</f>
        <v>TESORERO</v>
      </c>
      <c r="I26" s="190"/>
    </row>
    <row r="27" spans="2:15" ht="15" x14ac:dyDescent="0.25">
      <c r="B27" s="122"/>
      <c r="C27" s="190"/>
      <c r="D27" s="190"/>
      <c r="E27" s="190"/>
      <c r="F27" s="190"/>
      <c r="G27" s="190"/>
      <c r="H27" s="190"/>
      <c r="I27" s="190"/>
      <c r="J27" s="122"/>
      <c r="K27" s="122"/>
      <c r="L27" s="122"/>
    </row>
    <row r="28" spans="2:15" x14ac:dyDescent="0.2">
      <c r="B28" s="60"/>
      <c r="C28" s="60"/>
      <c r="D28" s="60"/>
      <c r="E28" s="61"/>
      <c r="F28" s="55"/>
      <c r="G28" s="55"/>
      <c r="H28" s="55"/>
      <c r="I28" s="55"/>
      <c r="L28" s="60"/>
    </row>
    <row r="29" spans="2:15" x14ac:dyDescent="0.2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2:15" x14ac:dyDescent="0.2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2:15" x14ac:dyDescent="0.2">
      <c r="B31" s="60"/>
      <c r="C31" s="60"/>
      <c r="D31" s="60"/>
      <c r="E31" s="60"/>
      <c r="F31" s="60"/>
      <c r="G31" s="60"/>
      <c r="H31" s="60"/>
      <c r="I31" s="60"/>
    </row>
  </sheetData>
  <mergeCells count="5">
    <mergeCell ref="B4:C4"/>
    <mergeCell ref="B8:C8"/>
    <mergeCell ref="B10:C10"/>
    <mergeCell ref="B12:C12"/>
    <mergeCell ref="B14:C14"/>
  </mergeCells>
  <printOptions horizontalCentered="1"/>
  <pageMargins left="0.59055118110236227" right="0" top="0.19685039370078741" bottom="3.937007874015748E-2" header="0.19685039370078741" footer="0"/>
  <pageSetup paperSize="5" scale="49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0000"/>
  </sheetPr>
  <dimension ref="A2:N32"/>
  <sheetViews>
    <sheetView topLeftCell="A4" zoomScale="62" zoomScaleNormal="62" workbookViewId="0">
      <selection activeCell="J27" sqref="J27"/>
    </sheetView>
  </sheetViews>
  <sheetFormatPr baseColWidth="10" defaultRowHeight="12.75" x14ac:dyDescent="0.2"/>
  <cols>
    <col min="1" max="1" width="4.28515625" style="1" customWidth="1"/>
    <col min="2" max="2" width="5.28515625" style="1" customWidth="1"/>
    <col min="3" max="3" width="23.140625" style="1" customWidth="1"/>
    <col min="4" max="4" width="17.85546875" style="1" customWidth="1"/>
    <col min="5" max="5" width="16.140625" style="1" customWidth="1"/>
    <col min="6" max="6" width="18.42578125" style="1" customWidth="1"/>
    <col min="7" max="7" width="16.28515625" style="1" customWidth="1"/>
    <col min="8" max="8" width="16" style="1" customWidth="1"/>
    <col min="9" max="9" width="19" style="1" hidden="1" customWidth="1"/>
    <col min="10" max="10" width="20.140625" style="1" customWidth="1"/>
    <col min="11" max="11" width="19.5703125" style="1" customWidth="1"/>
    <col min="12" max="12" width="40.5703125" style="1" customWidth="1"/>
    <col min="13" max="16384" width="11.42578125" style="1"/>
  </cols>
  <sheetData>
    <row r="2" spans="1:14" ht="15.75" customHeight="1" x14ac:dyDescent="0.4">
      <c r="B2" s="7"/>
      <c r="E2" s="4" t="str">
        <f>'UNIDAD JURIDICA'!F1</f>
        <v>PLANILLA DE SUELDO  MES DE DICIEMBRE 2019</v>
      </c>
      <c r="F2" s="3"/>
      <c r="G2" s="3"/>
      <c r="I2" s="8"/>
      <c r="K2" s="4"/>
      <c r="L2" s="5"/>
    </row>
    <row r="3" spans="1:14" ht="15.75" customHeight="1" thickBot="1" x14ac:dyDescent="0.45">
      <c r="B3" s="7"/>
      <c r="E3" s="3"/>
      <c r="F3" s="3"/>
      <c r="G3" s="3"/>
      <c r="I3" s="8"/>
      <c r="K3" s="4"/>
      <c r="L3" s="5"/>
    </row>
    <row r="4" spans="1:14" ht="75.75" customHeight="1" thickBot="1" x14ac:dyDescent="0.25">
      <c r="A4" s="9"/>
      <c r="B4" s="10" t="s">
        <v>0</v>
      </c>
      <c r="C4" s="12" t="s">
        <v>1</v>
      </c>
      <c r="D4" s="12" t="s">
        <v>2</v>
      </c>
      <c r="E4" s="11" t="s">
        <v>3</v>
      </c>
      <c r="F4" s="12" t="s">
        <v>4</v>
      </c>
      <c r="G4" s="12" t="s">
        <v>5</v>
      </c>
      <c r="H4" s="12" t="s">
        <v>6</v>
      </c>
      <c r="I4" s="13" t="s">
        <v>7</v>
      </c>
      <c r="J4" s="12" t="s">
        <v>8</v>
      </c>
      <c r="K4" s="12" t="s">
        <v>9</v>
      </c>
      <c r="L4" s="14" t="s">
        <v>10</v>
      </c>
    </row>
    <row r="5" spans="1:14" s="15" customFormat="1" ht="35.25" customHeight="1" thickBot="1" x14ac:dyDescent="0.25">
      <c r="B5" s="401" t="s">
        <v>11</v>
      </c>
      <c r="C5" s="402"/>
      <c r="D5" s="16">
        <f t="shared" ref="D5:K5" si="0">+D6</f>
        <v>3000</v>
      </c>
      <c r="E5" s="16">
        <f t="shared" si="0"/>
        <v>30</v>
      </c>
      <c r="F5" s="16">
        <f t="shared" si="0"/>
        <v>217.5</v>
      </c>
      <c r="G5" s="16">
        <f t="shared" si="0"/>
        <v>0</v>
      </c>
      <c r="H5" s="16">
        <f t="shared" si="0"/>
        <v>502.93</v>
      </c>
      <c r="I5" s="16">
        <f t="shared" si="0"/>
        <v>0</v>
      </c>
      <c r="J5" s="16">
        <f>+J6</f>
        <v>750.43000000000006</v>
      </c>
      <c r="K5" s="16">
        <f t="shared" si="0"/>
        <v>2249.5699999999997</v>
      </c>
      <c r="L5" s="17"/>
    </row>
    <row r="6" spans="1:14" s="15" customFormat="1" ht="58.5" customHeight="1" thickBot="1" x14ac:dyDescent="0.25">
      <c r="B6" s="18">
        <v>1</v>
      </c>
      <c r="C6" s="19" t="s">
        <v>12</v>
      </c>
      <c r="D6" s="20">
        <v>3000</v>
      </c>
      <c r="E6" s="21">
        <v>30</v>
      </c>
      <c r="F6" s="22">
        <v>217.5</v>
      </c>
      <c r="G6" s="21">
        <v>0</v>
      </c>
      <c r="H6" s="23">
        <v>502.93</v>
      </c>
      <c r="I6" s="24"/>
      <c r="J6" s="21">
        <f>SUM(E6:I6)</f>
        <v>750.43000000000006</v>
      </c>
      <c r="K6" s="21">
        <f>+D6-J6</f>
        <v>2249.5699999999997</v>
      </c>
      <c r="L6" s="25"/>
    </row>
    <row r="7" spans="1:14" s="15" customFormat="1" ht="35.25" customHeight="1" thickBot="1" x14ac:dyDescent="0.25">
      <c r="B7" s="403" t="s">
        <v>13</v>
      </c>
      <c r="C7" s="404"/>
      <c r="D7" s="404"/>
      <c r="E7" s="404"/>
      <c r="F7" s="404"/>
      <c r="G7" s="404"/>
      <c r="H7" s="404"/>
      <c r="I7" s="404"/>
      <c r="J7" s="404"/>
      <c r="K7" s="404"/>
      <c r="L7" s="405"/>
      <c r="N7" s="26"/>
    </row>
    <row r="8" spans="1:14" s="15" customFormat="1" ht="51" customHeight="1" x14ac:dyDescent="0.2">
      <c r="B8" s="27">
        <v>2</v>
      </c>
      <c r="C8" s="28" t="s">
        <v>14</v>
      </c>
      <c r="D8" s="29">
        <v>400</v>
      </c>
      <c r="E8" s="29">
        <v>12</v>
      </c>
      <c r="F8" s="29">
        <v>29</v>
      </c>
      <c r="G8" s="30">
        <v>0</v>
      </c>
      <c r="H8" s="30">
        <v>0</v>
      </c>
      <c r="I8" s="31"/>
      <c r="J8" s="29">
        <f>SUM(E8:I8)</f>
        <v>41</v>
      </c>
      <c r="K8" s="29">
        <f>+D8-J8</f>
        <v>359</v>
      </c>
      <c r="L8" s="32"/>
      <c r="N8" s="26"/>
    </row>
    <row r="9" spans="1:14" s="15" customFormat="1" ht="63" customHeight="1" thickBot="1" x14ac:dyDescent="0.25">
      <c r="B9" s="33">
        <v>3</v>
      </c>
      <c r="C9" s="34" t="s">
        <v>15</v>
      </c>
      <c r="D9" s="35">
        <v>1040</v>
      </c>
      <c r="E9" s="36">
        <v>30</v>
      </c>
      <c r="F9" s="36">
        <v>75.400000000000006</v>
      </c>
      <c r="G9" s="36">
        <v>0</v>
      </c>
      <c r="H9" s="37">
        <v>67.89</v>
      </c>
      <c r="I9" s="38"/>
      <c r="J9" s="39">
        <f>SUM(E9:I9)</f>
        <v>173.29000000000002</v>
      </c>
      <c r="K9" s="39">
        <f>+D9-J9</f>
        <v>866.71</v>
      </c>
      <c r="L9" s="40"/>
      <c r="M9" s="41"/>
      <c r="N9" s="42"/>
    </row>
    <row r="10" spans="1:14" ht="33" customHeight="1" thickBot="1" x14ac:dyDescent="0.25">
      <c r="B10" s="398" t="s">
        <v>16</v>
      </c>
      <c r="C10" s="399"/>
      <c r="D10" s="399"/>
      <c r="E10" s="399"/>
      <c r="F10" s="399"/>
      <c r="G10" s="399"/>
      <c r="H10" s="399"/>
      <c r="I10" s="399"/>
      <c r="J10" s="399"/>
      <c r="K10" s="399"/>
      <c r="L10" s="400"/>
    </row>
    <row r="11" spans="1:14" ht="57" customHeight="1" x14ac:dyDescent="0.2">
      <c r="B11" s="43">
        <v>4</v>
      </c>
      <c r="C11" s="44" t="s">
        <v>17</v>
      </c>
      <c r="D11" s="45">
        <v>1210</v>
      </c>
      <c r="E11" s="46">
        <v>30</v>
      </c>
      <c r="F11" s="46">
        <v>0</v>
      </c>
      <c r="G11" s="46">
        <v>87.73</v>
      </c>
      <c r="H11" s="47">
        <v>99.45</v>
      </c>
      <c r="I11" s="46">
        <v>0</v>
      </c>
      <c r="J11" s="46">
        <f>SUM(E11:I11)</f>
        <v>217.18</v>
      </c>
      <c r="K11" s="46">
        <f>+D11-J11</f>
        <v>992.81999999999994</v>
      </c>
      <c r="L11" s="48"/>
    </row>
    <row r="12" spans="1:14" ht="36" customHeight="1" thickBot="1" x14ac:dyDescent="0.35">
      <c r="B12" s="341" t="s">
        <v>18</v>
      </c>
      <c r="C12" s="49"/>
      <c r="D12" s="50">
        <f>+D11+D9+D8+D6</f>
        <v>5650</v>
      </c>
      <c r="E12" s="50">
        <f>+E11+E9+E8+E6</f>
        <v>102</v>
      </c>
      <c r="F12" s="50">
        <f>+F11+F9+F8+F6</f>
        <v>321.89999999999998</v>
      </c>
      <c r="G12" s="50">
        <f>+G11+G9+G5</f>
        <v>87.73</v>
      </c>
      <c r="H12" s="50">
        <f>+H11+H9+H5</f>
        <v>670.27</v>
      </c>
      <c r="I12" s="50">
        <f t="shared" ref="I12" si="1">+I11+I9+I5</f>
        <v>0</v>
      </c>
      <c r="J12" s="51">
        <f>+J11+J9+J8+J6</f>
        <v>1181.9000000000001</v>
      </c>
      <c r="K12" s="50">
        <f>+K11+K9+K8+K5</f>
        <v>4468.0999999999995</v>
      </c>
      <c r="L12" s="52" t="s">
        <v>19</v>
      </c>
    </row>
    <row r="13" spans="1:14" x14ac:dyDescent="0.2">
      <c r="B13" s="53"/>
      <c r="D13" s="55"/>
      <c r="E13" s="55"/>
      <c r="F13" s="55"/>
      <c r="G13" s="55"/>
      <c r="H13" s="55"/>
      <c r="I13" s="55"/>
      <c r="J13" s="55"/>
      <c r="K13" s="55"/>
      <c r="L13" s="54"/>
    </row>
    <row r="14" spans="1:14" x14ac:dyDescent="0.2">
      <c r="B14" s="53"/>
      <c r="D14" s="55"/>
      <c r="E14" s="55"/>
      <c r="F14" s="55"/>
      <c r="G14" s="55"/>
      <c r="H14" s="55"/>
      <c r="I14" s="55"/>
      <c r="J14" s="55"/>
      <c r="K14" s="55"/>
      <c r="L14" s="54"/>
    </row>
    <row r="15" spans="1:14" x14ac:dyDescent="0.2">
      <c r="B15" s="53"/>
      <c r="D15" s="55"/>
      <c r="E15" s="55"/>
      <c r="F15" s="55"/>
      <c r="G15" s="55"/>
      <c r="H15" s="55"/>
      <c r="I15" s="55"/>
      <c r="J15" s="55"/>
      <c r="K15" s="55"/>
      <c r="L15" s="54"/>
    </row>
    <row r="16" spans="1:14" x14ac:dyDescent="0.2">
      <c r="B16" s="53"/>
      <c r="C16" s="57"/>
      <c r="D16" s="58"/>
      <c r="E16" s="58"/>
      <c r="F16" s="58"/>
      <c r="G16" s="58"/>
      <c r="H16" s="58"/>
      <c r="I16" s="58"/>
      <c r="J16" s="58"/>
      <c r="K16" s="55"/>
      <c r="L16" s="54"/>
    </row>
    <row r="17" spans="2:14" x14ac:dyDescent="0.2">
      <c r="B17" s="53"/>
      <c r="C17" s="57"/>
      <c r="D17" s="58"/>
      <c r="E17" s="58"/>
      <c r="F17" s="58"/>
      <c r="G17" s="58"/>
      <c r="H17" s="58"/>
      <c r="I17" s="58"/>
      <c r="J17" s="58"/>
      <c r="K17" s="55"/>
      <c r="L17" s="54"/>
    </row>
    <row r="18" spans="2:14" x14ac:dyDescent="0.2">
      <c r="B18" s="53"/>
      <c r="C18" s="57" t="str">
        <f>'UNIDAD JURIDICA'!C20</f>
        <v>SR. HERNAN JOSE TORRES ROMERO</v>
      </c>
      <c r="D18" s="58"/>
      <c r="E18" s="58"/>
      <c r="F18" s="58" t="str">
        <f>'UNIDAD JURIDICA'!F20</f>
        <v xml:space="preserve">LICDO. NAHIN ARNELGE FERRUFINO </v>
      </c>
      <c r="G18" s="58"/>
      <c r="H18" s="58"/>
      <c r="I18" s="58"/>
      <c r="J18" s="58"/>
      <c r="K18" s="55" t="str">
        <f>'UNIDAD JURIDICA'!J20</f>
        <v xml:space="preserve">LICDA. GLORIA ISABEL GONZALEZ </v>
      </c>
      <c r="L18" s="54"/>
    </row>
    <row r="19" spans="2:14" x14ac:dyDescent="0.2">
      <c r="B19" s="53"/>
      <c r="C19" s="57" t="str">
        <f>'UNIDAD JURIDICA'!C21</f>
        <v>SINDICO MPAL</v>
      </c>
      <c r="D19" s="58"/>
      <c r="E19" s="58"/>
      <c r="F19" s="58" t="str">
        <f>'UNIDAD JURIDICA'!F21</f>
        <v>ALCALDE MPAL.</v>
      </c>
      <c r="G19" s="58"/>
      <c r="H19" s="58"/>
      <c r="I19" s="58"/>
      <c r="J19" s="58"/>
      <c r="K19" s="55" t="str">
        <f>'UNIDAD JURIDICA'!J21</f>
        <v>CONTADORA MPAL.</v>
      </c>
      <c r="L19" s="54"/>
    </row>
    <row r="20" spans="2:14" x14ac:dyDescent="0.2">
      <c r="B20" s="53"/>
      <c r="C20" s="57"/>
      <c r="D20" s="58"/>
      <c r="E20" s="58"/>
      <c r="F20" s="58"/>
      <c r="G20" s="58"/>
      <c r="H20" s="58"/>
      <c r="I20" s="58"/>
      <c r="J20" s="58"/>
      <c r="K20" s="55"/>
      <c r="L20" s="54"/>
    </row>
    <row r="21" spans="2:14" x14ac:dyDescent="0.2">
      <c r="B21" s="53"/>
      <c r="C21" s="57"/>
      <c r="D21" s="58"/>
      <c r="E21" s="58"/>
      <c r="F21" s="58"/>
      <c r="G21" s="58"/>
      <c r="H21" s="58"/>
      <c r="I21" s="58"/>
      <c r="J21" s="58"/>
      <c r="K21" s="55"/>
      <c r="L21" s="54"/>
    </row>
    <row r="22" spans="2:14" x14ac:dyDescent="0.2">
      <c r="B22" s="56"/>
      <c r="C22" s="57"/>
      <c r="D22" s="58" t="str">
        <f>'UNIDAD JURIDICA'!D25</f>
        <v>LICDA. CARINA PATRICIA FLORES</v>
      </c>
      <c r="E22" s="58"/>
      <c r="F22" s="58"/>
      <c r="G22" s="58"/>
      <c r="H22" s="58" t="str">
        <f>'SERVICIOS GENERALES'!D28</f>
        <v>SR. MARIO ALBERTO DIAZ</v>
      </c>
      <c r="I22" s="58"/>
      <c r="J22" s="58"/>
      <c r="K22" s="58"/>
      <c r="L22" s="57"/>
      <c r="M22" s="57"/>
      <c r="N22" s="57"/>
    </row>
    <row r="23" spans="2:14" x14ac:dyDescent="0.2">
      <c r="B23" s="54"/>
      <c r="C23" s="57"/>
      <c r="D23" s="346" t="str">
        <f>'UNIDAD JURIDICA'!D26</f>
        <v>JEFA DE DESARROLLO HUMANO</v>
      </c>
      <c r="E23" s="57"/>
      <c r="F23" s="57"/>
      <c r="G23" s="57"/>
      <c r="H23" s="346" t="str">
        <f>'SERVICIOS GENERALES'!D29</f>
        <v>TESORERO</v>
      </c>
      <c r="I23" s="57"/>
      <c r="J23" s="57"/>
      <c r="K23" s="54"/>
    </row>
    <row r="24" spans="2:14" x14ac:dyDescent="0.2">
      <c r="B24" s="54"/>
      <c r="K24" s="54"/>
    </row>
    <row r="25" spans="2:14" x14ac:dyDescent="0.2">
      <c r="B25" s="60"/>
      <c r="C25" s="60"/>
      <c r="D25" s="60"/>
      <c r="E25" s="61"/>
      <c r="F25" s="55"/>
      <c r="G25" s="55"/>
      <c r="H25" s="60"/>
      <c r="I25" s="55"/>
      <c r="L25" s="60"/>
    </row>
    <row r="26" spans="2:14" x14ac:dyDescent="0.2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2:14" x14ac:dyDescent="0.2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2:14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2:14" x14ac:dyDescent="0.2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2:14" x14ac:dyDescent="0.2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2:14" x14ac:dyDescent="0.2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2:14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</sheetData>
  <mergeCells count="3">
    <mergeCell ref="B10:L10"/>
    <mergeCell ref="B5:C5"/>
    <mergeCell ref="B7:L7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B4:M32"/>
  <sheetViews>
    <sheetView topLeftCell="A7" zoomScale="71" zoomScaleNormal="71" workbookViewId="0">
      <selection activeCell="I27" sqref="I27"/>
    </sheetView>
  </sheetViews>
  <sheetFormatPr baseColWidth="10" defaultRowHeight="12.75" x14ac:dyDescent="0.2"/>
  <cols>
    <col min="1" max="1" width="0.7109375" style="1" customWidth="1"/>
    <col min="2" max="2" width="4.7109375" style="1" customWidth="1"/>
    <col min="3" max="3" width="15" style="250" customWidth="1"/>
    <col min="4" max="4" width="16.42578125" style="250" customWidth="1"/>
    <col min="5" max="5" width="13.28515625" style="1" customWidth="1"/>
    <col min="6" max="8" width="13.85546875" style="1" customWidth="1"/>
    <col min="9" max="9" width="17.42578125" style="1" customWidth="1"/>
    <col min="10" max="10" width="16.140625" style="1" customWidth="1"/>
    <col min="11" max="11" width="28.42578125" style="1" customWidth="1"/>
    <col min="12" max="16384" width="11.42578125" style="1"/>
  </cols>
  <sheetData>
    <row r="4" spans="2:13" ht="15.75" x14ac:dyDescent="0.25">
      <c r="E4" s="2" t="str">
        <f>CONTRATO!E2</f>
        <v>PLANILLA DE SUELDO  MES DE DICIEMBRE 2019</v>
      </c>
    </row>
    <row r="6" spans="2:13" ht="13.5" thickBot="1" x14ac:dyDescent="0.25"/>
    <row r="7" spans="2:13" ht="80.25" customHeight="1" thickBot="1" x14ac:dyDescent="0.25">
      <c r="B7" s="251" t="s">
        <v>0</v>
      </c>
      <c r="C7" s="254" t="s">
        <v>1</v>
      </c>
      <c r="D7" s="254" t="s">
        <v>2</v>
      </c>
      <c r="E7" s="252" t="s">
        <v>3</v>
      </c>
      <c r="F7" s="253" t="s">
        <v>4</v>
      </c>
      <c r="G7" s="253" t="s">
        <v>35</v>
      </c>
      <c r="H7" s="253" t="s">
        <v>6</v>
      </c>
      <c r="I7" s="253" t="s">
        <v>8</v>
      </c>
      <c r="J7" s="253" t="s">
        <v>9</v>
      </c>
      <c r="K7" s="325" t="s">
        <v>10</v>
      </c>
    </row>
    <row r="8" spans="2:13" ht="21" customHeight="1" thickBot="1" x14ac:dyDescent="0.25">
      <c r="B8" s="411" t="s">
        <v>88</v>
      </c>
      <c r="C8" s="412"/>
      <c r="D8" s="412"/>
      <c r="E8" s="412"/>
      <c r="F8" s="412"/>
      <c r="G8" s="412"/>
      <c r="H8" s="412"/>
      <c r="I8" s="412"/>
      <c r="J8" s="412"/>
      <c r="K8" s="413"/>
    </row>
    <row r="9" spans="2:13" ht="66" customHeight="1" x14ac:dyDescent="0.2">
      <c r="B9" s="351">
        <v>1</v>
      </c>
      <c r="C9" s="352" t="s">
        <v>89</v>
      </c>
      <c r="D9" s="353">
        <v>525</v>
      </c>
      <c r="E9" s="354">
        <v>15.75</v>
      </c>
      <c r="F9" s="354">
        <v>38.06</v>
      </c>
      <c r="G9" s="354">
        <v>0</v>
      </c>
      <c r="H9" s="354">
        <v>25.09</v>
      </c>
      <c r="I9" s="355">
        <f>SUM(E9:H9)</f>
        <v>78.900000000000006</v>
      </c>
      <c r="J9" s="355">
        <f>+D9-I9</f>
        <v>446.1</v>
      </c>
      <c r="K9" s="356"/>
    </row>
    <row r="10" spans="2:13" s="271" customFormat="1" ht="27" customHeight="1" x14ac:dyDescent="0.2">
      <c r="B10" s="406" t="s">
        <v>90</v>
      </c>
      <c r="C10" s="407"/>
      <c r="D10" s="407"/>
      <c r="E10" s="407"/>
      <c r="F10" s="407"/>
      <c r="G10" s="407"/>
      <c r="H10" s="407"/>
      <c r="I10" s="407"/>
      <c r="J10" s="407"/>
      <c r="K10" s="408"/>
      <c r="L10" s="326"/>
      <c r="M10" s="326"/>
    </row>
    <row r="11" spans="2:13" s="271" customFormat="1" ht="66.75" customHeight="1" x14ac:dyDescent="0.2">
      <c r="B11" s="327">
        <v>2</v>
      </c>
      <c r="C11" s="328" t="s">
        <v>91</v>
      </c>
      <c r="D11" s="329">
        <v>1040</v>
      </c>
      <c r="E11" s="330">
        <v>30</v>
      </c>
      <c r="F11" s="330">
        <v>0</v>
      </c>
      <c r="G11" s="330">
        <v>75.400000000000006</v>
      </c>
      <c r="H11" s="349">
        <v>67.88</v>
      </c>
      <c r="I11" s="350">
        <f>SUM(E11:H11)</f>
        <v>173.28</v>
      </c>
      <c r="J11" s="330">
        <f>+D11-I11</f>
        <v>866.72</v>
      </c>
      <c r="K11" s="357"/>
    </row>
    <row r="12" spans="2:13" s="271" customFormat="1" ht="66.75" customHeight="1" thickBot="1" x14ac:dyDescent="0.25">
      <c r="B12" s="84">
        <v>3</v>
      </c>
      <c r="C12" s="85" t="s">
        <v>92</v>
      </c>
      <c r="D12" s="358">
        <v>420</v>
      </c>
      <c r="E12" s="359">
        <v>12.6</v>
      </c>
      <c r="F12" s="359">
        <v>30.45</v>
      </c>
      <c r="G12" s="359">
        <v>0</v>
      </c>
      <c r="H12" s="359">
        <v>0</v>
      </c>
      <c r="I12" s="359">
        <f>SUM(E12:H12)</f>
        <v>43.05</v>
      </c>
      <c r="J12" s="359">
        <f>+D12-I12</f>
        <v>376.95</v>
      </c>
      <c r="K12" s="360"/>
    </row>
    <row r="13" spans="2:13" ht="42.75" customHeight="1" thickBot="1" x14ac:dyDescent="0.25">
      <c r="B13" s="409" t="s">
        <v>18</v>
      </c>
      <c r="C13" s="410"/>
      <c r="D13" s="331">
        <f>SUM(D9:D12)</f>
        <v>1985</v>
      </c>
      <c r="E13" s="332">
        <f>SUM(E9:E12)</f>
        <v>58.35</v>
      </c>
      <c r="F13" s="333">
        <f>SUM(F9:F12)</f>
        <v>68.510000000000005</v>
      </c>
      <c r="G13" s="333">
        <f>SUM(G9:G12)</f>
        <v>75.400000000000006</v>
      </c>
      <c r="H13" s="332">
        <f>SUM(H9:H12)</f>
        <v>92.97</v>
      </c>
      <c r="I13" s="332">
        <f>SUM(I9:I12)</f>
        <v>295.23</v>
      </c>
      <c r="J13" s="332">
        <f>SUM(J9:J12)</f>
        <v>1689.7700000000002</v>
      </c>
      <c r="K13" s="334" t="s">
        <v>93</v>
      </c>
    </row>
    <row r="14" spans="2:13" x14ac:dyDescent="0.2">
      <c r="B14" s="53"/>
      <c r="D14" s="335"/>
      <c r="E14" s="55"/>
      <c r="F14" s="55"/>
      <c r="G14" s="55"/>
      <c r="H14" s="55"/>
      <c r="I14" s="55"/>
      <c r="J14" s="55"/>
      <c r="K14" s="54"/>
    </row>
    <row r="15" spans="2:13" x14ac:dyDescent="0.2">
      <c r="B15" s="53"/>
      <c r="D15" s="335"/>
      <c r="E15" s="55"/>
      <c r="F15" s="55"/>
      <c r="G15" s="55"/>
      <c r="H15" s="55"/>
      <c r="I15" s="55"/>
      <c r="J15" s="55"/>
      <c r="K15" s="54"/>
    </row>
    <row r="16" spans="2:13" x14ac:dyDescent="0.2">
      <c r="B16" s="53"/>
      <c r="D16" s="335"/>
      <c r="E16" s="55"/>
      <c r="F16" s="55"/>
      <c r="G16" s="55"/>
      <c r="H16" s="55"/>
      <c r="I16" s="55"/>
      <c r="J16" s="55"/>
      <c r="K16" s="54"/>
    </row>
    <row r="17" spans="2:12" x14ac:dyDescent="0.2">
      <c r="B17" s="53"/>
      <c r="D17" s="335" t="str">
        <f>CONTRATO!C18</f>
        <v>SR. HERNAN JOSE TORRES ROMERO</v>
      </c>
      <c r="E17" s="55"/>
      <c r="F17" s="55"/>
      <c r="G17" s="55"/>
      <c r="H17" s="55" t="str">
        <f>CONTRATO!F18</f>
        <v xml:space="preserve">LICDO. NAHIN ARNELGE FERRUFINO </v>
      </c>
      <c r="I17" s="55"/>
      <c r="J17" s="55"/>
      <c r="K17" s="54" t="str">
        <f>CONTRATO!K18</f>
        <v xml:space="preserve">LICDA. GLORIA ISABEL GONZALEZ </v>
      </c>
    </row>
    <row r="18" spans="2:12" x14ac:dyDescent="0.2">
      <c r="B18" s="53"/>
      <c r="D18" s="335" t="str">
        <f>CONTRATO!C19</f>
        <v>SINDICO MPAL</v>
      </c>
      <c r="E18" s="55"/>
      <c r="F18" s="55"/>
      <c r="G18" s="55"/>
      <c r="H18" s="55" t="str">
        <f>CONTRATO!F19</f>
        <v>ALCALDE MPAL.</v>
      </c>
      <c r="I18" s="55"/>
      <c r="J18" s="55"/>
      <c r="K18" s="54" t="str">
        <f>CONTRATO!K19</f>
        <v>CONTADORA MPAL.</v>
      </c>
    </row>
    <row r="19" spans="2:12" x14ac:dyDescent="0.2">
      <c r="B19" s="53"/>
      <c r="D19" s="335"/>
      <c r="E19" s="55"/>
      <c r="F19" s="55"/>
      <c r="G19" s="55"/>
      <c r="H19" s="55"/>
      <c r="I19" s="55"/>
      <c r="J19" s="55"/>
      <c r="K19" s="54"/>
    </row>
    <row r="20" spans="2:12" ht="15" x14ac:dyDescent="0.25">
      <c r="B20" s="322"/>
      <c r="C20" s="324"/>
      <c r="D20" s="337"/>
      <c r="E20" s="338"/>
      <c r="F20" s="338"/>
      <c r="G20" s="338"/>
      <c r="H20" s="338"/>
      <c r="I20" s="338"/>
      <c r="J20" s="338"/>
      <c r="K20" s="319"/>
      <c r="L20" s="9"/>
    </row>
    <row r="21" spans="2:12" ht="15" x14ac:dyDescent="0.25">
      <c r="B21" s="322"/>
      <c r="C21" s="324"/>
      <c r="D21" s="337" t="str">
        <f>CONTRATO!D22</f>
        <v>LICDA. CARINA PATRICIA FLORES</v>
      </c>
      <c r="E21" s="338"/>
      <c r="F21" s="338"/>
      <c r="G21" s="338"/>
      <c r="H21" s="338"/>
      <c r="I21" s="338" t="str">
        <f>CONTRATO!H22</f>
        <v>SR. MARIO ALBERTO DIAZ</v>
      </c>
      <c r="J21" s="338"/>
      <c r="K21" s="319"/>
      <c r="L21" s="9"/>
    </row>
    <row r="22" spans="2:12" ht="15" x14ac:dyDescent="0.25">
      <c r="B22" s="319"/>
      <c r="C22" s="336"/>
      <c r="D22" s="336"/>
      <c r="E22" s="347" t="str">
        <f>CONTRATO!D23</f>
        <v>JEFA DE DESARROLLO HUMANO</v>
      </c>
      <c r="F22" s="319"/>
      <c r="G22" s="319"/>
      <c r="H22" s="319"/>
      <c r="I22" s="348" t="str">
        <f>CONTRATO!H23</f>
        <v>TESORERO</v>
      </c>
      <c r="J22" s="9"/>
      <c r="K22" s="9"/>
      <c r="L22" s="9"/>
    </row>
    <row r="23" spans="2:12" ht="15" x14ac:dyDescent="0.25">
      <c r="B23" s="319"/>
      <c r="C23" s="324"/>
      <c r="D23" s="324"/>
      <c r="E23" s="9"/>
      <c r="F23" s="9"/>
      <c r="G23" s="9"/>
      <c r="H23" s="9"/>
      <c r="I23" s="9"/>
      <c r="J23" s="9"/>
      <c r="K23" s="9"/>
      <c r="L23" s="9"/>
    </row>
    <row r="24" spans="2:12" ht="15" x14ac:dyDescent="0.25">
      <c r="B24" s="319"/>
      <c r="C24" s="324"/>
      <c r="D24" s="324"/>
      <c r="E24" s="9"/>
      <c r="F24" s="9"/>
      <c r="G24" s="9"/>
      <c r="H24" s="9"/>
      <c r="I24" s="9"/>
      <c r="J24" s="9"/>
      <c r="K24" s="9"/>
      <c r="L24" s="9"/>
    </row>
    <row r="25" spans="2:12" ht="15" x14ac:dyDescent="0.25">
      <c r="B25" s="319"/>
      <c r="C25" s="324"/>
      <c r="D25" s="324"/>
      <c r="E25" s="9"/>
      <c r="F25" s="9"/>
      <c r="G25" s="9"/>
      <c r="H25" s="9"/>
      <c r="I25" s="9"/>
      <c r="J25" s="9"/>
      <c r="K25" s="9"/>
      <c r="L25" s="9"/>
    </row>
    <row r="26" spans="2:12" ht="15" x14ac:dyDescent="0.25">
      <c r="B26" s="319"/>
      <c r="C26" s="324"/>
      <c r="D26" s="324"/>
      <c r="E26" s="9"/>
      <c r="F26" s="9"/>
      <c r="G26" s="9"/>
      <c r="H26" s="9"/>
      <c r="I26" s="9"/>
      <c r="J26" s="9"/>
      <c r="K26" s="9"/>
      <c r="L26" s="9"/>
    </row>
    <row r="27" spans="2:12" ht="15" x14ac:dyDescent="0.25">
      <c r="B27" s="9"/>
      <c r="C27" s="324"/>
      <c r="D27" s="324"/>
      <c r="E27" s="319"/>
      <c r="F27" s="319"/>
      <c r="G27" s="319"/>
      <c r="H27" s="319"/>
      <c r="I27" s="9"/>
      <c r="J27" s="9"/>
      <c r="K27" s="9"/>
      <c r="L27" s="9"/>
    </row>
    <row r="28" spans="2:12" ht="15" x14ac:dyDescent="0.25">
      <c r="B28" s="9"/>
      <c r="C28" s="324"/>
      <c r="D28" s="324"/>
      <c r="E28" s="319"/>
      <c r="F28" s="319"/>
      <c r="G28" s="319"/>
      <c r="H28" s="319"/>
      <c r="K28" s="9"/>
      <c r="L28" s="9"/>
    </row>
    <row r="29" spans="2:12" ht="15" x14ac:dyDescent="0.25">
      <c r="B29" s="9"/>
      <c r="C29" s="324"/>
      <c r="D29" s="324"/>
      <c r="E29" s="319"/>
      <c r="F29" s="319"/>
      <c r="G29" s="319"/>
      <c r="H29" s="319"/>
      <c r="K29" s="9"/>
      <c r="L29" s="9"/>
    </row>
    <row r="30" spans="2:12" ht="14.25" x14ac:dyDescent="0.2">
      <c r="B30" s="9"/>
      <c r="C30" s="324"/>
      <c r="D30" s="324"/>
      <c r="E30" s="9"/>
      <c r="F30" s="9"/>
      <c r="G30" s="9"/>
      <c r="H30" s="9"/>
      <c r="I30" s="9"/>
      <c r="J30" s="9"/>
      <c r="K30" s="9"/>
      <c r="L30" s="9"/>
    </row>
    <row r="31" spans="2:12" x14ac:dyDescent="0.2">
      <c r="B31" s="60"/>
      <c r="C31" s="339"/>
      <c r="D31" s="339"/>
      <c r="E31" s="60"/>
      <c r="F31" s="60"/>
      <c r="G31" s="60"/>
      <c r="H31" s="60"/>
      <c r="I31" s="60"/>
      <c r="J31" s="60"/>
      <c r="K31" s="60"/>
    </row>
    <row r="32" spans="2:12" x14ac:dyDescent="0.2">
      <c r="B32" s="60"/>
      <c r="C32" s="339"/>
      <c r="D32" s="339"/>
      <c r="E32" s="60"/>
      <c r="F32" s="60"/>
      <c r="G32" s="60"/>
      <c r="H32" s="60"/>
      <c r="I32" s="60"/>
      <c r="J32" s="60"/>
      <c r="K32" s="60"/>
    </row>
  </sheetData>
  <mergeCells count="3">
    <mergeCell ref="B10:K10"/>
    <mergeCell ref="B13:C13"/>
    <mergeCell ref="B8:K8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CENTRO DE FORMACION </vt:lpstr>
      <vt:lpstr>TIANGUE Y RASTRO</vt:lpstr>
      <vt:lpstr>SERVICIOS GENERALES</vt:lpstr>
      <vt:lpstr>UNIDAD JURIDICA</vt:lpstr>
      <vt:lpstr>CONTRATO</vt:lpstr>
      <vt:lpstr>DESPACHO</vt:lpstr>
      <vt:lpstr>DESPACHO!Área_de_impresión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2020-01-10T19:40:32Z</cp:lastPrinted>
  <dcterms:created xsi:type="dcterms:W3CDTF">2019-12-14T14:15:57Z</dcterms:created>
  <dcterms:modified xsi:type="dcterms:W3CDTF">2020-03-13T14:20:58Z</dcterms:modified>
</cp:coreProperties>
</file>