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NOVIEMBRE\"/>
    </mc:Choice>
  </mc:AlternateContent>
  <xr:revisionPtr revIDLastSave="0" documentId="13_ncr:1_{23223E2C-5BD7-4E27-B081-EDAC3C13E2AD}" xr6:coauthVersionLast="45" xr6:coauthVersionMax="45" xr10:uidLastSave="{00000000-0000-0000-0000-000000000000}"/>
  <bookViews>
    <workbookView xWindow="-120" yWindow="-120" windowWidth="20730" windowHeight="11160" firstSheet="14" activeTab="17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AIP" sheetId="112" r:id="rId8"/>
    <sheet name="TIANGUE Y RASTRO" sheetId="7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UNIDAD JURIDICA" sheetId="160" r:id="rId15"/>
    <sheet name="GESTION T." sheetId="118" r:id="rId16"/>
    <sheet name="CONTRATO" sheetId="159" r:id="rId17"/>
    <sheet name="CONTRATO NUEVO" sheetId="163" r:id="rId18"/>
  </sheets>
  <externalReferences>
    <externalReference r:id="rId19"/>
  </externalReferences>
  <definedNames>
    <definedName name="_xlnm.Print_Area" localSheetId="0">DESPACHO!$A$1:$K$27</definedName>
    <definedName name="_xlnm.Print_Area" localSheetId="6">MERC.MLES!$A$1:$M$34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07" l="1"/>
  <c r="D16" i="105"/>
  <c r="I14" i="112"/>
  <c r="H14" i="112"/>
  <c r="G14" i="112"/>
  <c r="F14" i="112"/>
  <c r="E14" i="112"/>
  <c r="D14" i="112"/>
  <c r="C20" i="7"/>
  <c r="H15" i="113"/>
  <c r="F15" i="113"/>
  <c r="C15" i="113"/>
  <c r="H16" i="114"/>
  <c r="G16" i="114"/>
  <c r="F16" i="114"/>
  <c r="E16" i="114"/>
  <c r="D16" i="114"/>
  <c r="C16" i="114"/>
  <c r="K18" i="115"/>
  <c r="H19" i="115"/>
  <c r="D19" i="115"/>
  <c r="D13" i="9"/>
  <c r="D17" i="117"/>
  <c r="I11" i="117"/>
  <c r="J13" i="160"/>
  <c r="J12" i="160" s="1"/>
  <c r="D14" i="160"/>
  <c r="I9" i="118"/>
  <c r="I12" i="118"/>
  <c r="D12" i="118"/>
  <c r="J12" i="159"/>
  <c r="D12" i="159"/>
  <c r="D8" i="163"/>
  <c r="E2" i="163"/>
  <c r="E2" i="159"/>
  <c r="E2" i="118"/>
  <c r="E1" i="160"/>
  <c r="E1" i="117"/>
  <c r="E2" i="9"/>
  <c r="E4" i="115"/>
  <c r="C2" i="114"/>
  <c r="D2" i="113"/>
  <c r="D1" i="7"/>
  <c r="E1" i="112"/>
  <c r="E1" i="121"/>
  <c r="E2" i="109"/>
  <c r="D2" i="108"/>
  <c r="D3" i="105"/>
  <c r="D4" i="107"/>
  <c r="E3" i="120"/>
  <c r="J11" i="105"/>
  <c r="J16" i="105" s="1"/>
  <c r="F16" i="105"/>
  <c r="E16" i="105"/>
  <c r="J5" i="108"/>
  <c r="F5" i="108"/>
  <c r="D5" i="108"/>
  <c r="D13" i="108" s="1"/>
  <c r="D11" i="108"/>
  <c r="I10" i="109"/>
  <c r="I12" i="109"/>
  <c r="H12" i="109"/>
  <c r="E12" i="109"/>
  <c r="D12" i="109"/>
  <c r="H9" i="121"/>
  <c r="D9" i="121"/>
  <c r="I11" i="112"/>
  <c r="I13" i="7"/>
  <c r="I11" i="7"/>
  <c r="I20" i="7" s="1"/>
  <c r="I17" i="7"/>
  <c r="H14" i="113"/>
  <c r="E15" i="113"/>
  <c r="H9" i="114"/>
  <c r="H14" i="114"/>
  <c r="K9" i="115"/>
  <c r="K15" i="115"/>
  <c r="I13" i="9"/>
  <c r="H13" i="9"/>
  <c r="G13" i="9"/>
  <c r="F13" i="9"/>
  <c r="E13" i="9"/>
  <c r="I10" i="117"/>
  <c r="I15" i="117"/>
  <c r="I4" i="160"/>
  <c r="H4" i="160"/>
  <c r="G4" i="160"/>
  <c r="F4" i="160"/>
  <c r="E4" i="160"/>
  <c r="D4" i="160"/>
  <c r="I12" i="160"/>
  <c r="H12" i="160"/>
  <c r="G12" i="160"/>
  <c r="F12" i="160"/>
  <c r="E12" i="160"/>
  <c r="D12" i="160"/>
  <c r="C25" i="107"/>
  <c r="C22" i="105" s="1"/>
  <c r="C19" i="108" s="1"/>
  <c r="D17" i="109" s="1"/>
  <c r="C15" i="121" s="1"/>
  <c r="C19" i="112" s="1"/>
  <c r="B26" i="7" s="1"/>
  <c r="B22" i="113" s="1"/>
  <c r="B23" i="114" s="1"/>
  <c r="C23" i="115" s="1"/>
  <c r="C18" i="9" s="1"/>
  <c r="C20" i="117" s="1"/>
  <c r="B19" i="160" s="1"/>
  <c r="D17" i="120"/>
  <c r="C24" i="107" s="1"/>
  <c r="C21" i="105" s="1"/>
  <c r="C18" i="108" s="1"/>
  <c r="D16" i="109" s="1"/>
  <c r="C14" i="121" s="1"/>
  <c r="C18" i="112" s="1"/>
  <c r="B25" i="7" s="1"/>
  <c r="B21" i="113" s="1"/>
  <c r="B22" i="114" s="1"/>
  <c r="C22" i="115" s="1"/>
  <c r="C17" i="9" s="1"/>
  <c r="C19" i="117" s="1"/>
  <c r="B18" i="160" s="1"/>
  <c r="I23" i="120"/>
  <c r="H30" i="107" s="1"/>
  <c r="H26" i="105" s="1"/>
  <c r="I23" i="108" s="1"/>
  <c r="G22" i="109" s="1"/>
  <c r="G20" i="121" s="1"/>
  <c r="H23" i="112" s="1"/>
  <c r="G30" i="7" s="1"/>
  <c r="C26" i="113" s="1"/>
  <c r="F28" i="114" s="1"/>
  <c r="I27" i="115" s="1"/>
  <c r="H22" i="9" s="1"/>
  <c r="H23" i="117" s="1"/>
  <c r="G24" i="160" s="1"/>
  <c r="I22" i="120"/>
  <c r="H29" i="107" s="1"/>
  <c r="H25" i="105" s="1"/>
  <c r="I22" i="108" s="1"/>
  <c r="G21" i="109" s="1"/>
  <c r="G19" i="121" s="1"/>
  <c r="H22" i="112" s="1"/>
  <c r="G29" i="7" s="1"/>
  <c r="C25" i="113" s="1"/>
  <c r="F27" i="114" s="1"/>
  <c r="I26" i="115" s="1"/>
  <c r="H21" i="9" s="1"/>
  <c r="H22" i="117" s="1"/>
  <c r="G23" i="160" s="1"/>
  <c r="D23" i="120"/>
  <c r="D30" i="107" s="1"/>
  <c r="D26" i="105" s="1"/>
  <c r="D23" i="108" s="1"/>
  <c r="D22" i="109" s="1"/>
  <c r="D20" i="121" s="1"/>
  <c r="D23" i="112" s="1"/>
  <c r="C30" i="7" s="1"/>
  <c r="J22" i="113" s="1"/>
  <c r="C28" i="114" s="1"/>
  <c r="D27" i="115" s="1"/>
  <c r="D22" i="9" s="1"/>
  <c r="D23" i="117" s="1"/>
  <c r="C24" i="160" s="1"/>
  <c r="D22" i="120"/>
  <c r="D29" i="107" s="1"/>
  <c r="D25" i="105" s="1"/>
  <c r="D22" i="108" s="1"/>
  <c r="D21" i="109" s="1"/>
  <c r="D19" i="121" s="1"/>
  <c r="D22" i="112" s="1"/>
  <c r="C29" i="7" s="1"/>
  <c r="J21" i="113" s="1"/>
  <c r="C27" i="114" s="1"/>
  <c r="D26" i="115" s="1"/>
  <c r="D21" i="9" s="1"/>
  <c r="D22" i="117" s="1"/>
  <c r="C23" i="160" s="1"/>
  <c r="L18" i="120"/>
  <c r="K25" i="107" s="1"/>
  <c r="K22" i="105" s="1"/>
  <c r="J19" i="108" s="1"/>
  <c r="K17" i="109" s="1"/>
  <c r="I15" i="121" s="1"/>
  <c r="J19" i="112" s="1"/>
  <c r="I26" i="7" s="1"/>
  <c r="G22" i="113" s="1"/>
  <c r="I23" i="114" s="1"/>
  <c r="K23" i="115" s="1"/>
  <c r="I18" i="9" s="1"/>
  <c r="J20" i="117" s="1"/>
  <c r="J20" i="160" s="1"/>
  <c r="L17" i="120"/>
  <c r="K24" i="107" s="1"/>
  <c r="K21" i="105" s="1"/>
  <c r="J18" i="108" s="1"/>
  <c r="K16" i="109" s="1"/>
  <c r="I14" i="121" s="1"/>
  <c r="J18" i="112" s="1"/>
  <c r="I25" i="7" s="1"/>
  <c r="G21" i="113" s="1"/>
  <c r="I22" i="114" s="1"/>
  <c r="K22" i="115" s="1"/>
  <c r="I17" i="9" s="1"/>
  <c r="J19" i="117" s="1"/>
  <c r="J19" i="160" s="1"/>
  <c r="H18" i="120"/>
  <c r="G25" i="107" s="1"/>
  <c r="F22" i="105" s="1"/>
  <c r="F19" i="108" s="1"/>
  <c r="G17" i="109" s="1"/>
  <c r="F15" i="121" s="1"/>
  <c r="F19" i="112" s="1"/>
  <c r="E26" i="7" s="1"/>
  <c r="D22" i="113" s="1"/>
  <c r="E23" i="114" s="1"/>
  <c r="G23" i="115" s="1"/>
  <c r="F18" i="9" s="1"/>
  <c r="F20" i="117" s="1"/>
  <c r="F20" i="160" s="1"/>
  <c r="H17" i="120"/>
  <c r="G24" i="107" s="1"/>
  <c r="F21" i="105" s="1"/>
  <c r="F18" i="108" s="1"/>
  <c r="G16" i="109" s="1"/>
  <c r="F14" i="121" s="1"/>
  <c r="F18" i="112" s="1"/>
  <c r="E25" i="7" s="1"/>
  <c r="D21" i="113" s="1"/>
  <c r="E22" i="114" s="1"/>
  <c r="G22" i="115" s="1"/>
  <c r="F17" i="9" s="1"/>
  <c r="F19" i="117" s="1"/>
  <c r="E19" i="160" s="1"/>
  <c r="D18" i="120"/>
  <c r="K10" i="115" l="1"/>
  <c r="L10" i="115" s="1"/>
  <c r="H12" i="9"/>
  <c r="I12" i="9" s="1"/>
  <c r="G20" i="7"/>
  <c r="J11" i="7"/>
  <c r="J11" i="112" l="1"/>
  <c r="H8" i="163" l="1"/>
  <c r="G8" i="163"/>
  <c r="F8" i="163"/>
  <c r="E8" i="163"/>
  <c r="H12" i="118"/>
  <c r="G12" i="118"/>
  <c r="F12" i="118"/>
  <c r="E12" i="118"/>
  <c r="I11" i="118"/>
  <c r="J11" i="118" s="1"/>
  <c r="J9" i="118"/>
  <c r="I8" i="118"/>
  <c r="J8" i="118" s="1"/>
  <c r="I7" i="118"/>
  <c r="J7" i="118" s="1"/>
  <c r="I10" i="160"/>
  <c r="H10" i="160"/>
  <c r="G10" i="160"/>
  <c r="F10" i="160"/>
  <c r="E10" i="160"/>
  <c r="D10" i="160"/>
  <c r="I8" i="160"/>
  <c r="H8" i="160"/>
  <c r="G8" i="160"/>
  <c r="F8" i="160"/>
  <c r="E8" i="160"/>
  <c r="D8" i="160"/>
  <c r="I16" i="117"/>
  <c r="J16" i="117" s="1"/>
  <c r="J15" i="117"/>
  <c r="J11" i="117"/>
  <c r="J10" i="117"/>
  <c r="I9" i="117"/>
  <c r="J9" i="117" s="1"/>
  <c r="I8" i="117"/>
  <c r="J8" i="117" s="1"/>
  <c r="I6" i="117"/>
  <c r="J6" i="117" s="1"/>
  <c r="I5" i="117"/>
  <c r="H17" i="117"/>
  <c r="G17" i="117"/>
  <c r="F17" i="117"/>
  <c r="H11" i="9"/>
  <c r="I11" i="9" s="1"/>
  <c r="H9" i="9"/>
  <c r="I9" i="9" s="1"/>
  <c r="H8" i="9"/>
  <c r="I8" i="9" s="1"/>
  <c r="H7" i="9"/>
  <c r="I7" i="9" s="1"/>
  <c r="H5" i="9"/>
  <c r="I5" i="9" s="1"/>
  <c r="L18" i="115"/>
  <c r="K17" i="115"/>
  <c r="L17" i="115" s="1"/>
  <c r="K16" i="115"/>
  <c r="L16" i="115" s="1"/>
  <c r="L15" i="115"/>
  <c r="K14" i="115"/>
  <c r="L14" i="115" s="1"/>
  <c r="K13" i="115"/>
  <c r="L13" i="115" s="1"/>
  <c r="K11" i="115"/>
  <c r="L11" i="115" s="1"/>
  <c r="L9" i="115"/>
  <c r="K8" i="115"/>
  <c r="L8" i="115" s="1"/>
  <c r="J19" i="115"/>
  <c r="I19" i="115"/>
  <c r="G19" i="115"/>
  <c r="F19" i="115"/>
  <c r="E19" i="115"/>
  <c r="H12" i="114"/>
  <c r="I12" i="114" s="1"/>
  <c r="H11" i="114"/>
  <c r="I11" i="114" s="1"/>
  <c r="H10" i="114"/>
  <c r="I10" i="114" s="1"/>
  <c r="I9" i="114"/>
  <c r="H8" i="114"/>
  <c r="I8" i="114" s="1"/>
  <c r="H7" i="114"/>
  <c r="I7" i="114" s="1"/>
  <c r="H6" i="114"/>
  <c r="I6" i="114" s="1"/>
  <c r="H10" i="113"/>
  <c r="I10" i="113" s="1"/>
  <c r="I14" i="113"/>
  <c r="H13" i="113"/>
  <c r="I13" i="113" s="1"/>
  <c r="H11" i="113"/>
  <c r="I11" i="113" s="1"/>
  <c r="H9" i="113"/>
  <c r="I9" i="113" s="1"/>
  <c r="H8" i="113"/>
  <c r="I8" i="113" s="1"/>
  <c r="H7" i="113"/>
  <c r="I7" i="113" s="1"/>
  <c r="H6" i="113"/>
  <c r="I6" i="113" s="1"/>
  <c r="D15" i="113"/>
  <c r="I19" i="7"/>
  <c r="J19" i="7" s="1"/>
  <c r="J17" i="7"/>
  <c r="I16" i="7"/>
  <c r="J16" i="7" s="1"/>
  <c r="I15" i="7"/>
  <c r="J15" i="7" s="1"/>
  <c r="I14" i="7"/>
  <c r="J13" i="7"/>
  <c r="J20" i="7" s="1"/>
  <c r="I12" i="7"/>
  <c r="J12" i="7" s="1"/>
  <c r="I9" i="7"/>
  <c r="J9" i="7" s="1"/>
  <c r="I8" i="7"/>
  <c r="J8" i="7" s="1"/>
  <c r="I6" i="7"/>
  <c r="J6" i="7" s="1"/>
  <c r="H20" i="7"/>
  <c r="F20" i="7"/>
  <c r="E20" i="7"/>
  <c r="D20" i="7"/>
  <c r="I13" i="112"/>
  <c r="J13" i="112" s="1"/>
  <c r="I12" i="112"/>
  <c r="J12" i="112" s="1"/>
  <c r="I10" i="112"/>
  <c r="J10" i="112" s="1"/>
  <c r="I9" i="112"/>
  <c r="J9" i="112" s="1"/>
  <c r="I8" i="112"/>
  <c r="J8" i="112" s="1"/>
  <c r="I7" i="112"/>
  <c r="J7" i="112" s="1"/>
  <c r="I5" i="112"/>
  <c r="G7" i="121"/>
  <c r="H7" i="121" s="1"/>
  <c r="G6" i="121"/>
  <c r="H6" i="121" s="1"/>
  <c r="G5" i="121"/>
  <c r="H5" i="121" s="1"/>
  <c r="F9" i="121"/>
  <c r="E9" i="121"/>
  <c r="I11" i="109"/>
  <c r="J11" i="109" s="1"/>
  <c r="J10" i="109"/>
  <c r="I8" i="109"/>
  <c r="J8" i="109" s="1"/>
  <c r="I7" i="109"/>
  <c r="J7" i="109" s="1"/>
  <c r="G12" i="109"/>
  <c r="F12" i="109"/>
  <c r="I11" i="108"/>
  <c r="H11" i="108"/>
  <c r="G11" i="108"/>
  <c r="F11" i="108"/>
  <c r="E11" i="108"/>
  <c r="I5" i="108"/>
  <c r="H5" i="108"/>
  <c r="G5" i="108"/>
  <c r="E5" i="108"/>
  <c r="J15" i="105"/>
  <c r="K15" i="105" s="1"/>
  <c r="J14" i="105"/>
  <c r="K14" i="105" s="1"/>
  <c r="J13" i="105"/>
  <c r="K13" i="105" s="1"/>
  <c r="J12" i="105"/>
  <c r="K12" i="105" s="1"/>
  <c r="K11" i="105"/>
  <c r="I16" i="105"/>
  <c r="H16" i="105"/>
  <c r="G16" i="105"/>
  <c r="I14" i="107"/>
  <c r="J14" i="107" s="1"/>
  <c r="I18" i="107"/>
  <c r="J18" i="107" s="1"/>
  <c r="I17" i="107"/>
  <c r="J17" i="107" s="1"/>
  <c r="I16" i="107"/>
  <c r="J16" i="107" s="1"/>
  <c r="I15" i="107"/>
  <c r="J15" i="107" s="1"/>
  <c r="I13" i="107"/>
  <c r="J13" i="107" s="1"/>
  <c r="I12" i="107"/>
  <c r="J12" i="107" s="1"/>
  <c r="I10" i="107"/>
  <c r="J10" i="107" s="1"/>
  <c r="I9" i="107"/>
  <c r="J9" i="107" s="1"/>
  <c r="I8" i="107"/>
  <c r="H19" i="107"/>
  <c r="G19" i="107"/>
  <c r="F19" i="107"/>
  <c r="E19" i="107"/>
  <c r="D12" i="120"/>
  <c r="I12" i="120"/>
  <c r="H12" i="120"/>
  <c r="G12" i="120"/>
  <c r="F12" i="120"/>
  <c r="E12" i="120"/>
  <c r="K9" i="120"/>
  <c r="J11" i="120"/>
  <c r="K11" i="120" s="1"/>
  <c r="J10" i="120"/>
  <c r="K10" i="120" s="1"/>
  <c r="J9" i="120"/>
  <c r="J8" i="120"/>
  <c r="K8" i="120" s="1"/>
  <c r="J7" i="120"/>
  <c r="I9" i="17"/>
  <c r="J9" i="17" s="1"/>
  <c r="I8" i="17"/>
  <c r="I6" i="17"/>
  <c r="J6" i="17" s="1"/>
  <c r="H10" i="17"/>
  <c r="G10" i="17"/>
  <c r="F10" i="17"/>
  <c r="E10" i="17"/>
  <c r="D10" i="17"/>
  <c r="J5" i="117" l="1"/>
  <c r="E14" i="160"/>
  <c r="G13" i="108"/>
  <c r="E13" i="108"/>
  <c r="I13" i="108"/>
  <c r="F13" i="108"/>
  <c r="F14" i="160"/>
  <c r="I10" i="17"/>
  <c r="J12" i="118"/>
  <c r="G14" i="160"/>
  <c r="H14" i="160"/>
  <c r="J12" i="120"/>
  <c r="H13" i="108"/>
  <c r="I14" i="160"/>
  <c r="K7" i="120"/>
  <c r="K12" i="120" s="1"/>
  <c r="J5" i="112"/>
  <c r="J14" i="112" s="1"/>
  <c r="J8" i="17"/>
  <c r="K19" i="115"/>
  <c r="J14" i="7"/>
  <c r="I19" i="107"/>
  <c r="I5" i="7" l="1"/>
  <c r="J5" i="7" l="1"/>
  <c r="J9" i="160"/>
  <c r="K9" i="160" l="1"/>
  <c r="J8" i="160"/>
  <c r="J7" i="160"/>
  <c r="K7" i="160" s="1"/>
  <c r="K8" i="160" l="1"/>
  <c r="L19" i="115" l="1"/>
  <c r="J7" i="105" l="1"/>
  <c r="K7" i="105" l="1"/>
  <c r="J8" i="105" l="1"/>
  <c r="K8" i="105" l="1"/>
  <c r="H10" i="9" l="1"/>
  <c r="I10" i="9" s="1"/>
  <c r="J9" i="105" l="1"/>
  <c r="K9" i="105" l="1"/>
  <c r="K16" i="105" s="1"/>
  <c r="J6" i="159" l="1"/>
  <c r="J5" i="160"/>
  <c r="J6" i="160"/>
  <c r="J11" i="160"/>
  <c r="J10" i="160" s="1"/>
  <c r="J4" i="160" l="1"/>
  <c r="J14" i="160" s="1"/>
  <c r="K13" i="160"/>
  <c r="K12" i="160" s="1"/>
  <c r="K5" i="160"/>
  <c r="I5" i="163" l="1"/>
  <c r="I6" i="163" l="1"/>
  <c r="J5" i="163"/>
  <c r="J6" i="163" l="1"/>
  <c r="J8" i="107"/>
  <c r="J19" i="107" s="1"/>
  <c r="E12" i="159" l="1"/>
  <c r="F12" i="159"/>
  <c r="I7" i="163" l="1"/>
  <c r="I8" i="163" l="1"/>
  <c r="J7" i="163"/>
  <c r="J8" i="163" l="1"/>
  <c r="G8" i="121"/>
  <c r="H8" i="121" l="1"/>
  <c r="G9" i="121"/>
  <c r="J9" i="108" l="1"/>
  <c r="G12" i="113" l="1"/>
  <c r="I14" i="114" l="1"/>
  <c r="H12" i="113"/>
  <c r="G15" i="113"/>
  <c r="I12" i="113" l="1"/>
  <c r="J9" i="159" l="1"/>
  <c r="J11" i="159"/>
  <c r="J10" i="108" l="1"/>
  <c r="I7" i="117" l="1"/>
  <c r="I17" i="117" s="1"/>
  <c r="J8" i="159"/>
  <c r="K10" i="108"/>
  <c r="J7" i="117" l="1"/>
  <c r="K8" i="159"/>
  <c r="H5" i="159" l="1"/>
  <c r="H12" i="159" s="1"/>
  <c r="G5" i="159"/>
  <c r="G12" i="159" s="1"/>
  <c r="F5" i="159"/>
  <c r="E5" i="159"/>
  <c r="D5" i="159"/>
  <c r="I5" i="109" l="1"/>
  <c r="I6" i="109"/>
  <c r="J6" i="109" s="1"/>
  <c r="H13" i="114" l="1"/>
  <c r="J5" i="109"/>
  <c r="J12" i="109" s="1"/>
  <c r="H6" i="9"/>
  <c r="I6" i="9" l="1"/>
  <c r="I13" i="114"/>
  <c r="J10" i="17" l="1"/>
  <c r="H15" i="114" l="1"/>
  <c r="I15" i="114" l="1"/>
  <c r="I16" i="114" s="1"/>
  <c r="J5" i="159" l="1"/>
  <c r="K9" i="159" l="1"/>
  <c r="K11" i="160" l="1"/>
  <c r="K10" i="160" s="1"/>
  <c r="I5" i="159" l="1"/>
  <c r="I12" i="159" s="1"/>
  <c r="K11" i="159" l="1"/>
  <c r="K6" i="159"/>
  <c r="K6" i="160"/>
  <c r="K4" i="160" s="1"/>
  <c r="K14" i="160" l="1"/>
  <c r="K5" i="159"/>
  <c r="K12" i="159" l="1"/>
  <c r="J12" i="108" l="1"/>
  <c r="J11" i="108" s="1"/>
  <c r="J7" i="108"/>
  <c r="J6" i="108"/>
  <c r="I15" i="113" l="1"/>
  <c r="K6" i="108" l="1"/>
  <c r="J8" i="108"/>
  <c r="J13" i="108" s="1"/>
  <c r="K7" i="108"/>
  <c r="K9" i="108"/>
  <c r="E13" i="117"/>
  <c r="I13" i="117" l="1"/>
  <c r="E17" i="117"/>
  <c r="K8" i="108"/>
  <c r="K12" i="108"/>
  <c r="K11" i="108" s="1"/>
  <c r="J13" i="117" l="1"/>
  <c r="J17" i="117" s="1"/>
  <c r="K5" i="108"/>
  <c r="K13" i="108" s="1"/>
</calcChain>
</file>

<file path=xl/sharedStrings.xml><?xml version="1.0" encoding="utf-8"?>
<sst xmlns="http://schemas.openxmlformats.org/spreadsheetml/2006/main" count="404" uniqueCount="173">
  <si>
    <t>INPEP</t>
  </si>
  <si>
    <t>CARGO</t>
  </si>
  <si>
    <t>I S S S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</si>
  <si>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</si>
  <si>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</si>
  <si>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</si>
  <si>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</si>
  <si>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</si>
  <si>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</si>
  <si>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</si>
  <si>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</si>
  <si>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</si>
  <si>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ACRESEM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</si>
  <si>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</si>
  <si>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</si>
  <si>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</si>
  <si>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</si>
  <si>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</si>
  <si>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</si>
  <si>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</si>
  <si>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</si>
  <si>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</si>
  <si>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</si>
  <si>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</si>
  <si>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</si>
  <si>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</si>
  <si>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</si>
  <si>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</si>
  <si>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</si>
  <si>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</si>
  <si>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</si>
  <si>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</si>
  <si>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</si>
  <si>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</si>
  <si>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</si>
  <si>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</si>
  <si>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</si>
  <si>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</si>
  <si>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</si>
  <si>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</si>
  <si>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</si>
  <si>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</si>
  <si>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</si>
  <si>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</si>
  <si>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</si>
  <si>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</si>
  <si>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</si>
  <si>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</si>
  <si>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</si>
  <si>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</si>
  <si>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</si>
  <si>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</si>
  <si>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</si>
  <si>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</si>
  <si>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</si>
  <si>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</si>
  <si>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</si>
  <si>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.........................</t>
  </si>
  <si>
    <t>DESPACHO MUNICIPAL</t>
  </si>
  <si>
    <t xml:space="preserve">Tecnico </t>
  </si>
  <si>
    <t>TIANGUE Y RASTRO MUNICIPAL</t>
  </si>
  <si>
    <t>POLICIA MUNCIPAL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</si>
  <si>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</si>
  <si>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</si>
  <si>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</si>
  <si>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</si>
  <si>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</si>
  <si>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</si>
  <si>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</si>
  <si>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</si>
  <si>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</si>
  <si>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</si>
  <si>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</si>
  <si>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CEMENTERIOS MUNICIPALES</t>
  </si>
  <si>
    <t>Digitadora</t>
  </si>
  <si>
    <t>Panteonero</t>
  </si>
  <si>
    <t>………………………</t>
  </si>
  <si>
    <t>Tesorero Municipal</t>
  </si>
  <si>
    <t>Jefe de UACI</t>
  </si>
  <si>
    <t>Gestor de Mora Judicial</t>
  </si>
  <si>
    <t>UATM, CIFRA: 18-9319-1-0102-2-000-51201</t>
  </si>
  <si>
    <t>UNIDAD CONTRAVENCIONAL MUNICIPAL</t>
  </si>
  <si>
    <t>0202  POLICIA MUNICIPAL</t>
  </si>
  <si>
    <t>Recepcionista</t>
  </si>
  <si>
    <t>Asistente UACI</t>
  </si>
  <si>
    <t>Inspector</t>
  </si>
  <si>
    <t>Responsable de Catastro Inmuebles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</si>
  <si>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</si>
  <si>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</si>
  <si>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</si>
  <si>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</si>
  <si>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</si>
  <si>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</si>
  <si>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</si>
  <si>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</si>
  <si>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</si>
  <si>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</si>
  <si>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</si>
  <si>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</si>
  <si>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</si>
  <si>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</si>
  <si>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</si>
  <si>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</si>
  <si>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</si>
  <si>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</si>
  <si>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</si>
  <si>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Enc. De Informatica y Soporte Tecnico</t>
  </si>
  <si>
    <t>INFORMATICA Y SOPORTE TECNICO, Cifra: 18-9319-1-0202-2-000-51201</t>
  </si>
  <si>
    <t>Jefe de Aseo Publico y Ornato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</si>
  <si>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</si>
  <si>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</si>
  <si>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</si>
  <si>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</si>
  <si>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</si>
  <si>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</si>
  <si>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Sub Jefe de Aseo Publico y Ornato</t>
  </si>
  <si>
    <t>Psicologo</t>
  </si>
  <si>
    <t>Asistente de  Gestion Territorial y Org. Com.</t>
  </si>
  <si>
    <t>Encargada de Gestion Territorial y Organiz. Comunit.</t>
  </si>
  <si>
    <t>AFP'S CRECER</t>
  </si>
  <si>
    <t>RENTA 10%</t>
  </si>
  <si>
    <t>Jefe</t>
  </si>
  <si>
    <t>Responsable Presupuesto</t>
  </si>
  <si>
    <t>Auditora Interna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</si>
  <si>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</si>
  <si>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</si>
  <si>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</si>
  <si>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</si>
  <si>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</si>
  <si>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</si>
  <si>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ASISTENTE DE SECRETARIA MUNICIPAL</t>
  </si>
  <si>
    <t>Instructora de Corte y Confección</t>
  </si>
  <si>
    <t>RENTA</t>
  </si>
  <si>
    <t>.....................................................................</t>
  </si>
  <si>
    <t xml:space="preserve"> $    -  </t>
  </si>
  <si>
    <t>AFP CONFIA</t>
  </si>
  <si>
    <t xml:space="preserve">MOTORISTA </t>
  </si>
  <si>
    <t>Motorista del camion Recolector</t>
  </si>
  <si>
    <t>TOTAL  DE  DESC.</t>
  </si>
  <si>
    <t>Digitador</t>
  </si>
  <si>
    <t>Asistente de Educacion Cultura y Deporte</t>
  </si>
  <si>
    <t>Responsable Ctas Corriente</t>
  </si>
  <si>
    <t>Instructor de Aeróbicos</t>
  </si>
  <si>
    <t xml:space="preserve"> DESARROLLO HUMANO</t>
  </si>
  <si>
    <t>Encargada de Cementerio</t>
  </si>
  <si>
    <t>MANTENIMIENTO  GENERAL</t>
  </si>
  <si>
    <t>Instructora de Panaderia y Cocina</t>
  </si>
  <si>
    <t>NIÑEZ, ADOLESCENCIA Y ADULTO MAYOR</t>
  </si>
  <si>
    <t>Encargada de Arhivo Inst.</t>
  </si>
  <si>
    <t>AFPS CONFIA</t>
  </si>
  <si>
    <t>ASEO Y ORNATO PUBLICO 18-9319-1-0202-2-000-1-51201</t>
  </si>
  <si>
    <t>Jefe de Desarrollo Humano</t>
  </si>
  <si>
    <t>Encargada de niñez y Adolec.</t>
  </si>
  <si>
    <t>Asistente   del Rastro Mpal.</t>
  </si>
  <si>
    <t>Encargado de Mantenimiento General</t>
  </si>
  <si>
    <t>Asistente  de Sub Gerencia</t>
  </si>
  <si>
    <t xml:space="preserve">  POLICIA MUNICIPAL19-9319-1-0202-2-000-51201</t>
  </si>
  <si>
    <t>Encargado de Rastro y Tiangue Mpal.</t>
  </si>
  <si>
    <t>Sub Jefa de la Unidad de la Mujer</t>
  </si>
  <si>
    <t>ASEO PÚBLICO Y ORNATO</t>
  </si>
  <si>
    <t>ASEO  PÚBLICO Y ORNATO</t>
  </si>
  <si>
    <t>Jefe poli deportivo</t>
  </si>
  <si>
    <t>SINDICO MPAL.</t>
  </si>
  <si>
    <t xml:space="preserve">LICDO. NAHIN ARNELGE FERRUFINO </t>
  </si>
  <si>
    <t>ALCALDE MPAL.</t>
  </si>
  <si>
    <t>LICDA. GLORIA ISABEL GONZALEZ</t>
  </si>
  <si>
    <t>CONTADORA MPAL.</t>
  </si>
  <si>
    <t xml:space="preserve">LICDA. CARINA PATRICIA FLORES </t>
  </si>
  <si>
    <t>JEFA DE DESARROLLO HUMANO</t>
  </si>
  <si>
    <t>SR. MARIO ALBERTO DIAZ</t>
  </si>
  <si>
    <t>TESORERO MPAL.</t>
  </si>
  <si>
    <t>SR. HERNAN JOSE TORRES ROMERO</t>
  </si>
  <si>
    <t>PLANILLA DE SUEL DEL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</si>
</sst>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1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Bookman Old Style"/>
      <family val="1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sz val="14"/>
      <color theme="1"/>
      <name val="Arial"/>
      <family val="2"/>
    </font>
    <font>
      <b/>
      <sz val="12"/>
      <color rgb="FF7030A0"/>
      <name val="Cambria"/>
      <family val="1"/>
      <scheme val="major"/>
    </font>
    <font>
      <sz val="11"/>
      <name val="Bookman Old Style"/>
      <family val="1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7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0" fontId="23" fillId="0" borderId="0" xfId="0" applyFont="1"/>
    <xf numFmtId="0" fontId="14" fillId="0" borderId="0" xfId="0" applyFont="1" applyAlignment="1">
      <alignment horizontal="center"/>
    </xf>
    <xf numFmtId="166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44" fontId="24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31" fillId="0" borderId="0" xfId="0" applyFont="1"/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horizontal="center"/>
    </xf>
    <xf numFmtId="4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0" borderId="0" xfId="0" applyFont="1"/>
    <xf numFmtId="0" fontId="7" fillId="3" borderId="0" xfId="0" applyFont="1" applyFill="1"/>
    <xf numFmtId="166" fontId="26" fillId="0" borderId="7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60" fillId="0" borderId="0" xfId="0" applyFont="1" applyAlignment="1">
      <alignment vertical="center"/>
    </xf>
    <xf numFmtId="166" fontId="60" fillId="0" borderId="0" xfId="0" applyNumberFormat="1" applyFont="1" applyAlignment="1">
      <alignment vertical="center"/>
    </xf>
    <xf numFmtId="0" fontId="29" fillId="0" borderId="0" xfId="0" applyFont="1"/>
    <xf numFmtId="0" fontId="36" fillId="0" borderId="0" xfId="0" applyFont="1"/>
    <xf numFmtId="0" fontId="62" fillId="0" borderId="0" xfId="0" applyFont="1"/>
    <xf numFmtId="0" fontId="64" fillId="0" borderId="0" xfId="0" applyFont="1"/>
    <xf numFmtId="0" fontId="61" fillId="0" borderId="0" xfId="0" applyFont="1"/>
    <xf numFmtId="44" fontId="60" fillId="3" borderId="5" xfId="0" applyNumberFormat="1" applyFont="1" applyFill="1" applyBorder="1" applyAlignment="1">
      <alignment vertical="center"/>
    </xf>
    <xf numFmtId="44" fontId="65" fillId="0" borderId="0" xfId="0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/>
    <xf numFmtId="166" fontId="66" fillId="0" borderId="0" xfId="0" applyNumberFormat="1" applyFont="1"/>
    <xf numFmtId="0" fontId="56" fillId="3" borderId="1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 wrapText="1"/>
    </xf>
    <xf numFmtId="166" fontId="26" fillId="3" borderId="4" xfId="0" applyNumberFormat="1" applyFont="1" applyFill="1" applyBorder="1" applyAlignment="1">
      <alignment vertical="center"/>
    </xf>
    <xf numFmtId="0" fontId="60" fillId="0" borderId="0" xfId="0" applyFont="1"/>
    <xf numFmtId="0" fontId="26" fillId="0" borderId="16" xfId="0" applyFont="1" applyBorder="1" applyAlignment="1">
      <alignment horizontal="center" vertical="center"/>
    </xf>
    <xf numFmtId="166" fontId="26" fillId="3" borderId="19" xfId="0" applyNumberFormat="1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68" fillId="3" borderId="0" xfId="0" applyFont="1" applyFill="1"/>
    <xf numFmtId="166" fontId="54" fillId="0" borderId="0" xfId="0" applyNumberFormat="1" applyFont="1"/>
    <xf numFmtId="166" fontId="69" fillId="3" borderId="4" xfId="0" applyNumberFormat="1" applyFont="1" applyFill="1" applyBorder="1" applyAlignment="1">
      <alignment horizontal="center" vertical="center"/>
    </xf>
    <xf numFmtId="0" fontId="41" fillId="0" borderId="0" xfId="0" applyFont="1"/>
    <xf numFmtId="0" fontId="60" fillId="0" borderId="0" xfId="0" applyFont="1" applyAlignment="1">
      <alignment horizontal="right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44" fontId="45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21" fillId="3" borderId="19" xfId="0" applyFont="1" applyFill="1" applyBorder="1" applyAlignment="1">
      <alignment horizontal="center" vertical="center" wrapText="1"/>
    </xf>
    <xf numFmtId="166" fontId="26" fillId="3" borderId="25" xfId="0" applyNumberFormat="1" applyFont="1" applyFill="1" applyBorder="1" applyAlignment="1">
      <alignment vertical="center"/>
    </xf>
    <xf numFmtId="44" fontId="26" fillId="3" borderId="4" xfId="0" applyNumberFormat="1" applyFont="1" applyFill="1" applyBorder="1" applyAlignment="1">
      <alignment vertical="center"/>
    </xf>
    <xf numFmtId="166" fontId="60" fillId="0" borderId="0" xfId="0" applyNumberFormat="1" applyFont="1"/>
    <xf numFmtId="166" fontId="69" fillId="3" borderId="25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wrapText="1"/>
    </xf>
    <xf numFmtId="166" fontId="37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26" fillId="0" borderId="17" xfId="0" applyNumberFormat="1" applyFont="1" applyBorder="1" applyAlignment="1">
      <alignment horizontal="center" vertical="center"/>
    </xf>
    <xf numFmtId="166" fontId="64" fillId="0" borderId="0" xfId="0" applyNumberFormat="1" applyFont="1"/>
    <xf numFmtId="0" fontId="10" fillId="0" borderId="0" xfId="0" applyFont="1"/>
    <xf numFmtId="166" fontId="13" fillId="0" borderId="4" xfId="0" applyNumberFormat="1" applyFont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73" fillId="0" borderId="0" xfId="0" applyFont="1"/>
    <xf numFmtId="0" fontId="74" fillId="0" borderId="0" xfId="0" applyFont="1"/>
    <xf numFmtId="166" fontId="75" fillId="0" borderId="0" xfId="0" applyNumberFormat="1" applyFont="1" applyAlignment="1">
      <alignment vertical="center"/>
    </xf>
    <xf numFmtId="0" fontId="76" fillId="0" borderId="0" xfId="0" applyFont="1"/>
    <xf numFmtId="0" fontId="77" fillId="0" borderId="0" xfId="0" applyFont="1"/>
    <xf numFmtId="0" fontId="58" fillId="0" borderId="0" xfId="0" applyFont="1"/>
    <xf numFmtId="166" fontId="78" fillId="0" borderId="0" xfId="0" applyNumberFormat="1" applyFont="1" applyAlignment="1">
      <alignment vertical="center"/>
    </xf>
    <xf numFmtId="0" fontId="51" fillId="0" borderId="0" xfId="0" applyFont="1"/>
    <xf numFmtId="0" fontId="80" fillId="0" borderId="0" xfId="0" applyFont="1"/>
    <xf numFmtId="0" fontId="81" fillId="0" borderId="0" xfId="0" applyFont="1"/>
    <xf numFmtId="0" fontId="83" fillId="0" borderId="12" xfId="0" applyFont="1" applyBorder="1" applyAlignment="1">
      <alignment horizontal="center" vertical="center" wrapText="1"/>
    </xf>
    <xf numFmtId="166" fontId="84" fillId="0" borderId="0" xfId="0" applyNumberFormat="1" applyFont="1"/>
    <xf numFmtId="0" fontId="85" fillId="0" borderId="0" xfId="0" applyFont="1"/>
    <xf numFmtId="0" fontId="86" fillId="0" borderId="0" xfId="0" applyFont="1"/>
    <xf numFmtId="166" fontId="79" fillId="0" borderId="0" xfId="0" applyNumberFormat="1" applyFont="1"/>
    <xf numFmtId="44" fontId="26" fillId="0" borderId="4" xfId="0" applyNumberFormat="1" applyFont="1" applyBorder="1" applyAlignment="1">
      <alignment horizontal="center" vertical="center"/>
    </xf>
    <xf numFmtId="0" fontId="18" fillId="0" borderId="28" xfId="0" applyFont="1" applyBorder="1"/>
    <xf numFmtId="44" fontId="17" fillId="0" borderId="29" xfId="0" applyNumberFormat="1" applyFont="1" applyBorder="1" applyAlignment="1">
      <alignment horizontal="center"/>
    </xf>
    <xf numFmtId="166" fontId="26" fillId="4" borderId="4" xfId="0" applyNumberFormat="1" applyFont="1" applyFill="1" applyBorder="1" applyAlignment="1">
      <alignment vertical="center"/>
    </xf>
    <xf numFmtId="0" fontId="60" fillId="0" borderId="0" xfId="0" applyFont="1" applyAlignment="1">
      <alignment horizontal="center"/>
    </xf>
    <xf numFmtId="0" fontId="21" fillId="0" borderId="16" xfId="0" applyFont="1" applyBorder="1" applyAlignment="1">
      <alignment horizontal="center" vertical="center"/>
    </xf>
    <xf numFmtId="166" fontId="26" fillId="4" borderId="17" xfId="0" applyNumberFormat="1" applyFont="1" applyFill="1" applyBorder="1" applyAlignment="1">
      <alignment vertical="center"/>
    </xf>
    <xf numFmtId="166" fontId="26" fillId="3" borderId="17" xfId="0" applyNumberFormat="1" applyFont="1" applyFill="1" applyBorder="1" applyAlignment="1">
      <alignment vertical="center"/>
    </xf>
    <xf numFmtId="166" fontId="26" fillId="3" borderId="18" xfId="0" applyNumberFormat="1" applyFont="1" applyFill="1" applyBorder="1" applyAlignment="1">
      <alignment vertical="center"/>
    </xf>
    <xf numFmtId="166" fontId="26" fillId="0" borderId="5" xfId="0" applyNumberFormat="1" applyFont="1" applyBorder="1" applyAlignment="1">
      <alignment vertical="center"/>
    </xf>
    <xf numFmtId="166" fontId="56" fillId="0" borderId="0" xfId="0" applyNumberFormat="1" applyFont="1"/>
    <xf numFmtId="0" fontId="48" fillId="0" borderId="0" xfId="0" applyFont="1" applyAlignment="1">
      <alignment wrapText="1"/>
    </xf>
    <xf numFmtId="166" fontId="57" fillId="0" borderId="0" xfId="0" applyNumberFormat="1" applyFont="1"/>
    <xf numFmtId="0" fontId="87" fillId="0" borderId="21" xfId="0" applyFont="1" applyBorder="1" applyAlignment="1">
      <alignment horizontal="center" vertical="center"/>
    </xf>
    <xf numFmtId="0" fontId="87" fillId="0" borderId="34" xfId="0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/>
    <xf numFmtId="166" fontId="89" fillId="3" borderId="29" xfId="0" applyNumberFormat="1" applyFont="1" applyFill="1" applyBorder="1" applyAlignment="1">
      <alignment vertical="center"/>
    </xf>
    <xf numFmtId="166" fontId="30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0" fontId="88" fillId="3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87" fillId="0" borderId="10" xfId="0" applyFont="1" applyBorder="1" applyAlignment="1">
      <alignment horizontal="center" vertical="center"/>
    </xf>
    <xf numFmtId="166" fontId="54" fillId="0" borderId="0" xfId="0" applyNumberFormat="1" applyFont="1" applyAlignment="1">
      <alignment horizontal="center"/>
    </xf>
    <xf numFmtId="166" fontId="26" fillId="0" borderId="19" xfId="0" applyNumberFormat="1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166" fontId="26" fillId="3" borderId="30" xfId="0" applyNumberFormat="1" applyFont="1" applyFill="1" applyBorder="1" applyAlignment="1">
      <alignment vertical="center"/>
    </xf>
    <xf numFmtId="44" fontId="27" fillId="3" borderId="19" xfId="0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166" fontId="69" fillId="5" borderId="30" xfId="0" applyNumberFormat="1" applyFont="1" applyFill="1" applyBorder="1" applyAlignment="1">
      <alignment horizontal="center" vertical="center"/>
    </xf>
    <xf numFmtId="166" fontId="58" fillId="4" borderId="36" xfId="0" applyNumberFormat="1" applyFont="1" applyFill="1" applyBorder="1" applyAlignment="1">
      <alignment horizontal="center" vertical="center"/>
    </xf>
    <xf numFmtId="166" fontId="69" fillId="3" borderId="30" xfId="0" applyNumberFormat="1" applyFont="1" applyFill="1" applyBorder="1" applyAlignment="1">
      <alignment horizontal="center" vertical="center"/>
    </xf>
    <xf numFmtId="44" fontId="60" fillId="0" borderId="0" xfId="0" applyNumberFormat="1" applyFont="1" applyAlignment="1">
      <alignment horizontal="center"/>
    </xf>
    <xf numFmtId="44" fontId="60" fillId="0" borderId="0" xfId="0" applyNumberFormat="1" applyFont="1"/>
    <xf numFmtId="44" fontId="41" fillId="0" borderId="0" xfId="0" applyNumberFormat="1" applyFont="1"/>
    <xf numFmtId="44" fontId="43" fillId="0" borderId="0" xfId="0" applyNumberFormat="1" applyFont="1"/>
    <xf numFmtId="44" fontId="7" fillId="0" borderId="19" xfId="0" applyNumberFormat="1" applyFont="1" applyBorder="1" applyAlignment="1">
      <alignment horizontal="center" vertical="center"/>
    </xf>
    <xf numFmtId="44" fontId="65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44" fontId="54" fillId="3" borderId="5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66" fontId="26" fillId="3" borderId="7" xfId="0" applyNumberFormat="1" applyFont="1" applyFill="1" applyBorder="1" applyAlignment="1">
      <alignment vertical="center"/>
    </xf>
    <xf numFmtId="44" fontId="28" fillId="0" borderId="30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6" fontId="26" fillId="3" borderId="37" xfId="0" applyNumberFormat="1" applyFont="1" applyFill="1" applyBorder="1" applyAlignment="1">
      <alignment vertical="center"/>
    </xf>
    <xf numFmtId="166" fontId="26" fillId="3" borderId="38" xfId="0" applyNumberFormat="1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4" fontId="93" fillId="4" borderId="19" xfId="0" applyNumberFormat="1" applyFont="1" applyFill="1" applyBorder="1" applyAlignment="1">
      <alignment vertical="center"/>
    </xf>
    <xf numFmtId="44" fontId="93" fillId="4" borderId="26" xfId="0" applyNumberFormat="1" applyFont="1" applyFill="1" applyBorder="1" applyAlignment="1">
      <alignment vertical="center"/>
    </xf>
    <xf numFmtId="44" fontId="92" fillId="3" borderId="19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horizontal="center" vertical="center"/>
    </xf>
    <xf numFmtId="44" fontId="93" fillId="4" borderId="4" xfId="0" applyNumberFormat="1" applyFont="1" applyFill="1" applyBorder="1" applyAlignment="1">
      <alignment vertical="center"/>
    </xf>
    <xf numFmtId="166" fontId="92" fillId="0" borderId="4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/>
    </xf>
    <xf numFmtId="0" fontId="20" fillId="3" borderId="0" xfId="0" applyFont="1" applyFill="1" applyAlignment="1">
      <alignment vertical="center"/>
    </xf>
    <xf numFmtId="44" fontId="54" fillId="3" borderId="8" xfId="0" applyNumberFormat="1" applyFont="1" applyFill="1" applyBorder="1" applyAlignment="1">
      <alignment horizontal="center" vertical="center"/>
    </xf>
    <xf numFmtId="0" fontId="90" fillId="0" borderId="0" xfId="0" applyFont="1"/>
    <xf numFmtId="0" fontId="83" fillId="0" borderId="0" xfId="0" applyFont="1"/>
    <xf numFmtId="166" fontId="95" fillId="0" borderId="0" xfId="0" applyNumberFormat="1" applyFont="1"/>
    <xf numFmtId="0" fontId="97" fillId="0" borderId="0" xfId="0" applyFont="1"/>
    <xf numFmtId="0" fontId="98" fillId="0" borderId="0" xfId="0" applyFont="1"/>
    <xf numFmtId="0" fontId="75" fillId="0" borderId="0" xfId="0" applyFont="1"/>
    <xf numFmtId="0" fontId="75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1" fillId="3" borderId="0" xfId="0" applyFont="1" applyFill="1"/>
    <xf numFmtId="0" fontId="54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4" fontId="54" fillId="0" borderId="12" xfId="0" applyNumberFormat="1" applyFont="1" applyBorder="1" applyAlignment="1">
      <alignment horizontal="center" vertical="center" wrapText="1"/>
    </xf>
    <xf numFmtId="166" fontId="17" fillId="0" borderId="29" xfId="0" applyNumberFormat="1" applyFont="1" applyBorder="1" applyAlignment="1">
      <alignment horizontal="center" vertical="center"/>
    </xf>
    <xf numFmtId="0" fontId="102" fillId="0" borderId="0" xfId="0" applyFont="1"/>
    <xf numFmtId="0" fontId="52" fillId="3" borderId="5" xfId="0" applyFont="1" applyFill="1" applyBorder="1"/>
    <xf numFmtId="0" fontId="21" fillId="0" borderId="22" xfId="0" applyFont="1" applyBorder="1" applyAlignment="1">
      <alignment horizontal="center" vertical="center"/>
    </xf>
    <xf numFmtId="166" fontId="26" fillId="4" borderId="7" xfId="0" applyNumberFormat="1" applyFont="1" applyFill="1" applyBorder="1" applyAlignment="1">
      <alignment vertical="center"/>
    </xf>
    <xf numFmtId="166" fontId="26" fillId="3" borderId="2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wrapText="1"/>
    </xf>
    <xf numFmtId="0" fontId="50" fillId="0" borderId="0" xfId="0" applyFont="1"/>
    <xf numFmtId="0" fontId="26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3" fillId="0" borderId="16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166" fontId="26" fillId="0" borderId="19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62" fillId="3" borderId="4" xfId="0" applyFont="1" applyFill="1" applyBorder="1" applyAlignment="1">
      <alignment horizontal="center" vertical="center" wrapText="1"/>
    </xf>
    <xf numFmtId="44" fontId="26" fillId="3" borderId="12" xfId="0" applyNumberFormat="1" applyFont="1" applyFill="1" applyBorder="1" applyAlignment="1">
      <alignment horizontal="center" vertical="center"/>
    </xf>
    <xf numFmtId="166" fontId="26" fillId="4" borderId="12" xfId="0" applyNumberFormat="1" applyFont="1" applyFill="1" applyBorder="1" applyAlignment="1">
      <alignment horizontal="center" vertical="center"/>
    </xf>
    <xf numFmtId="44" fontId="26" fillId="3" borderId="7" xfId="0" applyNumberFormat="1" applyFont="1" applyFill="1" applyBorder="1" applyAlignment="1">
      <alignment vertical="center"/>
    </xf>
    <xf numFmtId="44" fontId="26" fillId="3" borderId="17" xfId="0" applyNumberFormat="1" applyFont="1" applyFill="1" applyBorder="1" applyAlignment="1">
      <alignment vertical="center"/>
    </xf>
    <xf numFmtId="0" fontId="62" fillId="3" borderId="25" xfId="0" applyFont="1" applyFill="1" applyBorder="1" applyAlignment="1">
      <alignment horizontal="center" vertical="center" wrapText="1"/>
    </xf>
    <xf numFmtId="44" fontId="30" fillId="3" borderId="30" xfId="0" applyNumberFormat="1" applyFont="1" applyFill="1" applyBorder="1" applyAlignment="1">
      <alignment horizontal="center" vertical="center"/>
    </xf>
    <xf numFmtId="0" fontId="56" fillId="3" borderId="34" xfId="0" applyFont="1" applyFill="1" applyBorder="1" applyAlignment="1">
      <alignment horizontal="center" vertical="center"/>
    </xf>
    <xf numFmtId="44" fontId="65" fillId="3" borderId="8" xfId="0" applyNumberFormat="1" applyFont="1" applyFill="1" applyBorder="1" applyAlignment="1">
      <alignment horizontal="center" vertical="center"/>
    </xf>
    <xf numFmtId="44" fontId="65" fillId="3" borderId="5" xfId="0" applyNumberFormat="1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166" fontId="31" fillId="0" borderId="12" xfId="0" applyNumberFormat="1" applyFont="1" applyBorder="1" applyAlignment="1">
      <alignment vertical="center"/>
    </xf>
    <xf numFmtId="0" fontId="88" fillId="3" borderId="44" xfId="0" applyFont="1" applyFill="1" applyBorder="1" applyAlignment="1">
      <alignment horizontal="center" vertical="center"/>
    </xf>
    <xf numFmtId="166" fontId="104" fillId="0" borderId="4" xfId="0" applyNumberFormat="1" applyFont="1" applyBorder="1" applyAlignment="1">
      <alignment horizontal="center" vertical="center"/>
    </xf>
    <xf numFmtId="166" fontId="38" fillId="0" borderId="4" xfId="0" applyNumberFormat="1" applyFont="1" applyBorder="1" applyAlignment="1">
      <alignment horizontal="center" vertical="center"/>
    </xf>
    <xf numFmtId="44" fontId="38" fillId="0" borderId="4" xfId="0" applyNumberFormat="1" applyFont="1" applyBorder="1" applyAlignment="1">
      <alignment horizontal="center" vertical="center"/>
    </xf>
    <xf numFmtId="44" fontId="38" fillId="3" borderId="19" xfId="0" applyNumberFormat="1" applyFont="1" applyFill="1" applyBorder="1" applyAlignment="1">
      <alignment horizontal="center" vertical="center"/>
    </xf>
    <xf numFmtId="166" fontId="104" fillId="0" borderId="19" xfId="0" applyNumberFormat="1" applyFont="1" applyBorder="1" applyAlignment="1">
      <alignment horizontal="center" vertical="center"/>
    </xf>
    <xf numFmtId="166" fontId="38" fillId="0" borderId="19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66" fontId="56" fillId="0" borderId="17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44" fontId="26" fillId="0" borderId="19" xfId="0" applyNumberFormat="1" applyFont="1" applyBorder="1" applyAlignment="1">
      <alignment horizontal="center" vertical="center"/>
    </xf>
    <xf numFmtId="166" fontId="58" fillId="0" borderId="19" xfId="0" applyNumberFormat="1" applyFont="1" applyBorder="1" applyAlignment="1">
      <alignment vertical="center"/>
    </xf>
    <xf numFmtId="166" fontId="58" fillId="0" borderId="4" xfId="0" applyNumberFormat="1" applyFont="1" applyBorder="1" applyAlignment="1">
      <alignment vertical="center"/>
    </xf>
    <xf numFmtId="0" fontId="18" fillId="0" borderId="24" xfId="0" applyFont="1" applyBorder="1" applyAlignment="1">
      <alignment horizontal="center" vertical="center" wrapText="1"/>
    </xf>
    <xf numFmtId="4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9" fillId="0" borderId="32" xfId="0" applyFont="1" applyBorder="1" applyAlignment="1">
      <alignment horizontal="center" vertical="center"/>
    </xf>
    <xf numFmtId="44" fontId="26" fillId="0" borderId="19" xfId="0" applyNumberFormat="1" applyFont="1" applyBorder="1" applyAlignment="1">
      <alignment vertical="center"/>
    </xf>
    <xf numFmtId="0" fontId="77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4" fontId="60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4" fillId="0" borderId="0" xfId="0" applyFont="1" applyAlignment="1">
      <alignment horizontal="center"/>
    </xf>
    <xf numFmtId="0" fontId="92" fillId="0" borderId="0" xfId="0" applyFont="1"/>
    <xf numFmtId="0" fontId="94" fillId="0" borderId="0" xfId="0" applyFont="1"/>
    <xf numFmtId="0" fontId="87" fillId="3" borderId="27" xfId="0" applyFont="1" applyFill="1" applyBorder="1" applyAlignment="1">
      <alignment horizontal="center" vertical="center"/>
    </xf>
    <xf numFmtId="166" fontId="20" fillId="0" borderId="38" xfId="0" applyNumberFormat="1" applyFont="1" applyBorder="1" applyAlignment="1">
      <alignment vertical="center"/>
    </xf>
    <xf numFmtId="166" fontId="17" fillId="0" borderId="5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0" fontId="37" fillId="3" borderId="34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6" fontId="38" fillId="4" borderId="7" xfId="0" applyNumberFormat="1" applyFont="1" applyFill="1" applyBorder="1" applyAlignment="1">
      <alignment horizontal="center" vertical="center"/>
    </xf>
    <xf numFmtId="44" fontId="30" fillId="3" borderId="19" xfId="0" applyNumberFormat="1" applyFont="1" applyFill="1" applyBorder="1" applyAlignment="1">
      <alignment horizontal="center" vertical="center" wrapText="1"/>
    </xf>
    <xf numFmtId="166" fontId="38" fillId="3" borderId="19" xfId="0" applyNumberFormat="1" applyFont="1" applyFill="1" applyBorder="1" applyAlignment="1">
      <alignment horizontal="center" vertical="center"/>
    </xf>
    <xf numFmtId="166" fontId="104" fillId="4" borderId="19" xfId="0" applyNumberFormat="1" applyFont="1" applyFill="1" applyBorder="1" applyAlignment="1">
      <alignment horizontal="center" vertical="center"/>
    </xf>
    <xf numFmtId="166" fontId="104" fillId="3" borderId="19" xfId="0" applyNumberFormat="1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44" fontId="8" fillId="0" borderId="0" xfId="0" applyNumberFormat="1" applyFont="1"/>
    <xf numFmtId="166" fontId="8" fillId="0" borderId="0" xfId="0" applyNumberFormat="1" applyFont="1"/>
    <xf numFmtId="44" fontId="64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44" fontId="106" fillId="3" borderId="4" xfId="0" applyNumberFormat="1" applyFont="1" applyFill="1" applyBorder="1" applyAlignment="1">
      <alignment horizontal="center" vertical="center"/>
    </xf>
    <xf numFmtId="166" fontId="106" fillId="4" borderId="4" xfId="0" applyNumberFormat="1" applyFont="1" applyFill="1" applyBorder="1" applyAlignment="1">
      <alignment horizontal="center" vertical="center"/>
    </xf>
    <xf numFmtId="166" fontId="106" fillId="3" borderId="4" xfId="0" applyNumberFormat="1" applyFont="1" applyFill="1" applyBorder="1" applyAlignment="1">
      <alignment horizontal="center" vertical="center"/>
    </xf>
    <xf numFmtId="166" fontId="106" fillId="0" borderId="4" xfId="0" applyNumberFormat="1" applyFont="1" applyBorder="1" applyAlignment="1">
      <alignment horizontal="center" vertical="center"/>
    </xf>
    <xf numFmtId="166" fontId="107" fillId="3" borderId="19" xfId="0" applyNumberFormat="1" applyFont="1" applyFill="1" applyBorder="1" applyAlignment="1">
      <alignment horizontal="center" vertical="center"/>
    </xf>
    <xf numFmtId="166" fontId="107" fillId="3" borderId="19" xfId="0" applyNumberFormat="1" applyFont="1" applyFill="1" applyBorder="1" applyAlignment="1">
      <alignment vertical="center"/>
    </xf>
    <xf numFmtId="166" fontId="107" fillId="0" borderId="19" xfId="0" applyNumberFormat="1" applyFont="1" applyBorder="1" applyAlignment="1">
      <alignment vertical="center"/>
    </xf>
    <xf numFmtId="166" fontId="107" fillId="3" borderId="4" xfId="0" applyNumberFormat="1" applyFont="1" applyFill="1" applyBorder="1" applyAlignment="1">
      <alignment horizontal="center" vertical="center"/>
    </xf>
    <xf numFmtId="166" fontId="107" fillId="3" borderId="4" xfId="0" applyNumberFormat="1" applyFont="1" applyFill="1" applyBorder="1" applyAlignment="1">
      <alignment vertical="center"/>
    </xf>
    <xf numFmtId="166" fontId="107" fillId="0" borderId="4" xfId="0" applyNumberFormat="1" applyFont="1" applyBorder="1" applyAlignment="1">
      <alignment vertical="center"/>
    </xf>
    <xf numFmtId="44" fontId="108" fillId="3" borderId="4" xfId="0" applyNumberFormat="1" applyFont="1" applyFill="1" applyBorder="1" applyAlignment="1">
      <alignment horizontal="center" vertical="center"/>
    </xf>
    <xf numFmtId="166" fontId="108" fillId="4" borderId="4" xfId="0" applyNumberFormat="1" applyFont="1" applyFill="1" applyBorder="1" applyAlignment="1">
      <alignment horizontal="center" vertical="center"/>
    </xf>
    <xf numFmtId="166" fontId="108" fillId="3" borderId="4" xfId="0" applyNumberFormat="1" applyFont="1" applyFill="1" applyBorder="1" applyAlignment="1">
      <alignment horizontal="center" vertical="center"/>
    </xf>
    <xf numFmtId="44" fontId="109" fillId="3" borderId="4" xfId="0" applyNumberFormat="1" applyFont="1" applyFill="1" applyBorder="1" applyAlignment="1">
      <alignment vertical="center"/>
    </xf>
    <xf numFmtId="44" fontId="110" fillId="0" borderId="4" xfId="0" applyNumberFormat="1" applyFont="1" applyBorder="1" applyAlignment="1">
      <alignment vertical="center"/>
    </xf>
    <xf numFmtId="44" fontId="42" fillId="0" borderId="12" xfId="0" applyNumberFormat="1" applyFont="1" applyBorder="1" applyAlignment="1">
      <alignment vertical="center"/>
    </xf>
    <xf numFmtId="166" fontId="46" fillId="0" borderId="4" xfId="0" applyNumberFormat="1" applyFont="1" applyBorder="1" applyAlignment="1">
      <alignment horizontal="center" vertical="center"/>
    </xf>
    <xf numFmtId="166" fontId="46" fillId="0" borderId="4" xfId="0" applyNumberFormat="1" applyFont="1" applyBorder="1" applyAlignment="1">
      <alignment vertical="center"/>
    </xf>
    <xf numFmtId="166" fontId="46" fillId="0" borderId="7" xfId="0" applyNumberFormat="1" applyFont="1" applyBorder="1" applyAlignment="1">
      <alignment horizontal="center" vertical="center"/>
    </xf>
    <xf numFmtId="166" fontId="38" fillId="0" borderId="7" xfId="0" applyNumberFormat="1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6" fillId="6" borderId="20" xfId="0" applyFont="1" applyFill="1" applyBorder="1" applyAlignment="1">
      <alignment horizontal="center" vertical="center" wrapText="1"/>
    </xf>
    <xf numFmtId="44" fontId="114" fillId="0" borderId="17" xfId="0" applyNumberFormat="1" applyFont="1" applyBorder="1" applyAlignment="1">
      <alignment vertical="center"/>
    </xf>
    <xf numFmtId="166" fontId="115" fillId="0" borderId="30" xfId="0" applyNumberFormat="1" applyFont="1" applyBorder="1" applyAlignment="1">
      <alignment vertical="center"/>
    </xf>
    <xf numFmtId="166" fontId="115" fillId="0" borderId="31" xfId="0" applyNumberFormat="1" applyFont="1" applyBorder="1" applyAlignment="1">
      <alignment vertical="center"/>
    </xf>
    <xf numFmtId="166" fontId="116" fillId="0" borderId="30" xfId="0" applyNumberFormat="1" applyFont="1" applyBorder="1" applyAlignment="1">
      <alignment horizontal="center" vertical="center"/>
    </xf>
    <xf numFmtId="166" fontId="116" fillId="0" borderId="4" xfId="0" applyNumberFormat="1" applyFont="1" applyBorder="1" applyAlignment="1">
      <alignment vertical="center"/>
    </xf>
    <xf numFmtId="44" fontId="46" fillId="0" borderId="24" xfId="0" applyNumberFormat="1" applyFont="1" applyBorder="1" applyAlignment="1">
      <alignment vertical="center"/>
    </xf>
    <xf numFmtId="166" fontId="46" fillId="0" borderId="24" xfId="0" applyNumberFormat="1" applyFont="1" applyBorder="1" applyAlignment="1">
      <alignment vertical="center"/>
    </xf>
    <xf numFmtId="166" fontId="46" fillId="0" borderId="24" xfId="0" applyNumberFormat="1" applyFont="1" applyBorder="1" applyAlignment="1">
      <alignment horizontal="center" vertical="center"/>
    </xf>
    <xf numFmtId="44" fontId="46" fillId="0" borderId="4" xfId="0" applyNumberFormat="1" applyFont="1" applyBorder="1" applyAlignment="1">
      <alignment vertical="center"/>
    </xf>
    <xf numFmtId="44" fontId="46" fillId="3" borderId="17" xfId="0" applyNumberFormat="1" applyFont="1" applyFill="1" applyBorder="1" applyAlignment="1">
      <alignment vertical="center"/>
    </xf>
    <xf numFmtId="166" fontId="46" fillId="4" borderId="17" xfId="0" applyNumberFormat="1" applyFont="1" applyFill="1" applyBorder="1" applyAlignment="1">
      <alignment vertical="center"/>
    </xf>
    <xf numFmtId="166" fontId="46" fillId="0" borderId="17" xfId="0" applyNumberFormat="1" applyFont="1" applyBorder="1" applyAlignment="1">
      <alignment horizontal="center" vertical="center"/>
    </xf>
    <xf numFmtId="166" fontId="38" fillId="0" borderId="17" xfId="0" applyNumberFormat="1" applyFont="1" applyBorder="1" applyAlignment="1">
      <alignment horizontal="center" vertical="center"/>
    </xf>
    <xf numFmtId="44" fontId="46" fillId="0" borderId="7" xfId="0" applyNumberFormat="1" applyFont="1" applyBorder="1" applyAlignment="1">
      <alignment vertical="center"/>
    </xf>
    <xf numFmtId="0" fontId="63" fillId="0" borderId="24" xfId="0" applyFont="1" applyBorder="1" applyAlignment="1">
      <alignment horizontal="center" vertical="center" wrapText="1"/>
    </xf>
    <xf numFmtId="44" fontId="63" fillId="0" borderId="24" xfId="0" applyNumberFormat="1" applyFont="1" applyBorder="1" applyAlignment="1">
      <alignment vertical="center"/>
    </xf>
    <xf numFmtId="166" fontId="104" fillId="0" borderId="24" xfId="0" applyNumberFormat="1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 wrapText="1"/>
    </xf>
    <xf numFmtId="44" fontId="63" fillId="0" borderId="4" xfId="0" applyNumberFormat="1" applyFont="1" applyBorder="1" applyAlignment="1">
      <alignment vertical="center"/>
    </xf>
    <xf numFmtId="0" fontId="38" fillId="0" borderId="4" xfId="0" applyFont="1" applyBorder="1" applyAlignment="1">
      <alignment horizontal="center" vertical="center" wrapText="1"/>
    </xf>
    <xf numFmtId="166" fontId="40" fillId="0" borderId="30" xfId="0" applyNumberFormat="1" applyFont="1" applyBorder="1" applyAlignment="1">
      <alignment horizontal="center" vertical="center"/>
    </xf>
    <xf numFmtId="0" fontId="114" fillId="3" borderId="24" xfId="0" applyFont="1" applyFill="1" applyBorder="1" applyAlignment="1">
      <alignment horizontal="center" vertical="center" wrapText="1"/>
    </xf>
    <xf numFmtId="44" fontId="116" fillId="3" borderId="24" xfId="0" applyNumberFormat="1" applyFont="1" applyFill="1" applyBorder="1" applyAlignment="1">
      <alignment horizontal="center" vertical="center"/>
    </xf>
    <xf numFmtId="44" fontId="117" fillId="3" borderId="24" xfId="0" applyNumberFormat="1" applyFont="1" applyFill="1" applyBorder="1" applyAlignment="1">
      <alignment horizontal="center" vertical="center"/>
    </xf>
    <xf numFmtId="44" fontId="117" fillId="0" borderId="24" xfId="0" applyNumberFormat="1" applyFont="1" applyBorder="1" applyAlignment="1">
      <alignment horizontal="center" vertical="center"/>
    </xf>
    <xf numFmtId="166" fontId="117" fillId="0" borderId="24" xfId="0" applyNumberFormat="1" applyFont="1" applyBorder="1" applyAlignment="1">
      <alignment vertical="center"/>
    </xf>
    <xf numFmtId="0" fontId="115" fillId="3" borderId="4" xfId="0" applyFont="1" applyFill="1" applyBorder="1" applyAlignment="1">
      <alignment horizontal="center" vertical="center" wrapText="1"/>
    </xf>
    <xf numFmtId="44" fontId="116" fillId="3" borderId="4" xfId="0" applyNumberFormat="1" applyFont="1" applyFill="1" applyBorder="1" applyAlignment="1">
      <alignment horizontal="center" vertical="center"/>
    </xf>
    <xf numFmtId="166" fontId="116" fillId="5" borderId="4" xfId="0" applyNumberFormat="1" applyFont="1" applyFill="1" applyBorder="1" applyAlignment="1">
      <alignment vertical="center"/>
    </xf>
    <xf numFmtId="166" fontId="116" fillId="4" borderId="4" xfId="0" applyNumberFormat="1" applyFont="1" applyFill="1" applyBorder="1" applyAlignment="1">
      <alignment horizontal="center" vertical="center"/>
    </xf>
    <xf numFmtId="44" fontId="116" fillId="0" borderId="4" xfId="0" applyNumberFormat="1" applyFont="1" applyBorder="1" applyAlignment="1">
      <alignment vertical="center"/>
    </xf>
    <xf numFmtId="166" fontId="117" fillId="0" borderId="4" xfId="0" applyNumberFormat="1" applyFont="1" applyBorder="1" applyAlignment="1">
      <alignment vertical="center"/>
    </xf>
    <xf numFmtId="44" fontId="115" fillId="3" borderId="4" xfId="0" applyNumberFormat="1" applyFont="1" applyFill="1" applyBorder="1" applyAlignment="1">
      <alignment horizontal="center" vertical="center" wrapText="1"/>
    </xf>
    <xf numFmtId="166" fontId="116" fillId="5" borderId="4" xfId="0" applyNumberFormat="1" applyFont="1" applyFill="1" applyBorder="1" applyAlignment="1">
      <alignment horizontal="center" vertical="center"/>
    </xf>
    <xf numFmtId="44" fontId="115" fillId="3" borderId="17" xfId="0" applyNumberFormat="1" applyFont="1" applyFill="1" applyBorder="1" applyAlignment="1">
      <alignment horizontal="center" vertical="center" wrapText="1"/>
    </xf>
    <xf numFmtId="166" fontId="116" fillId="3" borderId="17" xfId="0" applyNumberFormat="1" applyFont="1" applyFill="1" applyBorder="1" applyAlignment="1">
      <alignment horizontal="center" vertical="center"/>
    </xf>
    <xf numFmtId="166" fontId="116" fillId="4" borderId="17" xfId="0" applyNumberFormat="1" applyFont="1" applyFill="1" applyBorder="1" applyAlignment="1">
      <alignment horizontal="center" vertical="center"/>
    </xf>
    <xf numFmtId="44" fontId="116" fillId="0" borderId="17" xfId="0" applyNumberFormat="1" applyFont="1" applyBorder="1" applyAlignment="1">
      <alignment vertical="center"/>
    </xf>
    <xf numFmtId="166" fontId="116" fillId="0" borderId="17" xfId="0" applyNumberFormat="1" applyFont="1" applyBorder="1" applyAlignment="1">
      <alignment vertical="center"/>
    </xf>
    <xf numFmtId="166" fontId="117" fillId="0" borderId="17" xfId="0" applyNumberFormat="1" applyFont="1" applyBorder="1" applyAlignment="1">
      <alignment vertical="center"/>
    </xf>
    <xf numFmtId="44" fontId="114" fillId="3" borderId="19" xfId="0" applyNumberFormat="1" applyFont="1" applyFill="1" applyBorder="1" applyAlignment="1">
      <alignment horizontal="center" vertical="center" wrapText="1"/>
    </xf>
    <xf numFmtId="44" fontId="116" fillId="3" borderId="19" xfId="0" applyNumberFormat="1" applyFont="1" applyFill="1" applyBorder="1" applyAlignment="1">
      <alignment horizontal="center" vertical="center"/>
    </xf>
    <xf numFmtId="166" fontId="117" fillId="0" borderId="19" xfId="0" applyNumberFormat="1" applyFont="1" applyBorder="1" applyAlignment="1">
      <alignment vertical="center"/>
    </xf>
    <xf numFmtId="166" fontId="117" fillId="0" borderId="26" xfId="0" applyNumberFormat="1" applyFont="1" applyBorder="1" applyAlignment="1">
      <alignment horizontal="center" vertical="center"/>
    </xf>
    <xf numFmtId="166" fontId="117" fillId="0" borderId="26" xfId="0" applyNumberFormat="1" applyFont="1" applyBorder="1" applyAlignment="1">
      <alignment vertical="center"/>
    </xf>
    <xf numFmtId="0" fontId="114" fillId="3" borderId="19" xfId="0" applyFont="1" applyFill="1" applyBorder="1" applyAlignment="1">
      <alignment horizontal="center" vertical="center" wrapText="1"/>
    </xf>
    <xf numFmtId="166" fontId="116" fillId="3" borderId="19" xfId="0" applyNumberFormat="1" applyFont="1" applyFill="1" applyBorder="1" applyAlignment="1">
      <alignment horizontal="center" vertical="center"/>
    </xf>
    <xf numFmtId="166" fontId="117" fillId="0" borderId="19" xfId="0" applyNumberFormat="1" applyFont="1" applyBorder="1" applyAlignment="1">
      <alignment horizontal="center" vertical="center"/>
    </xf>
    <xf numFmtId="166" fontId="116" fillId="0" borderId="41" xfId="0" applyNumberFormat="1" applyFont="1" applyBorder="1" applyAlignment="1">
      <alignment vertical="center"/>
    </xf>
    <xf numFmtId="166" fontId="117" fillId="0" borderId="25" xfId="0" applyNumberFormat="1" applyFont="1" applyBorder="1" applyAlignment="1">
      <alignment vertical="center"/>
    </xf>
    <xf numFmtId="166" fontId="40" fillId="0" borderId="30" xfId="0" applyNumberFormat="1" applyFont="1" applyBorder="1" applyAlignment="1">
      <alignment vertical="center"/>
    </xf>
    <xf numFmtId="44" fontId="56" fillId="0" borderId="4" xfId="0" applyNumberFormat="1" applyFont="1" applyBorder="1" applyAlignment="1">
      <alignment horizontal="center" vertical="center"/>
    </xf>
    <xf numFmtId="166" fontId="56" fillId="0" borderId="4" xfId="0" applyNumberFormat="1" applyFont="1" applyBorder="1" applyAlignment="1">
      <alignment vertical="center"/>
    </xf>
    <xf numFmtId="166" fontId="74" fillId="0" borderId="4" xfId="0" applyNumberFormat="1" applyFont="1" applyBorder="1" applyAlignment="1">
      <alignment vertical="center"/>
    </xf>
    <xf numFmtId="44" fontId="17" fillId="3" borderId="19" xfId="0" applyNumberFormat="1" applyFont="1" applyFill="1" applyBorder="1" applyAlignment="1">
      <alignment vertical="center"/>
    </xf>
    <xf numFmtId="44" fontId="83" fillId="3" borderId="19" xfId="0" applyNumberFormat="1" applyFont="1" applyFill="1" applyBorder="1" applyAlignment="1">
      <alignment vertical="center"/>
    </xf>
    <xf numFmtId="166" fontId="10" fillId="0" borderId="30" xfId="0" applyNumberFormat="1" applyFont="1" applyBorder="1" applyAlignment="1">
      <alignment vertical="center"/>
    </xf>
    <xf numFmtId="44" fontId="38" fillId="3" borderId="7" xfId="0" applyNumberFormat="1" applyFont="1" applyFill="1" applyBorder="1" applyAlignment="1">
      <alignment horizontal="center" vertical="center"/>
    </xf>
    <xf numFmtId="166" fontId="104" fillId="3" borderId="7" xfId="0" applyNumberFormat="1" applyFont="1" applyFill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166" fontId="38" fillId="4" borderId="19" xfId="0" applyNumberFormat="1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18" fillId="3" borderId="5" xfId="0" applyFont="1" applyFill="1" applyBorder="1" applyAlignment="1">
      <alignment horizontal="center" vertical="center"/>
    </xf>
    <xf numFmtId="166" fontId="56" fillId="0" borderId="4" xfId="0" applyNumberFormat="1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44" fontId="26" fillId="3" borderId="12" xfId="0" applyNumberFormat="1" applyFont="1" applyFill="1" applyBorder="1" applyAlignment="1">
      <alignment horizontal="center" vertical="center" wrapText="1"/>
    </xf>
    <xf numFmtId="166" fontId="56" fillId="5" borderId="12" xfId="0" applyNumberFormat="1" applyFont="1" applyFill="1" applyBorder="1" applyAlignment="1">
      <alignment horizontal="center" vertical="center"/>
    </xf>
    <xf numFmtId="44" fontId="83" fillId="3" borderId="12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09" fillId="3" borderId="10" xfId="0" applyFont="1" applyFill="1" applyBorder="1" applyAlignment="1">
      <alignment horizontal="center" vertical="center"/>
    </xf>
    <xf numFmtId="0" fontId="121" fillId="3" borderId="4" xfId="0" applyFont="1" applyFill="1" applyBorder="1" applyAlignment="1">
      <alignment horizontal="center" vertical="center"/>
    </xf>
    <xf numFmtId="0" fontId="121" fillId="3" borderId="4" xfId="0" applyFont="1" applyFill="1" applyBorder="1" applyAlignment="1">
      <alignment horizontal="center" vertical="center" wrapText="1"/>
    </xf>
    <xf numFmtId="44" fontId="121" fillId="3" borderId="4" xfId="0" applyNumberFormat="1" applyFont="1" applyFill="1" applyBorder="1" applyAlignment="1">
      <alignment vertical="center"/>
    </xf>
    <xf numFmtId="44" fontId="109" fillId="4" borderId="4" xfId="0" applyNumberFormat="1" applyFont="1" applyFill="1" applyBorder="1" applyAlignment="1">
      <alignment vertical="center"/>
    </xf>
    <xf numFmtId="44" fontId="120" fillId="0" borderId="4" xfId="0" applyNumberFormat="1" applyFont="1" applyBorder="1" applyAlignment="1">
      <alignment vertical="center"/>
    </xf>
    <xf numFmtId="44" fontId="109" fillId="0" borderId="4" xfId="0" applyNumberFormat="1" applyFont="1" applyBorder="1" applyAlignment="1">
      <alignment horizontal="center" vertical="center"/>
    </xf>
    <xf numFmtId="44" fontId="112" fillId="0" borderId="4" xfId="0" applyNumberFormat="1" applyFont="1" applyBorder="1" applyAlignment="1">
      <alignment vertical="center"/>
    </xf>
    <xf numFmtId="0" fontId="121" fillId="0" borderId="4" xfId="0" applyFont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44" fontId="106" fillId="0" borderId="4" xfId="0" applyNumberFormat="1" applyFont="1" applyBorder="1" applyAlignment="1">
      <alignment vertical="center"/>
    </xf>
    <xf numFmtId="44" fontId="83" fillId="6" borderId="30" xfId="0" applyNumberFormat="1" applyFont="1" applyFill="1" applyBorder="1" applyAlignment="1">
      <alignment vertical="center"/>
    </xf>
    <xf numFmtId="0" fontId="79" fillId="6" borderId="38" xfId="0" applyFont="1" applyFill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6" fontId="96" fillId="0" borderId="0" xfId="0" applyNumberFormat="1" applyFont="1"/>
    <xf numFmtId="0" fontId="8" fillId="0" borderId="0" xfId="0" applyFont="1" applyAlignment="1">
      <alignment horizontal="center"/>
    </xf>
    <xf numFmtId="166" fontId="20" fillId="0" borderId="18" xfId="0" applyNumberFormat="1" applyFont="1" applyBorder="1" applyAlignment="1">
      <alignment horizontal="center" vertical="center"/>
    </xf>
    <xf numFmtId="166" fontId="28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/>
    </xf>
    <xf numFmtId="0" fontId="37" fillId="4" borderId="0" xfId="0" applyFont="1" applyFill="1" applyAlignment="1">
      <alignment vertical="center"/>
    </xf>
    <xf numFmtId="166" fontId="30" fillId="0" borderId="0" xfId="0" applyNumberFormat="1" applyFont="1" applyAlignment="1">
      <alignment horizontal="center" vertical="center"/>
    </xf>
    <xf numFmtId="166" fontId="30" fillId="0" borderId="37" xfId="0" applyNumberFormat="1" applyFont="1" applyBorder="1" applyAlignment="1">
      <alignment horizontal="center" vertical="center"/>
    </xf>
    <xf numFmtId="166" fontId="126" fillId="0" borderId="41" xfId="0" applyNumberFormat="1" applyFont="1" applyBorder="1" applyAlignment="1">
      <alignment horizontal="center" vertical="center"/>
    </xf>
    <xf numFmtId="166" fontId="30" fillId="0" borderId="41" xfId="0" applyNumberFormat="1" applyFont="1" applyBorder="1" applyAlignment="1">
      <alignment horizontal="center" vertical="center"/>
    </xf>
    <xf numFmtId="166" fontId="30" fillId="4" borderId="41" xfId="0" applyNumberFormat="1" applyFont="1" applyFill="1" applyBorder="1" applyAlignment="1">
      <alignment horizontal="center" vertical="center"/>
    </xf>
    <xf numFmtId="44" fontId="30" fillId="4" borderId="41" xfId="0" applyNumberFormat="1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3" borderId="19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166" fontId="20" fillId="6" borderId="6" xfId="0" applyNumberFormat="1" applyFont="1" applyFill="1" applyBorder="1" applyAlignment="1">
      <alignment horizontal="center" vertical="center"/>
    </xf>
    <xf numFmtId="166" fontId="37" fillId="6" borderId="12" xfId="0" applyNumberFormat="1" applyFont="1" applyFill="1" applyBorder="1" applyAlignment="1">
      <alignment horizontal="center" vertical="center"/>
    </xf>
    <xf numFmtId="0" fontId="129" fillId="0" borderId="0" xfId="0" applyFont="1"/>
    <xf numFmtId="166" fontId="20" fillId="0" borderId="6" xfId="0" applyNumberFormat="1" applyFont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44" fontId="130" fillId="3" borderId="25" xfId="0" applyNumberFormat="1" applyFont="1" applyFill="1" applyBorder="1" applyAlignment="1">
      <alignment vertical="center"/>
    </xf>
    <xf numFmtId="44" fontId="37" fillId="3" borderId="25" xfId="0" applyNumberFormat="1" applyFont="1" applyFill="1" applyBorder="1" applyAlignment="1">
      <alignment vertical="center"/>
    </xf>
    <xf numFmtId="0" fontId="26" fillId="3" borderId="25" xfId="0" applyFont="1" applyFill="1" applyBorder="1" applyAlignment="1">
      <alignment vertical="center" wrapText="1"/>
    </xf>
    <xf numFmtId="0" fontId="62" fillId="3" borderId="1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166" fontId="37" fillId="6" borderId="12" xfId="0" applyNumberFormat="1" applyFont="1" applyFill="1" applyBorder="1" applyAlignment="1">
      <alignment vertical="center"/>
    </xf>
    <xf numFmtId="166" fontId="30" fillId="0" borderId="4" xfId="0" applyNumberFormat="1" applyFont="1" applyBorder="1" applyAlignment="1">
      <alignment horizontal="center" vertical="center"/>
    </xf>
    <xf numFmtId="166" fontId="91" fillId="0" borderId="4" xfId="0" applyNumberFormat="1" applyFont="1" applyBorder="1" applyAlignment="1">
      <alignment horizontal="center" vertical="center"/>
    </xf>
    <xf numFmtId="44" fontId="30" fillId="0" borderId="4" xfId="0" applyNumberFormat="1" applyFont="1" applyBorder="1" applyAlignment="1">
      <alignment horizontal="center" vertical="center"/>
    </xf>
    <xf numFmtId="166" fontId="30" fillId="0" borderId="24" xfId="0" applyNumberFormat="1" applyFont="1" applyBorder="1" applyAlignment="1">
      <alignment horizontal="center" vertical="center"/>
    </xf>
    <xf numFmtId="166" fontId="91" fillId="0" borderId="24" xfId="0" applyNumberFormat="1" applyFont="1" applyBorder="1" applyAlignment="1">
      <alignment horizontal="center" vertical="center"/>
    </xf>
    <xf numFmtId="44" fontId="30" fillId="0" borderId="24" xfId="0" applyNumberFormat="1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44" fontId="49" fillId="3" borderId="4" xfId="0" applyNumberFormat="1" applyFont="1" applyFill="1" applyBorder="1" applyAlignment="1">
      <alignment vertical="center"/>
    </xf>
    <xf numFmtId="166" fontId="109" fillId="4" borderId="4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44" fontId="112" fillId="0" borderId="1" xfId="0" applyNumberFormat="1" applyFont="1" applyBorder="1" applyAlignment="1">
      <alignment vertical="center"/>
    </xf>
    <xf numFmtId="0" fontId="122" fillId="2" borderId="48" xfId="0" applyFont="1" applyFill="1" applyBorder="1"/>
    <xf numFmtId="44" fontId="54" fillId="0" borderId="14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4" fontId="42" fillId="0" borderId="14" xfId="0" applyNumberFormat="1" applyFont="1" applyBorder="1" applyAlignment="1">
      <alignment vertical="center"/>
    </xf>
    <xf numFmtId="0" fontId="21" fillId="3" borderId="34" xfId="0" applyFont="1" applyFill="1" applyBorder="1" applyAlignment="1">
      <alignment horizontal="center" vertical="center"/>
    </xf>
    <xf numFmtId="166" fontId="38" fillId="0" borderId="26" xfId="0" applyNumberFormat="1" applyFont="1" applyBorder="1" applyAlignment="1">
      <alignment vertical="center"/>
    </xf>
    <xf numFmtId="166" fontId="107" fillId="3" borderId="25" xfId="0" applyNumberFormat="1" applyFont="1" applyFill="1" applyBorder="1" applyAlignment="1">
      <alignment vertical="center"/>
    </xf>
    <xf numFmtId="166" fontId="107" fillId="0" borderId="25" xfId="0" applyNumberFormat="1" applyFont="1" applyBorder="1" applyAlignment="1">
      <alignment vertical="center"/>
    </xf>
    <xf numFmtId="0" fontId="21" fillId="0" borderId="46" xfId="0" applyFont="1" applyBorder="1"/>
    <xf numFmtId="166" fontId="40" fillId="0" borderId="15" xfId="0" applyNumberFormat="1" applyFont="1" applyBorder="1" applyAlignment="1">
      <alignment horizontal="center" vertical="center"/>
    </xf>
    <xf numFmtId="0" fontId="114" fillId="3" borderId="4" xfId="0" applyFont="1" applyFill="1" applyBorder="1" applyAlignment="1">
      <alignment horizontal="center" vertical="center" wrapText="1"/>
    </xf>
    <xf numFmtId="166" fontId="116" fillId="0" borderId="19" xfId="0" applyNumberFormat="1" applyFont="1" applyBorder="1" applyAlignment="1">
      <alignment vertical="center"/>
    </xf>
    <xf numFmtId="166" fontId="46" fillId="0" borderId="26" xfId="0" applyNumberFormat="1" applyFont="1" applyBorder="1" applyAlignment="1">
      <alignment horizontal="center" vertical="center"/>
    </xf>
    <xf numFmtId="166" fontId="116" fillId="0" borderId="26" xfId="0" applyNumberFormat="1" applyFont="1" applyBorder="1" applyAlignment="1">
      <alignment vertical="center"/>
    </xf>
    <xf numFmtId="166" fontId="117" fillId="0" borderId="60" xfId="0" applyNumberFormat="1" applyFont="1" applyBorder="1" applyAlignment="1">
      <alignment vertical="center"/>
    </xf>
    <xf numFmtId="166" fontId="88" fillId="0" borderId="47" xfId="0" applyNumberFormat="1" applyFont="1" applyBorder="1" applyAlignment="1">
      <alignment horizontal="center"/>
    </xf>
    <xf numFmtId="166" fontId="88" fillId="0" borderId="48" xfId="0" applyNumberFormat="1" applyFont="1" applyBorder="1" applyAlignment="1">
      <alignment horizontal="center"/>
    </xf>
    <xf numFmtId="166" fontId="88" fillId="0" borderId="43" xfId="0" applyNumberFormat="1" applyFont="1" applyBorder="1" applyAlignment="1">
      <alignment horizontal="center"/>
    </xf>
    <xf numFmtId="166" fontId="117" fillId="0" borderId="56" xfId="0" applyNumberFormat="1" applyFont="1" applyBorder="1" applyAlignment="1">
      <alignment vertical="center"/>
    </xf>
    <xf numFmtId="166" fontId="117" fillId="0" borderId="1" xfId="0" applyNumberFormat="1" applyFont="1" applyBorder="1" applyAlignment="1">
      <alignment vertical="center"/>
    </xf>
    <xf numFmtId="166" fontId="117" fillId="0" borderId="57" xfId="0" applyNumberFormat="1" applyFont="1" applyBorder="1" applyAlignment="1">
      <alignment vertical="center"/>
    </xf>
    <xf numFmtId="44" fontId="87" fillId="3" borderId="47" xfId="0" applyNumberFormat="1" applyFont="1" applyFill="1" applyBorder="1" applyAlignment="1">
      <alignment horizontal="center" vertical="center"/>
    </xf>
    <xf numFmtId="166" fontId="87" fillId="0" borderId="48" xfId="0" applyNumberFormat="1" applyFont="1" applyBorder="1" applyAlignment="1">
      <alignment horizontal="center"/>
    </xf>
    <xf numFmtId="166" fontId="87" fillId="0" borderId="50" xfId="0" applyNumberFormat="1" applyFont="1" applyBorder="1" applyAlignment="1">
      <alignment horizontal="center"/>
    </xf>
    <xf numFmtId="0" fontId="54" fillId="0" borderId="0" xfId="0" applyFont="1" applyAlignment="1"/>
    <xf numFmtId="166" fontId="40" fillId="0" borderId="55" xfId="0" applyNumberFormat="1" applyFont="1" applyBorder="1" applyAlignment="1">
      <alignment horizontal="center" vertical="center"/>
    </xf>
    <xf numFmtId="166" fontId="38" fillId="3" borderId="4" xfId="0" applyNumberFormat="1" applyFont="1" applyFill="1" applyBorder="1" applyAlignment="1">
      <alignment horizontal="center" vertical="center"/>
    </xf>
    <xf numFmtId="166" fontId="38" fillId="4" borderId="4" xfId="0" applyNumberFormat="1" applyFont="1" applyFill="1" applyBorder="1" applyAlignment="1">
      <alignment horizontal="center" vertical="center"/>
    </xf>
    <xf numFmtId="44" fontId="112" fillId="0" borderId="58" xfId="0" applyNumberFormat="1" applyFont="1" applyBorder="1" applyAlignment="1">
      <alignment vertical="center"/>
    </xf>
    <xf numFmtId="0" fontId="122" fillId="2" borderId="59" xfId="0" applyFont="1" applyFill="1" applyBorder="1"/>
    <xf numFmtId="0" fontId="26" fillId="3" borderId="19" xfId="0" applyFont="1" applyFill="1" applyBorder="1" applyAlignment="1">
      <alignment horizontal="center" vertical="center" wrapText="1"/>
    </xf>
    <xf numFmtId="164" fontId="28" fillId="0" borderId="17" xfId="0" applyNumberFormat="1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0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68" fontId="26" fillId="0" borderId="19" xfId="1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132" fillId="0" borderId="4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44" fontId="106" fillId="3" borderId="17" xfId="0" applyNumberFormat="1" applyFont="1" applyFill="1" applyBorder="1" applyAlignment="1">
      <alignment horizontal="center" vertical="center"/>
    </xf>
    <xf numFmtId="166" fontId="106" fillId="4" borderId="17" xfId="0" applyNumberFormat="1" applyFont="1" applyFill="1" applyBorder="1" applyAlignment="1">
      <alignment horizontal="center" vertical="center"/>
    </xf>
    <xf numFmtId="166" fontId="106" fillId="3" borderId="17" xfId="0" applyNumberFormat="1" applyFont="1" applyFill="1" applyBorder="1" applyAlignment="1">
      <alignment horizontal="center" vertical="center"/>
    </xf>
    <xf numFmtId="166" fontId="106" fillId="0" borderId="17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 wrapText="1"/>
    </xf>
    <xf numFmtId="44" fontId="38" fillId="3" borderId="25" xfId="0" applyNumberFormat="1" applyFont="1" applyFill="1" applyBorder="1" applyAlignment="1">
      <alignment horizontal="center" vertical="center"/>
    </xf>
    <xf numFmtId="166" fontId="38" fillId="0" borderId="25" xfId="0" applyNumberFormat="1" applyFont="1" applyBorder="1" applyAlignment="1">
      <alignment horizontal="center" vertical="center"/>
    </xf>
    <xf numFmtId="44" fontId="46" fillId="0" borderId="25" xfId="0" applyNumberFormat="1" applyFont="1" applyBorder="1" applyAlignment="1">
      <alignment horizontal="center" vertical="center" wrapText="1"/>
    </xf>
    <xf numFmtId="166" fontId="104" fillId="0" borderId="25" xfId="0" applyNumberFormat="1" applyFont="1" applyBorder="1" applyAlignment="1">
      <alignment horizontal="center" vertical="center"/>
    </xf>
    <xf numFmtId="166" fontId="128" fillId="0" borderId="25" xfId="0" applyNumberFormat="1" applyFont="1" applyBorder="1" applyAlignment="1">
      <alignment horizontal="center" vertical="center"/>
    </xf>
    <xf numFmtId="166" fontId="127" fillId="3" borderId="33" xfId="0" applyNumberFormat="1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 wrapText="1"/>
    </xf>
    <xf numFmtId="44" fontId="30" fillId="5" borderId="19" xfId="0" applyNumberFormat="1" applyFont="1" applyFill="1" applyBorder="1" applyAlignment="1">
      <alignment horizontal="center" vertical="center"/>
    </xf>
    <xf numFmtId="44" fontId="37" fillId="5" borderId="19" xfId="0" applyNumberFormat="1" applyFont="1" applyFill="1" applyBorder="1" applyAlignment="1">
      <alignment horizontal="center" vertical="center"/>
    </xf>
    <xf numFmtId="0" fontId="37" fillId="5" borderId="19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44" fontId="38" fillId="0" borderId="19" xfId="0" applyNumberFormat="1" applyFont="1" applyBorder="1" applyAlignment="1">
      <alignment horizontal="center" vertical="center"/>
    </xf>
    <xf numFmtId="166" fontId="21" fillId="0" borderId="8" xfId="0" applyNumberFormat="1" applyFont="1" applyBorder="1" applyAlignment="1">
      <alignment vertical="center"/>
    </xf>
    <xf numFmtId="0" fontId="28" fillId="0" borderId="12" xfId="0" applyFont="1" applyBorder="1" applyAlignment="1">
      <alignment horizontal="center"/>
    </xf>
    <xf numFmtId="166" fontId="58" fillId="3" borderId="4" xfId="0" applyNumberFormat="1" applyFont="1" applyFill="1" applyBorder="1" applyAlignment="1">
      <alignment vertical="center"/>
    </xf>
    <xf numFmtId="0" fontId="119" fillId="0" borderId="28" xfId="0" applyFont="1" applyBorder="1" applyAlignment="1">
      <alignment horizontal="center" vertical="center"/>
    </xf>
    <xf numFmtId="44" fontId="121" fillId="3" borderId="30" xfId="0" applyNumberFormat="1" applyFont="1" applyFill="1" applyBorder="1" applyAlignment="1">
      <alignment vertical="center"/>
    </xf>
    <xf numFmtId="44" fontId="109" fillId="4" borderId="30" xfId="0" applyNumberFormat="1" applyFont="1" applyFill="1" applyBorder="1" applyAlignment="1">
      <alignment horizontal="center" vertical="center"/>
    </xf>
    <xf numFmtId="44" fontId="112" fillId="4" borderId="30" xfId="0" applyNumberFormat="1" applyFont="1" applyFill="1" applyBorder="1" applyAlignment="1">
      <alignment horizontal="center" vertical="center"/>
    </xf>
    <xf numFmtId="44" fontId="112" fillId="0" borderId="30" xfId="0" applyNumberFormat="1" applyFont="1" applyBorder="1" applyAlignment="1">
      <alignment horizontal="center" vertical="center"/>
    </xf>
    <xf numFmtId="44" fontId="112" fillId="0" borderId="30" xfId="0" applyNumberFormat="1" applyFont="1" applyBorder="1" applyAlignment="1">
      <alignment vertical="center"/>
    </xf>
    <xf numFmtId="44" fontId="112" fillId="0" borderId="55" xfId="0" applyNumberFormat="1" applyFont="1" applyBorder="1" applyAlignment="1">
      <alignment vertical="center"/>
    </xf>
    <xf numFmtId="0" fontId="122" fillId="0" borderId="43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62" fillId="3" borderId="19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16" fillId="0" borderId="19" xfId="0" applyNumberFormat="1" applyFont="1" applyBorder="1" applyAlignment="1">
      <alignment horizontal="center" vertical="center"/>
    </xf>
    <xf numFmtId="166" fontId="116" fillId="0" borderId="19" xfId="0" applyNumberFormat="1" applyFont="1" applyBorder="1" applyAlignment="1">
      <alignment horizontal="center" vertical="center"/>
    </xf>
    <xf numFmtId="166" fontId="131" fillId="0" borderId="19" xfId="0" applyNumberFormat="1" applyFont="1" applyBorder="1" applyAlignment="1">
      <alignment horizontal="center" vertical="center"/>
    </xf>
    <xf numFmtId="166" fontId="116" fillId="0" borderId="33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166" fontId="38" fillId="4" borderId="19" xfId="0" applyNumberFormat="1" applyFont="1" applyFill="1" applyBorder="1" applyAlignment="1">
      <alignment horizontal="center" vertical="center"/>
    </xf>
    <xf numFmtId="166" fontId="1" fillId="0" borderId="43" xfId="0" applyNumberFormat="1" applyFont="1" applyBorder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44" fontId="37" fillId="6" borderId="11" xfId="0" applyNumberFormat="1" applyFont="1" applyFill="1" applyBorder="1" applyAlignment="1">
      <alignment vertical="center"/>
    </xf>
    <xf numFmtId="166" fontId="30" fillId="4" borderId="25" xfId="0" applyNumberFormat="1" applyFont="1" applyFill="1" applyBorder="1" applyAlignment="1">
      <alignment horizontal="center" vertical="center"/>
    </xf>
    <xf numFmtId="166" fontId="126" fillId="0" borderId="25" xfId="0" applyNumberFormat="1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166" fontId="38" fillId="3" borderId="17" xfId="0" applyNumberFormat="1" applyFont="1" applyFill="1" applyBorder="1" applyAlignment="1">
      <alignment horizontal="center" vertical="center"/>
    </xf>
    <xf numFmtId="166" fontId="38" fillId="4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44" fontId="38" fillId="0" borderId="7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44" fontId="38" fillId="0" borderId="25" xfId="0" applyNumberFormat="1" applyFont="1" applyBorder="1" applyAlignment="1">
      <alignment horizontal="center" vertical="center" wrapText="1"/>
    </xf>
    <xf numFmtId="44" fontId="21" fillId="3" borderId="25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4" fontId="21" fillId="3" borderId="19" xfId="0" applyNumberFormat="1" applyFont="1" applyFill="1" applyBorder="1" applyAlignment="1">
      <alignment horizontal="center" vertical="center" wrapText="1"/>
    </xf>
    <xf numFmtId="44" fontId="21" fillId="0" borderId="19" xfId="0" applyNumberFormat="1" applyFont="1" applyBorder="1" applyAlignment="1">
      <alignment horizontal="center" vertical="center" wrapText="1"/>
    </xf>
    <xf numFmtId="44" fontId="21" fillId="3" borderId="7" xfId="0" applyNumberFormat="1" applyFont="1" applyFill="1" applyBorder="1" applyAlignment="1">
      <alignment horizontal="center" vertical="center" wrapText="1"/>
    </xf>
    <xf numFmtId="44" fontId="21" fillId="0" borderId="7" xfId="0" applyNumberFormat="1" applyFont="1" applyBorder="1" applyAlignment="1">
      <alignment horizontal="center" vertical="center" wrapText="1"/>
    </xf>
    <xf numFmtId="44" fontId="38" fillId="0" borderId="19" xfId="0" applyNumberFormat="1" applyFont="1" applyBorder="1" applyAlignment="1">
      <alignment horizontal="center" vertical="center" wrapText="1"/>
    </xf>
    <xf numFmtId="44" fontId="36" fillId="0" borderId="19" xfId="0" applyNumberFormat="1" applyFont="1" applyBorder="1" applyAlignment="1">
      <alignment horizontal="center" vertical="center" wrapText="1"/>
    </xf>
    <xf numFmtId="0" fontId="121" fillId="3" borderId="7" xfId="0" applyFont="1" applyFill="1" applyBorder="1" applyAlignment="1">
      <alignment horizontal="center" vertical="center" wrapText="1"/>
    </xf>
    <xf numFmtId="44" fontId="121" fillId="3" borderId="7" xfId="0" applyNumberFormat="1" applyFont="1" applyFill="1" applyBorder="1" applyAlignment="1">
      <alignment vertical="center"/>
    </xf>
    <xf numFmtId="166" fontId="104" fillId="0" borderId="7" xfId="0" applyNumberFormat="1" applyFont="1" applyBorder="1" applyAlignment="1">
      <alignment horizontal="center" vertical="center"/>
    </xf>
    <xf numFmtId="166" fontId="40" fillId="0" borderId="12" xfId="0" applyNumberFormat="1" applyFont="1" applyBorder="1" applyAlignment="1">
      <alignment horizontal="center" vertical="center"/>
    </xf>
    <xf numFmtId="166" fontId="17" fillId="0" borderId="6" xfId="0" applyNumberFormat="1" applyFont="1" applyBorder="1" applyAlignment="1">
      <alignment horizontal="center" vertical="center"/>
    </xf>
    <xf numFmtId="0" fontId="59" fillId="3" borderId="0" xfId="0" applyFont="1" applyFill="1"/>
    <xf numFmtId="0" fontId="26" fillId="0" borderId="24" xfId="0" applyFont="1" applyBorder="1" applyAlignment="1">
      <alignment horizontal="center" vertical="center" wrapText="1"/>
    </xf>
    <xf numFmtId="168" fontId="26" fillId="0" borderId="24" xfId="1" applyNumberFormat="1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44" fontId="17" fillId="3" borderId="24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44" fontId="26" fillId="3" borderId="17" xfId="0" applyNumberFormat="1" applyFont="1" applyFill="1" applyBorder="1" applyAlignment="1">
      <alignment horizontal="center" vertical="center"/>
    </xf>
    <xf numFmtId="167" fontId="26" fillId="3" borderId="17" xfId="0" applyNumberFormat="1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44" fontId="26" fillId="3" borderId="24" xfId="0" applyNumberFormat="1" applyFont="1" applyFill="1" applyBorder="1" applyAlignment="1">
      <alignment horizontal="center" vertical="center"/>
    </xf>
    <xf numFmtId="0" fontId="109" fillId="3" borderId="34" xfId="0" applyFont="1" applyFill="1" applyBorder="1" applyAlignment="1">
      <alignment horizontal="center" vertical="center"/>
    </xf>
    <xf numFmtId="0" fontId="121" fillId="3" borderId="19" xfId="0" applyFont="1" applyFill="1" applyBorder="1" applyAlignment="1">
      <alignment horizontal="center" vertical="center" wrapText="1"/>
    </xf>
    <xf numFmtId="44" fontId="121" fillId="3" borderId="19" xfId="0" applyNumberFormat="1" applyFont="1" applyFill="1" applyBorder="1" applyAlignment="1">
      <alignment vertical="center"/>
    </xf>
    <xf numFmtId="44" fontId="109" fillId="4" borderId="19" xfId="0" applyNumberFormat="1" applyFont="1" applyFill="1" applyBorder="1" applyAlignment="1">
      <alignment vertical="center"/>
    </xf>
    <xf numFmtId="44" fontId="111" fillId="4" borderId="19" xfId="0" applyNumberFormat="1" applyFont="1" applyFill="1" applyBorder="1" applyAlignment="1">
      <alignment vertical="center"/>
    </xf>
    <xf numFmtId="44" fontId="122" fillId="3" borderId="19" xfId="0" applyNumberFormat="1" applyFont="1" applyFill="1" applyBorder="1" applyAlignment="1">
      <alignment horizontal="center" vertical="center" wrapText="1"/>
    </xf>
    <xf numFmtId="0" fontId="122" fillId="3" borderId="47" xfId="0" applyFont="1" applyFill="1" applyBorder="1" applyAlignment="1">
      <alignment horizontal="center" vertical="center" wrapText="1"/>
    </xf>
    <xf numFmtId="0" fontId="122" fillId="2" borderId="50" xfId="0" applyFont="1" applyFill="1" applyBorder="1"/>
    <xf numFmtId="166" fontId="30" fillId="0" borderId="7" xfId="0" applyNumberFormat="1" applyFont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7" fillId="6" borderId="14" xfId="0" applyNumberFormat="1" applyFont="1" applyFill="1" applyBorder="1" applyAlignment="1">
      <alignment vertical="center"/>
    </xf>
    <xf numFmtId="166" fontId="30" fillId="0" borderId="56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166" fontId="30" fillId="0" borderId="58" xfId="0" applyNumberFormat="1" applyFont="1" applyBorder="1" applyAlignment="1">
      <alignment horizontal="center" vertical="center"/>
    </xf>
    <xf numFmtId="0" fontId="20" fillId="6" borderId="15" xfId="0" applyFont="1" applyFill="1" applyBorder="1" applyAlignment="1">
      <alignment vertical="center"/>
    </xf>
    <xf numFmtId="0" fontId="20" fillId="3" borderId="40" xfId="0" applyFont="1" applyFill="1" applyBorder="1" applyAlignment="1">
      <alignment vertical="center"/>
    </xf>
    <xf numFmtId="0" fontId="37" fillId="3" borderId="15" xfId="0" applyFont="1" applyFill="1" applyBorder="1" applyAlignment="1">
      <alignment vertical="center"/>
    </xf>
    <xf numFmtId="0" fontId="37" fillId="6" borderId="15" xfId="0" applyFont="1" applyFill="1" applyBorder="1" applyAlignment="1">
      <alignment vertical="center"/>
    </xf>
    <xf numFmtId="166" fontId="21" fillId="0" borderId="49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horizontal="center" vertical="center"/>
    </xf>
    <xf numFmtId="166" fontId="30" fillId="0" borderId="45" xfId="0" applyNumberFormat="1" applyFont="1" applyBorder="1" applyAlignment="1">
      <alignment horizontal="center" vertical="center"/>
    </xf>
    <xf numFmtId="166" fontId="69" fillId="3" borderId="7" xfId="0" applyNumberFormat="1" applyFont="1" applyFill="1" applyBorder="1" applyAlignment="1">
      <alignment horizontal="center" vertical="center"/>
    </xf>
    <xf numFmtId="166" fontId="30" fillId="5" borderId="7" xfId="0" applyNumberFormat="1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166" fontId="30" fillId="4" borderId="7" xfId="0" applyNumberFormat="1" applyFont="1" applyFill="1" applyBorder="1" applyAlignment="1">
      <alignment horizontal="center" vertical="center"/>
    </xf>
    <xf numFmtId="166" fontId="69" fillId="3" borderId="19" xfId="0" applyNumberFormat="1" applyFont="1" applyFill="1" applyBorder="1" applyAlignment="1">
      <alignment horizontal="center" vertical="center"/>
    </xf>
    <xf numFmtId="166" fontId="30" fillId="4" borderId="19" xfId="0" applyNumberFormat="1" applyFont="1" applyFill="1" applyBorder="1" applyAlignment="1">
      <alignment horizontal="center" vertical="center"/>
    </xf>
    <xf numFmtId="166" fontId="26" fillId="3" borderId="8" xfId="0" applyNumberFormat="1" applyFont="1" applyFill="1" applyBorder="1" applyAlignment="1">
      <alignment vertical="center"/>
    </xf>
    <xf numFmtId="0" fontId="63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44" fontId="37" fillId="4" borderId="25" xfId="0" applyNumberFormat="1" applyFont="1" applyFill="1" applyBorder="1" applyAlignment="1">
      <alignment horizontal="center" vertical="center"/>
    </xf>
    <xf numFmtId="0" fontId="74" fillId="3" borderId="3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 wrapText="1"/>
    </xf>
    <xf numFmtId="44" fontId="63" fillId="0" borderId="19" xfId="0" applyNumberFormat="1" applyFont="1" applyBorder="1" applyAlignment="1">
      <alignment horizontal="center" vertical="center" wrapText="1"/>
    </xf>
    <xf numFmtId="44" fontId="104" fillId="0" borderId="19" xfId="0" applyNumberFormat="1" applyFont="1" applyBorder="1" applyAlignment="1">
      <alignment horizontal="center" vertical="center" wrapText="1"/>
    </xf>
    <xf numFmtId="44" fontId="46" fillId="0" borderId="19" xfId="0" applyNumberFormat="1" applyFont="1" applyBorder="1" applyAlignment="1">
      <alignment horizontal="center" vertical="center"/>
    </xf>
    <xf numFmtId="44" fontId="69" fillId="3" borderId="19" xfId="0" applyNumberFormat="1" applyFont="1" applyFill="1" applyBorder="1" applyAlignment="1">
      <alignment horizontal="center" vertical="center"/>
    </xf>
    <xf numFmtId="44" fontId="133" fillId="0" borderId="19" xfId="0" applyNumberFormat="1" applyFont="1" applyBorder="1" applyAlignment="1">
      <alignment vertical="center"/>
    </xf>
    <xf numFmtId="0" fontId="105" fillId="3" borderId="8" xfId="0" applyFont="1" applyFill="1" applyBorder="1" applyAlignment="1">
      <alignment horizontal="center" vertical="center"/>
    </xf>
    <xf numFmtId="44" fontId="38" fillId="0" borderId="7" xfId="0" applyNumberFormat="1" applyFont="1" applyBorder="1" applyAlignment="1">
      <alignment horizontal="center" vertical="center"/>
    </xf>
    <xf numFmtId="44" fontId="26" fillId="3" borderId="19" xfId="0" applyNumberFormat="1" applyFont="1" applyFill="1" applyBorder="1" applyAlignment="1">
      <alignment horizontal="center" vertical="center"/>
    </xf>
    <xf numFmtId="44" fontId="18" fillId="3" borderId="19" xfId="0" applyNumberFormat="1" applyFont="1" applyFill="1" applyBorder="1" applyAlignment="1">
      <alignment horizontal="center" vertical="center"/>
    </xf>
    <xf numFmtId="44" fontId="7" fillId="3" borderId="19" xfId="0" applyNumberFormat="1" applyFont="1" applyFill="1" applyBorder="1" applyAlignment="1">
      <alignment vertical="center"/>
    </xf>
    <xf numFmtId="0" fontId="21" fillId="3" borderId="34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44" fontId="26" fillId="0" borderId="19" xfId="0" applyNumberFormat="1" applyFont="1" applyBorder="1" applyAlignment="1">
      <alignment horizontal="center" vertical="center" wrapText="1"/>
    </xf>
    <xf numFmtId="0" fontId="9" fillId="3" borderId="0" xfId="0" applyFont="1" applyFill="1"/>
    <xf numFmtId="44" fontId="13" fillId="4" borderId="4" xfId="0" applyNumberFormat="1" applyFont="1" applyFill="1" applyBorder="1" applyAlignment="1">
      <alignment vertical="center"/>
    </xf>
    <xf numFmtId="44" fontId="62" fillId="3" borderId="19" xfId="0" applyNumberFormat="1" applyFont="1" applyFill="1" applyBorder="1" applyAlignment="1">
      <alignment horizontal="center" vertical="center"/>
    </xf>
    <xf numFmtId="44" fontId="56" fillId="3" borderId="19" xfId="0" applyNumberFormat="1" applyFont="1" applyFill="1" applyBorder="1" applyAlignment="1">
      <alignment horizontal="center" vertical="center"/>
    </xf>
    <xf numFmtId="44" fontId="62" fillId="3" borderId="19" xfId="0" applyNumberFormat="1" applyFont="1" applyFill="1" applyBorder="1" applyAlignment="1">
      <alignment horizontal="center" vertical="center" wrapText="1"/>
    </xf>
    <xf numFmtId="0" fontId="56" fillId="3" borderId="34" xfId="0" applyNumberFormat="1" applyFont="1" applyFill="1" applyBorder="1" applyAlignment="1">
      <alignment horizontal="center" vertical="center"/>
    </xf>
    <xf numFmtId="0" fontId="56" fillId="3" borderId="30" xfId="0" applyFont="1" applyFill="1" applyBorder="1" applyAlignment="1">
      <alignment horizontal="center" vertical="center" wrapText="1"/>
    </xf>
    <xf numFmtId="0" fontId="26" fillId="4" borderId="25" xfId="0" applyFont="1" applyFill="1" applyBorder="1" applyAlignment="1">
      <alignment horizontal="center" vertical="center" wrapText="1"/>
    </xf>
    <xf numFmtId="44" fontId="26" fillId="3" borderId="4" xfId="0" applyNumberFormat="1" applyFont="1" applyFill="1" applyBorder="1" applyAlignment="1">
      <alignment horizontal="center" vertical="center"/>
    </xf>
    <xf numFmtId="166" fontId="116" fillId="3" borderId="4" xfId="0" applyNumberFormat="1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4" fontId="106" fillId="3" borderId="19" xfId="0" applyNumberFormat="1" applyFont="1" applyFill="1" applyBorder="1" applyAlignment="1">
      <alignment horizontal="center" vertical="center"/>
    </xf>
    <xf numFmtId="166" fontId="106" fillId="4" borderId="19" xfId="0" applyNumberFormat="1" applyFont="1" applyFill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horizontal="center" vertical="center"/>
    </xf>
    <xf numFmtId="166" fontId="106" fillId="0" borderId="19" xfId="0" applyNumberFormat="1" applyFont="1" applyBorder="1" applyAlignment="1">
      <alignment horizontal="center" vertical="center"/>
    </xf>
    <xf numFmtId="166" fontId="106" fillId="0" borderId="60" xfId="0" applyNumberFormat="1" applyFont="1" applyBorder="1" applyAlignment="1">
      <alignment horizontal="center" vertical="center"/>
    </xf>
    <xf numFmtId="166" fontId="106" fillId="0" borderId="1" xfId="0" applyNumberFormat="1" applyFont="1" applyBorder="1" applyAlignment="1">
      <alignment horizontal="center" vertical="center"/>
    </xf>
    <xf numFmtId="166" fontId="55" fillId="0" borderId="47" xfId="0" applyNumberFormat="1" applyFont="1" applyBorder="1" applyAlignment="1">
      <alignment vertical="center"/>
    </xf>
    <xf numFmtId="166" fontId="55" fillId="0" borderId="42" xfId="0" applyNumberFormat="1" applyFont="1" applyBorder="1" applyAlignment="1">
      <alignment vertical="center"/>
    </xf>
    <xf numFmtId="166" fontId="106" fillId="0" borderId="57" xfId="0" applyNumberFormat="1" applyFont="1" applyBorder="1" applyAlignment="1">
      <alignment horizontal="center" vertical="center"/>
    </xf>
    <xf numFmtId="166" fontId="55" fillId="0" borderId="48" xfId="0" applyNumberFormat="1" applyFont="1" applyBorder="1" applyAlignment="1">
      <alignment vertical="center"/>
    </xf>
    <xf numFmtId="166" fontId="55" fillId="0" borderId="59" xfId="0" applyNumberFormat="1" applyFont="1" applyBorder="1" applyAlignment="1">
      <alignment vertical="center"/>
    </xf>
    <xf numFmtId="166" fontId="55" fillId="0" borderId="50" xfId="0" applyNumberFormat="1" applyFont="1" applyBorder="1" applyAlignment="1">
      <alignment vertical="center"/>
    </xf>
    <xf numFmtId="166" fontId="91" fillId="0" borderId="25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0" fillId="3" borderId="15" xfId="0" applyFont="1" applyFill="1" applyBorder="1" applyAlignment="1">
      <alignment vertical="center"/>
    </xf>
    <xf numFmtId="166" fontId="30" fillId="0" borderId="30" xfId="0" applyNumberFormat="1" applyFont="1" applyBorder="1" applyAlignment="1">
      <alignment horizontal="center" vertical="center"/>
    </xf>
    <xf numFmtId="44" fontId="30" fillId="0" borderId="7" xfId="0" applyNumberFormat="1" applyFont="1" applyBorder="1" applyAlignment="1">
      <alignment horizontal="center" vertical="center"/>
    </xf>
    <xf numFmtId="166" fontId="91" fillId="0" borderId="7" xfId="0" applyNumberFormat="1" applyFont="1" applyBorder="1" applyAlignment="1">
      <alignment horizontal="center" vertical="center"/>
    </xf>
    <xf numFmtId="44" fontId="30" fillId="6" borderId="11" xfId="0" applyNumberFormat="1" applyFont="1" applyFill="1" applyBorder="1" applyAlignment="1">
      <alignment horizontal="center" vertical="center"/>
    </xf>
    <xf numFmtId="166" fontId="30" fillId="6" borderId="12" xfId="0" applyNumberFormat="1" applyFont="1" applyFill="1" applyBorder="1" applyAlignment="1">
      <alignment horizontal="center" vertical="center"/>
    </xf>
    <xf numFmtId="166" fontId="91" fillId="6" borderId="12" xfId="0" applyNumberFormat="1" applyFont="1" applyFill="1" applyBorder="1" applyAlignment="1">
      <alignment horizontal="center" vertical="center"/>
    </xf>
    <xf numFmtId="166" fontId="30" fillId="6" borderId="6" xfId="0" applyNumberFormat="1" applyFont="1" applyFill="1" applyBorder="1" applyAlignment="1">
      <alignment horizontal="center" vertical="center"/>
    </xf>
    <xf numFmtId="166" fontId="37" fillId="6" borderId="11" xfId="0" applyNumberFormat="1" applyFont="1" applyFill="1" applyBorder="1" applyAlignment="1">
      <alignment vertical="center"/>
    </xf>
    <xf numFmtId="166" fontId="37" fillId="6" borderId="6" xfId="0" applyNumberFormat="1" applyFont="1" applyFill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 wrapText="1"/>
    </xf>
    <xf numFmtId="44" fontId="69" fillId="3" borderId="3" xfId="0" applyNumberFormat="1" applyFont="1" applyFill="1" applyBorder="1" applyAlignment="1">
      <alignment horizontal="center" vertical="center"/>
    </xf>
    <xf numFmtId="166" fontId="69" fillId="3" borderId="3" xfId="0" applyNumberFormat="1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vertical="center"/>
    </xf>
    <xf numFmtId="44" fontId="69" fillId="3" borderId="30" xfId="0" applyNumberFormat="1" applyFont="1" applyFill="1" applyBorder="1" applyAlignment="1">
      <alignment horizontal="center" vertical="center"/>
    </xf>
    <xf numFmtId="166" fontId="130" fillId="0" borderId="30" xfId="0" applyNumberFormat="1" applyFont="1" applyBorder="1" applyAlignment="1">
      <alignment horizontal="center" vertical="center"/>
    </xf>
    <xf numFmtId="166" fontId="30" fillId="0" borderId="55" xfId="0" applyNumberFormat="1" applyFont="1" applyBorder="1" applyAlignment="1">
      <alignment horizontal="center" vertical="center"/>
    </xf>
    <xf numFmtId="44" fontId="56" fillId="5" borderId="19" xfId="0" applyNumberFormat="1" applyFont="1" applyFill="1" applyBorder="1" applyAlignment="1">
      <alignment horizontal="center" vertical="center"/>
    </xf>
    <xf numFmtId="166" fontId="26" fillId="4" borderId="19" xfId="0" applyNumberFormat="1" applyFont="1" applyFill="1" applyBorder="1" applyAlignment="1">
      <alignment horizontal="center" vertical="center"/>
    </xf>
    <xf numFmtId="44" fontId="17" fillId="3" borderId="19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44" fontId="26" fillId="0" borderId="7" xfId="0" applyNumberFormat="1" applyFont="1" applyBorder="1" applyAlignment="1">
      <alignment horizontal="center" vertical="center" wrapText="1"/>
    </xf>
    <xf numFmtId="44" fontId="17" fillId="0" borderId="7" xfId="0" applyNumberFormat="1" applyFont="1" applyBorder="1" applyAlignment="1">
      <alignment horizontal="center" vertical="center" wrapText="1"/>
    </xf>
    <xf numFmtId="44" fontId="77" fillId="0" borderId="25" xfId="0" applyNumberFormat="1" applyFont="1" applyBorder="1" applyAlignment="1">
      <alignment horizontal="center" vertical="center" wrapText="1"/>
    </xf>
    <xf numFmtId="44" fontId="26" fillId="0" borderId="25" xfId="0" applyNumberFormat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34" fillId="0" borderId="3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 wrapText="1"/>
    </xf>
    <xf numFmtId="44" fontId="26" fillId="3" borderId="25" xfId="0" applyNumberFormat="1" applyFont="1" applyFill="1" applyBorder="1" applyAlignment="1">
      <alignment vertical="center"/>
    </xf>
    <xf numFmtId="166" fontId="26" fillId="4" borderId="25" xfId="0" applyNumberFormat="1" applyFont="1" applyFill="1" applyBorder="1" applyAlignment="1">
      <alignment vertical="center"/>
    </xf>
    <xf numFmtId="0" fontId="18" fillId="0" borderId="11" xfId="0" applyFont="1" applyBorder="1"/>
    <xf numFmtId="44" fontId="28" fillId="0" borderId="12" xfId="0" applyNumberFormat="1" applyFont="1" applyBorder="1" applyAlignment="1">
      <alignment horizontal="center" vertical="center"/>
    </xf>
    <xf numFmtId="44" fontId="17" fillId="0" borderId="6" xfId="0" applyNumberFormat="1" applyFont="1" applyBorder="1" applyAlignment="1">
      <alignment horizontal="center"/>
    </xf>
    <xf numFmtId="0" fontId="135" fillId="0" borderId="3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7" fillId="3" borderId="2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166" fontId="6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7" fontId="26" fillId="0" borderId="19" xfId="1" applyNumberFormat="1" applyFont="1" applyFill="1" applyBorder="1" applyAlignment="1">
      <alignment horizontal="center" vertical="center"/>
    </xf>
    <xf numFmtId="44" fontId="17" fillId="0" borderId="25" xfId="0" applyNumberFormat="1" applyFont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/>
    </xf>
    <xf numFmtId="44" fontId="13" fillId="3" borderId="19" xfId="0" applyNumberFormat="1" applyFont="1" applyFill="1" applyBorder="1" applyAlignment="1">
      <alignment horizontal="center"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88" fillId="6" borderId="11" xfId="0" applyFont="1" applyFill="1" applyBorder="1" applyAlignment="1">
      <alignment horizontal="center" vertical="center"/>
    </xf>
    <xf numFmtId="0" fontId="88" fillId="6" borderId="12" xfId="0" applyFont="1" applyFill="1" applyBorder="1" applyAlignment="1">
      <alignment horizontal="center" vertical="center"/>
    </xf>
    <xf numFmtId="0" fontId="88" fillId="6" borderId="9" xfId="0" applyFont="1" applyFill="1" applyBorder="1" applyAlignment="1">
      <alignment horizontal="center" vertical="center"/>
    </xf>
    <xf numFmtId="0" fontId="105" fillId="6" borderId="11" xfId="0" applyFont="1" applyFill="1" applyBorder="1" applyAlignment="1">
      <alignment horizontal="center" vertical="center"/>
    </xf>
    <xf numFmtId="0" fontId="105" fillId="6" borderId="12" xfId="0" applyFont="1" applyFill="1" applyBorder="1" applyAlignment="1">
      <alignment horizontal="center" vertical="center"/>
    </xf>
    <xf numFmtId="0" fontId="105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5" fillId="6" borderId="28" xfId="0" applyFont="1" applyFill="1" applyBorder="1" applyAlignment="1">
      <alignment horizontal="center" vertical="center"/>
    </xf>
    <xf numFmtId="0" fontId="105" fillId="6" borderId="29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123" fillId="6" borderId="46" xfId="0" applyFont="1" applyFill="1" applyBorder="1" applyAlignment="1">
      <alignment horizontal="center" vertical="center"/>
    </xf>
    <xf numFmtId="0" fontId="123" fillId="6" borderId="31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82" fillId="6" borderId="13" xfId="0" applyFont="1" applyFill="1" applyBorder="1" applyAlignment="1">
      <alignment horizontal="center" vertical="center" wrapText="1"/>
    </xf>
    <xf numFmtId="0" fontId="82" fillId="6" borderId="45" xfId="0" applyFont="1" applyFill="1" applyBorder="1" applyAlignment="1">
      <alignment horizontal="center" vertical="center" wrapText="1"/>
    </xf>
    <xf numFmtId="0" fontId="82" fillId="6" borderId="20" xfId="0" applyFont="1" applyFill="1" applyBorder="1" applyAlignment="1">
      <alignment horizontal="center" vertical="center" wrapText="1"/>
    </xf>
    <xf numFmtId="0" fontId="122" fillId="6" borderId="11" xfId="0" applyFont="1" applyFill="1" applyBorder="1" applyAlignment="1">
      <alignment horizontal="center" vertical="center" wrapText="1"/>
    </xf>
    <xf numFmtId="0" fontId="122" fillId="6" borderId="12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66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44" fontId="65" fillId="6" borderId="11" xfId="0" applyNumberFormat="1" applyFont="1" applyFill="1" applyBorder="1" applyAlignment="1">
      <alignment horizontal="center" vertical="center"/>
    </xf>
    <xf numFmtId="44" fontId="65" fillId="6" borderId="12" xfId="0" applyNumberFormat="1" applyFont="1" applyFill="1" applyBorder="1" applyAlignment="1">
      <alignment horizontal="center" vertical="center"/>
    </xf>
    <xf numFmtId="44" fontId="65" fillId="6" borderId="6" xfId="0" applyNumberFormat="1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4" fontId="54" fillId="6" borderId="11" xfId="0" applyNumberFormat="1" applyFont="1" applyFill="1" applyBorder="1" applyAlignment="1">
      <alignment horizontal="center" vertical="center"/>
    </xf>
    <xf numFmtId="44" fontId="54" fillId="6" borderId="12" xfId="0" applyNumberFormat="1" applyFont="1" applyFill="1" applyBorder="1" applyAlignment="1">
      <alignment horizontal="center" vertical="center"/>
    </xf>
    <xf numFmtId="44" fontId="54" fillId="6" borderId="6" xfId="0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6" fillId="6" borderId="46" xfId="0" applyFont="1" applyFill="1" applyBorder="1" applyAlignment="1">
      <alignment horizontal="center" vertical="center"/>
    </xf>
    <xf numFmtId="0" fontId="16" fillId="6" borderId="54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45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/>
    </xf>
    <xf numFmtId="166" fontId="64" fillId="0" borderId="0" xfId="0" applyNumberFormat="1" applyFont="1" applyAlignment="1">
      <alignment horizontal="center"/>
    </xf>
    <xf numFmtId="0" fontId="95" fillId="0" borderId="0" xfId="0" applyFont="1"/>
    <xf numFmtId="0" fontId="136" fillId="0" borderId="0" xfId="0" applyFont="1"/>
    <xf numFmtId="166" fontId="31" fillId="0" borderId="0" xfId="0" applyNumberFormat="1" applyFont="1"/>
    <xf numFmtId="0" fontId="137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137" fillId="0" borderId="0" xfId="0" applyNumberFormat="1" applyFont="1" applyAlignment="1">
      <alignment vertical="center"/>
    </xf>
    <xf numFmtId="0" fontId="137" fillId="0" borderId="0" xfId="0" applyFont="1"/>
    <xf numFmtId="0" fontId="96" fillId="0" borderId="0" xfId="0" applyFont="1"/>
    <xf numFmtId="0" fontId="10" fillId="0" borderId="0" xfId="0" applyFont="1" applyAlignment="1">
      <alignment horizontal="center"/>
    </xf>
    <xf numFmtId="166" fontId="10" fillId="0" borderId="0" xfId="0" applyNumberFormat="1" applyFont="1"/>
    <xf numFmtId="0" fontId="17" fillId="0" borderId="0" xfId="0" applyFont="1" applyBorder="1" applyAlignment="1">
      <alignment horizontal="center"/>
    </xf>
    <xf numFmtId="44" fontId="17" fillId="0" borderId="0" xfId="0" applyNumberFormat="1" applyFont="1" applyBorder="1"/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166" fontId="10" fillId="0" borderId="0" xfId="0" applyNumberFormat="1" applyFont="1" applyBorder="1"/>
    <xf numFmtId="0" fontId="10" fillId="0" borderId="0" xfId="0" applyFont="1" applyBorder="1"/>
    <xf numFmtId="0" fontId="94" fillId="0" borderId="0" xfId="0" applyFont="1" applyBorder="1"/>
    <xf numFmtId="44" fontId="10" fillId="0" borderId="0" xfId="0" applyNumberFormat="1" applyFont="1" applyBorder="1"/>
    <xf numFmtId="0" fontId="83" fillId="0" borderId="0" xfId="0" applyFont="1" applyBorder="1"/>
    <xf numFmtId="44" fontId="75" fillId="3" borderId="0" xfId="0" applyNumberFormat="1" applyFont="1" applyFill="1" applyBorder="1" applyAlignment="1">
      <alignment vertical="center"/>
    </xf>
    <xf numFmtId="166" fontId="137" fillId="0" borderId="0" xfId="0" applyNumberFormat="1" applyFont="1"/>
    <xf numFmtId="44" fontId="23" fillId="0" borderId="0" xfId="0" applyNumberFormat="1" applyFont="1" applyAlignment="1">
      <alignment horizontal="center"/>
    </xf>
    <xf numFmtId="44" fontId="23" fillId="0" borderId="0" xfId="0" applyNumberFormat="1" applyFont="1"/>
    <xf numFmtId="166" fontId="23" fillId="0" borderId="0" xfId="0" applyNumberFormat="1" applyFont="1"/>
    <xf numFmtId="0" fontId="64" fillId="0" borderId="0" xfId="0" applyFont="1" applyAlignment="1">
      <alignment vertical="center"/>
    </xf>
    <xf numFmtId="44" fontId="64" fillId="0" borderId="0" xfId="0" applyNumberFormat="1" applyFont="1"/>
    <xf numFmtId="44" fontId="64" fillId="0" borderId="0" xfId="0" applyNumberFormat="1" applyFont="1" applyAlignment="1">
      <alignment horizontal="left"/>
    </xf>
    <xf numFmtId="0" fontId="100" fillId="0" borderId="0" xfId="0" applyFont="1"/>
    <xf numFmtId="0" fontId="138" fillId="0" borderId="0" xfId="0" applyFont="1"/>
    <xf numFmtId="44" fontId="3" fillId="0" borderId="0" xfId="0" applyNumberFormat="1" applyFont="1"/>
    <xf numFmtId="166" fontId="18" fillId="4" borderId="4" xfId="0" applyNumberFormat="1" applyFont="1" applyFill="1" applyBorder="1" applyAlignment="1">
      <alignment vertical="center"/>
    </xf>
    <xf numFmtId="166" fontId="16" fillId="0" borderId="0" xfId="0" applyNumberFormat="1" applyFont="1"/>
    <xf numFmtId="166" fontId="100" fillId="0" borderId="0" xfId="0" applyNumberFormat="1" applyFont="1"/>
    <xf numFmtId="44" fontId="16" fillId="0" borderId="0" xfId="0" applyNumberFormat="1" applyFont="1"/>
    <xf numFmtId="44" fontId="54" fillId="0" borderId="0" xfId="0" applyNumberFormat="1" applyFont="1"/>
    <xf numFmtId="0" fontId="26" fillId="3" borderId="24" xfId="0" applyFont="1" applyFill="1" applyBorder="1" applyAlignment="1">
      <alignment horizontal="center" vertical="center" wrapText="1"/>
    </xf>
    <xf numFmtId="44" fontId="106" fillId="3" borderId="24" xfId="0" applyNumberFormat="1" applyFont="1" applyFill="1" applyBorder="1" applyAlignment="1">
      <alignment vertical="center"/>
    </xf>
    <xf numFmtId="166" fontId="106" fillId="4" borderId="24" xfId="0" applyNumberFormat="1" applyFont="1" applyFill="1" applyBorder="1" applyAlignment="1">
      <alignment vertical="center"/>
    </xf>
    <xf numFmtId="44" fontId="106" fillId="0" borderId="24" xfId="0" applyNumberFormat="1" applyFont="1" applyBorder="1" applyAlignment="1">
      <alignment vertical="center"/>
    </xf>
    <xf numFmtId="44" fontId="110" fillId="0" borderId="17" xfId="0" applyNumberFormat="1" applyFont="1" applyBorder="1" applyAlignment="1">
      <alignment vertical="center"/>
    </xf>
    <xf numFmtId="44" fontId="106" fillId="0" borderId="17" xfId="0" applyNumberFormat="1" applyFont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66" fontId="17" fillId="0" borderId="30" xfId="0" applyNumberFormat="1" applyFont="1" applyBorder="1" applyAlignment="1">
      <alignment vertical="center"/>
    </xf>
    <xf numFmtId="44" fontId="106" fillId="3" borderId="4" xfId="0" applyNumberFormat="1" applyFont="1" applyFill="1" applyBorder="1" applyAlignment="1">
      <alignment vertical="center"/>
    </xf>
    <xf numFmtId="166" fontId="106" fillId="4" borderId="4" xfId="0" applyNumberFormat="1" applyFont="1" applyFill="1" applyBorder="1" applyAlignment="1">
      <alignment vertical="center"/>
    </xf>
    <xf numFmtId="44" fontId="111" fillId="4" borderId="4" xfId="0" applyNumberFormat="1" applyFont="1" applyFill="1" applyBorder="1" applyAlignment="1">
      <alignment vertical="center"/>
    </xf>
    <xf numFmtId="0" fontId="101" fillId="0" borderId="32" xfId="0" applyFont="1" applyBorder="1"/>
    <xf numFmtId="0" fontId="101" fillId="0" borderId="5" xfId="0" applyFont="1" applyBorder="1"/>
    <xf numFmtId="0" fontId="58" fillId="0" borderId="5" xfId="0" applyFont="1" applyBorder="1"/>
    <xf numFmtId="166" fontId="109" fillId="4" borderId="17" xfId="0" applyNumberFormat="1" applyFont="1" applyFill="1" applyBorder="1" applyAlignment="1">
      <alignment vertical="center"/>
    </xf>
    <xf numFmtId="0" fontId="58" fillId="0" borderId="18" xfId="0" applyFont="1" applyBorder="1"/>
    <xf numFmtId="0" fontId="21" fillId="0" borderId="7" xfId="0" applyFont="1" applyBorder="1" applyAlignment="1">
      <alignment horizontal="center" vertical="center" wrapText="1"/>
    </xf>
    <xf numFmtId="44" fontId="116" fillId="0" borderId="7" xfId="0" applyNumberFormat="1" applyFont="1" applyBorder="1" applyAlignment="1">
      <alignment horizontal="center" vertical="center"/>
    </xf>
    <xf numFmtId="166" fontId="116" fillId="0" borderId="7" xfId="0" applyNumberFormat="1" applyFont="1" applyBorder="1" applyAlignment="1">
      <alignment horizontal="center" vertical="center"/>
    </xf>
    <xf numFmtId="166" fontId="39" fillId="0" borderId="9" xfId="0" applyNumberFormat="1" applyFont="1" applyBorder="1" applyAlignment="1">
      <alignment vertical="center"/>
    </xf>
    <xf numFmtId="166" fontId="113" fillId="0" borderId="12" xfId="0" applyNumberFormat="1" applyFont="1" applyBorder="1" applyAlignment="1">
      <alignment horizontal="center" vertical="center"/>
    </xf>
    <xf numFmtId="166" fontId="40" fillId="0" borderId="14" xfId="0" applyNumberFormat="1" applyFont="1" applyBorder="1" applyAlignment="1">
      <alignment horizontal="center" vertical="center"/>
    </xf>
    <xf numFmtId="44" fontId="40" fillId="0" borderId="0" xfId="0" applyNumberFormat="1" applyFont="1"/>
    <xf numFmtId="44" fontId="10" fillId="0" borderId="0" xfId="0" applyNumberFormat="1" applyFont="1"/>
    <xf numFmtId="44" fontId="17" fillId="0" borderId="0" xfId="0" applyNumberFormat="1" applyFont="1"/>
    <xf numFmtId="0" fontId="56" fillId="3" borderId="21" xfId="0" applyFont="1" applyFill="1" applyBorder="1" applyAlignment="1">
      <alignment horizontal="center" vertical="center"/>
    </xf>
    <xf numFmtId="44" fontId="108" fillId="3" borderId="7" xfId="0" applyNumberFormat="1" applyFont="1" applyFill="1" applyBorder="1" applyAlignment="1">
      <alignment horizontal="center" vertical="center"/>
    </xf>
    <xf numFmtId="166" fontId="108" fillId="4" borderId="7" xfId="0" applyNumberFormat="1" applyFont="1" applyFill="1" applyBorder="1" applyAlignment="1">
      <alignment horizontal="center" vertical="center"/>
    </xf>
    <xf numFmtId="166" fontId="107" fillId="3" borderId="7" xfId="0" applyNumberFormat="1" applyFont="1" applyFill="1" applyBorder="1" applyAlignment="1">
      <alignment vertical="center"/>
    </xf>
    <xf numFmtId="0" fontId="52" fillId="3" borderId="23" xfId="0" applyFont="1" applyFill="1" applyBorder="1"/>
    <xf numFmtId="0" fontId="54" fillId="0" borderId="6" xfId="0" applyFont="1" applyBorder="1" applyAlignment="1">
      <alignment horizontal="center"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66FFFF"/>
      <color rgb="FF00FFFF"/>
      <color rgb="FFFF99FF"/>
      <color rgb="FF33CCFF"/>
      <color rgb="FF0099CC"/>
      <color rgb="FFFF6699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D12" t="str">
            <v>JOSE LUIS ALVARADO MARQUEZ</v>
          </cell>
        </row>
        <row r="18">
          <cell r="J18">
            <v>18.899999999999999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2:M27"/>
  <sheetViews>
    <sheetView topLeftCell="A4" zoomScale="71" zoomScaleNormal="71" workbookViewId="0">
      <selection activeCell="D10" sqref="D10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23" customWidth="1"/>
    <col min="4" max="4" width="16.42578125" style="123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2" spans="2:13" ht="15.75" x14ac:dyDescent="0.25">
      <c r="F2" s="119" t="s">
        <v>172</v>
      </c>
    </row>
    <row r="3" spans="2:13" ht="13.5" thickBot="1" x14ac:dyDescent="0.25"/>
    <row r="4" spans="2:13" ht="80.25" customHeight="1" thickBot="1" x14ac:dyDescent="0.25">
      <c r="B4" s="688" t="s">
        <v>11</v>
      </c>
      <c r="C4" s="674" t="s">
        <v>27</v>
      </c>
      <c r="D4" s="674" t="s">
        <v>13</v>
      </c>
      <c r="E4" s="548" t="s">
        <v>14</v>
      </c>
      <c r="F4" s="523" t="s">
        <v>15</v>
      </c>
      <c r="G4" s="523" t="s">
        <v>48</v>
      </c>
      <c r="H4" s="523" t="s">
        <v>132</v>
      </c>
      <c r="I4" s="523" t="s">
        <v>16</v>
      </c>
      <c r="J4" s="523" t="s">
        <v>17</v>
      </c>
      <c r="K4" s="550" t="s">
        <v>18</v>
      </c>
    </row>
    <row r="5" spans="2:13" ht="21" customHeight="1" thickBot="1" x14ac:dyDescent="0.25">
      <c r="B5" s="717" t="s">
        <v>58</v>
      </c>
      <c r="C5" s="718"/>
      <c r="D5" s="718"/>
      <c r="E5" s="718"/>
      <c r="F5" s="718"/>
      <c r="G5" s="718"/>
      <c r="H5" s="718"/>
      <c r="I5" s="718"/>
      <c r="J5" s="718"/>
      <c r="K5" s="719"/>
    </row>
    <row r="6" spans="2:13" ht="66" customHeight="1" thickBot="1" x14ac:dyDescent="0.25">
      <c r="B6" s="154">
        <v>1</v>
      </c>
      <c r="C6" s="689" t="s">
        <v>68</v>
      </c>
      <c r="D6" s="320">
        <v>525</v>
      </c>
      <c r="E6" s="321">
        <v>15.75</v>
      </c>
      <c r="F6" s="322">
        <v>38.06</v>
      </c>
      <c r="G6" s="322">
        <v>0</v>
      </c>
      <c r="H6" s="322">
        <v>0</v>
      </c>
      <c r="I6" s="323">
        <f>SUM(E6:H6)</f>
        <v>53.81</v>
      </c>
      <c r="J6" s="323">
        <f>+D6-I6</f>
        <v>471.19</v>
      </c>
      <c r="K6" s="157"/>
    </row>
    <row r="7" spans="2:13" s="64" customFormat="1" ht="27" customHeight="1" thickBot="1" x14ac:dyDescent="0.25">
      <c r="B7" s="717" t="s">
        <v>3</v>
      </c>
      <c r="C7" s="718"/>
      <c r="D7" s="718"/>
      <c r="E7" s="718"/>
      <c r="F7" s="718"/>
      <c r="G7" s="718"/>
      <c r="H7" s="718"/>
      <c r="I7" s="718"/>
      <c r="J7" s="718"/>
      <c r="K7" s="719"/>
      <c r="L7" s="201"/>
      <c r="M7" s="201"/>
    </row>
    <row r="8" spans="2:13" s="64" customFormat="1" ht="66.75" customHeight="1" thickBot="1" x14ac:dyDescent="0.25">
      <c r="B8" s="169">
        <v>2</v>
      </c>
      <c r="C8" s="262" t="s">
        <v>123</v>
      </c>
      <c r="D8" s="524">
        <v>1040</v>
      </c>
      <c r="E8" s="525">
        <v>30</v>
      </c>
      <c r="F8" s="525">
        <v>0</v>
      </c>
      <c r="G8" s="525">
        <v>75.400000000000006</v>
      </c>
      <c r="H8" s="526">
        <v>67.87</v>
      </c>
      <c r="I8" s="459">
        <f>SUM(E8:H8)</f>
        <v>173.27</v>
      </c>
      <c r="J8" s="525">
        <f>+D8-I8</f>
        <v>866.73</v>
      </c>
      <c r="K8" s="527"/>
    </row>
    <row r="9" spans="2:13" s="64" customFormat="1" ht="66.75" customHeight="1" thickBot="1" x14ac:dyDescent="0.25">
      <c r="B9" s="122">
        <v>3</v>
      </c>
      <c r="C9" s="858" t="s">
        <v>47</v>
      </c>
      <c r="D9" s="859">
        <v>420</v>
      </c>
      <c r="E9" s="860">
        <v>12.6</v>
      </c>
      <c r="F9" s="860">
        <v>30.45</v>
      </c>
      <c r="G9" s="860">
        <v>0</v>
      </c>
      <c r="H9" s="860">
        <v>0</v>
      </c>
      <c r="I9" s="860">
        <f>SUM(E9:H9)</f>
        <v>43.05</v>
      </c>
      <c r="J9" s="860">
        <f>+D9-I9</f>
        <v>376.95</v>
      </c>
      <c r="K9" s="861"/>
    </row>
    <row r="10" spans="2:13" ht="42.75" customHeight="1" thickBot="1" x14ac:dyDescent="0.25">
      <c r="B10" s="737" t="s">
        <v>6</v>
      </c>
      <c r="C10" s="738"/>
      <c r="D10" s="862">
        <f>SUM(D6:D9)</f>
        <v>1985</v>
      </c>
      <c r="E10" s="560">
        <f t="shared" ref="E10:J10" si="0">SUM(E6:E9)</f>
        <v>58.35</v>
      </c>
      <c r="F10" s="863">
        <f t="shared" si="0"/>
        <v>68.510000000000005</v>
      </c>
      <c r="G10" s="863">
        <f t="shared" si="0"/>
        <v>75.400000000000006</v>
      </c>
      <c r="H10" s="560">
        <f t="shared" si="0"/>
        <v>67.87</v>
      </c>
      <c r="I10" s="560">
        <f t="shared" si="0"/>
        <v>270.13</v>
      </c>
      <c r="J10" s="560">
        <f t="shared" si="0"/>
        <v>1714.8700000000001</v>
      </c>
      <c r="K10" s="561" t="s">
        <v>57</v>
      </c>
    </row>
    <row r="11" spans="2:13" x14ac:dyDescent="0.2">
      <c r="B11" s="13"/>
      <c r="D11" s="205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205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205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C14" s="803"/>
      <c r="D14" s="205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C15" s="803" t="s">
        <v>171</v>
      </c>
      <c r="D15" s="205"/>
      <c r="E15" s="14"/>
      <c r="F15" s="14"/>
      <c r="G15" s="14" t="s">
        <v>163</v>
      </c>
      <c r="H15" s="14"/>
      <c r="I15" s="14"/>
      <c r="J15" s="14" t="s">
        <v>165</v>
      </c>
      <c r="K15" s="5"/>
    </row>
    <row r="16" spans="2:13" x14ac:dyDescent="0.2">
      <c r="B16" s="13"/>
      <c r="C16" s="803" t="s">
        <v>162</v>
      </c>
      <c r="D16" s="205"/>
      <c r="E16" s="14"/>
      <c r="F16" s="14"/>
      <c r="G16" s="14" t="s">
        <v>164</v>
      </c>
      <c r="H16" s="14"/>
      <c r="I16" s="14"/>
      <c r="J16" s="14" t="s">
        <v>166</v>
      </c>
      <c r="K16" s="5"/>
    </row>
    <row r="17" spans="2:12" ht="15" x14ac:dyDescent="0.25">
      <c r="B17" s="41"/>
      <c r="C17" s="216"/>
      <c r="D17" s="216"/>
      <c r="E17" s="41"/>
      <c r="F17" s="41"/>
      <c r="G17" s="41"/>
      <c r="H17" s="41"/>
      <c r="I17" s="35"/>
      <c r="J17" s="35"/>
      <c r="K17" s="35"/>
      <c r="L17" s="35"/>
    </row>
    <row r="18" spans="2:12" ht="15" x14ac:dyDescent="0.25">
      <c r="B18" s="41"/>
      <c r="C18" s="216"/>
      <c r="D18" s="216"/>
      <c r="E18" s="41"/>
      <c r="F18" s="41"/>
      <c r="G18" s="41"/>
      <c r="H18" s="41"/>
      <c r="I18" s="35"/>
      <c r="J18" s="35"/>
      <c r="K18" s="35"/>
      <c r="L18" s="35"/>
    </row>
    <row r="19" spans="2:12" ht="15" x14ac:dyDescent="0.25">
      <c r="B19" s="41"/>
      <c r="C19" s="216"/>
      <c r="D19" s="216" t="s">
        <v>167</v>
      </c>
      <c r="E19" s="41"/>
      <c r="F19" s="41"/>
      <c r="G19" s="41"/>
      <c r="H19" s="41" t="s">
        <v>169</v>
      </c>
      <c r="I19" s="35"/>
      <c r="J19" s="35"/>
      <c r="K19" s="35"/>
      <c r="L19" s="35"/>
    </row>
    <row r="20" spans="2:12" ht="15" x14ac:dyDescent="0.25">
      <c r="B20" s="41"/>
      <c r="C20" s="216"/>
      <c r="D20" s="216" t="s">
        <v>168</v>
      </c>
      <c r="E20" s="41"/>
      <c r="F20" s="41"/>
      <c r="G20" s="41"/>
      <c r="H20" s="41" t="s">
        <v>170</v>
      </c>
      <c r="I20" s="35"/>
      <c r="J20" s="35"/>
      <c r="K20" s="35"/>
      <c r="L20" s="35"/>
    </row>
    <row r="21" spans="2:12" ht="15" x14ac:dyDescent="0.25">
      <c r="B21" s="41"/>
      <c r="C21" s="136"/>
      <c r="D21" s="136"/>
      <c r="E21" s="35"/>
      <c r="F21" s="35"/>
      <c r="G21" s="35"/>
      <c r="H21" s="35"/>
      <c r="I21" s="35"/>
      <c r="J21" s="35"/>
      <c r="K21" s="35"/>
      <c r="L21" s="35"/>
    </row>
    <row r="22" spans="2:12" ht="15" x14ac:dyDescent="0.25">
      <c r="B22" s="35"/>
      <c r="C22" s="136"/>
      <c r="D22" s="136"/>
      <c r="E22" s="41"/>
      <c r="F22" s="41"/>
      <c r="G22" s="41"/>
      <c r="H22" s="41"/>
      <c r="I22" s="35"/>
      <c r="J22" s="35"/>
      <c r="K22" s="35"/>
      <c r="L22" s="35"/>
    </row>
    <row r="23" spans="2:12" ht="15" x14ac:dyDescent="0.25">
      <c r="B23" s="35"/>
      <c r="C23" s="136"/>
      <c r="D23" s="136"/>
      <c r="E23" s="41"/>
      <c r="F23" s="41"/>
      <c r="G23" s="41"/>
      <c r="H23" s="41"/>
      <c r="K23" s="35"/>
      <c r="L23" s="35"/>
    </row>
    <row r="24" spans="2:12" ht="15" x14ac:dyDescent="0.25">
      <c r="B24" s="35"/>
      <c r="C24" s="136"/>
      <c r="D24" s="136"/>
      <c r="E24" s="41"/>
      <c r="F24" s="41"/>
      <c r="G24" s="41"/>
      <c r="H24" s="41"/>
      <c r="K24" s="35"/>
      <c r="L24" s="35"/>
    </row>
    <row r="25" spans="2:12" ht="14.25" x14ac:dyDescent="0.2">
      <c r="B25" s="35"/>
      <c r="C25" s="136"/>
      <c r="D25" s="136"/>
      <c r="E25" s="35"/>
      <c r="F25" s="35"/>
      <c r="G25" s="35"/>
      <c r="H25" s="35"/>
      <c r="I25" s="35"/>
      <c r="J25" s="35"/>
      <c r="K25" s="35"/>
      <c r="L25" s="35"/>
    </row>
    <row r="26" spans="2:12" x14ac:dyDescent="0.2">
      <c r="B26" s="1"/>
      <c r="C26" s="207"/>
      <c r="D26" s="207"/>
      <c r="E26" s="1"/>
      <c r="F26" s="1"/>
      <c r="G26" s="1"/>
      <c r="H26" s="1"/>
      <c r="I26" s="1"/>
      <c r="J26" s="1"/>
      <c r="K26" s="1"/>
    </row>
    <row r="27" spans="2:12" x14ac:dyDescent="0.2">
      <c r="B27" s="1"/>
      <c r="C27" s="207"/>
      <c r="D27" s="207"/>
      <c r="E27" s="1"/>
      <c r="F27" s="1"/>
      <c r="G27" s="1"/>
      <c r="H27" s="1"/>
      <c r="I27" s="1"/>
      <c r="J27" s="1"/>
      <c r="K27" s="1"/>
    </row>
  </sheetData>
  <mergeCells count="3">
    <mergeCell ref="B5:K5"/>
    <mergeCell ref="B10:C10"/>
    <mergeCell ref="B7:K7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2:J29"/>
  <sheetViews>
    <sheetView topLeftCell="A10" zoomScale="68" zoomScaleNormal="68" workbookViewId="0">
      <selection activeCell="D15" sqref="D15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2" spans="1:10" ht="15.75" x14ac:dyDescent="0.25">
      <c r="D2" s="865" t="str">
        <f>'TIANGUE Y RASTRO'!D1</f>
        <v>PLANILLA DE SUEL DEL MES DE NOVIEMBRE 2019</v>
      </c>
    </row>
    <row r="3" spans="1:10" ht="16.5" thickBot="1" x14ac:dyDescent="0.3">
      <c r="A3" s="54"/>
      <c r="B3" s="89"/>
      <c r="C3" s="89"/>
      <c r="D3" s="89"/>
      <c r="E3" s="89"/>
      <c r="F3" s="89"/>
      <c r="G3" s="53"/>
      <c r="H3" s="89"/>
      <c r="I3" s="54"/>
      <c r="J3" s="89"/>
    </row>
    <row r="4" spans="1:10" s="35" customFormat="1" ht="75.75" customHeight="1" thickBot="1" x14ac:dyDescent="0.25">
      <c r="A4" s="212" t="s">
        <v>11</v>
      </c>
      <c r="B4" s="246" t="s">
        <v>1</v>
      </c>
      <c r="C4" s="246" t="s">
        <v>20</v>
      </c>
      <c r="D4" s="246" t="s">
        <v>2</v>
      </c>
      <c r="E4" s="246" t="s">
        <v>135</v>
      </c>
      <c r="F4" s="246" t="s">
        <v>48</v>
      </c>
      <c r="G4" s="246" t="s">
        <v>8</v>
      </c>
      <c r="H4" s="246" t="s">
        <v>24</v>
      </c>
      <c r="I4" s="246" t="s">
        <v>25</v>
      </c>
      <c r="J4" s="248" t="s">
        <v>5</v>
      </c>
    </row>
    <row r="5" spans="1:10" ht="28.5" customHeight="1" thickBot="1" x14ac:dyDescent="0.25">
      <c r="A5" s="767" t="s">
        <v>10</v>
      </c>
      <c r="B5" s="768"/>
      <c r="C5" s="768"/>
      <c r="D5" s="768"/>
      <c r="E5" s="768"/>
      <c r="F5" s="768"/>
      <c r="G5" s="768"/>
      <c r="H5" s="768"/>
      <c r="I5" s="768"/>
      <c r="J5" s="769"/>
    </row>
    <row r="6" spans="1:10" ht="53.25" customHeight="1" x14ac:dyDescent="0.2">
      <c r="A6" s="243">
        <v>1</v>
      </c>
      <c r="B6" s="522" t="s">
        <v>44</v>
      </c>
      <c r="C6" s="302">
        <v>360</v>
      </c>
      <c r="D6" s="303">
        <v>10.8</v>
      </c>
      <c r="E6" s="303">
        <v>0</v>
      </c>
      <c r="F6" s="303">
        <v>26.1</v>
      </c>
      <c r="G6" s="303">
        <v>0</v>
      </c>
      <c r="H6" s="303">
        <f t="shared" ref="H6:H14" si="0">SUM(D6:G6)</f>
        <v>36.900000000000006</v>
      </c>
      <c r="I6" s="304">
        <f t="shared" ref="I6:I14" si="1">+C6-H6</f>
        <v>323.10000000000002</v>
      </c>
      <c r="J6" s="244"/>
    </row>
    <row r="7" spans="1:10" ht="53.25" customHeight="1" x14ac:dyDescent="0.2">
      <c r="A7" s="82">
        <v>2</v>
      </c>
      <c r="B7" s="236" t="s">
        <v>44</v>
      </c>
      <c r="C7" s="305">
        <v>360</v>
      </c>
      <c r="D7" s="306">
        <v>10.8</v>
      </c>
      <c r="E7" s="306">
        <v>0</v>
      </c>
      <c r="F7" s="306">
        <v>0</v>
      </c>
      <c r="G7" s="306">
        <v>0</v>
      </c>
      <c r="H7" s="303">
        <f t="shared" si="0"/>
        <v>10.8</v>
      </c>
      <c r="I7" s="304">
        <f t="shared" si="1"/>
        <v>349.2</v>
      </c>
      <c r="J7" s="245"/>
    </row>
    <row r="8" spans="1:10" ht="53.25" customHeight="1" x14ac:dyDescent="0.2">
      <c r="A8" s="243">
        <v>3</v>
      </c>
      <c r="B8" s="236" t="s">
        <v>45</v>
      </c>
      <c r="C8" s="305">
        <v>315</v>
      </c>
      <c r="D8" s="306">
        <v>9.4499999999999993</v>
      </c>
      <c r="E8" s="306">
        <v>0</v>
      </c>
      <c r="F8" s="306">
        <v>0</v>
      </c>
      <c r="G8" s="306">
        <v>18.899999999999999</v>
      </c>
      <c r="H8" s="303">
        <f t="shared" si="0"/>
        <v>28.349999999999998</v>
      </c>
      <c r="I8" s="304">
        <f t="shared" si="1"/>
        <v>286.64999999999998</v>
      </c>
      <c r="J8" s="245"/>
    </row>
    <row r="9" spans="1:10" ht="53.25" customHeight="1" x14ac:dyDescent="0.2">
      <c r="A9" s="82">
        <v>4</v>
      </c>
      <c r="B9" s="236" t="s">
        <v>45</v>
      </c>
      <c r="C9" s="305">
        <v>315</v>
      </c>
      <c r="D9" s="306">
        <v>9.4499999999999993</v>
      </c>
      <c r="E9" s="306">
        <v>0</v>
      </c>
      <c r="F9" s="306">
        <v>0</v>
      </c>
      <c r="G9" s="306">
        <v>18.899999999999999</v>
      </c>
      <c r="H9" s="303">
        <f t="shared" si="0"/>
        <v>28.349999999999998</v>
      </c>
      <c r="I9" s="304">
        <f t="shared" si="1"/>
        <v>286.64999999999998</v>
      </c>
      <c r="J9" s="245"/>
    </row>
    <row r="10" spans="1:10" ht="53.25" customHeight="1" x14ac:dyDescent="0.2">
      <c r="A10" s="243">
        <v>5</v>
      </c>
      <c r="B10" s="236" t="s">
        <v>45</v>
      </c>
      <c r="C10" s="305">
        <v>315</v>
      </c>
      <c r="D10" s="306">
        <v>9.4499999999999993</v>
      </c>
      <c r="E10" s="306">
        <v>0</v>
      </c>
      <c r="F10" s="306">
        <v>0</v>
      </c>
      <c r="G10" s="306">
        <v>18.899999999999999</v>
      </c>
      <c r="H10" s="303">
        <f t="shared" si="0"/>
        <v>28.349999999999998</v>
      </c>
      <c r="I10" s="304">
        <f t="shared" si="1"/>
        <v>286.64999999999998</v>
      </c>
      <c r="J10" s="245"/>
    </row>
    <row r="11" spans="1:10" s="96" customFormat="1" ht="53.25" customHeight="1" x14ac:dyDescent="0.25">
      <c r="A11" s="82">
        <v>6</v>
      </c>
      <c r="B11" s="235" t="s">
        <v>45</v>
      </c>
      <c r="C11" s="308">
        <v>315</v>
      </c>
      <c r="D11" s="309">
        <v>9.4499999999999993</v>
      </c>
      <c r="E11" s="309">
        <v>0</v>
      </c>
      <c r="F11" s="310">
        <v>22.84</v>
      </c>
      <c r="G11" s="310">
        <v>0</v>
      </c>
      <c r="H11" s="303">
        <f t="shared" si="0"/>
        <v>32.29</v>
      </c>
      <c r="I11" s="307">
        <f t="shared" si="1"/>
        <v>282.70999999999998</v>
      </c>
      <c r="J11" s="217"/>
    </row>
    <row r="12" spans="1:10" s="96" customFormat="1" ht="53.25" customHeight="1" x14ac:dyDescent="0.25">
      <c r="A12" s="243">
        <v>7</v>
      </c>
      <c r="B12" s="235" t="s">
        <v>45</v>
      </c>
      <c r="C12" s="308">
        <v>315</v>
      </c>
      <c r="D12" s="309">
        <v>9.4499999999999993</v>
      </c>
      <c r="E12" s="309">
        <v>0</v>
      </c>
      <c r="F12" s="310">
        <v>0</v>
      </c>
      <c r="G12" s="310">
        <f>+[1]Hoja1!$J$18</f>
        <v>18.899999999999999</v>
      </c>
      <c r="H12" s="303">
        <f t="shared" si="0"/>
        <v>28.349999999999998</v>
      </c>
      <c r="I12" s="307">
        <f t="shared" si="1"/>
        <v>286.64999999999998</v>
      </c>
      <c r="J12" s="217"/>
    </row>
    <row r="13" spans="1:10" s="96" customFormat="1" ht="53.25" customHeight="1" x14ac:dyDescent="0.25">
      <c r="A13" s="243">
        <v>8</v>
      </c>
      <c r="B13" s="235" t="s">
        <v>45</v>
      </c>
      <c r="C13" s="308">
        <v>315</v>
      </c>
      <c r="D13" s="309">
        <v>9.4499999999999993</v>
      </c>
      <c r="E13" s="309">
        <v>22.84</v>
      </c>
      <c r="F13" s="310">
        <v>0</v>
      </c>
      <c r="G13" s="310">
        <v>0</v>
      </c>
      <c r="H13" s="306">
        <f t="shared" si="0"/>
        <v>32.29</v>
      </c>
      <c r="I13" s="307">
        <f t="shared" si="1"/>
        <v>282.70999999999998</v>
      </c>
      <c r="J13" s="217"/>
    </row>
    <row r="14" spans="1:10" s="96" customFormat="1" ht="53.25" customHeight="1" thickBot="1" x14ac:dyDescent="0.3">
      <c r="A14" s="867">
        <v>9</v>
      </c>
      <c r="B14" s="249" t="s">
        <v>45</v>
      </c>
      <c r="C14" s="868">
        <v>315</v>
      </c>
      <c r="D14" s="869">
        <v>9.4499999999999993</v>
      </c>
      <c r="E14" s="869">
        <v>22.84</v>
      </c>
      <c r="F14" s="869">
        <v>0</v>
      </c>
      <c r="G14" s="870">
        <v>0</v>
      </c>
      <c r="H14" s="454">
        <f>SUM(D14:G14)</f>
        <v>32.29</v>
      </c>
      <c r="I14" s="455">
        <f t="shared" si="1"/>
        <v>282.70999999999998</v>
      </c>
      <c r="J14" s="871"/>
    </row>
    <row r="15" spans="1:10" s="35" customFormat="1" ht="39.950000000000003" customHeight="1" thickBot="1" x14ac:dyDescent="0.25">
      <c r="A15" s="770" t="s">
        <v>9</v>
      </c>
      <c r="B15" s="771"/>
      <c r="C15" s="250">
        <f>SUM(C6:C14)</f>
        <v>2925</v>
      </c>
      <c r="D15" s="250">
        <f t="shared" ref="D15:I15" si="2">SUM(D6:D14)</f>
        <v>87.750000000000014</v>
      </c>
      <c r="E15" s="250">
        <f>SUM(E6:E14)</f>
        <v>45.68</v>
      </c>
      <c r="F15" s="250">
        <f>SUM(F6:F14)</f>
        <v>48.94</v>
      </c>
      <c r="G15" s="250">
        <f t="shared" si="2"/>
        <v>75.599999999999994</v>
      </c>
      <c r="H15" s="250">
        <f>SUM(H6:H14)</f>
        <v>257.96999999999997</v>
      </c>
      <c r="I15" s="250">
        <f t="shared" si="2"/>
        <v>2667.03</v>
      </c>
      <c r="J15" s="872" t="s">
        <v>41</v>
      </c>
    </row>
    <row r="16" spans="1:10" x14ac:dyDescent="0.2">
      <c r="A16" s="78"/>
      <c r="B16" s="80"/>
      <c r="C16" s="81"/>
      <c r="D16" s="81"/>
      <c r="E16" s="81"/>
      <c r="F16" s="81"/>
      <c r="G16" s="81"/>
      <c r="H16" s="81"/>
      <c r="I16" s="81"/>
      <c r="J16" s="79"/>
    </row>
    <row r="17" spans="1:10" x14ac:dyDescent="0.2">
      <c r="A17" s="30"/>
      <c r="B17" s="17"/>
      <c r="C17" s="29"/>
      <c r="D17" s="29"/>
      <c r="E17" s="29"/>
      <c r="F17" s="29"/>
      <c r="G17" s="29"/>
      <c r="H17" s="29"/>
      <c r="I17" s="29"/>
      <c r="J17" s="21"/>
    </row>
    <row r="18" spans="1:10" x14ac:dyDescent="0.2">
      <c r="A18" s="30"/>
      <c r="B18" s="17"/>
      <c r="C18" s="29"/>
      <c r="D18" s="29"/>
      <c r="E18" s="29"/>
      <c r="F18" s="29"/>
      <c r="G18" s="29"/>
      <c r="H18" s="29"/>
      <c r="I18" s="29"/>
      <c r="J18" s="21"/>
    </row>
    <row r="19" spans="1:10" x14ac:dyDescent="0.2">
      <c r="A19" s="30"/>
      <c r="B19" s="27"/>
      <c r="C19" s="826"/>
      <c r="D19" s="826"/>
      <c r="E19" s="826"/>
      <c r="F19" s="826"/>
      <c r="G19" s="826"/>
      <c r="H19" s="826"/>
      <c r="I19" s="826"/>
      <c r="J19" s="27"/>
    </row>
    <row r="20" spans="1:10" x14ac:dyDescent="0.2">
      <c r="A20" s="30"/>
      <c r="B20" s="27"/>
      <c r="C20" s="826"/>
      <c r="D20" s="826"/>
      <c r="E20" s="826"/>
      <c r="F20" s="826"/>
      <c r="G20" s="826"/>
      <c r="H20" s="826"/>
      <c r="I20" s="826"/>
      <c r="J20" s="27"/>
    </row>
    <row r="21" spans="1:10" x14ac:dyDescent="0.2">
      <c r="A21" s="30"/>
      <c r="B21" s="27" t="str">
        <f>'TIANGUE Y RASTRO'!B25</f>
        <v>SR. HERNAN JOSE TORRES ROMERO</v>
      </c>
      <c r="C21" s="826"/>
      <c r="D21" s="826" t="str">
        <f>'TIANGUE Y RASTRO'!E25</f>
        <v xml:space="preserve">LICDO. NAHIN ARNELGE FERRUFINO </v>
      </c>
      <c r="E21" s="826"/>
      <c r="F21" s="826"/>
      <c r="G21" s="826" t="str">
        <f>'TIANGUE Y RASTRO'!I25</f>
        <v>LICDA. GLORIA ISABEL GONZALEZ</v>
      </c>
      <c r="H21" s="826"/>
      <c r="I21" s="826"/>
      <c r="J21" s="825" t="str">
        <f>'TIANGUE Y RASTRO'!C29</f>
        <v xml:space="preserve">LICDA. CARINA PATRICIA FLORES </v>
      </c>
    </row>
    <row r="22" spans="1:10" x14ac:dyDescent="0.2">
      <c r="A22" s="30"/>
      <c r="B22" s="27" t="str">
        <f>'TIANGUE Y RASTRO'!B26</f>
        <v>SINDICO MPAL.</v>
      </c>
      <c r="C22" s="826"/>
      <c r="D22" s="826" t="str">
        <f>'TIANGUE Y RASTRO'!E26</f>
        <v>ALCALDE MPAL.</v>
      </c>
      <c r="E22" s="826"/>
      <c r="F22" s="826"/>
      <c r="G22" s="826" t="str">
        <f>'TIANGUE Y RASTRO'!I26</f>
        <v>CONTADORA MPAL.</v>
      </c>
      <c r="H22" s="826"/>
      <c r="I22" s="826"/>
      <c r="J22" s="825" t="str">
        <f>'TIANGUE Y RASTRO'!C30</f>
        <v>JEFA DE DESARROLLO HUMANO</v>
      </c>
    </row>
    <row r="23" spans="1:10" x14ac:dyDescent="0.2">
      <c r="A23" s="30"/>
      <c r="B23" s="27"/>
      <c r="C23" s="826"/>
      <c r="D23" s="826"/>
      <c r="E23" s="826"/>
      <c r="F23" s="826"/>
      <c r="G23" s="826"/>
      <c r="H23" s="826"/>
      <c r="I23" s="826"/>
      <c r="J23" s="27"/>
    </row>
    <row r="24" spans="1:10" x14ac:dyDescent="0.2">
      <c r="A24" s="30"/>
      <c r="B24" s="27"/>
      <c r="C24" s="826"/>
      <c r="D24" s="826"/>
      <c r="E24" s="826"/>
      <c r="F24" s="826"/>
      <c r="G24" s="826"/>
      <c r="H24" s="826"/>
      <c r="I24" s="826"/>
      <c r="J24" s="27"/>
    </row>
    <row r="25" spans="1:10" s="53" customFormat="1" ht="15.75" x14ac:dyDescent="0.25">
      <c r="B25" s="73"/>
      <c r="C25" s="828" t="str">
        <f>'TIANGUE Y RASTRO'!G29</f>
        <v>SR. MARIO ALBERTO DIAZ</v>
      </c>
      <c r="D25" s="73"/>
      <c r="E25" s="73"/>
      <c r="F25" s="73"/>
      <c r="G25" s="73"/>
      <c r="H25" s="73"/>
      <c r="I25" s="73"/>
      <c r="J25" s="73"/>
    </row>
    <row r="26" spans="1:10" s="53" customFormat="1" ht="15.75" x14ac:dyDescent="0.25">
      <c r="B26" s="73"/>
      <c r="C26" s="829" t="str">
        <f>'TIANGUE Y RASTRO'!G30</f>
        <v>TESORERO MPAL.</v>
      </c>
      <c r="D26" s="73"/>
      <c r="E26" s="73"/>
      <c r="F26" s="73"/>
      <c r="G26" s="73"/>
      <c r="H26" s="73"/>
      <c r="I26" s="73"/>
      <c r="J26" s="73"/>
    </row>
    <row r="27" spans="1:10" s="53" customFormat="1" ht="15.75" x14ac:dyDescent="0.25">
      <c r="B27" s="73"/>
      <c r="C27" s="73"/>
      <c r="D27" s="73"/>
      <c r="E27" s="73"/>
      <c r="F27" s="73"/>
      <c r="G27" s="73"/>
      <c r="H27" s="73"/>
      <c r="I27" s="73"/>
      <c r="J27" s="73"/>
    </row>
    <row r="28" spans="1:10" s="53" customFormat="1" ht="15.75" x14ac:dyDescent="0.25">
      <c r="B28" s="827"/>
      <c r="C28" s="827"/>
      <c r="D28" s="73"/>
      <c r="E28" s="73"/>
      <c r="F28" s="73"/>
      <c r="G28" s="73"/>
      <c r="H28" s="73"/>
      <c r="I28" s="73"/>
      <c r="J28" s="73"/>
    </row>
    <row r="29" spans="1:10" s="53" customFormat="1" ht="15.75" x14ac:dyDescent="0.25">
      <c r="B29" s="766"/>
      <c r="C29" s="766"/>
    </row>
  </sheetData>
  <mergeCells count="3">
    <mergeCell ref="B29:C29"/>
    <mergeCell ref="A5:J5"/>
    <mergeCell ref="A15:B15"/>
  </mergeCells>
  <pageMargins left="0.59055118110236227" right="0" top="0.31496062992125984" bottom="7.874015748031496E-2" header="0.31496062992125984" footer="0.11811023622047245"/>
  <pageSetup paperSize="5" scale="47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2:J30"/>
  <sheetViews>
    <sheetView showWhiteSpace="0" topLeftCell="A10" zoomScale="61" zoomScaleNormal="61" zoomScalePageLayoutView="70" workbookViewId="0">
      <selection activeCell="C20" sqref="C19:C20"/>
    </sheetView>
  </sheetViews>
  <sheetFormatPr baseColWidth="10" defaultRowHeight="12.75" x14ac:dyDescent="0.2"/>
  <cols>
    <col min="1" max="1" width="5.42578125" style="6" customWidth="1"/>
    <col min="2" max="2" width="19.140625" style="123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7" style="6" customWidth="1"/>
    <col min="9" max="9" width="16.28515625" style="6" customWidth="1"/>
    <col min="10" max="10" width="42.5703125" style="6" customWidth="1"/>
    <col min="11" max="16384" width="11.42578125" style="6"/>
  </cols>
  <sheetData>
    <row r="2" spans="1:10" ht="26.25" customHeight="1" x14ac:dyDescent="0.25">
      <c r="C2" s="865" t="str">
        <f>POLICIA1!D2</f>
        <v>PLANILLA DE SUEL DEL MES DE NOVIEMBRE 2019</v>
      </c>
    </row>
    <row r="3" spans="1:10" ht="15.75" customHeight="1" thickBot="1" x14ac:dyDescent="0.3">
      <c r="A3" s="60"/>
      <c r="B3" s="128"/>
      <c r="C3" s="33"/>
      <c r="D3" s="33"/>
      <c r="E3" s="33"/>
      <c r="F3" s="33"/>
      <c r="G3" s="33"/>
      <c r="H3" s="61"/>
      <c r="I3" s="61"/>
      <c r="J3" s="19"/>
    </row>
    <row r="4" spans="1:10" ht="87.75" customHeight="1" thickBot="1" x14ac:dyDescent="0.25">
      <c r="A4" s="688" t="s">
        <v>11</v>
      </c>
      <c r="B4" s="674" t="s">
        <v>27</v>
      </c>
      <c r="C4" s="523" t="s">
        <v>13</v>
      </c>
      <c r="D4" s="548" t="s">
        <v>14</v>
      </c>
      <c r="E4" s="523" t="s">
        <v>15</v>
      </c>
      <c r="F4" s="523" t="s">
        <v>19</v>
      </c>
      <c r="G4" s="523" t="s">
        <v>8</v>
      </c>
      <c r="H4" s="523" t="s">
        <v>16</v>
      </c>
      <c r="I4" s="523" t="s">
        <v>17</v>
      </c>
      <c r="J4" s="707" t="s">
        <v>18</v>
      </c>
    </row>
    <row r="5" spans="1:10" ht="39.75" customHeight="1" thickBot="1" x14ac:dyDescent="0.25">
      <c r="A5" s="772" t="s">
        <v>82</v>
      </c>
      <c r="B5" s="773"/>
      <c r="C5" s="773"/>
      <c r="D5" s="773"/>
      <c r="E5" s="773"/>
      <c r="F5" s="773"/>
      <c r="G5" s="773"/>
      <c r="H5" s="773"/>
      <c r="I5" s="773"/>
      <c r="J5" s="774"/>
    </row>
    <row r="6" spans="1:10" ht="52.5" customHeight="1" x14ac:dyDescent="0.2">
      <c r="A6" s="273">
        <v>1</v>
      </c>
      <c r="B6" s="109" t="s">
        <v>56</v>
      </c>
      <c r="C6" s="631">
        <v>360</v>
      </c>
      <c r="D6" s="632">
        <v>10.8</v>
      </c>
      <c r="E6" s="632">
        <v>26.1</v>
      </c>
      <c r="F6" s="633">
        <v>0</v>
      </c>
      <c r="G6" s="632">
        <v>0</v>
      </c>
      <c r="H6" s="634">
        <f t="shared" ref="H6:H15" si="0">SUM(D6:G6)</f>
        <v>36.900000000000006</v>
      </c>
      <c r="I6" s="635">
        <f t="shared" ref="I6:I15" si="1">C6-H6</f>
        <v>323.10000000000002</v>
      </c>
      <c r="J6" s="637"/>
    </row>
    <row r="7" spans="1:10" ht="52.5" customHeight="1" x14ac:dyDescent="0.2">
      <c r="A7" s="225">
        <v>2</v>
      </c>
      <c r="B7" s="235" t="s">
        <v>45</v>
      </c>
      <c r="C7" s="298">
        <v>315</v>
      </c>
      <c r="D7" s="299">
        <v>9.4499999999999993</v>
      </c>
      <c r="E7" s="299">
        <v>0</v>
      </c>
      <c r="F7" s="300">
        <v>22.84</v>
      </c>
      <c r="G7" s="299">
        <v>0</v>
      </c>
      <c r="H7" s="301">
        <f t="shared" si="0"/>
        <v>32.29</v>
      </c>
      <c r="I7" s="636">
        <f t="shared" si="1"/>
        <v>282.70999999999998</v>
      </c>
      <c r="J7" s="638"/>
    </row>
    <row r="8" spans="1:10" ht="52.5" customHeight="1" x14ac:dyDescent="0.2">
      <c r="A8" s="59">
        <v>3</v>
      </c>
      <c r="B8" s="235" t="s">
        <v>45</v>
      </c>
      <c r="C8" s="298">
        <v>315</v>
      </c>
      <c r="D8" s="299">
        <v>9.4499999999999993</v>
      </c>
      <c r="E8" s="299">
        <v>0</v>
      </c>
      <c r="F8" s="300">
        <v>0</v>
      </c>
      <c r="G8" s="299">
        <v>18.899999999999999</v>
      </c>
      <c r="H8" s="301">
        <f t="shared" si="0"/>
        <v>28.349999999999998</v>
      </c>
      <c r="I8" s="636">
        <f t="shared" si="1"/>
        <v>286.64999999999998</v>
      </c>
      <c r="J8" s="638"/>
    </row>
    <row r="9" spans="1:10" ht="52.5" customHeight="1" x14ac:dyDescent="0.2">
      <c r="A9" s="59">
        <v>4</v>
      </c>
      <c r="B9" s="235" t="s">
        <v>45</v>
      </c>
      <c r="C9" s="298">
        <v>350</v>
      </c>
      <c r="D9" s="299">
        <v>10.5</v>
      </c>
      <c r="E9" s="299">
        <v>0</v>
      </c>
      <c r="F9" s="300">
        <v>0</v>
      </c>
      <c r="G9" s="299">
        <v>21</v>
      </c>
      <c r="H9" s="301">
        <f>SUM(D9:G9)</f>
        <v>31.5</v>
      </c>
      <c r="I9" s="636">
        <f t="shared" si="1"/>
        <v>318.5</v>
      </c>
      <c r="J9" s="640"/>
    </row>
    <row r="10" spans="1:10" ht="52.5" customHeight="1" x14ac:dyDescent="0.2">
      <c r="A10" s="59">
        <v>5</v>
      </c>
      <c r="B10" s="235" t="s">
        <v>45</v>
      </c>
      <c r="C10" s="298">
        <v>315</v>
      </c>
      <c r="D10" s="299">
        <v>9.4499999999999993</v>
      </c>
      <c r="E10" s="299">
        <v>0</v>
      </c>
      <c r="F10" s="300">
        <v>22.84</v>
      </c>
      <c r="G10" s="299">
        <v>0</v>
      </c>
      <c r="H10" s="301">
        <f t="shared" si="0"/>
        <v>32.29</v>
      </c>
      <c r="I10" s="636">
        <f t="shared" si="1"/>
        <v>282.70999999999998</v>
      </c>
      <c r="J10" s="640"/>
    </row>
    <row r="11" spans="1:10" ht="52.5" customHeight="1" x14ac:dyDescent="0.2">
      <c r="A11" s="59">
        <v>6</v>
      </c>
      <c r="B11" s="235" t="s">
        <v>45</v>
      </c>
      <c r="C11" s="298">
        <v>310</v>
      </c>
      <c r="D11" s="299">
        <v>9.3000000000000007</v>
      </c>
      <c r="E11" s="299">
        <v>0</v>
      </c>
      <c r="F11" s="300">
        <v>22.48</v>
      </c>
      <c r="G11" s="299">
        <v>0</v>
      </c>
      <c r="H11" s="301">
        <f t="shared" si="0"/>
        <v>31.78</v>
      </c>
      <c r="I11" s="636">
        <f t="shared" si="1"/>
        <v>278.22000000000003</v>
      </c>
      <c r="J11" s="638"/>
    </row>
    <row r="12" spans="1:10" ht="52.5" customHeight="1" x14ac:dyDescent="0.2">
      <c r="A12" s="59">
        <v>7</v>
      </c>
      <c r="B12" s="235" t="s">
        <v>45</v>
      </c>
      <c r="C12" s="298">
        <v>310</v>
      </c>
      <c r="D12" s="299">
        <v>9.3000000000000007</v>
      </c>
      <c r="E12" s="299">
        <v>0</v>
      </c>
      <c r="F12" s="300">
        <v>22.48</v>
      </c>
      <c r="G12" s="299">
        <v>0</v>
      </c>
      <c r="H12" s="301">
        <f t="shared" si="0"/>
        <v>31.78</v>
      </c>
      <c r="I12" s="636">
        <f t="shared" si="1"/>
        <v>278.22000000000003</v>
      </c>
      <c r="J12" s="638"/>
    </row>
    <row r="13" spans="1:10" ht="52.5" customHeight="1" x14ac:dyDescent="0.2">
      <c r="A13" s="59">
        <v>8</v>
      </c>
      <c r="B13" s="235" t="s">
        <v>45</v>
      </c>
      <c r="C13" s="298">
        <v>315</v>
      </c>
      <c r="D13" s="299">
        <v>9.4499999999999993</v>
      </c>
      <c r="E13" s="299">
        <v>0</v>
      </c>
      <c r="F13" s="300">
        <v>0</v>
      </c>
      <c r="G13" s="301">
        <v>18.899999999999999</v>
      </c>
      <c r="H13" s="301">
        <f t="shared" si="0"/>
        <v>28.349999999999998</v>
      </c>
      <c r="I13" s="636">
        <f t="shared" si="1"/>
        <v>286.64999999999998</v>
      </c>
      <c r="J13" s="640"/>
    </row>
    <row r="14" spans="1:10" ht="52.5" customHeight="1" x14ac:dyDescent="0.2">
      <c r="A14" s="59">
        <v>9</v>
      </c>
      <c r="B14" s="235" t="s">
        <v>45</v>
      </c>
      <c r="C14" s="298">
        <v>310</v>
      </c>
      <c r="D14" s="299">
        <v>9.3000000000000007</v>
      </c>
      <c r="E14" s="299">
        <v>22.48</v>
      </c>
      <c r="F14" s="300">
        <v>0</v>
      </c>
      <c r="G14" s="301">
        <v>0</v>
      </c>
      <c r="H14" s="301">
        <f>SUM(D14:G14)</f>
        <v>31.78</v>
      </c>
      <c r="I14" s="636">
        <f t="shared" si="1"/>
        <v>278.22000000000003</v>
      </c>
      <c r="J14" s="641"/>
    </row>
    <row r="15" spans="1:10" ht="52.5" customHeight="1" thickBot="1" x14ac:dyDescent="0.25">
      <c r="A15" s="90">
        <v>10</v>
      </c>
      <c r="B15" s="488" t="s">
        <v>45</v>
      </c>
      <c r="C15" s="489">
        <v>310</v>
      </c>
      <c r="D15" s="490">
        <v>9.3000000000000007</v>
      </c>
      <c r="E15" s="490">
        <v>22.48</v>
      </c>
      <c r="F15" s="491">
        <v>0</v>
      </c>
      <c r="G15" s="492">
        <v>0</v>
      </c>
      <c r="H15" s="492">
        <f t="shared" si="0"/>
        <v>31.78</v>
      </c>
      <c r="I15" s="639">
        <f t="shared" si="1"/>
        <v>278.22000000000003</v>
      </c>
      <c r="J15" s="642"/>
    </row>
    <row r="16" spans="1:10" ht="31.5" customHeight="1" thickBot="1" x14ac:dyDescent="0.3">
      <c r="A16" s="456"/>
      <c r="B16" s="700"/>
      <c r="C16" s="340">
        <f>SUM(C6:C15)</f>
        <v>3210</v>
      </c>
      <c r="D16" s="340">
        <f>SUM(D6:D15)</f>
        <v>96.3</v>
      </c>
      <c r="E16" s="340">
        <f>SUM(E6:E15)</f>
        <v>71.06</v>
      </c>
      <c r="F16" s="340">
        <f>SUM(F6:F15)</f>
        <v>90.64</v>
      </c>
      <c r="G16" s="340">
        <f>SUM(G6:G15)</f>
        <v>58.8</v>
      </c>
      <c r="H16" s="340">
        <f>SUM(H6:H15)</f>
        <v>316.79999999999995</v>
      </c>
      <c r="I16" s="473">
        <f t="shared" ref="E16:I16" si="2">SUM(I6:I15)</f>
        <v>2893.2000000000007</v>
      </c>
      <c r="J16" s="457"/>
    </row>
    <row r="17" spans="1:10" x14ac:dyDescent="0.2">
      <c r="A17" s="13"/>
      <c r="C17" s="14"/>
      <c r="D17" s="14"/>
      <c r="E17" s="14"/>
      <c r="F17" s="14"/>
      <c r="G17" s="14"/>
      <c r="H17" s="14"/>
      <c r="I17" s="14"/>
      <c r="J17" s="5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B20" s="803"/>
      <c r="C20" s="14"/>
      <c r="D20" s="14"/>
      <c r="E20" s="14"/>
      <c r="F20" s="14"/>
      <c r="G20" s="14"/>
      <c r="H20" s="14"/>
      <c r="I20" s="14"/>
      <c r="J20" s="5"/>
    </row>
    <row r="21" spans="1:10" x14ac:dyDescent="0.2">
      <c r="A21" s="13"/>
      <c r="B21" s="803"/>
      <c r="C21" s="14"/>
      <c r="D21" s="14"/>
      <c r="E21" s="14"/>
      <c r="F21" s="14"/>
      <c r="G21" s="14"/>
      <c r="H21" s="14"/>
      <c r="I21" s="14"/>
      <c r="J21" s="5"/>
    </row>
    <row r="22" spans="1:10" x14ac:dyDescent="0.2">
      <c r="A22" s="13"/>
      <c r="B22" s="803" t="str">
        <f>POLICIA1!B21</f>
        <v>SR. HERNAN JOSE TORRES ROMERO</v>
      </c>
      <c r="C22" s="14"/>
      <c r="D22" s="14"/>
      <c r="E22" s="14" t="str">
        <f>POLICIA1!D21</f>
        <v xml:space="preserve">LICDO. NAHIN ARNELGE FERRUFINO </v>
      </c>
      <c r="F22" s="14"/>
      <c r="G22" s="14"/>
      <c r="H22" s="14"/>
      <c r="I22" s="14" t="str">
        <f>POLICIA1!G21</f>
        <v>LICDA. GLORIA ISABEL GONZALEZ</v>
      </c>
      <c r="J22" s="5"/>
    </row>
    <row r="23" spans="1:10" x14ac:dyDescent="0.2">
      <c r="A23" s="13"/>
      <c r="B23" s="803" t="str">
        <f>POLICIA1!B22</f>
        <v>SINDICO MPAL.</v>
      </c>
      <c r="C23" s="14"/>
      <c r="D23" s="14"/>
      <c r="E23" s="14" t="str">
        <f>POLICIA1!D22</f>
        <v>ALCALDE MPAL.</v>
      </c>
      <c r="F23" s="14"/>
      <c r="G23" s="14"/>
      <c r="H23" s="14"/>
      <c r="I23" s="14" t="str">
        <f>POLICIA1!G22</f>
        <v>CONTADORA MPAL.</v>
      </c>
      <c r="J23" s="5"/>
    </row>
    <row r="24" spans="1:10" x14ac:dyDescent="0.2">
      <c r="A24" s="77"/>
      <c r="B24" s="830"/>
      <c r="C24" s="77"/>
      <c r="D24" s="77"/>
      <c r="E24" s="77"/>
      <c r="F24" s="77"/>
      <c r="G24" s="77"/>
      <c r="H24" s="77"/>
      <c r="I24" s="77"/>
      <c r="J24" s="54"/>
    </row>
    <row r="25" spans="1:10" x14ac:dyDescent="0.2">
      <c r="A25" s="107"/>
      <c r="B25" s="831"/>
      <c r="C25" s="108"/>
      <c r="D25" s="108"/>
      <c r="E25" s="108"/>
      <c r="F25" s="108"/>
      <c r="G25" s="108"/>
      <c r="H25" s="108"/>
      <c r="I25" s="108"/>
      <c r="J25" s="107"/>
    </row>
    <row r="26" spans="1:10" x14ac:dyDescent="0.2">
      <c r="A26" s="1"/>
      <c r="B26" s="804"/>
      <c r="C26" s="2"/>
      <c r="D26" s="2"/>
      <c r="E26" s="2"/>
      <c r="F26" s="5"/>
      <c r="G26" s="5"/>
      <c r="H26" s="5"/>
      <c r="I26" s="5"/>
      <c r="J26" s="1"/>
    </row>
    <row r="27" spans="1:10" x14ac:dyDescent="0.2">
      <c r="A27" s="1"/>
      <c r="B27" s="804"/>
      <c r="C27" s="832" t="str">
        <f>POLICIA1!J21</f>
        <v xml:space="preserve">LICDA. CARINA PATRICIA FLORES </v>
      </c>
      <c r="D27" s="2"/>
      <c r="E27" s="2"/>
      <c r="F27" s="14" t="str">
        <f>POLICIA1!C25</f>
        <v>SR. MARIO ALBERTO DIAZ</v>
      </c>
      <c r="G27" s="14"/>
      <c r="H27" s="5"/>
      <c r="I27" s="5"/>
      <c r="J27" s="1"/>
    </row>
    <row r="28" spans="1:10" x14ac:dyDescent="0.2">
      <c r="A28" s="1"/>
      <c r="B28" s="804"/>
      <c r="C28" s="832" t="str">
        <f>POLICIA1!J22</f>
        <v>JEFA DE DESARROLLO HUMANO</v>
      </c>
      <c r="D28" s="2"/>
      <c r="E28" s="2"/>
      <c r="F28" s="832" t="str">
        <f>POLICIA1!C26</f>
        <v>TESORERO MPAL.</v>
      </c>
      <c r="G28" s="2"/>
      <c r="H28" s="2"/>
      <c r="I28" s="2"/>
      <c r="J28" s="1"/>
    </row>
    <row r="29" spans="1:10" x14ac:dyDescent="0.2">
      <c r="A29" s="1"/>
      <c r="B29" s="207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207"/>
      <c r="C30" s="1"/>
      <c r="D30" s="1"/>
      <c r="E30" s="1"/>
      <c r="F30" s="1"/>
      <c r="G30" s="1"/>
      <c r="H30" s="1"/>
      <c r="I30" s="1"/>
      <c r="J30" s="1"/>
    </row>
  </sheetData>
  <mergeCells count="1">
    <mergeCell ref="A5:J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9" orientation="landscape" r:id="rId1"/>
  <headerFooter alignWithMargins="0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1:Y38"/>
  <sheetViews>
    <sheetView topLeftCell="B16" zoomScale="60" zoomScaleNormal="60" workbookViewId="0">
      <selection activeCell="D22" sqref="D22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3" width="17" style="6" customWidth="1"/>
    <col min="4" max="4" width="17.140625" style="6" customWidth="1"/>
    <col min="5" max="5" width="13.7109375" style="6" customWidth="1"/>
    <col min="6" max="6" width="14.42578125" style="6" customWidth="1"/>
    <col min="7" max="7" width="14.5703125" style="40" customWidth="1"/>
    <col min="8" max="8" width="13" style="6" customWidth="1"/>
    <col min="9" max="10" width="15.5703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1" spans="2:25" ht="18.75" x14ac:dyDescent="0.3">
      <c r="B1" s="203"/>
      <c r="C1" s="779"/>
      <c r="D1" s="779"/>
      <c r="E1" s="779"/>
      <c r="F1" s="779"/>
      <c r="G1" s="779"/>
      <c r="H1" s="779"/>
      <c r="I1" s="779"/>
      <c r="J1" s="779"/>
    </row>
    <row r="4" spans="2:25" ht="18" x14ac:dyDescent="0.25">
      <c r="E4" s="864" t="str">
        <f>'POLICIAS 2'!C2</f>
        <v>PLANILLA DE SUEL DEL MES DE NOVIEMBRE 2019</v>
      </c>
    </row>
    <row r="5" spans="2:25" ht="13.5" thickBot="1" x14ac:dyDescent="0.25"/>
    <row r="6" spans="2:25" ht="79.5" customHeight="1" thickBot="1" x14ac:dyDescent="0.25">
      <c r="B6" s="212" t="s">
        <v>11</v>
      </c>
      <c r="C6" s="246" t="s">
        <v>1</v>
      </c>
      <c r="D6" s="246" t="s">
        <v>20</v>
      </c>
      <c r="E6" s="246" t="s">
        <v>2</v>
      </c>
      <c r="F6" s="246" t="s">
        <v>15</v>
      </c>
      <c r="G6" s="246" t="s">
        <v>19</v>
      </c>
      <c r="H6" s="247" t="s">
        <v>0</v>
      </c>
      <c r="I6" s="247" t="s">
        <v>8</v>
      </c>
      <c r="J6" s="247" t="s">
        <v>132</v>
      </c>
      <c r="K6" s="246" t="s">
        <v>24</v>
      </c>
      <c r="L6" s="246" t="s">
        <v>25</v>
      </c>
      <c r="M6" s="87" t="s">
        <v>5</v>
      </c>
      <c r="N6" s="4"/>
      <c r="O6" s="4"/>
    </row>
    <row r="7" spans="2:25" ht="45.75" customHeight="1" thickBot="1" x14ac:dyDescent="0.25">
      <c r="B7" s="776" t="s">
        <v>145</v>
      </c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8"/>
      <c r="N7" s="4"/>
      <c r="O7" s="4"/>
    </row>
    <row r="8" spans="2:25" s="55" customFormat="1" ht="59.25" customHeight="1" x14ac:dyDescent="0.2">
      <c r="B8" s="624">
        <v>1</v>
      </c>
      <c r="C8" s="623" t="s">
        <v>154</v>
      </c>
      <c r="D8" s="622">
        <v>600</v>
      </c>
      <c r="E8" s="621">
        <v>18</v>
      </c>
      <c r="F8" s="621">
        <v>43.5</v>
      </c>
      <c r="G8" s="622">
        <v>0</v>
      </c>
      <c r="H8" s="622">
        <v>0</v>
      </c>
      <c r="I8" s="622">
        <v>0</v>
      </c>
      <c r="J8" s="622">
        <v>24.32</v>
      </c>
      <c r="K8" s="121">
        <f>SUM(E8:J8)</f>
        <v>85.82</v>
      </c>
      <c r="L8" s="121">
        <f>(D8-K8)</f>
        <v>514.18000000000006</v>
      </c>
      <c r="M8" s="202"/>
      <c r="N8" s="619"/>
      <c r="O8" s="619"/>
    </row>
    <row r="9" spans="2:25" ht="60" customHeight="1" x14ac:dyDescent="0.2">
      <c r="B9" s="82">
        <v>2</v>
      </c>
      <c r="C9" s="236" t="s">
        <v>66</v>
      </c>
      <c r="D9" s="233">
        <v>465</v>
      </c>
      <c r="E9" s="620">
        <v>13.95</v>
      </c>
      <c r="F9" s="620">
        <v>33.71</v>
      </c>
      <c r="G9" s="620">
        <v>0</v>
      </c>
      <c r="H9" s="95">
        <v>0</v>
      </c>
      <c r="I9" s="95">
        <v>0</v>
      </c>
      <c r="J9" s="95">
        <v>0</v>
      </c>
      <c r="K9" s="121">
        <f>SUM(E9:J9)</f>
        <v>47.66</v>
      </c>
      <c r="L9" s="121">
        <f>(D9-K9)</f>
        <v>417.34000000000003</v>
      </c>
      <c r="M9" s="75"/>
      <c r="N9" s="4"/>
      <c r="O9" s="4"/>
      <c r="V9" s="7"/>
      <c r="W9" s="7"/>
      <c r="X9" s="7"/>
      <c r="Y9" s="7"/>
    </row>
    <row r="10" spans="2:25" ht="60" customHeight="1" x14ac:dyDescent="0.2">
      <c r="B10" s="82">
        <v>3</v>
      </c>
      <c r="C10" s="522" t="s">
        <v>66</v>
      </c>
      <c r="D10" s="714">
        <v>360</v>
      </c>
      <c r="E10" s="715">
        <v>10.8</v>
      </c>
      <c r="F10" s="716">
        <v>26.1</v>
      </c>
      <c r="G10" s="620">
        <v>0</v>
      </c>
      <c r="H10" s="95">
        <v>0</v>
      </c>
      <c r="I10" s="95">
        <v>0</v>
      </c>
      <c r="J10" s="95">
        <v>0</v>
      </c>
      <c r="K10" s="121">
        <f>SUM(E10:J10)</f>
        <v>36.900000000000006</v>
      </c>
      <c r="L10" s="121">
        <f>(D10-K10)</f>
        <v>323.10000000000002</v>
      </c>
      <c r="M10" s="75"/>
      <c r="N10" s="4"/>
      <c r="O10" s="4"/>
      <c r="V10" s="7"/>
      <c r="W10" s="7"/>
      <c r="X10" s="7"/>
      <c r="Y10" s="7"/>
    </row>
    <row r="11" spans="2:25" ht="60" customHeight="1" thickBot="1" x14ac:dyDescent="0.25">
      <c r="B11" s="82">
        <v>3</v>
      </c>
      <c r="C11" s="236" t="s">
        <v>114</v>
      </c>
      <c r="D11" s="233">
        <v>370</v>
      </c>
      <c r="E11" s="620">
        <v>11.1</v>
      </c>
      <c r="F11" s="620" t="s">
        <v>55</v>
      </c>
      <c r="G11" s="620">
        <v>0</v>
      </c>
      <c r="H11" s="95">
        <v>27.75</v>
      </c>
      <c r="I11" s="95">
        <v>0</v>
      </c>
      <c r="J11" s="95">
        <v>0</v>
      </c>
      <c r="K11" s="121">
        <f>SUM(E11:J11)</f>
        <v>38.85</v>
      </c>
      <c r="L11" s="121">
        <f>(D11-K11)</f>
        <v>331.15</v>
      </c>
      <c r="M11" s="75"/>
      <c r="N11" s="4"/>
      <c r="O11" s="4"/>
    </row>
    <row r="12" spans="2:25" ht="41.25" customHeight="1" thickBot="1" x14ac:dyDescent="0.25">
      <c r="B12" s="776" t="s">
        <v>159</v>
      </c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8"/>
      <c r="N12" s="4"/>
      <c r="O12" s="4"/>
    </row>
    <row r="13" spans="2:25" ht="60" customHeight="1" x14ac:dyDescent="0.2">
      <c r="B13" s="169">
        <v>4</v>
      </c>
      <c r="C13" s="109" t="s">
        <v>115</v>
      </c>
      <c r="D13" s="94">
        <v>515</v>
      </c>
      <c r="E13" s="192">
        <v>15.45</v>
      </c>
      <c r="F13" s="193" t="s">
        <v>39</v>
      </c>
      <c r="G13" s="177">
        <v>0</v>
      </c>
      <c r="H13" s="168">
        <v>0</v>
      </c>
      <c r="I13" s="194">
        <v>30.9</v>
      </c>
      <c r="J13" s="194">
        <v>0</v>
      </c>
      <c r="K13" s="93">
        <f t="shared" ref="K13:K18" si="0">SUM(E13:J13)</f>
        <v>46.349999999999994</v>
      </c>
      <c r="L13" s="93">
        <f t="shared" ref="L13:L18" si="1">(D13-K13)</f>
        <v>468.65</v>
      </c>
      <c r="M13" s="202"/>
      <c r="N13" s="4"/>
      <c r="O13" s="4"/>
    </row>
    <row r="14" spans="2:25" ht="60" customHeight="1" x14ac:dyDescent="0.2">
      <c r="B14" s="169">
        <v>5</v>
      </c>
      <c r="C14" s="109" t="s">
        <v>43</v>
      </c>
      <c r="D14" s="94">
        <v>510</v>
      </c>
      <c r="E14" s="192">
        <v>15.3</v>
      </c>
      <c r="F14" s="193">
        <v>36.979999999999997</v>
      </c>
      <c r="G14" s="177">
        <v>0</v>
      </c>
      <c r="H14" s="168">
        <v>0</v>
      </c>
      <c r="I14" s="194">
        <v>0</v>
      </c>
      <c r="J14" s="194">
        <v>0</v>
      </c>
      <c r="K14" s="93">
        <f t="shared" si="0"/>
        <v>52.28</v>
      </c>
      <c r="L14" s="93">
        <f t="shared" si="1"/>
        <v>457.72</v>
      </c>
      <c r="M14" s="202"/>
      <c r="N14" s="4"/>
      <c r="O14" s="4"/>
    </row>
    <row r="15" spans="2:25" ht="60" customHeight="1" x14ac:dyDescent="0.2">
      <c r="B15" s="169">
        <v>6</v>
      </c>
      <c r="C15" s="235" t="s">
        <v>137</v>
      </c>
      <c r="D15" s="95">
        <v>390</v>
      </c>
      <c r="E15" s="196">
        <v>11.7</v>
      </c>
      <c r="F15" s="196">
        <v>0</v>
      </c>
      <c r="G15" s="159">
        <v>28.28</v>
      </c>
      <c r="H15" s="195">
        <v>0</v>
      </c>
      <c r="I15" s="195">
        <v>0</v>
      </c>
      <c r="J15" s="195">
        <v>0</v>
      </c>
      <c r="K15" s="120">
        <f>SUM(E15:J15)</f>
        <v>39.980000000000004</v>
      </c>
      <c r="L15" s="121">
        <f t="shared" si="1"/>
        <v>350.02</v>
      </c>
      <c r="M15" s="182"/>
      <c r="N15" s="4"/>
      <c r="O15" s="4"/>
    </row>
    <row r="16" spans="2:25" ht="60" customHeight="1" x14ac:dyDescent="0.2">
      <c r="B16" s="169">
        <v>7</v>
      </c>
      <c r="C16" s="235" t="s">
        <v>43</v>
      </c>
      <c r="D16" s="95">
        <v>510</v>
      </c>
      <c r="E16" s="196">
        <v>15.3</v>
      </c>
      <c r="F16" s="196">
        <v>36.979999999999997</v>
      </c>
      <c r="G16" s="159">
        <v>0</v>
      </c>
      <c r="H16" s="195">
        <v>0</v>
      </c>
      <c r="I16" s="195">
        <v>0</v>
      </c>
      <c r="J16" s="195">
        <v>0</v>
      </c>
      <c r="K16" s="120">
        <f t="shared" si="0"/>
        <v>52.28</v>
      </c>
      <c r="L16" s="121">
        <f t="shared" si="1"/>
        <v>457.72</v>
      </c>
      <c r="M16" s="182"/>
      <c r="N16" s="4"/>
      <c r="O16" s="4"/>
    </row>
    <row r="17" spans="2:15" ht="60" customHeight="1" x14ac:dyDescent="0.2">
      <c r="B17" s="169">
        <v>8</v>
      </c>
      <c r="C17" s="402" t="s">
        <v>70</v>
      </c>
      <c r="D17" s="95">
        <v>360</v>
      </c>
      <c r="E17" s="196">
        <v>10.8</v>
      </c>
      <c r="F17" s="196">
        <v>26.1</v>
      </c>
      <c r="G17" s="159">
        <v>0</v>
      </c>
      <c r="H17" s="195">
        <v>0</v>
      </c>
      <c r="I17" s="195">
        <v>0</v>
      </c>
      <c r="J17" s="195">
        <v>0</v>
      </c>
      <c r="K17" s="120">
        <f t="shared" si="0"/>
        <v>36.900000000000006</v>
      </c>
      <c r="L17" s="121">
        <f t="shared" si="1"/>
        <v>323.10000000000002</v>
      </c>
      <c r="M17" s="182"/>
      <c r="N17" s="4"/>
      <c r="O17" s="4"/>
    </row>
    <row r="18" spans="2:15" ht="60" customHeight="1" thickBot="1" x14ac:dyDescent="0.25">
      <c r="B18" s="169">
        <v>9</v>
      </c>
      <c r="C18" s="235" t="s">
        <v>128</v>
      </c>
      <c r="D18" s="95">
        <v>390</v>
      </c>
      <c r="E18" s="196">
        <v>11.7</v>
      </c>
      <c r="F18" s="196">
        <v>0</v>
      </c>
      <c r="G18" s="159">
        <v>28.28</v>
      </c>
      <c r="H18" s="195">
        <v>0</v>
      </c>
      <c r="I18" s="195">
        <v>0</v>
      </c>
      <c r="J18" s="195">
        <v>0</v>
      </c>
      <c r="K18" s="120">
        <f>SUM(E18:J18)</f>
        <v>39.980000000000004</v>
      </c>
      <c r="L18" s="121">
        <f t="shared" si="1"/>
        <v>350.02</v>
      </c>
      <c r="M18" s="182"/>
      <c r="N18" s="4"/>
      <c r="O18" s="4"/>
    </row>
    <row r="19" spans="2:15" ht="54.95" customHeight="1" thickBot="1" x14ac:dyDescent="0.25">
      <c r="B19" s="770" t="s">
        <v>49</v>
      </c>
      <c r="C19" s="771"/>
      <c r="D19" s="105">
        <f>SUM(D8:D18)</f>
        <v>4470</v>
      </c>
      <c r="E19" s="105">
        <f t="shared" ref="E19:L19" si="2">SUM(E8:E18)</f>
        <v>134.1</v>
      </c>
      <c r="F19" s="105">
        <f t="shared" si="2"/>
        <v>203.36999999999998</v>
      </c>
      <c r="G19" s="105">
        <f t="shared" si="2"/>
        <v>56.56</v>
      </c>
      <c r="H19" s="105">
        <f>SUM(H8:H18)</f>
        <v>27.75</v>
      </c>
      <c r="I19" s="105">
        <f t="shared" si="2"/>
        <v>30.9</v>
      </c>
      <c r="J19" s="105">
        <f t="shared" si="2"/>
        <v>24.32</v>
      </c>
      <c r="K19" s="105">
        <f t="shared" si="2"/>
        <v>477</v>
      </c>
      <c r="L19" s="105">
        <f t="shared" si="2"/>
        <v>3993</v>
      </c>
      <c r="M19" s="481" t="s">
        <v>94</v>
      </c>
      <c r="N19" s="4"/>
    </row>
    <row r="20" spans="2:15" ht="23.25" customHeight="1" x14ac:dyDescent="0.2">
      <c r="B20" s="54"/>
      <c r="C20" s="162"/>
      <c r="D20" s="76"/>
      <c r="E20" s="76"/>
      <c r="F20" s="76"/>
      <c r="G20" s="178"/>
      <c r="H20" s="76"/>
      <c r="I20" s="76"/>
      <c r="J20" s="76"/>
      <c r="K20" s="76"/>
      <c r="L20" s="76"/>
      <c r="M20" s="162"/>
      <c r="N20" s="4"/>
    </row>
    <row r="21" spans="2:15" ht="23.25" customHeight="1" x14ac:dyDescent="0.2">
      <c r="B21" s="54"/>
      <c r="C21" s="162"/>
      <c r="D21" s="76"/>
      <c r="E21" s="76"/>
      <c r="F21" s="76"/>
      <c r="G21" s="178"/>
      <c r="H21" s="76"/>
      <c r="I21" s="76"/>
      <c r="J21" s="76"/>
      <c r="K21" s="76"/>
      <c r="L21" s="76"/>
      <c r="M21" s="162"/>
      <c r="N21" s="4"/>
    </row>
    <row r="22" spans="2:15" ht="23.25" customHeight="1" x14ac:dyDescent="0.2">
      <c r="B22" s="54"/>
      <c r="C22" s="162" t="str">
        <f>'POLICIAS 2'!B22</f>
        <v>SR. HERNAN JOSE TORRES ROMERO</v>
      </c>
      <c r="D22" s="76"/>
      <c r="E22" s="76"/>
      <c r="F22" s="76"/>
      <c r="G22" s="178" t="str">
        <f>'POLICIAS 2'!E22</f>
        <v xml:space="preserve">LICDO. NAHIN ARNELGE FERRUFINO </v>
      </c>
      <c r="H22" s="76"/>
      <c r="I22" s="76"/>
      <c r="J22" s="76"/>
      <c r="K22" s="76" t="str">
        <f>'POLICIAS 2'!I22</f>
        <v>LICDA. GLORIA ISABEL GONZALEZ</v>
      </c>
      <c r="L22" s="76"/>
      <c r="M22" s="162"/>
      <c r="N22" s="4"/>
    </row>
    <row r="23" spans="2:15" ht="23.25" customHeight="1" x14ac:dyDescent="0.2">
      <c r="B23" s="54"/>
      <c r="C23" s="162" t="str">
        <f>'POLICIAS 2'!B23</f>
        <v>SINDICO MPAL.</v>
      </c>
      <c r="D23" s="76"/>
      <c r="E23" s="76"/>
      <c r="F23" s="76"/>
      <c r="G23" s="178" t="str">
        <f>'POLICIAS 2'!E23</f>
        <v>ALCALDE MPAL.</v>
      </c>
      <c r="H23" s="76"/>
      <c r="I23" s="76"/>
      <c r="J23" s="76"/>
      <c r="K23" s="76" t="str">
        <f>'POLICIAS 2'!I23</f>
        <v>CONTADORA MPAL.</v>
      </c>
      <c r="L23" s="76"/>
      <c r="M23" s="162"/>
      <c r="N23" s="4"/>
    </row>
    <row r="24" spans="2:15" ht="23.25" customHeight="1" x14ac:dyDescent="0.2">
      <c r="B24" s="54"/>
      <c r="C24" s="162"/>
      <c r="D24" s="76"/>
      <c r="E24" s="76"/>
      <c r="F24" s="76"/>
      <c r="G24" s="178"/>
      <c r="H24" s="76"/>
      <c r="I24" s="76"/>
      <c r="J24" s="76"/>
      <c r="K24" s="76"/>
      <c r="L24" s="76"/>
      <c r="M24" s="162"/>
      <c r="N24" s="4"/>
    </row>
    <row r="25" spans="2:15" ht="23.25" customHeight="1" x14ac:dyDescent="0.2">
      <c r="B25" s="54"/>
      <c r="C25" s="162"/>
      <c r="D25" s="76"/>
      <c r="E25" s="76"/>
      <c r="F25" s="76"/>
      <c r="G25" s="178"/>
      <c r="H25" s="76"/>
      <c r="I25" s="76"/>
      <c r="J25" s="76"/>
      <c r="K25" s="76"/>
      <c r="L25" s="76"/>
      <c r="M25" s="162"/>
      <c r="N25" s="4"/>
    </row>
    <row r="26" spans="2:15" ht="23.25" customHeight="1" x14ac:dyDescent="0.2">
      <c r="B26" s="77"/>
      <c r="C26" s="162"/>
      <c r="D26" s="76" t="str">
        <f>'POLICIAS 2'!C27</f>
        <v xml:space="preserve">LICDA. CARINA PATRICIA FLORES </v>
      </c>
      <c r="E26" s="76"/>
      <c r="F26" s="76"/>
      <c r="G26" s="178"/>
      <c r="H26" s="76"/>
      <c r="I26" s="76" t="str">
        <f>'POLICIAS 2'!F27</f>
        <v>SR. MARIO ALBERTO DIAZ</v>
      </c>
      <c r="J26" s="76"/>
      <c r="K26" s="76"/>
      <c r="L26" s="76"/>
      <c r="M26" s="162"/>
      <c r="N26" s="4"/>
    </row>
    <row r="27" spans="2:15" ht="23.25" customHeight="1" x14ac:dyDescent="0.2">
      <c r="B27" s="77"/>
      <c r="C27" s="162"/>
      <c r="D27" s="76" t="str">
        <f>'POLICIAS 2'!C28</f>
        <v>JEFA DE DESARROLLO HUMANO</v>
      </c>
      <c r="E27" s="76"/>
      <c r="F27" s="76"/>
      <c r="G27" s="178"/>
      <c r="H27" s="76"/>
      <c r="I27" s="76" t="str">
        <f>'POLICIAS 2'!F28</f>
        <v>TESORERO MPAL.</v>
      </c>
      <c r="J27" s="76"/>
      <c r="K27" s="76"/>
      <c r="L27" s="76"/>
      <c r="M27" s="162"/>
      <c r="N27" s="4"/>
    </row>
    <row r="28" spans="2:15" s="35" customFormat="1" ht="23.25" customHeight="1" x14ac:dyDescent="0.25">
      <c r="B28" s="89"/>
      <c r="C28" s="142"/>
      <c r="D28" s="173"/>
      <c r="E28" s="173"/>
      <c r="F28" s="173"/>
      <c r="G28" s="275"/>
      <c r="H28" s="174"/>
      <c r="I28" s="174"/>
      <c r="J28" s="174"/>
      <c r="K28" s="119"/>
      <c r="L28" s="119"/>
      <c r="M28" s="142"/>
    </row>
    <row r="29" spans="2:15" s="35" customFormat="1" ht="23.25" customHeight="1" x14ac:dyDescent="0.25">
      <c r="B29" s="89"/>
      <c r="C29" s="142"/>
      <c r="D29" s="173"/>
      <c r="E29" s="173"/>
      <c r="F29" s="173"/>
      <c r="G29" s="275"/>
      <c r="H29" s="174"/>
      <c r="I29" s="174"/>
      <c r="J29" s="174"/>
      <c r="K29" s="472"/>
      <c r="L29" s="119"/>
      <c r="M29" s="142"/>
    </row>
    <row r="30" spans="2:15" s="16" customFormat="1" ht="20.25" customHeight="1" x14ac:dyDescent="0.25">
      <c r="B30" s="61"/>
      <c r="C30" s="15"/>
      <c r="D30" s="61"/>
      <c r="E30" s="61"/>
      <c r="F30" s="61"/>
      <c r="G30" s="276"/>
      <c r="H30" s="61"/>
      <c r="I30" s="61"/>
      <c r="J30" s="61"/>
      <c r="K30" s="472"/>
      <c r="L30" s="61"/>
      <c r="M30" s="61"/>
      <c r="N30" s="112"/>
      <c r="O30" s="112"/>
    </row>
    <row r="31" spans="2:15" s="16" customFormat="1" ht="20.25" customHeight="1" x14ac:dyDescent="0.25">
      <c r="B31" s="61"/>
      <c r="C31" s="15"/>
      <c r="D31" s="61"/>
      <c r="E31" s="61"/>
      <c r="F31" s="61"/>
      <c r="G31" s="276"/>
      <c r="H31" s="61"/>
      <c r="I31" s="61"/>
      <c r="J31" s="61"/>
      <c r="K31" s="775"/>
      <c r="L31" s="775"/>
      <c r="M31" s="61"/>
      <c r="N31" s="112"/>
    </row>
    <row r="32" spans="2:15" s="35" customFormat="1" ht="20.25" customHeight="1" x14ac:dyDescent="0.25">
      <c r="B32" s="20"/>
      <c r="D32" s="20"/>
      <c r="E32" s="20"/>
      <c r="G32" s="179"/>
      <c r="H32" s="20"/>
      <c r="I32" s="20"/>
      <c r="J32" s="20"/>
      <c r="N32" s="44"/>
    </row>
    <row r="33" spans="2:14" s="35" customFormat="1" ht="20.25" customHeight="1" x14ac:dyDescent="0.25">
      <c r="B33" s="20"/>
      <c r="D33" s="20"/>
      <c r="E33" s="20"/>
      <c r="G33" s="179"/>
      <c r="H33" s="20"/>
      <c r="I33" s="20"/>
      <c r="J33" s="20"/>
      <c r="N33" s="44"/>
    </row>
    <row r="34" spans="2:14" s="35" customFormat="1" ht="20.25" customHeight="1" x14ac:dyDescent="0.25">
      <c r="B34" s="20"/>
      <c r="C34" s="20"/>
      <c r="D34" s="20"/>
      <c r="E34" s="20"/>
      <c r="F34" s="20"/>
      <c r="G34" s="180"/>
      <c r="H34" s="20"/>
      <c r="I34" s="20"/>
      <c r="J34" s="20"/>
      <c r="L34" s="20"/>
    </row>
    <row r="35" spans="2:14" s="35" customFormat="1" ht="15" x14ac:dyDescent="0.25">
      <c r="C35" s="45"/>
      <c r="D35" s="45"/>
      <c r="E35" s="45"/>
      <c r="F35" s="45"/>
      <c r="G35" s="181"/>
      <c r="H35" s="45"/>
      <c r="I35" s="45"/>
      <c r="J35" s="45"/>
    </row>
    <row r="36" spans="2:14" s="35" customFormat="1" ht="15" x14ac:dyDescent="0.25">
      <c r="C36" s="45"/>
      <c r="D36" s="45"/>
      <c r="E36" s="45"/>
      <c r="F36" s="45"/>
      <c r="G36" s="181"/>
      <c r="H36" s="45"/>
      <c r="I36" s="45"/>
      <c r="J36" s="45"/>
    </row>
    <row r="37" spans="2:14" s="35" customFormat="1" ht="14.25" x14ac:dyDescent="0.2">
      <c r="G37" s="179"/>
    </row>
    <row r="38" spans="2:14" s="35" customFormat="1" ht="14.25" x14ac:dyDescent="0.2">
      <c r="G38" s="179"/>
    </row>
  </sheetData>
  <mergeCells count="5">
    <mergeCell ref="K31:L31"/>
    <mergeCell ref="B19:C19"/>
    <mergeCell ref="B12:M12"/>
    <mergeCell ref="B7:M7"/>
    <mergeCell ref="C1:J1"/>
  </mergeCells>
  <printOptions horizontalCentered="1"/>
  <pageMargins left="0.39370078740157483" right="0" top="0.39370078740157483" bottom="3.937007874015748E-2" header="0.23622047244094491" footer="0"/>
  <pageSetup paperSize="5" scale="42" orientation="landscape" r:id="rId1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K33"/>
  <sheetViews>
    <sheetView topLeftCell="A7" zoomScale="62" zoomScaleNormal="62" workbookViewId="0">
      <selection activeCell="D16" sqref="D16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.7109375" style="6" customWidth="1"/>
    <col min="5" max="5" width="17.5703125" style="6" customWidth="1"/>
    <col min="6" max="7" width="15.5703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2" spans="2:11" s="41" customFormat="1" ht="21.75" thickBot="1" x14ac:dyDescent="0.4">
      <c r="B2" s="51"/>
      <c r="C2" s="72"/>
      <c r="D2" s="51"/>
      <c r="E2" s="837" t="str">
        <f>'SERVICIOS GENERALES'!E4</f>
        <v>PLANILLA DE SUEL DEL MES DE NOVIEMBRE 2019</v>
      </c>
      <c r="F2" s="51"/>
      <c r="G2" s="51"/>
      <c r="H2" s="6"/>
      <c r="I2" s="89"/>
      <c r="J2" s="6"/>
      <c r="K2" s="74"/>
    </row>
    <row r="3" spans="2:11" ht="93.75" customHeight="1" thickBot="1" x14ac:dyDescent="0.25">
      <c r="B3" s="696" t="s">
        <v>11</v>
      </c>
      <c r="C3" s="83" t="s">
        <v>1</v>
      </c>
      <c r="D3" s="83" t="s">
        <v>20</v>
      </c>
      <c r="E3" s="83" t="s">
        <v>2</v>
      </c>
      <c r="F3" s="83" t="s">
        <v>15</v>
      </c>
      <c r="G3" s="83" t="s">
        <v>19</v>
      </c>
      <c r="H3" s="83" t="s">
        <v>24</v>
      </c>
      <c r="I3" s="519" t="s">
        <v>25</v>
      </c>
      <c r="J3" s="520" t="s">
        <v>5</v>
      </c>
    </row>
    <row r="4" spans="2:11" ht="29.25" customHeight="1" thickBot="1" x14ac:dyDescent="0.25">
      <c r="B4" s="844" t="s">
        <v>160</v>
      </c>
      <c r="C4" s="845"/>
      <c r="D4" s="845"/>
      <c r="E4" s="845"/>
      <c r="F4" s="845"/>
      <c r="G4" s="845"/>
      <c r="H4" s="845"/>
      <c r="I4" s="845"/>
      <c r="J4" s="846"/>
    </row>
    <row r="5" spans="2:11" ht="50.1" customHeight="1" x14ac:dyDescent="0.25">
      <c r="B5" s="221">
        <v>1</v>
      </c>
      <c r="C5" s="838" t="s">
        <v>70</v>
      </c>
      <c r="D5" s="839">
        <v>360</v>
      </c>
      <c r="E5" s="840">
        <v>10.8</v>
      </c>
      <c r="F5" s="840">
        <v>26.1</v>
      </c>
      <c r="G5" s="840">
        <v>0</v>
      </c>
      <c r="H5" s="841">
        <f t="shared" ref="H5:H12" si="0">SUM(E5:G5)</f>
        <v>36.900000000000006</v>
      </c>
      <c r="I5" s="841">
        <f t="shared" ref="I5:I12" si="1">D5-H5</f>
        <v>323.10000000000002</v>
      </c>
      <c r="J5" s="853"/>
    </row>
    <row r="6" spans="2:11" ht="50.1" customHeight="1" x14ac:dyDescent="0.25">
      <c r="B6" s="59">
        <v>2</v>
      </c>
      <c r="C6" s="402" t="s">
        <v>70</v>
      </c>
      <c r="D6" s="850">
        <v>420</v>
      </c>
      <c r="E6" s="851">
        <v>12.6</v>
      </c>
      <c r="F6" s="851">
        <v>30.45</v>
      </c>
      <c r="G6" s="851">
        <v>0</v>
      </c>
      <c r="H6" s="403">
        <f t="shared" si="0"/>
        <v>43.05</v>
      </c>
      <c r="I6" s="403">
        <f t="shared" si="1"/>
        <v>376.95</v>
      </c>
      <c r="J6" s="854"/>
    </row>
    <row r="7" spans="2:11" ht="50.1" customHeight="1" x14ac:dyDescent="0.25">
      <c r="B7" s="59">
        <v>3</v>
      </c>
      <c r="C7" s="402" t="s">
        <v>70</v>
      </c>
      <c r="D7" s="311">
        <v>360</v>
      </c>
      <c r="E7" s="445">
        <v>10.8</v>
      </c>
      <c r="F7" s="445">
        <v>26.1</v>
      </c>
      <c r="G7" s="445">
        <v>0</v>
      </c>
      <c r="H7" s="403">
        <f t="shared" si="0"/>
        <v>36.900000000000006</v>
      </c>
      <c r="I7" s="403">
        <f t="shared" si="1"/>
        <v>323.10000000000002</v>
      </c>
      <c r="J7" s="854"/>
    </row>
    <row r="8" spans="2:11" ht="50.1" customHeight="1" x14ac:dyDescent="0.25">
      <c r="B8" s="59">
        <v>4</v>
      </c>
      <c r="C8" s="402" t="s">
        <v>70</v>
      </c>
      <c r="D8" s="311">
        <v>360</v>
      </c>
      <c r="E8" s="445">
        <v>10.8</v>
      </c>
      <c r="F8" s="833">
        <v>26.1</v>
      </c>
      <c r="G8" s="445">
        <v>0</v>
      </c>
      <c r="H8" s="403">
        <f t="shared" si="0"/>
        <v>36.900000000000006</v>
      </c>
      <c r="I8" s="403">
        <f t="shared" si="1"/>
        <v>323.10000000000002</v>
      </c>
      <c r="J8" s="854"/>
    </row>
    <row r="9" spans="2:11" ht="50.1" customHeight="1" x14ac:dyDescent="0.25">
      <c r="B9" s="59">
        <v>5</v>
      </c>
      <c r="C9" s="402" t="s">
        <v>70</v>
      </c>
      <c r="D9" s="311">
        <v>360</v>
      </c>
      <c r="E9" s="445">
        <v>10.8</v>
      </c>
      <c r="F9" s="445">
        <v>26.1</v>
      </c>
      <c r="G9" s="445">
        <v>0</v>
      </c>
      <c r="H9" s="403">
        <f t="shared" si="0"/>
        <v>36.900000000000006</v>
      </c>
      <c r="I9" s="403">
        <f t="shared" si="1"/>
        <v>323.10000000000002</v>
      </c>
      <c r="J9" s="854"/>
    </row>
    <row r="10" spans="2:11" ht="50.1" customHeight="1" x14ac:dyDescent="0.25">
      <c r="B10" s="59">
        <v>6</v>
      </c>
      <c r="C10" s="402" t="s">
        <v>70</v>
      </c>
      <c r="D10" s="311">
        <v>310</v>
      </c>
      <c r="E10" s="445">
        <v>9.3000000000000007</v>
      </c>
      <c r="F10" s="445">
        <v>22.48</v>
      </c>
      <c r="G10" s="445">
        <v>0</v>
      </c>
      <c r="H10" s="403">
        <f t="shared" si="0"/>
        <v>31.78</v>
      </c>
      <c r="I10" s="403">
        <f t="shared" si="1"/>
        <v>278.22000000000003</v>
      </c>
      <c r="J10" s="854"/>
    </row>
    <row r="11" spans="2:11" ht="50.1" customHeight="1" x14ac:dyDescent="0.25">
      <c r="B11" s="59">
        <v>7</v>
      </c>
      <c r="C11" s="402" t="s">
        <v>70</v>
      </c>
      <c r="D11" s="312">
        <v>310</v>
      </c>
      <c r="E11" s="312">
        <v>9.3000000000000007</v>
      </c>
      <c r="F11" s="852">
        <v>22.48</v>
      </c>
      <c r="G11" s="852">
        <v>0</v>
      </c>
      <c r="H11" s="403">
        <f t="shared" si="0"/>
        <v>31.78</v>
      </c>
      <c r="I11" s="403">
        <f t="shared" si="1"/>
        <v>278.22000000000003</v>
      </c>
      <c r="J11" s="855"/>
    </row>
    <row r="12" spans="2:11" ht="50.1" customHeight="1" thickBot="1" x14ac:dyDescent="0.3">
      <c r="B12" s="90">
        <v>8</v>
      </c>
      <c r="C12" s="401" t="s">
        <v>70</v>
      </c>
      <c r="D12" s="842">
        <v>341</v>
      </c>
      <c r="E12" s="856">
        <v>10.23</v>
      </c>
      <c r="F12" s="856">
        <v>0</v>
      </c>
      <c r="G12" s="856">
        <v>24.72</v>
      </c>
      <c r="H12" s="843">
        <f t="shared" si="0"/>
        <v>34.950000000000003</v>
      </c>
      <c r="I12" s="843">
        <f t="shared" si="1"/>
        <v>306.05</v>
      </c>
      <c r="J12" s="857"/>
    </row>
    <row r="13" spans="2:11" ht="50.1" customHeight="1" thickBot="1" x14ac:dyDescent="0.25">
      <c r="B13" s="847" t="s">
        <v>49</v>
      </c>
      <c r="C13" s="848"/>
      <c r="D13" s="849">
        <f>SUM(D5:D12)</f>
        <v>2821</v>
      </c>
      <c r="E13" s="849">
        <f>SUM(E5:E12)</f>
        <v>84.63</v>
      </c>
      <c r="F13" s="849">
        <f t="shared" ref="F13:I13" si="2">SUM(F5:F12)</f>
        <v>179.80999999999997</v>
      </c>
      <c r="G13" s="849">
        <f t="shared" si="2"/>
        <v>24.72</v>
      </c>
      <c r="H13" s="849">
        <f t="shared" si="2"/>
        <v>289.16000000000003</v>
      </c>
      <c r="I13" s="849">
        <f t="shared" si="2"/>
        <v>2531.84</v>
      </c>
      <c r="J13" s="215" t="s">
        <v>64</v>
      </c>
    </row>
    <row r="14" spans="2:11" x14ac:dyDescent="0.2">
      <c r="B14" s="30"/>
      <c r="C14" s="17"/>
      <c r="D14" s="29"/>
      <c r="E14" s="29"/>
      <c r="F14" s="29"/>
      <c r="G14" s="29"/>
      <c r="H14" s="29"/>
      <c r="I14" s="29"/>
      <c r="J14" s="21"/>
    </row>
    <row r="15" spans="2:11" x14ac:dyDescent="0.2">
      <c r="B15" s="30"/>
      <c r="C15" s="17"/>
      <c r="D15" s="29"/>
      <c r="E15" s="29"/>
      <c r="F15" s="29"/>
      <c r="G15" s="29"/>
      <c r="H15" s="29"/>
      <c r="I15" s="29"/>
      <c r="J15" s="21"/>
    </row>
    <row r="16" spans="2:11" x14ac:dyDescent="0.2">
      <c r="B16" s="30"/>
      <c r="C16" s="15"/>
      <c r="D16" s="834"/>
      <c r="E16" s="834"/>
      <c r="F16" s="834"/>
      <c r="G16" s="834"/>
      <c r="H16" s="834"/>
      <c r="I16" s="834"/>
      <c r="J16" s="15"/>
    </row>
    <row r="17" spans="1:11" x14ac:dyDescent="0.2">
      <c r="B17" s="30"/>
      <c r="C17" s="15" t="str">
        <f>'SERVICIOS GENERALES'!C22</f>
        <v>SR. HERNAN JOSE TORRES ROMERO</v>
      </c>
      <c r="D17" s="834"/>
      <c r="E17" s="834"/>
      <c r="F17" s="834" t="str">
        <f>'SERVICIOS GENERALES'!G22</f>
        <v xml:space="preserve">LICDO. NAHIN ARNELGE FERRUFINO </v>
      </c>
      <c r="G17" s="834"/>
      <c r="H17" s="834"/>
      <c r="I17" s="834" t="str">
        <f>'SERVICIOS GENERALES'!K22</f>
        <v>LICDA. GLORIA ISABEL GONZALEZ</v>
      </c>
      <c r="J17" s="15"/>
    </row>
    <row r="18" spans="1:11" x14ac:dyDescent="0.2">
      <c r="B18" s="30"/>
      <c r="C18" s="15" t="str">
        <f>'SERVICIOS GENERALES'!C23</f>
        <v>SINDICO MPAL.</v>
      </c>
      <c r="D18" s="834"/>
      <c r="E18" s="834"/>
      <c r="F18" s="834" t="str">
        <f>'SERVICIOS GENERALES'!G23</f>
        <v>ALCALDE MPAL.</v>
      </c>
      <c r="G18" s="834"/>
      <c r="H18" s="834"/>
      <c r="I18" s="834" t="str">
        <f>'SERVICIOS GENERALES'!K23</f>
        <v>CONTADORA MPAL.</v>
      </c>
      <c r="J18" s="15"/>
    </row>
    <row r="19" spans="1:11" x14ac:dyDescent="0.2">
      <c r="B19" s="30"/>
      <c r="C19" s="15"/>
      <c r="D19" s="834"/>
      <c r="E19" s="834"/>
      <c r="F19" s="834"/>
      <c r="G19" s="834"/>
      <c r="H19" s="834"/>
      <c r="I19" s="834"/>
      <c r="J19" s="15"/>
    </row>
    <row r="20" spans="1:11" s="16" customFormat="1" ht="18.75" x14ac:dyDescent="0.3">
      <c r="A20" s="15"/>
      <c r="B20" s="37"/>
      <c r="C20" s="15"/>
      <c r="D20" s="835"/>
      <c r="E20" s="15"/>
      <c r="F20" s="15"/>
      <c r="G20" s="15"/>
      <c r="H20" s="15"/>
      <c r="I20" s="77"/>
      <c r="J20" s="15"/>
      <c r="K20" s="148"/>
    </row>
    <row r="21" spans="1:11" s="16" customFormat="1" ht="15.75" x14ac:dyDescent="0.25">
      <c r="A21" s="15"/>
      <c r="B21" s="15"/>
      <c r="C21" s="15"/>
      <c r="D21" s="835" t="str">
        <f>'SERVICIOS GENERALES'!D26</f>
        <v xml:space="preserve">LICDA. CARINA PATRICIA FLORES </v>
      </c>
      <c r="E21" s="15"/>
      <c r="F21" s="15"/>
      <c r="G21" s="15"/>
      <c r="H21" s="836" t="str">
        <f>'SERVICIOS GENERALES'!I26</f>
        <v>SR. MARIO ALBERTO DIAZ</v>
      </c>
      <c r="I21" s="15"/>
      <c r="J21" s="15"/>
      <c r="K21" s="148"/>
    </row>
    <row r="22" spans="1:11" s="16" customFormat="1" ht="15.75" x14ac:dyDescent="0.25">
      <c r="A22" s="15"/>
      <c r="B22" s="15"/>
      <c r="C22" s="15"/>
      <c r="D22" s="835" t="str">
        <f>'SERVICIOS GENERALES'!D27</f>
        <v>JEFA DE DESARROLLO HUMANO</v>
      </c>
      <c r="E22" s="15"/>
      <c r="F22" s="15"/>
      <c r="G22" s="15"/>
      <c r="H22" s="836" t="str">
        <f>'SERVICIOS GENERALES'!I27</f>
        <v>TESORERO MPAL.</v>
      </c>
      <c r="I22" s="15"/>
      <c r="J22" s="15"/>
      <c r="K22" s="148"/>
    </row>
    <row r="23" spans="1:11" s="16" customFormat="1" ht="15.75" x14ac:dyDescent="0.25">
      <c r="A23" s="15"/>
      <c r="B23" s="15"/>
      <c r="C23" s="15"/>
      <c r="D23" s="835"/>
      <c r="E23" s="15"/>
      <c r="F23" s="15"/>
      <c r="G23" s="15"/>
      <c r="H23" s="15"/>
      <c r="I23" s="77"/>
      <c r="J23" s="15"/>
      <c r="K23" s="148"/>
    </row>
    <row r="24" spans="1:11" s="16" customFormat="1" ht="18" customHeight="1" x14ac:dyDescent="0.25">
      <c r="A24" s="780"/>
      <c r="B24" s="780"/>
      <c r="C24" s="77"/>
      <c r="D24" s="69"/>
      <c r="E24" s="89"/>
      <c r="F24" s="15"/>
      <c r="G24" s="15"/>
      <c r="H24" s="765"/>
      <c r="I24" s="765"/>
      <c r="J24" s="765"/>
    </row>
    <row r="25" spans="1:11" s="16" customFormat="1" ht="15.75" x14ac:dyDescent="0.25">
      <c r="A25" s="15"/>
      <c r="B25" s="704"/>
      <c r="C25" s="77"/>
      <c r="D25" s="15"/>
      <c r="E25" s="77"/>
      <c r="F25" s="77"/>
      <c r="G25" s="77"/>
      <c r="H25" s="765"/>
      <c r="I25" s="765"/>
      <c r="J25" s="765"/>
    </row>
    <row r="26" spans="1:11" s="16" customFormat="1" x14ac:dyDescent="0.2">
      <c r="A26" s="15"/>
      <c r="B26" s="15"/>
      <c r="C26" s="15"/>
      <c r="D26" s="15"/>
      <c r="E26" s="15"/>
      <c r="F26" s="77"/>
      <c r="G26" s="77"/>
      <c r="J26" s="15"/>
    </row>
    <row r="27" spans="1:11" s="16" customFormat="1" x14ac:dyDescent="0.2">
      <c r="A27" s="15"/>
      <c r="B27" s="15"/>
      <c r="C27" s="15"/>
      <c r="D27" s="15"/>
      <c r="E27" s="15"/>
      <c r="F27" s="15"/>
      <c r="G27" s="15"/>
      <c r="J27" s="15"/>
    </row>
    <row r="28" spans="1:11" s="16" customFormat="1" x14ac:dyDescent="0.2">
      <c r="C28" s="149"/>
      <c r="D28" s="149"/>
      <c r="E28" s="149"/>
    </row>
    <row r="29" spans="1:11" s="16" customFormat="1" x14ac:dyDescent="0.2">
      <c r="D29" s="150"/>
      <c r="E29" s="150"/>
      <c r="F29" s="149"/>
      <c r="G29" s="149"/>
    </row>
    <row r="30" spans="1:11" s="16" customFormat="1" x14ac:dyDescent="0.2">
      <c r="D30" s="150"/>
      <c r="E30" s="150"/>
      <c r="F30" s="149"/>
      <c r="G30" s="149"/>
    </row>
    <row r="31" spans="1:11" s="16" customFormat="1" x14ac:dyDescent="0.2">
      <c r="C31" s="149"/>
      <c r="D31" s="32"/>
      <c r="E31" s="32"/>
    </row>
    <row r="32" spans="1:11" x14ac:dyDescent="0.2">
      <c r="B32" s="16"/>
      <c r="C32" s="149"/>
      <c r="D32" s="32"/>
      <c r="E32" s="32"/>
      <c r="F32" s="32"/>
      <c r="G32" s="32"/>
      <c r="H32" s="16"/>
      <c r="I32" s="16"/>
      <c r="J32" s="16"/>
    </row>
    <row r="33" spans="6:7" x14ac:dyDescent="0.2">
      <c r="F33" s="32"/>
      <c r="G33" s="32"/>
    </row>
  </sheetData>
  <mergeCells count="5">
    <mergeCell ref="H25:J25"/>
    <mergeCell ref="A24:B24"/>
    <mergeCell ref="H24:J24"/>
    <mergeCell ref="B4:J4"/>
    <mergeCell ref="B13:C13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1:M29"/>
  <sheetViews>
    <sheetView topLeftCell="B10" zoomScale="70" zoomScaleNormal="70" zoomScalePageLayoutView="85" workbookViewId="0">
      <selection activeCell="D19" sqref="D19"/>
    </sheetView>
  </sheetViews>
  <sheetFormatPr baseColWidth="10" defaultRowHeight="12.75" x14ac:dyDescent="0.2"/>
  <cols>
    <col min="1" max="1" width="1.85546875" style="6" customWidth="1"/>
    <col min="2" max="2" width="5.28515625" style="6" customWidth="1"/>
    <col min="3" max="3" width="16.140625" style="6" customWidth="1"/>
    <col min="4" max="4" width="14.28515625" style="6" customWidth="1"/>
    <col min="5" max="5" width="14.7109375" style="6" customWidth="1"/>
    <col min="6" max="6" width="14" style="6" customWidth="1"/>
    <col min="7" max="8" width="12" style="6" customWidth="1"/>
    <col min="9" max="9" width="16.7109375" style="6" customWidth="1"/>
    <col min="10" max="10" width="15.85546875" style="6" customWidth="1"/>
    <col min="11" max="11" width="30.85546875" style="6" customWidth="1"/>
    <col min="12" max="16384" width="11.42578125" style="6"/>
  </cols>
  <sheetData>
    <row r="1" spans="2:13" ht="18" x14ac:dyDescent="0.25">
      <c r="E1" s="864" t="str">
        <f>'ASEO 1'!E2</f>
        <v>PLANILLA DE SUEL DEL MES DE NOVIEMBRE 2019</v>
      </c>
    </row>
    <row r="2" spans="2:13" ht="13.5" thickBot="1" x14ac:dyDescent="0.25"/>
    <row r="3" spans="2:13" s="53" customFormat="1" ht="75.75" customHeight="1" thickBot="1" x14ac:dyDescent="0.3">
      <c r="B3" s="212" t="s">
        <v>11</v>
      </c>
      <c r="C3" s="676" t="s">
        <v>1</v>
      </c>
      <c r="D3" s="246" t="s">
        <v>20</v>
      </c>
      <c r="E3" s="246" t="s">
        <v>2</v>
      </c>
      <c r="F3" s="246" t="s">
        <v>135</v>
      </c>
      <c r="G3" s="246" t="s">
        <v>48</v>
      </c>
      <c r="H3" s="246" t="s">
        <v>132</v>
      </c>
      <c r="I3" s="246" t="s">
        <v>24</v>
      </c>
      <c r="J3" s="246" t="s">
        <v>25</v>
      </c>
      <c r="K3" s="248" t="s">
        <v>5</v>
      </c>
    </row>
    <row r="4" spans="2:13" s="40" customFormat="1" ht="25.5" customHeight="1" thickBot="1" x14ac:dyDescent="0.25">
      <c r="B4" s="788" t="s">
        <v>90</v>
      </c>
      <c r="C4" s="789"/>
      <c r="D4" s="789"/>
      <c r="E4" s="789"/>
      <c r="F4" s="789"/>
      <c r="G4" s="789"/>
      <c r="H4" s="789"/>
      <c r="I4" s="789"/>
      <c r="J4" s="789"/>
      <c r="K4" s="790"/>
      <c r="L4" s="38"/>
      <c r="M4" s="38"/>
    </row>
    <row r="5" spans="2:13" s="40" customFormat="1" ht="45" customHeight="1" x14ac:dyDescent="0.2">
      <c r="B5" s="271">
        <v>1</v>
      </c>
      <c r="C5" s="675" t="s">
        <v>95</v>
      </c>
      <c r="D5" s="267">
        <v>600</v>
      </c>
      <c r="E5" s="268">
        <v>18</v>
      </c>
      <c r="F5" s="268">
        <v>43.5</v>
      </c>
      <c r="G5" s="268">
        <v>0</v>
      </c>
      <c r="H5" s="268">
        <v>24.32</v>
      </c>
      <c r="I5" s="268">
        <f t="shared" ref="I5:I11" si="0">SUM(E5:H5)</f>
        <v>85.82</v>
      </c>
      <c r="J5" s="268">
        <f t="shared" ref="J5:J11" si="1">+D5-I5</f>
        <v>514.18000000000006</v>
      </c>
      <c r="K5" s="269"/>
      <c r="L5" s="38"/>
      <c r="M5" s="38"/>
    </row>
    <row r="6" spans="2:13" s="40" customFormat="1" ht="45" customHeight="1" x14ac:dyDescent="0.2">
      <c r="B6" s="187">
        <v>2</v>
      </c>
      <c r="C6" s="262" t="s">
        <v>158</v>
      </c>
      <c r="D6" s="270">
        <v>455</v>
      </c>
      <c r="E6" s="230">
        <v>13.65</v>
      </c>
      <c r="F6" s="230">
        <v>32.99</v>
      </c>
      <c r="G6" s="230">
        <v>0</v>
      </c>
      <c r="H6" s="230">
        <v>0</v>
      </c>
      <c r="I6" s="230">
        <f t="shared" si="0"/>
        <v>46.64</v>
      </c>
      <c r="J6" s="230">
        <f t="shared" si="1"/>
        <v>408.36</v>
      </c>
      <c r="K6" s="673"/>
      <c r="L6" s="38"/>
      <c r="M6" s="38"/>
    </row>
    <row r="7" spans="2:13" s="40" customFormat="1" ht="45" customHeight="1" x14ac:dyDescent="0.2">
      <c r="B7" s="187">
        <v>3</v>
      </c>
      <c r="C7" s="262" t="s">
        <v>129</v>
      </c>
      <c r="D7" s="270">
        <v>380</v>
      </c>
      <c r="E7" s="230">
        <v>11.4</v>
      </c>
      <c r="F7" s="230">
        <v>27.55</v>
      </c>
      <c r="G7" s="230">
        <v>0</v>
      </c>
      <c r="H7" s="230">
        <v>0</v>
      </c>
      <c r="I7" s="230">
        <f t="shared" si="0"/>
        <v>38.950000000000003</v>
      </c>
      <c r="J7" s="230">
        <f t="shared" si="1"/>
        <v>341.05</v>
      </c>
      <c r="K7" s="231"/>
      <c r="L7" s="38"/>
      <c r="M7" s="38"/>
    </row>
    <row r="8" spans="2:13" s="40" customFormat="1" ht="45" customHeight="1" x14ac:dyDescent="0.2">
      <c r="B8" s="106">
        <v>4</v>
      </c>
      <c r="C8" s="235" t="s">
        <v>52</v>
      </c>
      <c r="D8" s="111">
        <v>380</v>
      </c>
      <c r="E8" s="141">
        <v>11.4</v>
      </c>
      <c r="F8" s="141">
        <v>27.55</v>
      </c>
      <c r="G8" s="57">
        <v>0</v>
      </c>
      <c r="H8" s="57">
        <v>0</v>
      </c>
      <c r="I8" s="88">
        <f t="shared" si="0"/>
        <v>38.950000000000003</v>
      </c>
      <c r="J8" s="57">
        <f t="shared" si="1"/>
        <v>341.05</v>
      </c>
      <c r="K8" s="147"/>
      <c r="L8" s="38"/>
      <c r="M8" s="38"/>
    </row>
    <row r="9" spans="2:13" s="40" customFormat="1" ht="45" customHeight="1" x14ac:dyDescent="0.2">
      <c r="B9" s="218">
        <v>5</v>
      </c>
      <c r="C9" s="249" t="s">
        <v>131</v>
      </c>
      <c r="D9" s="239">
        <v>325</v>
      </c>
      <c r="E9" s="219">
        <v>9.75</v>
      </c>
      <c r="F9" s="219">
        <v>23.56</v>
      </c>
      <c r="G9" s="56">
        <v>0</v>
      </c>
      <c r="H9" s="56">
        <v>0</v>
      </c>
      <c r="I9" s="185">
        <f t="shared" si="0"/>
        <v>33.31</v>
      </c>
      <c r="J9" s="56">
        <f t="shared" si="1"/>
        <v>291.69</v>
      </c>
      <c r="K9" s="160"/>
      <c r="L9" s="38"/>
      <c r="M9" s="38"/>
    </row>
    <row r="10" spans="2:13" s="40" customFormat="1" ht="45" customHeight="1" x14ac:dyDescent="0.2">
      <c r="B10" s="218">
        <v>6</v>
      </c>
      <c r="C10" s="249" t="s">
        <v>34</v>
      </c>
      <c r="D10" s="239">
        <v>350</v>
      </c>
      <c r="E10" s="219">
        <v>10.5</v>
      </c>
      <c r="F10" s="219">
        <v>0</v>
      </c>
      <c r="G10" s="185">
        <v>25.38</v>
      </c>
      <c r="H10" s="56">
        <v>0</v>
      </c>
      <c r="I10" s="185">
        <f>SUM(E10:H10)</f>
        <v>35.879999999999995</v>
      </c>
      <c r="J10" s="185">
        <f t="shared" si="1"/>
        <v>314.12</v>
      </c>
      <c r="K10" s="220"/>
      <c r="L10" s="38"/>
      <c r="M10" s="38"/>
    </row>
    <row r="11" spans="2:13" s="40" customFormat="1" ht="45" customHeight="1" thickBot="1" x14ac:dyDescent="0.25">
      <c r="B11" s="143">
        <v>7</v>
      </c>
      <c r="C11" s="488" t="s">
        <v>146</v>
      </c>
      <c r="D11" s="240">
        <v>370</v>
      </c>
      <c r="E11" s="144">
        <v>11.1</v>
      </c>
      <c r="F11" s="144">
        <v>0</v>
      </c>
      <c r="G11" s="145">
        <v>26.83</v>
      </c>
      <c r="H11" s="145">
        <v>0</v>
      </c>
      <c r="I11" s="145">
        <f>SUM(E11:H11)</f>
        <v>37.93</v>
      </c>
      <c r="J11" s="145">
        <f t="shared" si="1"/>
        <v>332.07</v>
      </c>
      <c r="K11" s="146"/>
      <c r="L11" s="38"/>
      <c r="M11" s="38"/>
    </row>
    <row r="12" spans="2:13" s="40" customFormat="1" ht="23.25" customHeight="1" thickBot="1" x14ac:dyDescent="0.25">
      <c r="B12" s="782" t="s">
        <v>62</v>
      </c>
      <c r="C12" s="783"/>
      <c r="D12" s="783"/>
      <c r="E12" s="783"/>
      <c r="F12" s="783"/>
      <c r="G12" s="783"/>
      <c r="H12" s="783"/>
      <c r="I12" s="783"/>
      <c r="J12" s="783"/>
      <c r="K12" s="784"/>
      <c r="L12" s="38"/>
      <c r="M12" s="38"/>
    </row>
    <row r="13" spans="2:13" s="40" customFormat="1" ht="45" customHeight="1" thickBot="1" x14ac:dyDescent="0.25">
      <c r="B13" s="184">
        <v>8</v>
      </c>
      <c r="C13" s="687" t="s">
        <v>92</v>
      </c>
      <c r="D13" s="113">
        <v>380</v>
      </c>
      <c r="E13" s="113">
        <f>D13*3%</f>
        <v>11.4</v>
      </c>
      <c r="F13" s="113">
        <v>27.55</v>
      </c>
      <c r="G13" s="110">
        <v>0</v>
      </c>
      <c r="H13" s="110">
        <v>0</v>
      </c>
      <c r="I13" s="110">
        <f>SUM(E13:H13)</f>
        <v>38.950000000000003</v>
      </c>
      <c r="J13" s="110">
        <f>+D13-I13</f>
        <v>341.05</v>
      </c>
      <c r="K13" s="188"/>
      <c r="L13" s="38"/>
      <c r="M13" s="38"/>
    </row>
    <row r="14" spans="2:13" s="40" customFormat="1" ht="25.5" customHeight="1" thickBot="1" x14ac:dyDescent="0.25">
      <c r="B14" s="785" t="s">
        <v>147</v>
      </c>
      <c r="C14" s="786"/>
      <c r="D14" s="786"/>
      <c r="E14" s="786"/>
      <c r="F14" s="786"/>
      <c r="G14" s="786"/>
      <c r="H14" s="786"/>
      <c r="I14" s="786"/>
      <c r="J14" s="786"/>
      <c r="K14" s="787"/>
      <c r="L14" s="38"/>
      <c r="M14" s="38"/>
    </row>
    <row r="15" spans="2:13" s="40" customFormat="1" ht="45" customHeight="1" x14ac:dyDescent="0.2">
      <c r="B15" s="616">
        <v>9</v>
      </c>
      <c r="C15" s="551" t="s">
        <v>152</v>
      </c>
      <c r="D15" s="613">
        <v>340</v>
      </c>
      <c r="E15" s="614">
        <v>10.199999999999999</v>
      </c>
      <c r="F15" s="614">
        <v>24.65</v>
      </c>
      <c r="G15" s="614">
        <v>0</v>
      </c>
      <c r="H15" s="615">
        <v>0</v>
      </c>
      <c r="I15" s="91">
        <f>SUM(E15:H15)</f>
        <v>34.849999999999994</v>
      </c>
      <c r="J15" s="91">
        <f>+D15-I15</f>
        <v>305.14999999999998</v>
      </c>
      <c r="K15" s="617"/>
      <c r="L15" s="38"/>
      <c r="M15" s="38"/>
    </row>
    <row r="16" spans="2:13" s="40" customFormat="1" ht="45" customHeight="1" thickBot="1" x14ac:dyDescent="0.25">
      <c r="B16" s="184">
        <v>10</v>
      </c>
      <c r="C16" s="678" t="s">
        <v>116</v>
      </c>
      <c r="D16" s="679">
        <v>475</v>
      </c>
      <c r="E16" s="680">
        <v>14.25</v>
      </c>
      <c r="F16" s="680">
        <v>34.44</v>
      </c>
      <c r="G16" s="110">
        <v>0</v>
      </c>
      <c r="H16" s="110">
        <v>0</v>
      </c>
      <c r="I16" s="110">
        <f>SUM(E16:H16)</f>
        <v>48.69</v>
      </c>
      <c r="J16" s="110">
        <f>+D16-I16</f>
        <v>426.31</v>
      </c>
      <c r="K16" s="188"/>
      <c r="L16" s="38"/>
      <c r="M16" s="38"/>
    </row>
    <row r="17" spans="2:12" ht="45" customHeight="1" thickBot="1" x14ac:dyDescent="0.3">
      <c r="B17" s="681"/>
      <c r="C17" s="701"/>
      <c r="D17" s="682">
        <f>SUM(D5:D16)</f>
        <v>4055</v>
      </c>
      <c r="E17" s="682">
        <f t="shared" ref="E17:H17" si="2">SUM(E5:E16)</f>
        <v>121.64999999999999</v>
      </c>
      <c r="F17" s="682">
        <f t="shared" si="2"/>
        <v>241.79000000000002</v>
      </c>
      <c r="G17" s="682">
        <f t="shared" si="2"/>
        <v>52.209999999999994</v>
      </c>
      <c r="H17" s="682">
        <f t="shared" si="2"/>
        <v>24.32</v>
      </c>
      <c r="I17" s="682">
        <f>SUM(I5:I16)</f>
        <v>439.96999999999997</v>
      </c>
      <c r="J17" s="682">
        <f>SUM(J5:J16)</f>
        <v>3615.0300000000007</v>
      </c>
      <c r="K17" s="683" t="s">
        <v>76</v>
      </c>
      <c r="L17" s="4"/>
    </row>
    <row r="18" spans="2:12" ht="45" customHeight="1" x14ac:dyDescent="0.2">
      <c r="B18" s="16"/>
      <c r="C18" s="31"/>
      <c r="D18" s="34"/>
      <c r="E18" s="34"/>
      <c r="F18" s="34"/>
      <c r="G18" s="34"/>
      <c r="H18" s="34"/>
      <c r="I18" s="34"/>
      <c r="J18" s="34"/>
      <c r="K18" s="28"/>
    </row>
    <row r="19" spans="2:12" ht="23.25" customHeight="1" x14ac:dyDescent="0.2">
      <c r="B19" s="77"/>
      <c r="C19" s="277" t="str">
        <f>'ASEO 1'!C17</f>
        <v>SR. HERNAN JOSE TORRES ROMERO</v>
      </c>
      <c r="D19" s="296"/>
      <c r="E19" s="296"/>
      <c r="F19" s="296" t="str">
        <f>'ASEO 1'!F17</f>
        <v xml:space="preserve">LICDO. NAHIN ARNELGE FERRUFINO </v>
      </c>
      <c r="G19" s="296"/>
      <c r="H19" s="296"/>
      <c r="I19" s="296"/>
      <c r="J19" s="296" t="str">
        <f>'ASEO 1'!I17</f>
        <v>LICDA. GLORIA ISABEL GONZALEZ</v>
      </c>
      <c r="K19" s="297"/>
      <c r="L19" s="77"/>
    </row>
    <row r="20" spans="2:12" ht="23.25" customHeight="1" x14ac:dyDescent="0.2">
      <c r="B20" s="77"/>
      <c r="C20" s="277" t="str">
        <f>'ASEO 1'!C18</f>
        <v>SINDICO MPAL.</v>
      </c>
      <c r="D20" s="296"/>
      <c r="E20" s="296"/>
      <c r="F20" s="296" t="str">
        <f>'ASEO 1'!F18</f>
        <v>ALCALDE MPAL.</v>
      </c>
      <c r="G20" s="296"/>
      <c r="H20" s="296"/>
      <c r="I20" s="296"/>
      <c r="J20" s="296" t="str">
        <f>'ASEO 1'!I18</f>
        <v>CONTADORA MPAL.</v>
      </c>
      <c r="K20" s="297"/>
      <c r="L20" s="77"/>
    </row>
    <row r="21" spans="2:12" ht="23.25" customHeight="1" x14ac:dyDescent="0.2">
      <c r="B21" s="77"/>
      <c r="C21" s="277"/>
      <c r="D21" s="296"/>
      <c r="E21" s="296"/>
      <c r="F21" s="296"/>
      <c r="G21" s="296"/>
      <c r="H21" s="296"/>
      <c r="I21" s="296"/>
      <c r="J21" s="296"/>
      <c r="K21" s="297"/>
      <c r="L21" s="77"/>
    </row>
    <row r="22" spans="2:12" ht="23.25" customHeight="1" x14ac:dyDescent="0.2">
      <c r="B22" s="77"/>
      <c r="C22" s="277"/>
      <c r="D22" s="296" t="str">
        <f>'ASEO 1'!D21</f>
        <v xml:space="preserve">LICDA. CARINA PATRICIA FLORES </v>
      </c>
      <c r="E22" s="296"/>
      <c r="F22" s="296"/>
      <c r="G22" s="296"/>
      <c r="H22" s="296" t="str">
        <f>'ASEO 1'!H21</f>
        <v>SR. MARIO ALBERTO DIAZ</v>
      </c>
      <c r="I22" s="296"/>
      <c r="J22" s="296"/>
      <c r="K22" s="297"/>
      <c r="L22" s="77"/>
    </row>
    <row r="23" spans="2:12" ht="23.25" customHeight="1" x14ac:dyDescent="0.2">
      <c r="B23" s="77"/>
      <c r="C23" s="277"/>
      <c r="D23" s="296" t="str">
        <f>'ASEO 1'!D22</f>
        <v>JEFA DE DESARROLLO HUMANO</v>
      </c>
      <c r="E23" s="296"/>
      <c r="F23" s="296"/>
      <c r="G23" s="296"/>
      <c r="H23" s="296" t="str">
        <f>'ASEO 1'!H22</f>
        <v>TESORERO MPAL.</v>
      </c>
      <c r="I23" s="296"/>
      <c r="J23" s="296"/>
      <c r="K23" s="297"/>
      <c r="L23" s="77"/>
    </row>
    <row r="24" spans="2:12" s="46" customFormat="1" ht="15" x14ac:dyDescent="0.25">
      <c r="B24" s="51"/>
      <c r="C24" s="114"/>
      <c r="D24" s="114"/>
      <c r="E24" s="114"/>
      <c r="F24" s="114"/>
      <c r="G24" s="77"/>
      <c r="H24" s="77"/>
      <c r="I24" s="97"/>
      <c r="J24" s="97"/>
      <c r="K24" s="97"/>
      <c r="L24" s="97"/>
    </row>
    <row r="25" spans="2:12" s="46" customFormat="1" ht="15" x14ac:dyDescent="0.25">
      <c r="B25" s="51"/>
      <c r="C25" s="114"/>
      <c r="D25" s="114"/>
      <c r="E25" s="781"/>
      <c r="F25" s="781"/>
      <c r="G25" s="781"/>
      <c r="H25" s="781"/>
      <c r="I25" s="781"/>
      <c r="J25" s="781"/>
      <c r="K25" s="781"/>
      <c r="L25" s="97"/>
    </row>
    <row r="26" spans="2:12" s="46" customFormat="1" ht="15" x14ac:dyDescent="0.25">
      <c r="B26" s="72"/>
      <c r="C26" s="72"/>
      <c r="D26" s="72"/>
      <c r="E26" s="72"/>
      <c r="F26" s="72"/>
      <c r="G26" s="164"/>
      <c r="H26" s="164"/>
      <c r="K26" s="51"/>
    </row>
    <row r="27" spans="2:12" s="46" customFormat="1" ht="15" x14ac:dyDescent="0.25">
      <c r="B27" s="72"/>
      <c r="C27" s="72"/>
      <c r="D27" s="72"/>
      <c r="E27" s="72"/>
      <c r="G27" s="97"/>
      <c r="H27" s="97"/>
      <c r="K27" s="72"/>
    </row>
    <row r="28" spans="2:12" ht="15" x14ac:dyDescent="0.25">
      <c r="B28" s="72"/>
      <c r="C28" s="72"/>
      <c r="D28" s="72"/>
      <c r="E28" s="72"/>
      <c r="G28" s="97"/>
      <c r="H28" s="97"/>
      <c r="K28" s="72"/>
    </row>
    <row r="29" spans="2:12" ht="15" x14ac:dyDescent="0.25">
      <c r="B29" s="72"/>
      <c r="C29" s="72"/>
      <c r="D29" s="72"/>
      <c r="E29" s="72"/>
      <c r="F29" s="72"/>
      <c r="G29" s="72"/>
      <c r="H29" s="72"/>
      <c r="I29" s="72"/>
      <c r="J29" s="72"/>
      <c r="K29" s="72"/>
    </row>
  </sheetData>
  <mergeCells count="4">
    <mergeCell ref="E25:K25"/>
    <mergeCell ref="B12:K12"/>
    <mergeCell ref="B14:K14"/>
    <mergeCell ref="B4:K4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1:O27"/>
  <sheetViews>
    <sheetView topLeftCell="A6" zoomScale="70" zoomScaleNormal="70" workbookViewId="0">
      <selection activeCell="J14" sqref="J14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2.5703125" style="7" customWidth="1"/>
    <col min="6" max="6" width="14.7109375" style="7" customWidth="1"/>
    <col min="7" max="8" width="13.85546875" style="7" customWidth="1"/>
    <col min="9" max="10" width="19" style="7" customWidth="1"/>
    <col min="11" max="11" width="17.28515625" style="7" customWidth="1"/>
    <col min="12" max="12" width="35.140625" style="7" customWidth="1"/>
    <col min="13" max="16384" width="11.42578125" style="7"/>
  </cols>
  <sheetData>
    <row r="1" spans="2:12" ht="15.75" x14ac:dyDescent="0.25">
      <c r="E1" s="865" t="str">
        <f>'CENTRO DE FORMACION '!E1</f>
        <v>PLANILLA DE SUEL DEL MES DE NOVIEMBRE 2019</v>
      </c>
    </row>
    <row r="2" spans="2:12" ht="15.75" customHeight="1" thickBot="1" x14ac:dyDescent="0.45">
      <c r="B2" s="60"/>
      <c r="E2" s="33"/>
      <c r="F2" s="33"/>
      <c r="G2" s="33"/>
      <c r="H2" s="33"/>
      <c r="I2" s="426"/>
      <c r="J2" s="89"/>
      <c r="L2" s="19"/>
    </row>
    <row r="3" spans="2:12" ht="64.5" customHeight="1" thickBot="1" x14ac:dyDescent="0.25">
      <c r="B3" s="685" t="s">
        <v>11</v>
      </c>
      <c r="C3" s="191" t="s">
        <v>27</v>
      </c>
      <c r="D3" s="191" t="s">
        <v>13</v>
      </c>
      <c r="E3" s="630" t="s">
        <v>14</v>
      </c>
      <c r="F3" s="191" t="s">
        <v>15</v>
      </c>
      <c r="G3" s="191" t="s">
        <v>19</v>
      </c>
      <c r="H3" s="191" t="s">
        <v>8</v>
      </c>
      <c r="I3" s="190" t="s">
        <v>132</v>
      </c>
      <c r="J3" s="191" t="s">
        <v>16</v>
      </c>
      <c r="K3" s="697" t="s">
        <v>17</v>
      </c>
      <c r="L3" s="698" t="s">
        <v>18</v>
      </c>
    </row>
    <row r="4" spans="2:12" s="211" customFormat="1" ht="32.25" customHeight="1" thickBot="1" x14ac:dyDescent="0.25">
      <c r="B4" s="760" t="s">
        <v>111</v>
      </c>
      <c r="C4" s="791"/>
      <c r="D4" s="434">
        <f>+D5+D6+D7</f>
        <v>2990</v>
      </c>
      <c r="E4" s="434">
        <f>+E5+E6+E7</f>
        <v>70.5</v>
      </c>
      <c r="F4" s="434">
        <f>+F5+F6+F7</f>
        <v>216.78</v>
      </c>
      <c r="G4" s="434">
        <f>+G5+G6+G7</f>
        <v>0</v>
      </c>
      <c r="H4" s="434">
        <f>+H5+H6+H7</f>
        <v>0</v>
      </c>
      <c r="I4" s="434">
        <f>+I5+I6+I7</f>
        <v>239.62</v>
      </c>
      <c r="J4" s="434">
        <f>+J5+J6+J7</f>
        <v>526.9</v>
      </c>
      <c r="K4" s="582">
        <f>+K5+K6+K7</f>
        <v>2463.1</v>
      </c>
      <c r="L4" s="586"/>
    </row>
    <row r="5" spans="2:12" ht="52.5" customHeight="1" thickBot="1" x14ac:dyDescent="0.25">
      <c r="B5" s="442">
        <v>1</v>
      </c>
      <c r="C5" s="441" t="s">
        <v>110</v>
      </c>
      <c r="D5" s="440">
        <v>1500</v>
      </c>
      <c r="E5" s="438">
        <v>30</v>
      </c>
      <c r="F5" s="438">
        <v>108.75</v>
      </c>
      <c r="G5" s="438">
        <v>0</v>
      </c>
      <c r="H5" s="438">
        <v>0</v>
      </c>
      <c r="I5" s="439">
        <v>153.19999999999999</v>
      </c>
      <c r="J5" s="438">
        <f>SUM(E5:I5)</f>
        <v>291.95</v>
      </c>
      <c r="K5" s="583">
        <f>+D5-J5</f>
        <v>1208.05</v>
      </c>
      <c r="L5" s="587"/>
    </row>
    <row r="6" spans="2:12" ht="52.5" customHeight="1" thickBot="1" x14ac:dyDescent="0.25">
      <c r="B6" s="166">
        <v>2</v>
      </c>
      <c r="C6" s="232" t="s">
        <v>109</v>
      </c>
      <c r="D6" s="437">
        <v>1140</v>
      </c>
      <c r="E6" s="435">
        <v>30</v>
      </c>
      <c r="F6" s="435">
        <v>82.65</v>
      </c>
      <c r="G6" s="435">
        <v>0</v>
      </c>
      <c r="H6" s="435">
        <v>0</v>
      </c>
      <c r="I6" s="436">
        <v>86.42</v>
      </c>
      <c r="J6" s="435">
        <f>SUM(E6:I6)</f>
        <v>199.07</v>
      </c>
      <c r="K6" s="584">
        <f>+D6-J6</f>
        <v>940.93000000000006</v>
      </c>
      <c r="L6" s="645"/>
    </row>
    <row r="7" spans="2:12" ht="52.5" customHeight="1" thickBot="1" x14ac:dyDescent="0.25">
      <c r="B7" s="90">
        <v>3</v>
      </c>
      <c r="C7" s="644" t="s">
        <v>155</v>
      </c>
      <c r="D7" s="647">
        <v>350</v>
      </c>
      <c r="E7" s="580">
        <v>10.5</v>
      </c>
      <c r="F7" s="580">
        <v>25.38</v>
      </c>
      <c r="G7" s="580">
        <v>0</v>
      </c>
      <c r="H7" s="580">
        <v>0</v>
      </c>
      <c r="I7" s="648">
        <v>0</v>
      </c>
      <c r="J7" s="580">
        <f>SUM(E7:I7)</f>
        <v>35.879999999999995</v>
      </c>
      <c r="K7" s="585">
        <f>+D7-J7</f>
        <v>314.12</v>
      </c>
      <c r="L7" s="645"/>
    </row>
    <row r="8" spans="2:12" ht="30.75" customHeight="1" thickBot="1" x14ac:dyDescent="0.25">
      <c r="B8" s="792" t="s">
        <v>156</v>
      </c>
      <c r="C8" s="793"/>
      <c r="D8" s="649">
        <f>+D9</f>
        <v>315</v>
      </c>
      <c r="E8" s="650">
        <f t="shared" ref="E8:K8" si="0">+E9</f>
        <v>9.4499999999999993</v>
      </c>
      <c r="F8" s="650">
        <f t="shared" si="0"/>
        <v>0</v>
      </c>
      <c r="G8" s="650">
        <f t="shared" si="0"/>
        <v>0</v>
      </c>
      <c r="H8" s="650">
        <f t="shared" si="0"/>
        <v>18.899999999999999</v>
      </c>
      <c r="I8" s="651">
        <f t="shared" si="0"/>
        <v>0</v>
      </c>
      <c r="J8" s="650">
        <f t="shared" si="0"/>
        <v>28.349999999999998</v>
      </c>
      <c r="K8" s="652">
        <f t="shared" si="0"/>
        <v>286.64999999999998</v>
      </c>
      <c r="L8" s="586"/>
    </row>
    <row r="9" spans="2:12" ht="52.5" customHeight="1" thickBot="1" x14ac:dyDescent="0.25">
      <c r="B9" s="655">
        <v>4</v>
      </c>
      <c r="C9" s="656" t="s">
        <v>45</v>
      </c>
      <c r="D9" s="657">
        <v>315</v>
      </c>
      <c r="E9" s="658">
        <v>9.4499999999999993</v>
      </c>
      <c r="F9" s="658">
        <v>0</v>
      </c>
      <c r="G9" s="658">
        <v>0</v>
      </c>
      <c r="H9" s="643">
        <v>18.899999999999999</v>
      </c>
      <c r="I9" s="643">
        <v>0</v>
      </c>
      <c r="J9" s="580">
        <f>SUM(E9:I9)</f>
        <v>28.349999999999998</v>
      </c>
      <c r="K9" s="585">
        <f>+D9-J9</f>
        <v>286.64999999999998</v>
      </c>
      <c r="L9" s="645"/>
    </row>
    <row r="10" spans="2:12" ht="30.75" customHeight="1" thickBot="1" x14ac:dyDescent="0.25">
      <c r="B10" s="760" t="s">
        <v>150</v>
      </c>
      <c r="C10" s="761"/>
      <c r="D10" s="653">
        <f>+D11</f>
        <v>700</v>
      </c>
      <c r="E10" s="434">
        <f t="shared" ref="E10:K10" si="1">+E11</f>
        <v>21</v>
      </c>
      <c r="F10" s="434">
        <f t="shared" si="1"/>
        <v>50.75</v>
      </c>
      <c r="G10" s="434">
        <f t="shared" si="1"/>
        <v>0</v>
      </c>
      <c r="H10" s="434">
        <f t="shared" si="1"/>
        <v>0</v>
      </c>
      <c r="I10" s="434">
        <f t="shared" si="1"/>
        <v>33.299999999999997</v>
      </c>
      <c r="J10" s="434">
        <f t="shared" si="1"/>
        <v>105.05</v>
      </c>
      <c r="K10" s="654">
        <f t="shared" si="1"/>
        <v>594.95000000000005</v>
      </c>
      <c r="L10" s="659"/>
    </row>
    <row r="11" spans="2:12" ht="52.5" customHeight="1" thickBot="1" x14ac:dyDescent="0.25">
      <c r="B11" s="433">
        <v>5</v>
      </c>
      <c r="C11" s="432" t="s">
        <v>108</v>
      </c>
      <c r="D11" s="660">
        <v>700</v>
      </c>
      <c r="E11" s="172">
        <v>21</v>
      </c>
      <c r="F11" s="172">
        <v>50.75</v>
      </c>
      <c r="G11" s="172">
        <v>0</v>
      </c>
      <c r="H11" s="172">
        <v>0</v>
      </c>
      <c r="I11" s="661">
        <v>33.299999999999997</v>
      </c>
      <c r="J11" s="646">
        <f>SUM(E11:I11)</f>
        <v>105.05</v>
      </c>
      <c r="K11" s="662">
        <f>+D11-J11</f>
        <v>594.95000000000005</v>
      </c>
      <c r="L11" s="588"/>
    </row>
    <row r="12" spans="2:12" ht="28.5" customHeight="1" thickBot="1" x14ac:dyDescent="0.25">
      <c r="B12" s="792" t="s">
        <v>107</v>
      </c>
      <c r="C12" s="793"/>
      <c r="D12" s="537">
        <f>+D13</f>
        <v>600</v>
      </c>
      <c r="E12" s="537">
        <f t="shared" ref="E12:K12" si="2">+E13</f>
        <v>18</v>
      </c>
      <c r="F12" s="537">
        <f t="shared" si="2"/>
        <v>0</v>
      </c>
      <c r="G12" s="537">
        <f t="shared" si="2"/>
        <v>43.5</v>
      </c>
      <c r="H12" s="537">
        <f t="shared" si="2"/>
        <v>0</v>
      </c>
      <c r="I12" s="537">
        <f t="shared" si="2"/>
        <v>24.32</v>
      </c>
      <c r="J12" s="537">
        <f>+J13</f>
        <v>85.82</v>
      </c>
      <c r="K12" s="537">
        <f t="shared" si="2"/>
        <v>514.18000000000006</v>
      </c>
      <c r="L12" s="589"/>
    </row>
    <row r="13" spans="2:12" ht="52.5" customHeight="1" thickBot="1" x14ac:dyDescent="0.25">
      <c r="B13" s="428">
        <v>6</v>
      </c>
      <c r="C13" s="431" t="s">
        <v>106</v>
      </c>
      <c r="D13" s="430">
        <v>600</v>
      </c>
      <c r="E13" s="430">
        <v>18</v>
      </c>
      <c r="F13" s="430">
        <v>0</v>
      </c>
      <c r="G13" s="430">
        <v>43.5</v>
      </c>
      <c r="H13" s="430">
        <v>0</v>
      </c>
      <c r="I13" s="429">
        <v>24.32</v>
      </c>
      <c r="J13" s="580">
        <f>SUM(E13:I13)</f>
        <v>85.82</v>
      </c>
      <c r="K13" s="585">
        <f>+D13-J13</f>
        <v>514.18000000000006</v>
      </c>
      <c r="L13" s="590"/>
    </row>
    <row r="14" spans="2:12" ht="50.1" customHeight="1" thickBot="1" x14ac:dyDescent="0.25">
      <c r="B14" s="752" t="s">
        <v>6</v>
      </c>
      <c r="C14" s="753"/>
      <c r="D14" s="115">
        <f>+D12+D10+D8+D4</f>
        <v>4605</v>
      </c>
      <c r="E14" s="115">
        <f>+E12+E10+E8+E4</f>
        <v>118.95</v>
      </c>
      <c r="F14" s="115">
        <f t="shared" ref="F14:K14" si="3">+F12+F10+F8+F4</f>
        <v>267.52999999999997</v>
      </c>
      <c r="G14" s="115">
        <f t="shared" si="3"/>
        <v>43.5</v>
      </c>
      <c r="H14" s="115">
        <f t="shared" si="3"/>
        <v>18.899999999999999</v>
      </c>
      <c r="I14" s="115">
        <f t="shared" si="3"/>
        <v>297.24</v>
      </c>
      <c r="J14" s="581">
        <f>+J12+J10+J8+J4</f>
        <v>746.12</v>
      </c>
      <c r="K14" s="592">
        <f t="shared" si="3"/>
        <v>3858.88</v>
      </c>
      <c r="L14" s="591" t="s">
        <v>50</v>
      </c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5" x14ac:dyDescent="0.2">
      <c r="B17" s="13"/>
      <c r="C17" s="3"/>
      <c r="D17" s="295"/>
      <c r="E17" s="295"/>
      <c r="F17" s="295"/>
      <c r="G17" s="295"/>
      <c r="H17" s="295"/>
      <c r="I17" s="295"/>
      <c r="J17" s="295"/>
      <c r="K17" s="14"/>
      <c r="L17" s="5"/>
    </row>
    <row r="18" spans="2:15" x14ac:dyDescent="0.2">
      <c r="B18" s="13" t="str">
        <f>'CENTRO DE FORMACION '!C19</f>
        <v>SR. HERNAN JOSE TORRES ROMERO</v>
      </c>
      <c r="C18" s="3"/>
      <c r="D18" s="295"/>
      <c r="E18" s="295"/>
      <c r="F18" s="295"/>
      <c r="G18" s="295"/>
      <c r="H18" s="295"/>
      <c r="I18" s="295"/>
      <c r="J18" s="295"/>
      <c r="K18" s="14"/>
      <c r="L18" s="5"/>
    </row>
    <row r="19" spans="2:15" ht="15" x14ac:dyDescent="0.25">
      <c r="B19" s="222" t="str">
        <f>'CENTRO DE FORMACION '!C20</f>
        <v>SINDICO MPAL.</v>
      </c>
      <c r="C19" s="73"/>
      <c r="D19" s="118"/>
      <c r="E19" s="118" t="str">
        <f>'CENTRO DE FORMACION '!F19</f>
        <v xml:space="preserve">LICDO. NAHIN ARNELGE FERRUFINO </v>
      </c>
      <c r="F19" s="118"/>
      <c r="G19" s="118"/>
      <c r="H19" s="118"/>
      <c r="I19" s="118"/>
      <c r="J19" s="118" t="str">
        <f>'CENTRO DE FORMACION '!J19</f>
        <v>LICDA. GLORIA ISABEL GONZALEZ</v>
      </c>
      <c r="K19" s="97"/>
      <c r="L19" s="51"/>
    </row>
    <row r="20" spans="2:15" ht="15" x14ac:dyDescent="0.25">
      <c r="B20" s="222"/>
      <c r="C20" s="73"/>
      <c r="D20" s="118"/>
      <c r="E20" s="118"/>
      <c r="F20" s="118" t="str">
        <f>'CENTRO DE FORMACION '!F20</f>
        <v>ALCALDE MPAL.</v>
      </c>
      <c r="G20" s="118"/>
      <c r="H20" s="118"/>
      <c r="I20" s="118"/>
      <c r="J20" s="118" t="str">
        <f>'CENTRO DE FORMACION '!J20</f>
        <v>CONTADORA MPAL.</v>
      </c>
      <c r="K20" s="97"/>
      <c r="L20" s="51"/>
    </row>
    <row r="21" spans="2:15" ht="15" x14ac:dyDescent="0.25">
      <c r="B21" s="222"/>
      <c r="C21" s="73"/>
      <c r="D21" s="118"/>
      <c r="E21" s="118"/>
      <c r="F21" s="118"/>
      <c r="G21" s="118"/>
      <c r="H21" s="118"/>
      <c r="I21" s="118"/>
      <c r="J21" s="118"/>
      <c r="K21" s="97"/>
      <c r="L21" s="51"/>
      <c r="M21" s="5"/>
    </row>
    <row r="22" spans="2:15" ht="15" x14ac:dyDescent="0.25">
      <c r="B22" s="222"/>
      <c r="C22" s="73"/>
      <c r="D22" s="118"/>
      <c r="E22" s="118"/>
      <c r="F22" s="118"/>
      <c r="G22" s="118"/>
      <c r="H22" s="118"/>
      <c r="I22" s="118"/>
      <c r="J22" s="118"/>
      <c r="K22" s="97"/>
      <c r="L22" s="51"/>
      <c r="M22" s="5"/>
    </row>
    <row r="23" spans="2:15" s="53" customFormat="1" ht="15.75" x14ac:dyDescent="0.25">
      <c r="C23" s="828" t="str">
        <f>'CENTRO DE FORMACION '!D22</f>
        <v xml:space="preserve">LICDA. CARINA PATRICIA FLORES </v>
      </c>
      <c r="D23" s="73"/>
      <c r="E23" s="73"/>
      <c r="F23" s="73"/>
      <c r="G23" s="828" t="str">
        <f>'CENTRO DE FORMACION '!H22</f>
        <v>SR. MARIO ALBERTO DIAZ</v>
      </c>
      <c r="H23" s="73"/>
      <c r="I23" s="73"/>
      <c r="J23" s="73"/>
      <c r="M23" s="13"/>
      <c r="N23" s="7"/>
      <c r="O23" s="7"/>
    </row>
    <row r="24" spans="2:15" x14ac:dyDescent="0.2">
      <c r="B24" s="1"/>
      <c r="C24" s="294" t="str">
        <f>'CENTRO DE FORMACION '!D23</f>
        <v>JEFA DE DESARROLLO HUMANO</v>
      </c>
      <c r="D24" s="3"/>
      <c r="E24" s="3"/>
      <c r="F24" s="295"/>
      <c r="G24" s="295" t="str">
        <f>'CENTRO DE FORMACION '!H23</f>
        <v>TESORERO MPAL.</v>
      </c>
      <c r="H24" s="295"/>
      <c r="I24" s="295"/>
      <c r="J24" s="3"/>
      <c r="L24" s="1"/>
    </row>
    <row r="25" spans="2:15" x14ac:dyDescent="0.2">
      <c r="B25" s="1"/>
      <c r="C25" s="3"/>
      <c r="D25" s="3"/>
      <c r="E25" s="3"/>
      <c r="F25" s="3"/>
      <c r="G25" s="3"/>
      <c r="H25" s="3"/>
      <c r="I25" s="3"/>
      <c r="J25" s="3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</row>
  </sheetData>
  <mergeCells count="5">
    <mergeCell ref="B4:C4"/>
    <mergeCell ref="B10:C10"/>
    <mergeCell ref="B12:C12"/>
    <mergeCell ref="B14:C14"/>
    <mergeCell ref="B8:C8"/>
  </mergeCells>
  <printOptions horizontalCentered="1"/>
  <pageMargins left="0.59055118110236227" right="0" top="0.19685039370078741" bottom="3.937007874015748E-2" header="0.19685039370078741" footer="0"/>
  <pageSetup paperSize="5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34D5E"/>
  </sheetPr>
  <dimension ref="B2:O27"/>
  <sheetViews>
    <sheetView topLeftCell="A6" zoomScale="69" zoomScaleNormal="69" zoomScalePageLayoutView="85" workbookViewId="0">
      <selection activeCell="B10" sqref="B10:K10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" style="6" customWidth="1"/>
    <col min="4" max="4" width="15.7109375" style="6" customWidth="1"/>
    <col min="5" max="5" width="16.7109375" style="6" customWidth="1"/>
    <col min="6" max="7" width="19.28515625" style="6" customWidth="1"/>
    <col min="8" max="8" width="15.7109375" style="6" customWidth="1"/>
    <col min="9" max="9" width="16.7109375" style="6" customWidth="1"/>
    <col min="10" max="10" width="15.85546875" style="6" customWidth="1"/>
    <col min="11" max="11" width="35.85546875" style="6" customWidth="1"/>
    <col min="12" max="16384" width="11.42578125" style="6"/>
  </cols>
  <sheetData>
    <row r="2" spans="2:15" ht="15.75" x14ac:dyDescent="0.25">
      <c r="E2" s="865" t="str">
        <f>'UNIDAD JURIDICA'!E1</f>
        <v>PLANILLA DE SUEL DEL MES DE NOVIEMBRE 2019</v>
      </c>
    </row>
    <row r="4" spans="2:15" ht="16.5" thickBot="1" x14ac:dyDescent="0.3">
      <c r="B4" s="60"/>
      <c r="C4" s="61"/>
      <c r="D4" s="61"/>
      <c r="E4" s="61"/>
      <c r="F4" s="33"/>
      <c r="G4" s="61"/>
      <c r="H4" s="61"/>
      <c r="I4" s="39"/>
      <c r="L4" s="27"/>
      <c r="M4" s="3"/>
    </row>
    <row r="5" spans="2:15" s="53" customFormat="1" ht="83.25" customHeight="1" thickBot="1" x14ac:dyDescent="0.3">
      <c r="B5" s="212" t="s">
        <v>11</v>
      </c>
      <c r="C5" s="676" t="s">
        <v>1</v>
      </c>
      <c r="D5" s="246" t="s">
        <v>20</v>
      </c>
      <c r="E5" s="246" t="s">
        <v>2</v>
      </c>
      <c r="F5" s="246" t="s">
        <v>15</v>
      </c>
      <c r="G5" s="246" t="s">
        <v>19</v>
      </c>
      <c r="H5" s="246" t="s">
        <v>132</v>
      </c>
      <c r="I5" s="246" t="s">
        <v>24</v>
      </c>
      <c r="J5" s="246" t="s">
        <v>25</v>
      </c>
      <c r="K5" s="248" t="s">
        <v>5</v>
      </c>
    </row>
    <row r="6" spans="2:15" s="40" customFormat="1" ht="20.25" customHeight="1" thickBot="1" x14ac:dyDescent="0.25">
      <c r="B6" s="785" t="s">
        <v>35</v>
      </c>
      <c r="C6" s="786"/>
      <c r="D6" s="786"/>
      <c r="E6" s="786"/>
      <c r="F6" s="786"/>
      <c r="G6" s="786"/>
      <c r="H6" s="786"/>
      <c r="I6" s="786"/>
      <c r="J6" s="786"/>
      <c r="K6" s="787"/>
      <c r="L6" s="38"/>
      <c r="M6" s="38"/>
    </row>
    <row r="7" spans="2:15" s="40" customFormat="1" ht="62.25" customHeight="1" x14ac:dyDescent="0.2">
      <c r="B7" s="187">
        <v>1</v>
      </c>
      <c r="C7" s="522" t="s">
        <v>91</v>
      </c>
      <c r="D7" s="597">
        <v>350</v>
      </c>
      <c r="E7" s="598">
        <v>10.5</v>
      </c>
      <c r="F7" s="597">
        <v>25.38</v>
      </c>
      <c r="G7" s="230">
        <v>0</v>
      </c>
      <c r="H7" s="230">
        <v>0</v>
      </c>
      <c r="I7" s="230">
        <f>SUM(E7:H7)</f>
        <v>35.879999999999995</v>
      </c>
      <c r="J7" s="91">
        <f>+D7-I7</f>
        <v>314.12</v>
      </c>
      <c r="K7" s="599"/>
      <c r="L7" s="38"/>
      <c r="M7" s="38"/>
    </row>
    <row r="8" spans="2:15" s="40" customFormat="1" ht="60.75" customHeight="1" x14ac:dyDescent="0.2">
      <c r="B8" s="595">
        <v>2</v>
      </c>
      <c r="C8" s="236" t="s">
        <v>118</v>
      </c>
      <c r="D8" s="98">
        <v>421</v>
      </c>
      <c r="E8" s="594">
        <v>12.63</v>
      </c>
      <c r="F8" s="593">
        <v>30.52</v>
      </c>
      <c r="G8" s="56">
        <v>0</v>
      </c>
      <c r="H8" s="56">
        <v>0</v>
      </c>
      <c r="I8" s="56">
        <f>SUM(E8:H8)</f>
        <v>43.15</v>
      </c>
      <c r="J8" s="185">
        <f>+D8-I8</f>
        <v>377.85</v>
      </c>
      <c r="K8" s="220"/>
      <c r="L8" s="226"/>
      <c r="M8" s="226"/>
      <c r="N8" s="227"/>
      <c r="O8" s="227"/>
    </row>
    <row r="9" spans="2:15" s="40" customFormat="1" ht="60.75" customHeight="1" thickBot="1" x14ac:dyDescent="0.25">
      <c r="B9" s="218">
        <v>3</v>
      </c>
      <c r="C9" s="241" t="s">
        <v>117</v>
      </c>
      <c r="D9" s="113">
        <v>350</v>
      </c>
      <c r="E9" s="596">
        <v>10.5</v>
      </c>
      <c r="F9" s="593">
        <v>0</v>
      </c>
      <c r="G9" s="593">
        <v>25.38</v>
      </c>
      <c r="H9" s="56">
        <v>0</v>
      </c>
      <c r="I9" s="56">
        <f>SUM(E9:H9)</f>
        <v>35.879999999999995</v>
      </c>
      <c r="J9" s="185">
        <f>+D9-I9</f>
        <v>314.12</v>
      </c>
      <c r="K9" s="220"/>
      <c r="L9" s="226"/>
      <c r="M9" s="226"/>
      <c r="N9" s="227"/>
      <c r="O9" s="227"/>
    </row>
    <row r="10" spans="2:15" s="40" customFormat="1" ht="19.5" customHeight="1" thickBot="1" x14ac:dyDescent="0.25">
      <c r="B10" s="785" t="s">
        <v>63</v>
      </c>
      <c r="C10" s="786"/>
      <c r="D10" s="786"/>
      <c r="E10" s="786"/>
      <c r="F10" s="786"/>
      <c r="G10" s="786"/>
      <c r="H10" s="786"/>
      <c r="I10" s="786"/>
      <c r="J10" s="786"/>
      <c r="K10" s="787"/>
      <c r="L10" s="38"/>
      <c r="M10" s="38"/>
    </row>
    <row r="11" spans="2:15" s="40" customFormat="1" ht="76.5" customHeight="1" thickBot="1" x14ac:dyDescent="0.25">
      <c r="B11" s="183">
        <v>4</v>
      </c>
      <c r="C11" s="684" t="s">
        <v>93</v>
      </c>
      <c r="D11" s="242">
        <v>800</v>
      </c>
      <c r="E11" s="158">
        <v>24</v>
      </c>
      <c r="F11" s="170">
        <v>58</v>
      </c>
      <c r="G11" s="167">
        <v>0</v>
      </c>
      <c r="H11" s="172">
        <v>42.27</v>
      </c>
      <c r="I11" s="167">
        <f>SUM(E11:H11)</f>
        <v>124.27000000000001</v>
      </c>
      <c r="J11" s="167">
        <f>+D11-I11</f>
        <v>675.73</v>
      </c>
      <c r="K11" s="189"/>
      <c r="L11" s="38"/>
      <c r="M11" s="38"/>
    </row>
    <row r="12" spans="2:15" ht="60" customHeight="1" thickBot="1" x14ac:dyDescent="0.3">
      <c r="B12" s="139"/>
      <c r="C12" s="705"/>
      <c r="D12" s="186">
        <f>SUM(D7:D11)</f>
        <v>1921</v>
      </c>
      <c r="E12" s="186">
        <f t="shared" ref="E12:J12" si="0">SUM(E7:E11)</f>
        <v>57.63</v>
      </c>
      <c r="F12" s="186">
        <f t="shared" si="0"/>
        <v>113.9</v>
      </c>
      <c r="G12" s="186">
        <f t="shared" si="0"/>
        <v>25.38</v>
      </c>
      <c r="H12" s="186">
        <f t="shared" si="0"/>
        <v>42.27</v>
      </c>
      <c r="I12" s="186">
        <f>SUM(I7:I11)</f>
        <v>239.18</v>
      </c>
      <c r="J12" s="186">
        <f t="shared" si="0"/>
        <v>1681.8200000000002</v>
      </c>
      <c r="K12" s="140" t="s">
        <v>54</v>
      </c>
      <c r="L12" s="4"/>
    </row>
    <row r="13" spans="2:15" ht="25.5" customHeight="1" x14ac:dyDescent="0.25">
      <c r="B13" s="16"/>
      <c r="C13" s="198"/>
      <c r="D13" s="199"/>
      <c r="E13" s="199"/>
      <c r="F13" s="199"/>
      <c r="G13" s="199"/>
      <c r="H13" s="199"/>
      <c r="I13" s="199"/>
      <c r="J13" s="199"/>
      <c r="K13" s="200"/>
      <c r="L13" s="4"/>
    </row>
    <row r="14" spans="2:15" ht="21" customHeight="1" x14ac:dyDescent="0.25">
      <c r="B14" s="16"/>
      <c r="C14" s="198"/>
      <c r="D14" s="199"/>
      <c r="E14" s="199"/>
      <c r="F14" s="199"/>
      <c r="G14" s="199"/>
      <c r="H14" s="199"/>
      <c r="I14" s="199"/>
      <c r="J14" s="199"/>
      <c r="K14" s="200"/>
      <c r="L14" s="4"/>
    </row>
    <row r="15" spans="2:15" ht="21" customHeight="1" x14ac:dyDescent="0.25">
      <c r="B15" s="16"/>
      <c r="C15" s="198"/>
      <c r="D15" s="199"/>
      <c r="E15" s="199"/>
      <c r="F15" s="199"/>
      <c r="G15" s="199"/>
      <c r="H15" s="199"/>
      <c r="I15" s="199"/>
      <c r="J15" s="199"/>
      <c r="K15" s="200"/>
      <c r="L15" s="4"/>
    </row>
    <row r="16" spans="2:15" ht="21" customHeight="1" x14ac:dyDescent="0.25">
      <c r="B16" s="16"/>
      <c r="C16" s="198"/>
      <c r="D16" s="199"/>
      <c r="E16" s="199"/>
      <c r="F16" s="199"/>
      <c r="G16" s="199"/>
      <c r="H16" s="199"/>
      <c r="I16" s="199"/>
      <c r="J16" s="199"/>
      <c r="K16" s="200"/>
      <c r="L16" s="4"/>
    </row>
    <row r="17" spans="2:12" ht="23.25" customHeight="1" x14ac:dyDescent="0.2">
      <c r="B17" s="16"/>
      <c r="C17" s="31"/>
      <c r="D17" s="34"/>
      <c r="E17" s="34"/>
      <c r="F17" s="34"/>
      <c r="G17" s="34"/>
      <c r="H17" s="34"/>
      <c r="I17" s="34"/>
      <c r="J17" s="34"/>
      <c r="K17" s="28"/>
    </row>
    <row r="18" spans="2:12" s="46" customFormat="1" ht="19.5" customHeight="1" x14ac:dyDescent="0.2">
      <c r="C18" s="47"/>
      <c r="D18" s="48"/>
      <c r="E18" s="48"/>
      <c r="F18" s="48"/>
      <c r="G18" s="48"/>
      <c r="H18" s="48"/>
      <c r="I18" s="48"/>
      <c r="J18" s="48"/>
      <c r="K18" s="49"/>
    </row>
    <row r="19" spans="2:12" s="46" customFormat="1" x14ac:dyDescent="0.2">
      <c r="F19" s="15"/>
    </row>
    <row r="20" spans="2:12" s="46" customFormat="1" x14ac:dyDescent="0.2">
      <c r="F20" s="15"/>
    </row>
    <row r="21" spans="2:12" s="46" customFormat="1" ht="15" x14ac:dyDescent="0.25">
      <c r="B21" s="51"/>
      <c r="C21" s="15"/>
      <c r="D21" s="114"/>
      <c r="E21" s="114"/>
      <c r="F21" s="114"/>
      <c r="G21" s="223"/>
      <c r="H21" s="97"/>
      <c r="I21" s="97"/>
      <c r="J21" s="15"/>
      <c r="K21" s="97"/>
      <c r="L21" s="97"/>
    </row>
    <row r="22" spans="2:12" s="46" customFormat="1" ht="15" x14ac:dyDescent="0.25">
      <c r="B22" s="51"/>
      <c r="C22" s="15"/>
      <c r="D22" s="114"/>
      <c r="E22" s="114"/>
      <c r="F22" s="15"/>
      <c r="G22" s="164"/>
      <c r="H22" s="97"/>
      <c r="L22" s="97"/>
    </row>
    <row r="23" spans="2:12" s="46" customFormat="1" ht="15.75" customHeight="1" x14ac:dyDescent="0.25">
      <c r="B23" s="51"/>
      <c r="C23" s="114"/>
      <c r="D23" s="114"/>
      <c r="E23" s="224"/>
      <c r="F23" s="224"/>
      <c r="G23" s="224"/>
      <c r="H23" s="224"/>
      <c r="L23" s="97"/>
    </row>
    <row r="24" spans="2:12" s="46" customFormat="1" ht="15" x14ac:dyDescent="0.25">
      <c r="B24" s="72"/>
      <c r="C24" s="72"/>
      <c r="D24" s="72"/>
      <c r="E24" s="72"/>
      <c r="F24" s="72"/>
      <c r="G24" s="164"/>
      <c r="H24" s="164"/>
      <c r="K24" s="51"/>
    </row>
    <row r="25" spans="2:12" s="46" customFormat="1" ht="15" x14ac:dyDescent="0.25">
      <c r="B25" s="72"/>
      <c r="C25" s="72"/>
      <c r="D25" s="72"/>
      <c r="E25" s="72"/>
      <c r="G25" s="97"/>
      <c r="H25" s="97"/>
      <c r="K25" s="72"/>
    </row>
    <row r="26" spans="2:12" ht="15" x14ac:dyDescent="0.25">
      <c r="B26" s="72"/>
      <c r="C26" s="72"/>
      <c r="D26" s="72"/>
      <c r="E26" s="72"/>
      <c r="G26" s="97"/>
      <c r="H26" s="97"/>
      <c r="K26" s="72"/>
    </row>
    <row r="27" spans="2:12" ht="15" x14ac:dyDescent="0.25">
      <c r="B27" s="72"/>
      <c r="C27" s="72"/>
      <c r="D27" s="72"/>
      <c r="E27" s="72"/>
      <c r="F27" s="72"/>
      <c r="G27" s="72"/>
      <c r="H27" s="72"/>
      <c r="I27" s="72"/>
      <c r="J27" s="72"/>
      <c r="K27" s="72"/>
    </row>
  </sheetData>
  <mergeCells count="2">
    <mergeCell ref="B10:K10"/>
    <mergeCell ref="B6:K6"/>
  </mergeCells>
  <printOptions horizontalCentered="1"/>
  <pageMargins left="0.19685039370078741" right="0" top="0.39370078740157483" bottom="0" header="0.23622047244094491" footer="0"/>
  <pageSetup paperSize="5" scale="56" orientation="landscape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A2:N25"/>
  <sheetViews>
    <sheetView zoomScale="62" zoomScaleNormal="62" workbookViewId="0">
      <selection activeCell="J13" sqref="J13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20.140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1:14" ht="18" x14ac:dyDescent="0.25">
      <c r="E2" s="864" t="str">
        <f>'GESTION T.'!E2</f>
        <v>PLANILLA DE SUEL DEL MES DE NOVIEMBRE 2019</v>
      </c>
    </row>
    <row r="3" spans="1:14" ht="15.75" customHeight="1" thickBot="1" x14ac:dyDescent="0.45">
      <c r="B3" s="60"/>
      <c r="E3" s="33"/>
      <c r="F3" s="33"/>
      <c r="G3" s="33"/>
      <c r="I3" s="426"/>
      <c r="K3" s="61"/>
      <c r="L3" s="19"/>
    </row>
    <row r="4" spans="1:14" ht="75.75" customHeight="1" thickBot="1" x14ac:dyDescent="0.25">
      <c r="A4" s="35"/>
      <c r="B4" s="685" t="s">
        <v>11</v>
      </c>
      <c r="C4" s="191" t="s">
        <v>27</v>
      </c>
      <c r="D4" s="191" t="s">
        <v>13</v>
      </c>
      <c r="E4" s="630" t="s">
        <v>14</v>
      </c>
      <c r="F4" s="191" t="s">
        <v>15</v>
      </c>
      <c r="G4" s="191" t="s">
        <v>19</v>
      </c>
      <c r="H4" s="191" t="s">
        <v>132</v>
      </c>
      <c r="I4" s="50" t="s">
        <v>31</v>
      </c>
      <c r="J4" s="191" t="s">
        <v>16</v>
      </c>
      <c r="K4" s="191" t="s">
        <v>17</v>
      </c>
      <c r="L4" s="686" t="s">
        <v>18</v>
      </c>
    </row>
    <row r="5" spans="1:14" s="211" customFormat="1" ht="35.25" customHeight="1" thickBot="1" x14ac:dyDescent="0.25">
      <c r="B5" s="794" t="s">
        <v>105</v>
      </c>
      <c r="C5" s="795"/>
      <c r="D5" s="425">
        <f t="shared" ref="D5:H5" si="0">+D6</f>
        <v>3000</v>
      </c>
      <c r="E5" s="425">
        <f t="shared" si="0"/>
        <v>30</v>
      </c>
      <c r="F5" s="425">
        <f t="shared" si="0"/>
        <v>217.5</v>
      </c>
      <c r="G5" s="425">
        <f t="shared" si="0"/>
        <v>0</v>
      </c>
      <c r="H5" s="425">
        <f t="shared" si="0"/>
        <v>502.89</v>
      </c>
      <c r="I5" s="425">
        <f t="shared" ref="I5:K5" si="1">+I6</f>
        <v>0</v>
      </c>
      <c r="J5" s="425">
        <f>+J6</f>
        <v>750.39</v>
      </c>
      <c r="K5" s="425">
        <f t="shared" si="1"/>
        <v>2249.61</v>
      </c>
      <c r="L5" s="424"/>
    </row>
    <row r="6" spans="1:14" s="211" customFormat="1" ht="58.5" customHeight="1" thickBot="1" x14ac:dyDescent="0.25">
      <c r="B6" s="493">
        <v>1</v>
      </c>
      <c r="C6" s="494" t="s">
        <v>104</v>
      </c>
      <c r="D6" s="495">
        <v>3000</v>
      </c>
      <c r="E6" s="496">
        <v>30</v>
      </c>
      <c r="F6" s="497">
        <v>217.5</v>
      </c>
      <c r="G6" s="496">
        <v>0</v>
      </c>
      <c r="H6" s="498">
        <v>502.89</v>
      </c>
      <c r="I6" s="499"/>
      <c r="J6" s="496">
        <f>SUM(E6:I6)</f>
        <v>750.39</v>
      </c>
      <c r="K6" s="496">
        <f>+D6-J6</f>
        <v>2249.61</v>
      </c>
      <c r="L6" s="500"/>
    </row>
    <row r="7" spans="1:14" s="211" customFormat="1" ht="35.25" customHeight="1" thickBot="1" x14ac:dyDescent="0.25">
      <c r="B7" s="796" t="s">
        <v>103</v>
      </c>
      <c r="C7" s="797"/>
      <c r="D7" s="797"/>
      <c r="E7" s="797"/>
      <c r="F7" s="797"/>
      <c r="G7" s="797"/>
      <c r="H7" s="797"/>
      <c r="I7" s="797"/>
      <c r="J7" s="797"/>
      <c r="K7" s="797"/>
      <c r="L7" s="798"/>
      <c r="N7" s="421"/>
    </row>
    <row r="8" spans="1:14" s="211" customFormat="1" ht="51" customHeight="1" x14ac:dyDescent="0.2">
      <c r="B8" s="501">
        <v>2</v>
      </c>
      <c r="C8" s="502" t="s">
        <v>130</v>
      </c>
      <c r="D8" s="503">
        <v>400</v>
      </c>
      <c r="E8" s="503">
        <v>12</v>
      </c>
      <c r="F8" s="503">
        <v>29</v>
      </c>
      <c r="G8" s="504">
        <v>0</v>
      </c>
      <c r="H8" s="504">
        <v>0</v>
      </c>
      <c r="I8" s="505"/>
      <c r="J8" s="503">
        <f>SUM(E8:I8)</f>
        <v>41</v>
      </c>
      <c r="K8" s="503">
        <f>+D8-J8</f>
        <v>359</v>
      </c>
      <c r="L8" s="506"/>
      <c r="N8" s="421"/>
    </row>
    <row r="9" spans="1:14" s="211" customFormat="1" ht="63" customHeight="1" thickBot="1" x14ac:dyDescent="0.25">
      <c r="B9" s="92">
        <v>3</v>
      </c>
      <c r="C9" s="420" t="s">
        <v>127</v>
      </c>
      <c r="D9" s="419">
        <v>1040</v>
      </c>
      <c r="E9" s="418">
        <v>30</v>
      </c>
      <c r="F9" s="418">
        <v>75.400000000000006</v>
      </c>
      <c r="G9" s="418">
        <v>0</v>
      </c>
      <c r="H9" s="417">
        <v>67.87</v>
      </c>
      <c r="I9" s="416"/>
      <c r="J9" s="486">
        <f>SUM(E9:I9)</f>
        <v>173.27</v>
      </c>
      <c r="K9" s="486">
        <f>+D9-J9</f>
        <v>866.73</v>
      </c>
      <c r="L9" s="415"/>
      <c r="M9" s="414"/>
      <c r="N9" s="413"/>
    </row>
    <row r="10" spans="1:14" ht="33" customHeight="1" thickBot="1" x14ac:dyDescent="0.25">
      <c r="B10" s="799" t="s">
        <v>102</v>
      </c>
      <c r="C10" s="800"/>
      <c r="D10" s="800"/>
      <c r="E10" s="800"/>
      <c r="F10" s="800"/>
      <c r="G10" s="800"/>
      <c r="H10" s="800"/>
      <c r="I10" s="800"/>
      <c r="J10" s="800"/>
      <c r="K10" s="800"/>
      <c r="L10" s="801"/>
    </row>
    <row r="11" spans="1:14" ht="57" customHeight="1" x14ac:dyDescent="0.2">
      <c r="B11" s="423">
        <v>4</v>
      </c>
      <c r="C11" s="422" t="s">
        <v>101</v>
      </c>
      <c r="D11" s="507">
        <v>1210</v>
      </c>
      <c r="E11" s="257">
        <v>30</v>
      </c>
      <c r="F11" s="257">
        <v>0</v>
      </c>
      <c r="G11" s="257">
        <v>87.73</v>
      </c>
      <c r="H11" s="256">
        <v>99.41</v>
      </c>
      <c r="I11" s="257">
        <v>0</v>
      </c>
      <c r="J11" s="257">
        <f>SUM(E11:I11)</f>
        <v>217.14</v>
      </c>
      <c r="K11" s="257">
        <f>+D11-J11</f>
        <v>992.86</v>
      </c>
      <c r="L11" s="508"/>
    </row>
    <row r="12" spans="1:14" ht="36" customHeight="1" thickBot="1" x14ac:dyDescent="0.35">
      <c r="B12" s="706" t="s">
        <v>6</v>
      </c>
      <c r="C12" s="412"/>
      <c r="D12" s="479">
        <f>+D11+D9+D8+D6</f>
        <v>5650</v>
      </c>
      <c r="E12" s="479">
        <f>+E11+E9+E8+E6</f>
        <v>102</v>
      </c>
      <c r="F12" s="479">
        <f>+F11+F9+F8+F6</f>
        <v>321.89999999999998</v>
      </c>
      <c r="G12" s="479">
        <f>+G11+G9+G5</f>
        <v>87.73</v>
      </c>
      <c r="H12" s="479">
        <f>+H11+H9+H5</f>
        <v>670.17</v>
      </c>
      <c r="I12" s="479">
        <f t="shared" ref="I12" si="2">+I11+I9+I5</f>
        <v>0</v>
      </c>
      <c r="J12" s="411">
        <f>+J11+J9+J8+J6</f>
        <v>1181.8</v>
      </c>
      <c r="K12" s="479">
        <f>+K11+K9+K8+K5</f>
        <v>4468.2000000000007</v>
      </c>
      <c r="L12" s="410" t="s">
        <v>50</v>
      </c>
    </row>
    <row r="13" spans="1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1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1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1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4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4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4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4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4" x14ac:dyDescent="0.2">
      <c r="B21" s="13"/>
      <c r="D21" s="14"/>
      <c r="E21" s="14"/>
      <c r="F21" s="14"/>
      <c r="G21" s="14"/>
      <c r="H21" s="14"/>
      <c r="I21" s="14"/>
      <c r="J21" s="14"/>
      <c r="K21" s="14"/>
      <c r="L21" s="5"/>
    </row>
    <row r="22" spans="2:14" x14ac:dyDescent="0.2">
      <c r="B22" s="409"/>
      <c r="C22" s="3"/>
      <c r="D22" s="295"/>
      <c r="E22" s="295"/>
      <c r="F22" s="295"/>
      <c r="G22" s="295"/>
      <c r="H22" s="295"/>
      <c r="I22" s="295"/>
      <c r="J22" s="295"/>
      <c r="K22" s="295"/>
      <c r="L22" s="3"/>
      <c r="M22" s="3"/>
      <c r="N22" s="3"/>
    </row>
    <row r="23" spans="2:14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4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3">
    <mergeCell ref="B5:C5"/>
    <mergeCell ref="B7:L7"/>
    <mergeCell ref="B10:L10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N35"/>
  <sheetViews>
    <sheetView tabSelected="1" zoomScale="66" zoomScaleNormal="66" workbookViewId="0">
      <selection activeCell="E7" sqref="E7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7" width="16.140625" style="7" customWidth="1"/>
    <col min="8" max="8" width="18.42578125" style="7" customWidth="1"/>
    <col min="9" max="9" width="16.85546875" style="7" customWidth="1"/>
    <col min="10" max="10" width="19.5703125" style="7" customWidth="1"/>
    <col min="11" max="11" width="31.5703125" style="7" customWidth="1"/>
    <col min="12" max="16384" width="11.42578125" style="7"/>
  </cols>
  <sheetData>
    <row r="1" spans="2:13" ht="15.75" customHeight="1" x14ac:dyDescent="0.25">
      <c r="B1" s="60"/>
      <c r="E1" s="33"/>
      <c r="F1" s="33"/>
      <c r="G1" s="33"/>
      <c r="H1" s="33"/>
      <c r="J1" s="61"/>
      <c r="K1" s="19"/>
    </row>
    <row r="2" spans="2:13" ht="15.75" customHeight="1" thickBot="1" x14ac:dyDescent="0.3">
      <c r="B2" s="60"/>
      <c r="E2" s="866" t="str">
        <f>CONTRATO!E2</f>
        <v>PLANILLA DE SUEL DEL MES DE NOVIEMBRE 2019</v>
      </c>
      <c r="F2" s="33"/>
      <c r="G2" s="33"/>
      <c r="H2" s="33"/>
      <c r="J2" s="61"/>
      <c r="K2" s="19"/>
    </row>
    <row r="3" spans="2:13" ht="75.75" customHeight="1" thickBot="1" x14ac:dyDescent="0.25">
      <c r="B3" s="685" t="s">
        <v>11</v>
      </c>
      <c r="C3" s="191" t="s">
        <v>27</v>
      </c>
      <c r="D3" s="191" t="s">
        <v>13</v>
      </c>
      <c r="E3" s="630" t="s">
        <v>14</v>
      </c>
      <c r="F3" s="630" t="s">
        <v>135</v>
      </c>
      <c r="G3" s="630" t="s">
        <v>12</v>
      </c>
      <c r="H3" s="191" t="s">
        <v>8</v>
      </c>
      <c r="I3" s="191" t="s">
        <v>16</v>
      </c>
      <c r="J3" s="191" t="s">
        <v>17</v>
      </c>
      <c r="K3" s="686" t="s">
        <v>18</v>
      </c>
    </row>
    <row r="4" spans="2:13" s="211" customFormat="1" ht="36.75" customHeight="1" thickBot="1" x14ac:dyDescent="0.25">
      <c r="B4" s="760"/>
      <c r="C4" s="761"/>
      <c r="D4" s="761"/>
      <c r="E4" s="761"/>
      <c r="F4" s="761"/>
      <c r="G4" s="761"/>
      <c r="H4" s="761"/>
      <c r="I4" s="761"/>
      <c r="J4" s="761"/>
      <c r="K4" s="762"/>
    </row>
    <row r="5" spans="2:13" s="211" customFormat="1" ht="54.75" customHeight="1" x14ac:dyDescent="0.2">
      <c r="B5" s="540">
        <v>1</v>
      </c>
      <c r="C5" s="478" t="s">
        <v>10</v>
      </c>
      <c r="D5" s="613">
        <v>310</v>
      </c>
      <c r="E5" s="613">
        <v>9.3000000000000007</v>
      </c>
      <c r="F5" s="613">
        <v>22.48</v>
      </c>
      <c r="G5" s="613">
        <v>53.75</v>
      </c>
      <c r="H5" s="613">
        <v>0</v>
      </c>
      <c r="I5" s="539">
        <f>SUM(E5:H5)</f>
        <v>85.53</v>
      </c>
      <c r="J5" s="539">
        <f>+D5-I5</f>
        <v>224.47</v>
      </c>
      <c r="K5" s="446"/>
    </row>
    <row r="6" spans="2:13" s="211" customFormat="1" ht="54.75" customHeight="1" x14ac:dyDescent="0.2">
      <c r="B6" s="381">
        <v>2</v>
      </c>
      <c r="C6" s="402" t="s">
        <v>136</v>
      </c>
      <c r="D6" s="627">
        <v>450</v>
      </c>
      <c r="E6" s="627">
        <v>13.5</v>
      </c>
      <c r="F6" s="627">
        <v>32.630000000000003</v>
      </c>
      <c r="G6" s="627">
        <v>0</v>
      </c>
      <c r="H6" s="627">
        <v>0</v>
      </c>
      <c r="I6" s="627">
        <f>SUM(E6:H6)</f>
        <v>46.13</v>
      </c>
      <c r="J6" s="627">
        <f>+D6-I6</f>
        <v>403.87</v>
      </c>
      <c r="K6" s="382"/>
    </row>
    <row r="7" spans="2:13" s="211" customFormat="1" ht="54.75" customHeight="1" thickBot="1" x14ac:dyDescent="0.25">
      <c r="B7" s="545">
        <v>3</v>
      </c>
      <c r="C7" s="626" t="s">
        <v>10</v>
      </c>
      <c r="D7" s="602">
        <v>310</v>
      </c>
      <c r="E7" s="538">
        <v>9.3000000000000007</v>
      </c>
      <c r="F7" s="538">
        <v>0</v>
      </c>
      <c r="G7" s="538">
        <v>0</v>
      </c>
      <c r="H7" s="538">
        <v>18.600000000000001</v>
      </c>
      <c r="I7" s="539">
        <f>SUM(E7:H7)</f>
        <v>27.900000000000002</v>
      </c>
      <c r="J7" s="539">
        <f>+D7-I7</f>
        <v>282.10000000000002</v>
      </c>
      <c r="K7" s="415"/>
      <c r="L7" s="414"/>
      <c r="M7" s="413"/>
    </row>
    <row r="8" spans="2:13" ht="36" customHeight="1" thickBot="1" x14ac:dyDescent="0.35">
      <c r="B8" s="703" t="s">
        <v>6</v>
      </c>
      <c r="C8" s="509"/>
      <c r="D8" s="379">
        <f>+D7+D6+D5</f>
        <v>1070</v>
      </c>
      <c r="E8" s="379">
        <f t="shared" ref="E8:J8" si="0">+E7+E6+E5</f>
        <v>32.1</v>
      </c>
      <c r="F8" s="379">
        <f t="shared" si="0"/>
        <v>55.11</v>
      </c>
      <c r="G8" s="379">
        <f t="shared" si="0"/>
        <v>53.75</v>
      </c>
      <c r="H8" s="379">
        <f t="shared" si="0"/>
        <v>18.600000000000001</v>
      </c>
      <c r="I8" s="379">
        <f t="shared" si="0"/>
        <v>159.56</v>
      </c>
      <c r="J8" s="379">
        <f t="shared" si="0"/>
        <v>910.44</v>
      </c>
      <c r="K8" s="427" t="s">
        <v>50</v>
      </c>
    </row>
    <row r="9" spans="2:13" x14ac:dyDescent="0.2">
      <c r="B9" s="13"/>
      <c r="D9" s="14"/>
      <c r="E9" s="14"/>
      <c r="F9" s="14"/>
      <c r="G9" s="14"/>
      <c r="H9" s="14"/>
      <c r="I9" s="14"/>
      <c r="J9" s="14"/>
      <c r="K9" s="5"/>
    </row>
    <row r="10" spans="2:13" x14ac:dyDescent="0.2">
      <c r="B10" s="13"/>
      <c r="D10" s="14"/>
      <c r="E10" s="14"/>
      <c r="F10" s="14"/>
      <c r="G10" s="14"/>
      <c r="H10" s="14"/>
      <c r="I10" s="14"/>
      <c r="J10" s="14"/>
      <c r="K10" s="5"/>
    </row>
    <row r="11" spans="2:13" x14ac:dyDescent="0.2">
      <c r="B11" s="13"/>
      <c r="D11" s="14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14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14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14"/>
      <c r="E14" s="14"/>
      <c r="F14" s="14"/>
      <c r="G14" s="14"/>
      <c r="H14" s="14" t="s">
        <v>46</v>
      </c>
      <c r="I14" s="14"/>
      <c r="J14" s="14"/>
      <c r="K14" s="5"/>
    </row>
    <row r="15" spans="2:13" x14ac:dyDescent="0.2">
      <c r="B15" s="13"/>
      <c r="D15" s="14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D16" s="14"/>
      <c r="E16" s="14"/>
      <c r="F16" s="14"/>
      <c r="G16" s="14"/>
      <c r="H16" s="14"/>
      <c r="I16" s="14"/>
      <c r="J16" s="14"/>
      <c r="K16" s="5"/>
    </row>
    <row r="17" spans="2:14" x14ac:dyDescent="0.2">
      <c r="B17" s="13"/>
      <c r="D17" s="14"/>
      <c r="E17" s="14"/>
      <c r="F17" s="14"/>
      <c r="G17" s="14"/>
      <c r="H17" s="14"/>
      <c r="I17" s="14"/>
      <c r="J17" s="14"/>
      <c r="K17" s="5"/>
    </row>
    <row r="18" spans="2:14" x14ac:dyDescent="0.2">
      <c r="B18" s="13"/>
      <c r="D18" s="14"/>
      <c r="E18" s="14"/>
      <c r="F18" s="14"/>
      <c r="G18" s="14"/>
      <c r="H18" s="14"/>
      <c r="I18" s="14"/>
      <c r="J18" s="14"/>
      <c r="K18" s="5"/>
    </row>
    <row r="19" spans="2:14" x14ac:dyDescent="0.2">
      <c r="B19" s="13"/>
      <c r="D19" s="14"/>
      <c r="E19" s="14"/>
      <c r="F19" s="14"/>
      <c r="G19" s="14"/>
      <c r="H19" s="14"/>
      <c r="I19" s="14"/>
      <c r="J19" s="14"/>
      <c r="K19" s="5"/>
    </row>
    <row r="20" spans="2:14" s="53" customFormat="1" ht="15.75" x14ac:dyDescent="0.25">
      <c r="B20" s="277"/>
      <c r="C20" s="408"/>
      <c r="D20" s="73"/>
      <c r="E20" s="73"/>
      <c r="F20" s="73"/>
      <c r="G20" s="73"/>
      <c r="H20" s="73"/>
      <c r="I20" s="73"/>
      <c r="J20" s="409"/>
      <c r="K20" s="409"/>
      <c r="L20" s="409"/>
      <c r="M20" s="409"/>
      <c r="N20" s="7"/>
    </row>
    <row r="21" spans="2:14" s="53" customFormat="1" ht="15.75" x14ac:dyDescent="0.25">
      <c r="B21" s="277"/>
      <c r="C21" s="408"/>
      <c r="D21" s="73"/>
      <c r="E21" s="73"/>
      <c r="F21" s="73"/>
      <c r="G21" s="73"/>
      <c r="H21" s="73"/>
      <c r="K21" s="409"/>
      <c r="L21" s="409"/>
      <c r="M21" s="409"/>
      <c r="N21" s="7"/>
    </row>
    <row r="22" spans="2:14" s="53" customFormat="1" ht="15.75" x14ac:dyDescent="0.25">
      <c r="M22" s="73"/>
    </row>
    <row r="23" spans="2:14" x14ac:dyDescent="0.2">
      <c r="M23" s="3"/>
    </row>
    <row r="24" spans="2:14" ht="13.5" customHeight="1" x14ac:dyDescent="0.2">
      <c r="B24" s="73"/>
      <c r="C24" s="73"/>
      <c r="D24" s="73"/>
      <c r="E24" s="73"/>
      <c r="F24" s="73"/>
      <c r="G24" s="73"/>
      <c r="I24" s="802"/>
      <c r="J24" s="802"/>
      <c r="K24" s="3"/>
      <c r="L24" s="3"/>
      <c r="M24" s="3"/>
    </row>
    <row r="25" spans="2:14" ht="26.25" customHeight="1" x14ac:dyDescent="0.2">
      <c r="B25" s="162"/>
      <c r="C25" s="54"/>
      <c r="D25" s="162"/>
      <c r="E25" s="162"/>
      <c r="F25" s="536"/>
      <c r="G25" s="601"/>
      <c r="H25" s="480"/>
    </row>
    <row r="26" spans="2:14" ht="18.75" customHeight="1" x14ac:dyDescent="0.2">
      <c r="B26" s="13"/>
      <c r="H26" s="13"/>
    </row>
    <row r="27" spans="2:14" x14ac:dyDescent="0.2">
      <c r="B27" s="5"/>
    </row>
    <row r="28" spans="2:14" x14ac:dyDescent="0.2">
      <c r="B28" s="5"/>
      <c r="J28" s="5"/>
    </row>
    <row r="29" spans="2:14" x14ac:dyDescent="0.2">
      <c r="B29" s="5"/>
      <c r="J29" s="5"/>
    </row>
    <row r="30" spans="2:14" x14ac:dyDescent="0.2">
      <c r="B30" s="1"/>
      <c r="C30" s="1"/>
      <c r="D30" s="1"/>
      <c r="E30" s="2"/>
      <c r="F30" s="2"/>
      <c r="G30" s="2"/>
      <c r="H30" s="2"/>
      <c r="I30" s="1"/>
      <c r="J30" s="1"/>
      <c r="K30" s="1"/>
    </row>
    <row r="31" spans="2:14" x14ac:dyDescent="0.2">
      <c r="B31" s="1"/>
      <c r="C31" s="1"/>
      <c r="D31" s="1"/>
      <c r="E31" s="2"/>
      <c r="F31" s="2"/>
      <c r="G31" s="2"/>
      <c r="H31" s="5"/>
      <c r="K31" s="1"/>
    </row>
    <row r="32" spans="2:14" x14ac:dyDescent="0.2">
      <c r="B32" s="1"/>
      <c r="C32" s="1"/>
      <c r="D32" s="1"/>
      <c r="E32" s="2"/>
      <c r="F32" s="2"/>
      <c r="G32" s="2"/>
      <c r="H32" s="14"/>
      <c r="K32" s="1"/>
    </row>
    <row r="33" spans="2:1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2">
    <mergeCell ref="I24:J24"/>
    <mergeCell ref="B4:K4"/>
  </mergeCells>
  <printOptions horizontalCentered="1"/>
  <pageMargins left="0.59055118110236227" right="0" top="0.19685039370078741" bottom="3.937007874015748E-2" header="0.19685039370078741" footer="0"/>
  <pageSetup paperSize="5" scale="54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3:M30"/>
  <sheetViews>
    <sheetView topLeftCell="A7" zoomScale="75" zoomScaleNormal="75" workbookViewId="0">
      <selection activeCell="E3" sqref="E3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23" customWidth="1"/>
    <col min="4" max="4" width="16" style="6" customWidth="1"/>
    <col min="5" max="5" width="13.28515625" style="6" customWidth="1"/>
    <col min="6" max="6" width="13.85546875" style="6" customWidth="1"/>
    <col min="7" max="7" width="12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3" spans="2:12" x14ac:dyDescent="0.2">
      <c r="E3" s="5" t="str">
        <f>DESPACHO!F2</f>
        <v>PLANILLA DE SUEL DEL MES DE NOVIEMBRE 2019</v>
      </c>
    </row>
    <row r="4" spans="2:12" ht="30" customHeight="1" thickBot="1" x14ac:dyDescent="0.3">
      <c r="B4" s="18"/>
      <c r="C4" s="127"/>
      <c r="D4" s="16"/>
      <c r="E4" s="16"/>
      <c r="F4" s="16"/>
      <c r="G4" s="16"/>
      <c r="H4" s="16"/>
      <c r="I4" s="19"/>
      <c r="J4" s="155"/>
      <c r="K4" s="155"/>
      <c r="L4" s="156"/>
    </row>
    <row r="5" spans="2:12" ht="82.5" customHeight="1" thickBot="1" x14ac:dyDescent="0.25">
      <c r="B5" s="688" t="s">
        <v>11</v>
      </c>
      <c r="C5" s="133" t="s">
        <v>27</v>
      </c>
      <c r="D5" s="85" t="s">
        <v>13</v>
      </c>
      <c r="E5" s="84" t="s">
        <v>14</v>
      </c>
      <c r="F5" s="85" t="s">
        <v>15</v>
      </c>
      <c r="G5" s="83" t="s">
        <v>48</v>
      </c>
      <c r="H5" s="83" t="s">
        <v>0</v>
      </c>
      <c r="I5" s="85" t="s">
        <v>132</v>
      </c>
      <c r="J5" s="85" t="s">
        <v>16</v>
      </c>
      <c r="K5" s="85" t="s">
        <v>17</v>
      </c>
      <c r="L5" s="86" t="s">
        <v>18</v>
      </c>
    </row>
    <row r="6" spans="2:12" ht="23.25" customHeight="1" thickBot="1" x14ac:dyDescent="0.25">
      <c r="B6" s="722" t="s">
        <v>32</v>
      </c>
      <c r="C6" s="723"/>
      <c r="D6" s="723"/>
      <c r="E6" s="723"/>
      <c r="F6" s="723"/>
      <c r="G6" s="723"/>
      <c r="H6" s="723"/>
      <c r="I6" s="723"/>
      <c r="J6" s="723"/>
      <c r="K6" s="723"/>
      <c r="L6" s="724"/>
    </row>
    <row r="7" spans="2:12" ht="47.25" customHeight="1" x14ac:dyDescent="0.2">
      <c r="B7" s="221">
        <v>1</v>
      </c>
      <c r="C7" s="266" t="s">
        <v>96</v>
      </c>
      <c r="D7" s="325">
        <v>410</v>
      </c>
      <c r="E7" s="326">
        <v>12.3</v>
      </c>
      <c r="F7" s="326">
        <v>0</v>
      </c>
      <c r="G7" s="326">
        <v>29.73</v>
      </c>
      <c r="H7" s="326">
        <v>0</v>
      </c>
      <c r="I7" s="326">
        <v>0</v>
      </c>
      <c r="J7" s="327">
        <f>SUM(E7:I7)</f>
        <v>42.03</v>
      </c>
      <c r="K7" s="327">
        <f>+D7-J7</f>
        <v>367.97</v>
      </c>
      <c r="L7" s="531"/>
    </row>
    <row r="8" spans="2:12" ht="47.25" customHeight="1" x14ac:dyDescent="0.2">
      <c r="B8" s="59">
        <v>2</v>
      </c>
      <c r="C8" s="274" t="s">
        <v>83</v>
      </c>
      <c r="D8" s="328">
        <v>580</v>
      </c>
      <c r="E8" s="315">
        <v>17.399999999999999</v>
      </c>
      <c r="F8" s="315">
        <v>0</v>
      </c>
      <c r="G8" s="315">
        <v>0</v>
      </c>
      <c r="H8" s="314">
        <v>43.5</v>
      </c>
      <c r="I8" s="252">
        <v>22.38</v>
      </c>
      <c r="J8" s="314">
        <f>SUM(E8:I8)</f>
        <v>83.28</v>
      </c>
      <c r="K8" s="314">
        <f>+D8-J8</f>
        <v>496.72</v>
      </c>
      <c r="L8" s="532"/>
    </row>
    <row r="9" spans="2:12" ht="47.25" customHeight="1" x14ac:dyDescent="0.2">
      <c r="B9" s="59">
        <v>3</v>
      </c>
      <c r="C9" s="274" t="s">
        <v>34</v>
      </c>
      <c r="D9" s="328">
        <v>475</v>
      </c>
      <c r="E9" s="315">
        <v>14.25</v>
      </c>
      <c r="F9" s="315">
        <v>0</v>
      </c>
      <c r="G9" s="315">
        <v>0</v>
      </c>
      <c r="H9" s="314">
        <v>35.630000000000003</v>
      </c>
      <c r="I9" s="252">
        <v>0</v>
      </c>
      <c r="J9" s="314">
        <f>SUM(E9:I9)</f>
        <v>49.88</v>
      </c>
      <c r="K9" s="314">
        <f>+D9-J9</f>
        <v>425.12</v>
      </c>
      <c r="L9" s="532"/>
    </row>
    <row r="10" spans="2:12" ht="47.25" customHeight="1" x14ac:dyDescent="0.2">
      <c r="B10" s="59">
        <v>4</v>
      </c>
      <c r="C10" s="274" t="s">
        <v>34</v>
      </c>
      <c r="D10" s="328">
        <v>370</v>
      </c>
      <c r="E10" s="315">
        <v>11.1</v>
      </c>
      <c r="F10" s="315">
        <v>26.83</v>
      </c>
      <c r="G10" s="315">
        <v>0</v>
      </c>
      <c r="H10" s="314">
        <v>0</v>
      </c>
      <c r="I10" s="253">
        <v>0</v>
      </c>
      <c r="J10" s="314">
        <f>SUM(E10:I10)</f>
        <v>37.93</v>
      </c>
      <c r="K10" s="314">
        <f>+D10-J10</f>
        <v>332.07</v>
      </c>
      <c r="L10" s="532"/>
    </row>
    <row r="11" spans="2:12" ht="47.25" customHeight="1" thickBot="1" x14ac:dyDescent="0.25">
      <c r="B11" s="90">
        <v>5</v>
      </c>
      <c r="C11" s="234" t="s">
        <v>34</v>
      </c>
      <c r="D11" s="329">
        <v>360</v>
      </c>
      <c r="E11" s="330">
        <v>10.8</v>
      </c>
      <c r="F11" s="330">
        <v>26.1</v>
      </c>
      <c r="G11" s="330">
        <v>0</v>
      </c>
      <c r="H11" s="331">
        <v>0</v>
      </c>
      <c r="I11" s="332">
        <v>0</v>
      </c>
      <c r="J11" s="331">
        <f>SUM(E11:I11)</f>
        <v>36.900000000000006</v>
      </c>
      <c r="K11" s="331">
        <f>+D11-J11</f>
        <v>323.10000000000002</v>
      </c>
      <c r="L11" s="533"/>
    </row>
    <row r="12" spans="2:12" ht="33" customHeight="1" thickBot="1" x14ac:dyDescent="0.3">
      <c r="B12" s="725" t="s">
        <v>6</v>
      </c>
      <c r="C12" s="726"/>
      <c r="D12" s="340">
        <f>SUM(D7:D11)</f>
        <v>2195</v>
      </c>
      <c r="E12" s="340">
        <f t="shared" ref="E12:K12" si="0">SUM(E7:E11)</f>
        <v>65.850000000000009</v>
      </c>
      <c r="F12" s="340">
        <f t="shared" si="0"/>
        <v>52.93</v>
      </c>
      <c r="G12" s="340">
        <f t="shared" si="0"/>
        <v>29.73</v>
      </c>
      <c r="H12" s="340">
        <f t="shared" si="0"/>
        <v>79.13</v>
      </c>
      <c r="I12" s="340">
        <f t="shared" si="0"/>
        <v>22.38</v>
      </c>
      <c r="J12" s="340">
        <f t="shared" si="0"/>
        <v>250.02</v>
      </c>
      <c r="K12" s="340">
        <f t="shared" si="0"/>
        <v>1944.98</v>
      </c>
      <c r="L12" s="215" t="s">
        <v>57</v>
      </c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3" x14ac:dyDescent="0.2">
      <c r="B17" s="13"/>
      <c r="D17" s="14" t="str">
        <f>DESPACHO!C15</f>
        <v>SR. HERNAN JOSE TORRES ROMERO</v>
      </c>
      <c r="E17" s="14"/>
      <c r="F17" s="14"/>
      <c r="G17" s="14"/>
      <c r="H17" s="14" t="str">
        <f>DESPACHO!G15</f>
        <v xml:space="preserve">LICDO. NAHIN ARNELGE FERRUFINO </v>
      </c>
      <c r="I17" s="14"/>
      <c r="J17" s="14"/>
      <c r="K17" s="14"/>
      <c r="L17" s="5" t="str">
        <f>DESPACHO!J15</f>
        <v>LICDA. GLORIA ISABEL GONZALEZ</v>
      </c>
    </row>
    <row r="18" spans="2:13" x14ac:dyDescent="0.2">
      <c r="B18" s="13"/>
      <c r="D18" s="14" t="str">
        <f>DESPACHO!C16</f>
        <v>SINDICO MPAL.</v>
      </c>
      <c r="E18" s="14"/>
      <c r="F18" s="14"/>
      <c r="G18" s="14"/>
      <c r="H18" s="14" t="str">
        <f>DESPACHO!G16</f>
        <v>ALCALDE MPAL.</v>
      </c>
      <c r="I18" s="14"/>
      <c r="J18" s="14"/>
      <c r="K18" s="14"/>
      <c r="L18" s="5" t="str">
        <f>DESPACHO!J16</f>
        <v>CONTADORA MPAL.</v>
      </c>
    </row>
    <row r="19" spans="2:13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3" ht="15" x14ac:dyDescent="0.2">
      <c r="B20" s="39"/>
      <c r="C20" s="278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2:13" ht="15" x14ac:dyDescent="0.2">
      <c r="B21" s="39"/>
      <c r="C21" s="278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2:13" ht="15.75" x14ac:dyDescent="0.25">
      <c r="B22" s="119"/>
      <c r="C22" s="279"/>
      <c r="D22" s="119" t="str">
        <f>DESPACHO!D19</f>
        <v xml:space="preserve">LICDA. CARINA PATRICIA FLORES </v>
      </c>
      <c r="E22" s="119"/>
      <c r="F22" s="119"/>
      <c r="G22" s="119"/>
      <c r="H22" s="119"/>
      <c r="I22" s="119" t="str">
        <f>DESPACHO!H19</f>
        <v>SR. MARIO ALBERTO DIAZ</v>
      </c>
      <c r="J22" s="39"/>
      <c r="K22" s="39"/>
      <c r="L22" s="39"/>
      <c r="M22" s="39"/>
    </row>
    <row r="23" spans="2:13" ht="15.75" x14ac:dyDescent="0.25">
      <c r="B23" s="119"/>
      <c r="C23" s="279"/>
      <c r="D23" s="119" t="str">
        <f>DESPACHO!D20</f>
        <v>JEFA DE DESARROLLO HUMANO</v>
      </c>
      <c r="E23" s="119"/>
      <c r="F23" s="119"/>
      <c r="G23" s="119"/>
      <c r="H23" s="119"/>
      <c r="I23" s="119" t="str">
        <f>DESPACHO!H20</f>
        <v>TESORERO MPAL.</v>
      </c>
      <c r="J23" s="39"/>
      <c r="K23" s="39"/>
      <c r="L23" s="39"/>
      <c r="M23" s="39"/>
    </row>
    <row r="24" spans="2:13" ht="15.75" customHeight="1" x14ac:dyDescent="0.25">
      <c r="B24" s="119"/>
      <c r="C24" s="278"/>
      <c r="D24" s="39"/>
      <c r="E24" s="39"/>
      <c r="F24" s="39"/>
      <c r="G24" s="39"/>
      <c r="H24" s="39"/>
      <c r="I24" s="39"/>
      <c r="M24" s="39"/>
    </row>
    <row r="25" spans="2:13" ht="15.75" x14ac:dyDescent="0.25">
      <c r="B25" s="39"/>
      <c r="C25" s="278"/>
      <c r="D25" s="39"/>
      <c r="E25" s="119"/>
      <c r="F25" s="119"/>
      <c r="G25" s="119"/>
      <c r="H25" s="39"/>
      <c r="I25" s="39"/>
      <c r="M25" s="39"/>
    </row>
    <row r="26" spans="2:13" ht="15.75" x14ac:dyDescent="0.25">
      <c r="B26" s="39"/>
      <c r="C26" s="278"/>
      <c r="D26" s="39"/>
      <c r="E26" s="119"/>
      <c r="F26" s="119"/>
      <c r="G26" s="119"/>
      <c r="H26" s="39"/>
      <c r="I26" s="39"/>
      <c r="J26" s="112"/>
      <c r="K26" s="39"/>
      <c r="L26" s="39"/>
      <c r="M26" s="39"/>
    </row>
    <row r="27" spans="2:13" ht="15.75" x14ac:dyDescent="0.25">
      <c r="B27" s="39"/>
      <c r="C27" s="278"/>
      <c r="D27" s="39"/>
      <c r="E27" s="119"/>
      <c r="F27" s="119"/>
      <c r="G27" s="119"/>
      <c r="H27" s="39"/>
      <c r="I27" s="39"/>
      <c r="J27" s="39"/>
      <c r="K27" s="39"/>
      <c r="L27" s="39"/>
      <c r="M27" s="39"/>
    </row>
    <row r="28" spans="2:13" ht="14.25" x14ac:dyDescent="0.2">
      <c r="B28" s="35"/>
      <c r="C28" s="136"/>
      <c r="D28" s="35"/>
      <c r="E28" s="35"/>
      <c r="F28" s="35"/>
      <c r="G28" s="35"/>
      <c r="H28" s="35"/>
      <c r="I28" s="35"/>
      <c r="J28" s="35"/>
      <c r="K28" s="35"/>
      <c r="L28" s="35"/>
    </row>
    <row r="29" spans="2:13" x14ac:dyDescent="0.2">
      <c r="B29" s="1"/>
      <c r="C29" s="207"/>
      <c r="D29" s="1"/>
      <c r="E29" s="1"/>
      <c r="F29" s="1"/>
      <c r="G29" s="1"/>
      <c r="H29" s="1"/>
      <c r="I29" s="1"/>
      <c r="J29" s="1"/>
      <c r="K29" s="1"/>
      <c r="L29" s="1"/>
    </row>
    <row r="30" spans="2:13" x14ac:dyDescent="0.2">
      <c r="B30" s="1"/>
      <c r="C30" s="207"/>
      <c r="D30" s="1"/>
      <c r="E30" s="1"/>
      <c r="F30" s="1"/>
      <c r="G30" s="1"/>
      <c r="H30" s="1"/>
      <c r="I30" s="1"/>
      <c r="J30" s="1"/>
      <c r="K30" s="1"/>
      <c r="L30" s="1"/>
    </row>
  </sheetData>
  <mergeCells count="2">
    <mergeCell ref="B6:L6"/>
    <mergeCell ref="B12:C12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4:K30"/>
  <sheetViews>
    <sheetView topLeftCell="A13" zoomScale="68" zoomScaleNormal="68" zoomScaleSheetLayoutView="100" zoomScalePageLayoutView="85" workbookViewId="0">
      <selection activeCell="D20" sqref="D20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23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23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4" spans="2:11" ht="16.5" customHeight="1" x14ac:dyDescent="0.35">
      <c r="B4" s="100"/>
      <c r="C4" s="208"/>
      <c r="D4" s="36" t="str">
        <f>'GERENCIA GRAL'!E3</f>
        <v>PLANILLA DE SUEL DEL MES DE NOVIEMBRE 2019</v>
      </c>
      <c r="E4" s="36"/>
      <c r="F4" s="53"/>
      <c r="G4" s="53"/>
      <c r="H4" s="124"/>
      <c r="I4" s="600"/>
      <c r="J4" s="66"/>
    </row>
    <row r="5" spans="2:11" ht="16.5" thickBot="1" x14ac:dyDescent="0.3">
      <c r="B5" s="100"/>
      <c r="C5" s="208"/>
      <c r="D5" s="53"/>
      <c r="E5" s="53"/>
      <c r="F5" s="53"/>
      <c r="G5" s="53"/>
      <c r="H5" s="124"/>
      <c r="I5" s="65"/>
      <c r="J5" s="67"/>
      <c r="K5" s="53"/>
    </row>
    <row r="6" spans="2:11" ht="75.75" customHeight="1" thickBot="1" x14ac:dyDescent="0.25">
      <c r="B6" s="690" t="s">
        <v>11</v>
      </c>
      <c r="C6" s="528" t="s">
        <v>1</v>
      </c>
      <c r="D6" s="691" t="s">
        <v>20</v>
      </c>
      <c r="E6" s="691" t="s">
        <v>2</v>
      </c>
      <c r="F6" s="691" t="s">
        <v>15</v>
      </c>
      <c r="G6" s="691" t="s">
        <v>21</v>
      </c>
      <c r="H6" s="528" t="s">
        <v>132</v>
      </c>
      <c r="I6" s="691" t="s">
        <v>22</v>
      </c>
      <c r="J6" s="691" t="s">
        <v>17</v>
      </c>
      <c r="K6" s="692" t="s">
        <v>23</v>
      </c>
    </row>
    <row r="7" spans="2:11" ht="22.5" customHeight="1" thickBot="1" x14ac:dyDescent="0.25">
      <c r="B7" s="727" t="s">
        <v>26</v>
      </c>
      <c r="C7" s="728"/>
      <c r="D7" s="728"/>
      <c r="E7" s="728"/>
      <c r="F7" s="728"/>
      <c r="G7" s="728"/>
      <c r="H7" s="728"/>
      <c r="I7" s="728"/>
      <c r="J7" s="728"/>
      <c r="K7" s="729"/>
    </row>
    <row r="8" spans="2:11" ht="55.5" customHeight="1" x14ac:dyDescent="0.3">
      <c r="B8" s="152">
        <v>1</v>
      </c>
      <c r="C8" s="360" t="s">
        <v>42</v>
      </c>
      <c r="D8" s="361">
        <v>940</v>
      </c>
      <c r="E8" s="362">
        <v>28.2</v>
      </c>
      <c r="F8" s="363">
        <v>68.150000000000006</v>
      </c>
      <c r="G8" s="364" t="s">
        <v>55</v>
      </c>
      <c r="H8" s="362">
        <v>54.84</v>
      </c>
      <c r="I8" s="362">
        <f>SUM(E8:H8)</f>
        <v>151.19</v>
      </c>
      <c r="J8" s="462">
        <f>D8-I8</f>
        <v>788.81</v>
      </c>
      <c r="K8" s="463"/>
    </row>
    <row r="9" spans="2:11" ht="55.5" customHeight="1" x14ac:dyDescent="0.3">
      <c r="B9" s="163">
        <v>2</v>
      </c>
      <c r="C9" s="458" t="s">
        <v>122</v>
      </c>
      <c r="D9" s="347">
        <v>725</v>
      </c>
      <c r="E9" s="459">
        <v>21.75</v>
      </c>
      <c r="F9" s="460" t="s">
        <v>134</v>
      </c>
      <c r="G9" s="461">
        <v>52.56</v>
      </c>
      <c r="H9" s="351">
        <v>35.54</v>
      </c>
      <c r="I9" s="362">
        <f>SUM(E9:H9)</f>
        <v>109.85</v>
      </c>
      <c r="J9" s="462">
        <f>D9-I9</f>
        <v>615.15</v>
      </c>
      <c r="K9" s="464"/>
    </row>
    <row r="10" spans="2:11" ht="60" customHeight="1" thickBot="1" x14ac:dyDescent="0.35">
      <c r="B10" s="151">
        <v>3</v>
      </c>
      <c r="C10" s="365" t="s">
        <v>71</v>
      </c>
      <c r="D10" s="366">
        <v>350</v>
      </c>
      <c r="E10" s="367">
        <v>10.5</v>
      </c>
      <c r="F10" s="363">
        <v>25.38</v>
      </c>
      <c r="G10" s="368">
        <v>0</v>
      </c>
      <c r="H10" s="369">
        <v>0</v>
      </c>
      <c r="I10" s="362">
        <f>SUM(E10:H10)</f>
        <v>35.879999999999995</v>
      </c>
      <c r="J10" s="462">
        <f>D10-I10</f>
        <v>314.12</v>
      </c>
      <c r="K10" s="465"/>
    </row>
    <row r="11" spans="2:11" ht="23.25" customHeight="1" thickBot="1" x14ac:dyDescent="0.25">
      <c r="B11" s="730" t="s">
        <v>33</v>
      </c>
      <c r="C11" s="731"/>
      <c r="D11" s="731"/>
      <c r="E11" s="731"/>
      <c r="F11" s="731"/>
      <c r="G11" s="731"/>
      <c r="H11" s="731"/>
      <c r="I11" s="731"/>
      <c r="J11" s="731"/>
      <c r="K11" s="732"/>
    </row>
    <row r="12" spans="2:11" ht="58.5" customHeight="1" x14ac:dyDescent="0.2">
      <c r="B12" s="280">
        <v>4</v>
      </c>
      <c r="C12" s="341" t="s">
        <v>77</v>
      </c>
      <c r="D12" s="342">
        <v>940</v>
      </c>
      <c r="E12" s="343">
        <v>28.2</v>
      </c>
      <c r="F12" s="343">
        <v>0</v>
      </c>
      <c r="G12" s="343">
        <v>68.150000000000006</v>
      </c>
      <c r="H12" s="344">
        <v>54.84</v>
      </c>
      <c r="I12" s="345">
        <f t="shared" ref="I12:I18" si="0">SUM(E12:H12)</f>
        <v>151.19</v>
      </c>
      <c r="J12" s="466">
        <f t="shared" ref="J12:J18" si="1">D12-I12</f>
        <v>788.81</v>
      </c>
      <c r="K12" s="469"/>
    </row>
    <row r="13" spans="2:11" ht="60" customHeight="1" x14ac:dyDescent="0.3">
      <c r="B13" s="229">
        <v>5</v>
      </c>
      <c r="C13" s="346" t="s">
        <v>69</v>
      </c>
      <c r="D13" s="347">
        <v>400</v>
      </c>
      <c r="E13" s="348">
        <v>12</v>
      </c>
      <c r="F13" s="349">
        <v>29</v>
      </c>
      <c r="G13" s="350">
        <v>0</v>
      </c>
      <c r="H13" s="324">
        <v>0</v>
      </c>
      <c r="I13" s="351">
        <f t="shared" si="0"/>
        <v>41</v>
      </c>
      <c r="J13" s="467">
        <f t="shared" si="1"/>
        <v>359</v>
      </c>
      <c r="K13" s="470"/>
    </row>
    <row r="14" spans="2:11" ht="60.75" customHeight="1" x14ac:dyDescent="0.3">
      <c r="B14" s="163">
        <v>6</v>
      </c>
      <c r="C14" s="346" t="s">
        <v>71</v>
      </c>
      <c r="D14" s="347">
        <v>480</v>
      </c>
      <c r="E14" s="348">
        <v>14.4</v>
      </c>
      <c r="F14" s="349">
        <v>34.799999999999997</v>
      </c>
      <c r="G14" s="350">
        <v>0</v>
      </c>
      <c r="H14" s="324">
        <v>0</v>
      </c>
      <c r="I14" s="351">
        <f t="shared" si="0"/>
        <v>49.199999999999996</v>
      </c>
      <c r="J14" s="467">
        <f t="shared" si="1"/>
        <v>430.8</v>
      </c>
      <c r="K14" s="470"/>
    </row>
    <row r="15" spans="2:11" ht="60.75" customHeight="1" x14ac:dyDescent="0.3">
      <c r="B15" s="163">
        <v>7</v>
      </c>
      <c r="C15" s="352" t="s">
        <v>47</v>
      </c>
      <c r="D15" s="628">
        <v>350</v>
      </c>
      <c r="E15" s="353">
        <v>10.5</v>
      </c>
      <c r="F15" s="349">
        <v>25.38</v>
      </c>
      <c r="G15" s="350">
        <v>0</v>
      </c>
      <c r="H15" s="324">
        <v>0</v>
      </c>
      <c r="I15" s="351">
        <f t="shared" si="0"/>
        <v>35.879999999999995</v>
      </c>
      <c r="J15" s="467">
        <f t="shared" si="1"/>
        <v>314.12</v>
      </c>
      <c r="K15" s="470"/>
    </row>
    <row r="16" spans="2:11" ht="60.75" customHeight="1" x14ac:dyDescent="0.3">
      <c r="B16" s="163">
        <v>8</v>
      </c>
      <c r="C16" s="352" t="s">
        <v>47</v>
      </c>
      <c r="D16" s="347">
        <v>350</v>
      </c>
      <c r="E16" s="353">
        <v>10.5</v>
      </c>
      <c r="F16" s="349">
        <v>25.38</v>
      </c>
      <c r="G16" s="350">
        <v>0</v>
      </c>
      <c r="H16" s="324">
        <v>0</v>
      </c>
      <c r="I16" s="351">
        <f t="shared" si="0"/>
        <v>35.879999999999995</v>
      </c>
      <c r="J16" s="467">
        <f t="shared" si="1"/>
        <v>314.12</v>
      </c>
      <c r="K16" s="470"/>
    </row>
    <row r="17" spans="2:11" ht="60.75" customHeight="1" x14ac:dyDescent="0.3">
      <c r="B17" s="163">
        <v>9</v>
      </c>
      <c r="C17" s="346" t="s">
        <v>69</v>
      </c>
      <c r="D17" s="347">
        <v>360</v>
      </c>
      <c r="E17" s="353">
        <v>10.8</v>
      </c>
      <c r="F17" s="349">
        <v>26.1</v>
      </c>
      <c r="G17" s="350">
        <v>0</v>
      </c>
      <c r="H17" s="324">
        <v>0</v>
      </c>
      <c r="I17" s="351">
        <f t="shared" si="0"/>
        <v>36.900000000000006</v>
      </c>
      <c r="J17" s="467">
        <f t="shared" si="1"/>
        <v>323.10000000000002</v>
      </c>
      <c r="K17" s="470"/>
    </row>
    <row r="18" spans="2:11" ht="60.75" customHeight="1" thickBot="1" x14ac:dyDescent="0.35">
      <c r="B18" s="228">
        <v>10</v>
      </c>
      <c r="C18" s="354" t="s">
        <v>69</v>
      </c>
      <c r="D18" s="355">
        <v>380</v>
      </c>
      <c r="E18" s="356">
        <v>11.4</v>
      </c>
      <c r="F18" s="356">
        <v>0</v>
      </c>
      <c r="G18" s="357">
        <v>27.55</v>
      </c>
      <c r="H18" s="358">
        <v>0</v>
      </c>
      <c r="I18" s="359">
        <f t="shared" si="0"/>
        <v>38.950000000000003</v>
      </c>
      <c r="J18" s="468">
        <f t="shared" si="1"/>
        <v>341.05</v>
      </c>
      <c r="K18" s="471"/>
    </row>
    <row r="19" spans="2:11" ht="41.25" customHeight="1" thickBot="1" x14ac:dyDescent="0.25">
      <c r="B19" s="733" t="s">
        <v>6</v>
      </c>
      <c r="C19" s="734"/>
      <c r="D19" s="370">
        <f>SUM(D8:D18)</f>
        <v>5275</v>
      </c>
      <c r="E19" s="370">
        <f t="shared" ref="E19:I19" si="2">SUM(E8:E18)</f>
        <v>158.25000000000003</v>
      </c>
      <c r="F19" s="370">
        <f t="shared" si="2"/>
        <v>234.18999999999997</v>
      </c>
      <c r="G19" s="370">
        <f t="shared" si="2"/>
        <v>148.26000000000002</v>
      </c>
      <c r="H19" s="370">
        <f t="shared" si="2"/>
        <v>145.22</v>
      </c>
      <c r="I19" s="370">
        <f t="shared" si="2"/>
        <v>685.92</v>
      </c>
      <c r="J19" s="370">
        <f>SUM(J8:J18)</f>
        <v>4589.08</v>
      </c>
      <c r="K19" s="530" t="s">
        <v>133</v>
      </c>
    </row>
    <row r="20" spans="2:11" ht="15.75" x14ac:dyDescent="0.2">
      <c r="B20" s="52"/>
      <c r="C20" s="209"/>
      <c r="D20" s="69"/>
      <c r="E20" s="69"/>
      <c r="F20" s="69"/>
      <c r="G20" s="69"/>
      <c r="H20" s="125"/>
      <c r="I20" s="69"/>
      <c r="J20" s="69"/>
      <c r="K20" s="68"/>
    </row>
    <row r="21" spans="2:11" ht="15.75" x14ac:dyDescent="0.2">
      <c r="B21" s="52"/>
      <c r="C21" s="209"/>
      <c r="D21" s="69"/>
      <c r="E21" s="69"/>
      <c r="F21" s="69"/>
      <c r="G21" s="69"/>
      <c r="H21" s="125"/>
      <c r="I21" s="69"/>
      <c r="J21" s="69"/>
      <c r="K21" s="68" t="s">
        <v>46</v>
      </c>
    </row>
    <row r="22" spans="2:11" ht="15.75" x14ac:dyDescent="0.2">
      <c r="B22" s="52"/>
      <c r="C22" s="209"/>
      <c r="D22" s="69"/>
      <c r="E22" s="69"/>
      <c r="F22" s="69"/>
      <c r="G22" s="69"/>
      <c r="H22" s="125"/>
      <c r="I22" s="69"/>
      <c r="J22" s="69"/>
      <c r="K22" s="68"/>
    </row>
    <row r="23" spans="2:11" ht="15.75" x14ac:dyDescent="0.2">
      <c r="B23" s="52"/>
      <c r="C23" s="209"/>
      <c r="D23" s="69"/>
      <c r="E23" s="69"/>
      <c r="F23" s="69"/>
      <c r="G23" s="69"/>
      <c r="H23" s="125"/>
      <c r="I23" s="69"/>
      <c r="J23" s="69"/>
      <c r="K23" s="68"/>
    </row>
    <row r="24" spans="2:11" ht="15.75" x14ac:dyDescent="0.2">
      <c r="B24" s="52"/>
      <c r="C24" s="209" t="str">
        <f>'GERENCIA GRAL'!D17</f>
        <v>SR. HERNAN JOSE TORRES ROMERO</v>
      </c>
      <c r="D24" s="69"/>
      <c r="E24" s="69"/>
      <c r="F24" s="69"/>
      <c r="G24" s="69" t="str">
        <f>'GERENCIA GRAL'!H17</f>
        <v xml:space="preserve">LICDO. NAHIN ARNELGE FERRUFINO </v>
      </c>
      <c r="H24" s="125"/>
      <c r="I24" s="69"/>
      <c r="J24" s="69"/>
      <c r="K24" s="68" t="str">
        <f>'GERENCIA GRAL'!L17</f>
        <v>LICDA. GLORIA ISABEL GONZALEZ</v>
      </c>
    </row>
    <row r="25" spans="2:11" ht="15.75" x14ac:dyDescent="0.2">
      <c r="B25" s="52"/>
      <c r="C25" s="209" t="str">
        <f>'GERENCIA GRAL'!D18</f>
        <v>SINDICO MPAL.</v>
      </c>
      <c r="D25" s="69"/>
      <c r="E25" s="69"/>
      <c r="F25" s="69"/>
      <c r="G25" s="69" t="str">
        <f>'GERENCIA GRAL'!H18</f>
        <v>ALCALDE MPAL.</v>
      </c>
      <c r="H25" s="125"/>
      <c r="I25" s="69"/>
      <c r="J25" s="69"/>
      <c r="K25" s="68" t="str">
        <f>'GERENCIA GRAL'!L18</f>
        <v>CONTADORA MPAL.</v>
      </c>
    </row>
    <row r="26" spans="2:11" ht="15.75" x14ac:dyDescent="0.2">
      <c r="B26" s="52"/>
      <c r="C26" s="209"/>
      <c r="D26" s="69"/>
      <c r="E26" s="69"/>
      <c r="F26" s="69"/>
      <c r="G26" s="69"/>
      <c r="H26" s="125"/>
      <c r="I26" s="69"/>
      <c r="J26" s="69"/>
      <c r="K26" s="68"/>
    </row>
    <row r="27" spans="2:11" ht="15.75" x14ac:dyDescent="0.25">
      <c r="C27" s="803"/>
      <c r="D27" s="5"/>
      <c r="E27" s="5"/>
      <c r="F27" s="5"/>
      <c r="G27" s="5"/>
      <c r="H27" s="803"/>
      <c r="I27" s="89"/>
      <c r="J27" s="5"/>
    </row>
    <row r="28" spans="2:11" x14ac:dyDescent="0.2">
      <c r="C28" s="803"/>
      <c r="D28" s="5"/>
      <c r="E28" s="5"/>
      <c r="F28" s="5"/>
      <c r="G28" s="5"/>
      <c r="H28" s="803"/>
      <c r="I28" s="5"/>
      <c r="J28" s="5"/>
    </row>
    <row r="29" spans="2:11" x14ac:dyDescent="0.2">
      <c r="C29" s="803"/>
      <c r="D29" s="5" t="str">
        <f>'GERENCIA GRAL'!D22</f>
        <v xml:space="preserve">LICDA. CARINA PATRICIA FLORES </v>
      </c>
      <c r="E29" s="5"/>
      <c r="F29" s="5"/>
      <c r="G29" s="5"/>
      <c r="H29" s="803" t="str">
        <f>'GERENCIA GRAL'!I22</f>
        <v>SR. MARIO ALBERTO DIAZ</v>
      </c>
      <c r="I29" s="5"/>
      <c r="J29" s="5"/>
    </row>
    <row r="30" spans="2:11" x14ac:dyDescent="0.2">
      <c r="C30" s="803"/>
      <c r="D30" s="5" t="str">
        <f>'GERENCIA GRAL'!D23</f>
        <v>JEFA DE DESARROLLO HUMANO</v>
      </c>
      <c r="E30" s="5"/>
      <c r="F30" s="5"/>
      <c r="G30" s="5"/>
      <c r="H30" s="803" t="str">
        <f>'GERENCIA GRAL'!I23</f>
        <v>TESORERO MPAL.</v>
      </c>
      <c r="I30" s="5"/>
      <c r="J30" s="5"/>
    </row>
  </sheetData>
  <mergeCells count="3">
    <mergeCell ref="B7:K7"/>
    <mergeCell ref="B11:K11"/>
    <mergeCell ref="B19:C19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Q27"/>
  <sheetViews>
    <sheetView topLeftCell="A8" zoomScale="60" zoomScaleNormal="60" workbookViewId="0">
      <pane xSplit="25095" topLeftCell="AD1"/>
      <selection activeCell="D17" sqref="D17"/>
      <selection pane="topRight" activeCell="AE17" sqref="AE17"/>
    </sheetView>
  </sheetViews>
  <sheetFormatPr baseColWidth="10" defaultRowHeight="12.75" x14ac:dyDescent="0.2"/>
  <cols>
    <col min="1" max="1" width="1.28515625" style="6" customWidth="1"/>
    <col min="2" max="2" width="5.7109375" style="6" customWidth="1"/>
    <col min="3" max="3" width="18" style="123" customWidth="1"/>
    <col min="4" max="4" width="19.5703125" style="6" customWidth="1"/>
    <col min="5" max="8" width="12.7109375" style="6" customWidth="1"/>
    <col min="9" max="9" width="12.42578125" style="6" customWidth="1"/>
    <col min="10" max="10" width="17.570312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7" ht="15.75" x14ac:dyDescent="0.25">
      <c r="D3" s="119" t="str">
        <f>CONTABILIDAD!D4</f>
        <v>PLANILLA DE SUEL DEL MES DE NOVIEMBRE 2019</v>
      </c>
    </row>
    <row r="4" spans="2:17" ht="15.75" thickBot="1" x14ac:dyDescent="0.3">
      <c r="B4" s="18"/>
      <c r="C4" s="127"/>
      <c r="D4" s="16"/>
      <c r="E4" s="16"/>
      <c r="F4" s="16"/>
      <c r="G4" s="16"/>
      <c r="H4" s="16"/>
      <c r="I4" s="19"/>
      <c r="J4" s="19"/>
      <c r="K4" s="19"/>
      <c r="L4" s="19"/>
    </row>
    <row r="5" spans="2:17" ht="100.5" customHeight="1" thickBot="1" x14ac:dyDescent="0.25">
      <c r="B5" s="677" t="s">
        <v>11</v>
      </c>
      <c r="C5" s="133" t="s">
        <v>27</v>
      </c>
      <c r="D5" s="523" t="s">
        <v>13</v>
      </c>
      <c r="E5" s="548" t="s">
        <v>14</v>
      </c>
      <c r="F5" s="523" t="s">
        <v>149</v>
      </c>
      <c r="G5" s="549" t="s">
        <v>48</v>
      </c>
      <c r="H5" s="549" t="s">
        <v>120</v>
      </c>
      <c r="I5" s="523" t="s">
        <v>132</v>
      </c>
      <c r="J5" s="523" t="s">
        <v>16</v>
      </c>
      <c r="K5" s="523" t="s">
        <v>17</v>
      </c>
      <c r="L5" s="550" t="s">
        <v>18</v>
      </c>
      <c r="Q5" s="7" t="s">
        <v>46</v>
      </c>
    </row>
    <row r="6" spans="2:17" ht="24.75" customHeight="1" thickBot="1" x14ac:dyDescent="0.25">
      <c r="B6" s="730" t="s">
        <v>143</v>
      </c>
      <c r="C6" s="731"/>
      <c r="D6" s="731"/>
      <c r="E6" s="731"/>
      <c r="F6" s="731"/>
      <c r="G6" s="731"/>
      <c r="H6" s="731"/>
      <c r="I6" s="731"/>
      <c r="J6" s="731"/>
      <c r="K6" s="731"/>
      <c r="L6" s="732"/>
      <c r="M6" s="161"/>
      <c r="N6" s="161"/>
    </row>
    <row r="7" spans="2:17" ht="60" customHeight="1" x14ac:dyDescent="0.2">
      <c r="B7" s="169">
        <v>1</v>
      </c>
      <c r="C7" s="605" t="s">
        <v>151</v>
      </c>
      <c r="D7" s="606">
        <v>600</v>
      </c>
      <c r="E7" s="607">
        <v>18</v>
      </c>
      <c r="F7" s="607">
        <v>0</v>
      </c>
      <c r="G7" s="608">
        <v>43.5</v>
      </c>
      <c r="H7" s="609">
        <v>0</v>
      </c>
      <c r="I7" s="610">
        <v>24.32</v>
      </c>
      <c r="J7" s="555">
        <f>SUM(E7:I7)</f>
        <v>85.82</v>
      </c>
      <c r="K7" s="555">
        <f>D7-J7</f>
        <v>514.18000000000006</v>
      </c>
      <c r="L7" s="611"/>
      <c r="M7" s="161"/>
      <c r="N7" s="161"/>
    </row>
    <row r="8" spans="2:17" ht="60" customHeight="1" x14ac:dyDescent="0.2">
      <c r="B8" s="59">
        <v>2</v>
      </c>
      <c r="C8" s="546" t="s">
        <v>47</v>
      </c>
      <c r="D8" s="496">
        <v>425</v>
      </c>
      <c r="E8" s="496">
        <v>12.75</v>
      </c>
      <c r="F8" s="496">
        <v>30.81</v>
      </c>
      <c r="G8" s="547">
        <v>0</v>
      </c>
      <c r="H8" s="551">
        <v>0</v>
      </c>
      <c r="I8" s="552">
        <v>0</v>
      </c>
      <c r="J8" s="555">
        <f>SUM(E8:I8)</f>
        <v>43.56</v>
      </c>
      <c r="K8" s="555">
        <f>D8-J8</f>
        <v>381.44</v>
      </c>
      <c r="L8" s="604"/>
    </row>
    <row r="9" spans="2:17" ht="59.25" customHeight="1" thickBot="1" x14ac:dyDescent="0.25">
      <c r="B9" s="59">
        <v>3</v>
      </c>
      <c r="C9" s="544" t="s">
        <v>71</v>
      </c>
      <c r="D9" s="317">
        <v>315</v>
      </c>
      <c r="E9" s="317">
        <v>9.4499999999999993</v>
      </c>
      <c r="F9" s="317">
        <v>0</v>
      </c>
      <c r="G9" s="333">
        <v>22.84</v>
      </c>
      <c r="H9" s="553">
        <v>0</v>
      </c>
      <c r="I9" s="554">
        <v>0</v>
      </c>
      <c r="J9" s="555">
        <f>SUM(E9:I9)</f>
        <v>32.29</v>
      </c>
      <c r="K9" s="556">
        <f>D9-J9</f>
        <v>282.70999999999998</v>
      </c>
      <c r="L9" s="532"/>
    </row>
    <row r="10" spans="2:17" ht="24.75" customHeight="1" thickBot="1" x14ac:dyDescent="0.25">
      <c r="B10" s="735" t="s">
        <v>37</v>
      </c>
      <c r="C10" s="731"/>
      <c r="D10" s="731"/>
      <c r="E10" s="731"/>
      <c r="F10" s="731"/>
      <c r="G10" s="731"/>
      <c r="H10" s="731"/>
      <c r="I10" s="731"/>
      <c r="J10" s="731"/>
      <c r="K10" s="731"/>
      <c r="L10" s="736"/>
      <c r="M10" s="161"/>
      <c r="N10" s="161"/>
    </row>
    <row r="11" spans="2:17" ht="60" customHeight="1" x14ac:dyDescent="0.2">
      <c r="B11" s="603">
        <v>4</v>
      </c>
      <c r="C11" s="334" t="s">
        <v>78</v>
      </c>
      <c r="D11" s="335">
        <v>1140</v>
      </c>
      <c r="E11" s="336">
        <v>30</v>
      </c>
      <c r="F11" s="336">
        <v>82.65</v>
      </c>
      <c r="G11" s="325">
        <v>0</v>
      </c>
      <c r="H11" s="325">
        <v>0</v>
      </c>
      <c r="I11" s="325">
        <v>86.42</v>
      </c>
      <c r="J11" s="327">
        <f>SUM(E11:I11)</f>
        <v>199.07</v>
      </c>
      <c r="K11" s="327">
        <f>D11-J11</f>
        <v>940.93000000000006</v>
      </c>
      <c r="L11" s="251"/>
      <c r="M11" s="161"/>
      <c r="N11" s="161"/>
    </row>
    <row r="12" spans="2:17" ht="60" customHeight="1" x14ac:dyDescent="0.2">
      <c r="B12" s="59">
        <v>5</v>
      </c>
      <c r="C12" s="337" t="s">
        <v>84</v>
      </c>
      <c r="D12" s="338">
        <v>515</v>
      </c>
      <c r="E12" s="252">
        <v>15.45</v>
      </c>
      <c r="F12" s="252">
        <v>37.340000000000003</v>
      </c>
      <c r="G12" s="328">
        <v>0</v>
      </c>
      <c r="H12" s="328">
        <v>0</v>
      </c>
      <c r="I12" s="328">
        <v>0</v>
      </c>
      <c r="J12" s="314">
        <f>SUM(E12:I12)</f>
        <v>52.790000000000006</v>
      </c>
      <c r="K12" s="314">
        <f>D12-J12</f>
        <v>462.21</v>
      </c>
      <c r="L12" s="147"/>
    </row>
    <row r="13" spans="2:17" ht="60" customHeight="1" x14ac:dyDescent="0.2">
      <c r="B13" s="122">
        <v>6</v>
      </c>
      <c r="C13" s="339" t="s">
        <v>84</v>
      </c>
      <c r="D13" s="254">
        <v>430</v>
      </c>
      <c r="E13" s="317">
        <v>12.9</v>
      </c>
      <c r="F13" s="317">
        <v>0</v>
      </c>
      <c r="G13" s="317">
        <v>31.18</v>
      </c>
      <c r="H13" s="317">
        <v>0</v>
      </c>
      <c r="I13" s="333">
        <v>0</v>
      </c>
      <c r="J13" s="316">
        <f>SUM(E13:I13)</f>
        <v>44.08</v>
      </c>
      <c r="K13" s="316">
        <f>D13-J13</f>
        <v>385.92</v>
      </c>
      <c r="L13" s="160"/>
    </row>
    <row r="14" spans="2:17" ht="60" customHeight="1" x14ac:dyDescent="0.2">
      <c r="B14" s="122">
        <v>7</v>
      </c>
      <c r="C14" s="570" t="s">
        <v>84</v>
      </c>
      <c r="D14" s="612">
        <v>430</v>
      </c>
      <c r="E14" s="317">
        <v>12.9</v>
      </c>
      <c r="F14" s="317">
        <v>0</v>
      </c>
      <c r="G14" s="317">
        <v>31.18</v>
      </c>
      <c r="H14" s="317">
        <v>0</v>
      </c>
      <c r="I14" s="333">
        <v>0</v>
      </c>
      <c r="J14" s="316">
        <f>SUM(E14:I14)</f>
        <v>44.08</v>
      </c>
      <c r="K14" s="316">
        <f>D14-J14</f>
        <v>385.92</v>
      </c>
      <c r="L14" s="160"/>
    </row>
    <row r="15" spans="2:17" ht="60" customHeight="1" thickBot="1" x14ac:dyDescent="0.25">
      <c r="B15" s="122">
        <v>8</v>
      </c>
      <c r="C15" s="557" t="s">
        <v>113</v>
      </c>
      <c r="D15" s="558">
        <v>400</v>
      </c>
      <c r="E15" s="378">
        <v>0</v>
      </c>
      <c r="F15" s="559">
        <v>0</v>
      </c>
      <c r="G15" s="333">
        <v>0</v>
      </c>
      <c r="H15" s="333">
        <v>40</v>
      </c>
      <c r="I15" s="333">
        <v>0</v>
      </c>
      <c r="J15" s="316">
        <f>SUM(E15:I15)</f>
        <v>40</v>
      </c>
      <c r="K15" s="316">
        <f>D15-J15</f>
        <v>360</v>
      </c>
      <c r="L15" s="160"/>
    </row>
    <row r="16" spans="2:17" ht="33" customHeight="1" thickBot="1" x14ac:dyDescent="0.25">
      <c r="B16" s="737" t="s">
        <v>6</v>
      </c>
      <c r="C16" s="738"/>
      <c r="D16" s="560">
        <f>+D15+D14+D13+D12+D11+D9+D8+D7</f>
        <v>4255</v>
      </c>
      <c r="E16" s="560">
        <f>+E15+E14+E13+E12+E11+E9+E8+E7</f>
        <v>111.45</v>
      </c>
      <c r="F16" s="560">
        <f>+F15+F14+F13+F12+F11+F9+F8+F7</f>
        <v>150.80000000000001</v>
      </c>
      <c r="G16" s="560">
        <f t="shared" ref="E16:J16" si="0">+G15+G14+G13+G12+G11+G9+G8+G7</f>
        <v>128.69999999999999</v>
      </c>
      <c r="H16" s="560">
        <f t="shared" si="0"/>
        <v>40</v>
      </c>
      <c r="I16" s="560">
        <f t="shared" si="0"/>
        <v>110.74000000000001</v>
      </c>
      <c r="J16" s="560">
        <f>+J15+J14+J13+J12+J11+J9+J8+J7</f>
        <v>541.69000000000005</v>
      </c>
      <c r="K16" s="560">
        <f>+K15+K14+K13+K12+K11+K9+K8+K7</f>
        <v>3713.3100000000004</v>
      </c>
      <c r="L16" s="561" t="s">
        <v>57</v>
      </c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2" ht="15" x14ac:dyDescent="0.25">
      <c r="B20" s="13"/>
      <c r="C20" s="216"/>
      <c r="D20" s="805"/>
      <c r="E20" s="805"/>
      <c r="F20" s="805"/>
      <c r="G20" s="805"/>
      <c r="H20" s="805"/>
      <c r="I20" s="805"/>
      <c r="J20" s="805"/>
      <c r="K20" s="805"/>
      <c r="L20" s="41"/>
    </row>
    <row r="21" spans="2:12" ht="15" x14ac:dyDescent="0.25">
      <c r="B21" s="13"/>
      <c r="C21" s="216" t="str">
        <f>CONTABILIDAD!C24</f>
        <v>SR. HERNAN JOSE TORRES ROMERO</v>
      </c>
      <c r="D21" s="805"/>
      <c r="E21" s="805"/>
      <c r="F21" s="805" t="str">
        <f>CONTABILIDAD!G24</f>
        <v xml:space="preserve">LICDO. NAHIN ARNELGE FERRUFINO </v>
      </c>
      <c r="G21" s="805"/>
      <c r="H21" s="805"/>
      <c r="I21" s="805"/>
      <c r="J21" s="805"/>
      <c r="K21" s="805" t="str">
        <f>CONTABILIDAD!K24</f>
        <v>LICDA. GLORIA ISABEL GONZALEZ</v>
      </c>
      <c r="L21" s="41"/>
    </row>
    <row r="22" spans="2:12" ht="15" x14ac:dyDescent="0.25">
      <c r="B22" s="13"/>
      <c r="C22" s="216" t="str">
        <f>CONTABILIDAD!C25</f>
        <v>SINDICO MPAL.</v>
      </c>
      <c r="D22" s="805"/>
      <c r="E22" s="805"/>
      <c r="F22" s="805" t="str">
        <f>CONTABILIDAD!G25</f>
        <v>ALCALDE MPAL.</v>
      </c>
      <c r="G22" s="805"/>
      <c r="H22" s="805"/>
      <c r="I22" s="805"/>
      <c r="J22" s="805"/>
      <c r="K22" s="805" t="str">
        <f>CONTABILIDAD!K25</f>
        <v>CONTADORA MPAL.</v>
      </c>
      <c r="L22" s="41"/>
    </row>
    <row r="23" spans="2:12" ht="15" x14ac:dyDescent="0.25">
      <c r="B23" s="13"/>
      <c r="C23" s="216"/>
      <c r="D23" s="805"/>
      <c r="E23" s="805"/>
      <c r="F23" s="805"/>
      <c r="G23" s="805"/>
      <c r="H23" s="805"/>
      <c r="I23" s="805"/>
      <c r="J23" s="805"/>
      <c r="K23" s="805"/>
      <c r="L23" s="41"/>
    </row>
    <row r="24" spans="2:12" ht="15" x14ac:dyDescent="0.25">
      <c r="B24" s="13"/>
      <c r="C24" s="216"/>
      <c r="D24" s="805"/>
      <c r="E24" s="805"/>
      <c r="F24" s="805"/>
      <c r="G24" s="805"/>
      <c r="H24" s="805"/>
      <c r="I24" s="805"/>
      <c r="J24" s="805"/>
      <c r="K24" s="805"/>
      <c r="L24" s="41"/>
    </row>
    <row r="25" spans="2:12" ht="15" x14ac:dyDescent="0.25">
      <c r="B25" s="1"/>
      <c r="C25" s="216"/>
      <c r="D25" s="41" t="str">
        <f>CONTABILIDAD!D29</f>
        <v xml:space="preserve">LICDA. CARINA PATRICIA FLORES </v>
      </c>
      <c r="E25" s="41"/>
      <c r="F25" s="41"/>
      <c r="G25" s="41"/>
      <c r="H25" s="41" t="str">
        <f>CONTABILIDAD!H29</f>
        <v>SR. MARIO ALBERTO DIAZ</v>
      </c>
      <c r="I25" s="41"/>
      <c r="J25" s="41"/>
      <c r="K25" s="41"/>
      <c r="L25" s="41"/>
    </row>
    <row r="26" spans="2:12" ht="15" x14ac:dyDescent="0.25">
      <c r="C26" s="216"/>
      <c r="D26" s="41" t="str">
        <f>CONTABILIDAD!D30</f>
        <v>JEFA DE DESARROLLO HUMANO</v>
      </c>
      <c r="E26" s="41"/>
      <c r="F26" s="41"/>
      <c r="G26" s="41"/>
      <c r="H26" s="41" t="str">
        <f>CONTABILIDAD!H30</f>
        <v>TESORERO MPAL.</v>
      </c>
      <c r="I26" s="41"/>
      <c r="J26" s="41"/>
      <c r="K26" s="41"/>
      <c r="L26" s="41"/>
    </row>
    <row r="27" spans="2:12" ht="15" x14ac:dyDescent="0.25">
      <c r="C27" s="216"/>
      <c r="D27" s="41"/>
      <c r="E27" s="41"/>
      <c r="F27" s="41"/>
      <c r="G27" s="41"/>
      <c r="H27" s="41"/>
      <c r="I27" s="41"/>
      <c r="J27" s="41"/>
      <c r="K27" s="41"/>
      <c r="L27" s="41"/>
    </row>
  </sheetData>
  <mergeCells count="3">
    <mergeCell ref="B6:L6"/>
    <mergeCell ref="B10:L10"/>
    <mergeCell ref="B16:C16"/>
  </mergeCells>
  <printOptions horizontalCentered="1"/>
  <pageMargins left="0.78740157480314965" right="0" top="0.39370078740157483" bottom="0.19685039370078741" header="0.19685039370078741" footer="0"/>
  <pageSetup paperSize="5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3"/>
  <sheetViews>
    <sheetView showWhiteSpace="0" topLeftCell="B10" zoomScale="80" zoomScaleNormal="80" zoomScaleSheetLayoutView="100" zoomScalePageLayoutView="85" workbookViewId="0">
      <selection activeCell="D2" sqref="D2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23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23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21" customHeight="1" x14ac:dyDescent="0.2">
      <c r="D2" s="5" t="str">
        <f>'DESARROLLO HNO'!D3</f>
        <v>PLANILLA DE SUEL DEL MES DE NOVIEMBRE 2019</v>
      </c>
    </row>
    <row r="3" spans="2:12" ht="16.5" thickBot="1" x14ac:dyDescent="0.3">
      <c r="B3" s="60"/>
      <c r="C3" s="204"/>
      <c r="D3" s="33"/>
      <c r="E3" s="33"/>
      <c r="F3" s="33"/>
      <c r="G3" s="33"/>
      <c r="H3" s="33"/>
      <c r="I3" s="128"/>
      <c r="J3" s="62"/>
      <c r="K3" s="63"/>
    </row>
    <row r="4" spans="2:12" s="39" customFormat="1" ht="82.5" customHeight="1" thickBot="1" x14ac:dyDescent="0.25">
      <c r="B4" s="406" t="s">
        <v>11</v>
      </c>
      <c r="C4" s="133" t="s">
        <v>1</v>
      </c>
      <c r="D4" s="85" t="s">
        <v>20</v>
      </c>
      <c r="E4" s="85" t="s">
        <v>2</v>
      </c>
      <c r="F4" s="85" t="s">
        <v>15</v>
      </c>
      <c r="G4" s="85" t="s">
        <v>21</v>
      </c>
      <c r="H4" s="85" t="s">
        <v>0</v>
      </c>
      <c r="I4" s="133" t="s">
        <v>132</v>
      </c>
      <c r="J4" s="85" t="s">
        <v>22</v>
      </c>
      <c r="K4" s="85" t="s">
        <v>17</v>
      </c>
      <c r="L4" s="407" t="s">
        <v>23</v>
      </c>
    </row>
    <row r="5" spans="2:12" ht="33.75" customHeight="1" thickBot="1" x14ac:dyDescent="0.25">
      <c r="B5" s="744" t="s">
        <v>100</v>
      </c>
      <c r="C5" s="745"/>
      <c r="D5" s="404">
        <f>SUM(D6:D10)</f>
        <v>2975</v>
      </c>
      <c r="E5" s="404">
        <f t="shared" ref="E5:K5" si="0">SUM(E6:E10)</f>
        <v>89.25</v>
      </c>
      <c r="F5" s="404">
        <f>SUM(F6:F10)</f>
        <v>143.92000000000002</v>
      </c>
      <c r="G5" s="404">
        <f t="shared" si="0"/>
        <v>46.4</v>
      </c>
      <c r="H5" s="404">
        <f t="shared" si="0"/>
        <v>26.25</v>
      </c>
      <c r="I5" s="404">
        <f t="shared" si="0"/>
        <v>117.48</v>
      </c>
      <c r="J5" s="404">
        <f>SUM(J6:J10)</f>
        <v>423.29999999999995</v>
      </c>
      <c r="K5" s="404">
        <f t="shared" si="0"/>
        <v>2551.6999999999998</v>
      </c>
      <c r="L5" s="405"/>
    </row>
    <row r="6" spans="2:12" ht="50.1" customHeight="1" x14ac:dyDescent="0.2">
      <c r="B6" s="169">
        <v>1</v>
      </c>
      <c r="C6" s="262" t="s">
        <v>67</v>
      </c>
      <c r="D6" s="263">
        <v>750</v>
      </c>
      <c r="E6" s="165">
        <v>22.5</v>
      </c>
      <c r="F6" s="165">
        <v>54.38</v>
      </c>
      <c r="G6" s="165">
        <v>0</v>
      </c>
      <c r="H6" s="230">
        <v>0</v>
      </c>
      <c r="I6" s="264">
        <v>37.78</v>
      </c>
      <c r="J6" s="230">
        <f>SUM(E6:I6)</f>
        <v>114.66</v>
      </c>
      <c r="K6" s="230">
        <f>(D6-J6)</f>
        <v>635.34</v>
      </c>
      <c r="L6" s="283"/>
    </row>
    <row r="7" spans="2:12" ht="50.1" customHeight="1" x14ac:dyDescent="0.2">
      <c r="B7" s="59">
        <v>2</v>
      </c>
      <c r="C7" s="258" t="s">
        <v>65</v>
      </c>
      <c r="D7" s="371">
        <v>640</v>
      </c>
      <c r="E7" s="372">
        <v>19.2</v>
      </c>
      <c r="F7" s="58">
        <v>0</v>
      </c>
      <c r="G7" s="372">
        <v>46.4</v>
      </c>
      <c r="H7" s="57">
        <v>0</v>
      </c>
      <c r="I7" s="373">
        <v>27.91</v>
      </c>
      <c r="J7" s="230">
        <f>SUM(E7:I7)</f>
        <v>93.509999999999991</v>
      </c>
      <c r="K7" s="57">
        <f>(D7-J7)</f>
        <v>546.49</v>
      </c>
      <c r="L7" s="282"/>
    </row>
    <row r="8" spans="2:12" ht="50.1" customHeight="1" x14ac:dyDescent="0.2">
      <c r="B8" s="59">
        <v>3</v>
      </c>
      <c r="C8" s="259" t="s">
        <v>86</v>
      </c>
      <c r="D8" s="138">
        <v>655</v>
      </c>
      <c r="E8" s="58">
        <v>19.649999999999999</v>
      </c>
      <c r="F8" s="58">
        <v>47.49</v>
      </c>
      <c r="G8" s="372">
        <v>0</v>
      </c>
      <c r="H8" s="57">
        <v>0</v>
      </c>
      <c r="I8" s="197">
        <v>29.26</v>
      </c>
      <c r="J8" s="230">
        <f>SUM(E8:I8)</f>
        <v>96.4</v>
      </c>
      <c r="K8" s="57">
        <f>(D8-J8)</f>
        <v>558.6</v>
      </c>
      <c r="L8" s="282"/>
    </row>
    <row r="9" spans="2:12" ht="50.1" customHeight="1" x14ac:dyDescent="0.2">
      <c r="B9" s="59">
        <v>4</v>
      </c>
      <c r="C9" s="259" t="s">
        <v>85</v>
      </c>
      <c r="D9" s="138">
        <v>350</v>
      </c>
      <c r="E9" s="58">
        <v>10.5</v>
      </c>
      <c r="F9" s="58" t="s">
        <v>55</v>
      </c>
      <c r="G9" s="58" t="s">
        <v>38</v>
      </c>
      <c r="H9" s="57">
        <v>26.25</v>
      </c>
      <c r="I9" s="265">
        <v>0</v>
      </c>
      <c r="J9" s="230">
        <f>SUM(E9:I9)</f>
        <v>36.75</v>
      </c>
      <c r="K9" s="57">
        <f>(D9-J9)</f>
        <v>313.25</v>
      </c>
      <c r="L9" s="282"/>
    </row>
    <row r="10" spans="2:12" ht="50.1" customHeight="1" thickBot="1" x14ac:dyDescent="0.25">
      <c r="B10" s="59">
        <v>5</v>
      </c>
      <c r="C10" s="259" t="s">
        <v>141</v>
      </c>
      <c r="D10" s="138">
        <v>580</v>
      </c>
      <c r="E10" s="58">
        <v>17.399999999999999</v>
      </c>
      <c r="F10" s="58">
        <v>42.05</v>
      </c>
      <c r="G10" s="58" t="s">
        <v>38</v>
      </c>
      <c r="H10" s="57" t="s">
        <v>38</v>
      </c>
      <c r="I10" s="510">
        <v>22.53</v>
      </c>
      <c r="J10" s="230">
        <f>SUM(E10:I10)</f>
        <v>81.97999999999999</v>
      </c>
      <c r="K10" s="57">
        <f>(D10-J10)</f>
        <v>498.02</v>
      </c>
      <c r="L10" s="282"/>
    </row>
    <row r="11" spans="2:12" s="4" customFormat="1" ht="39.75" customHeight="1" thickBot="1" x14ac:dyDescent="0.25">
      <c r="B11" s="742" t="s">
        <v>80</v>
      </c>
      <c r="C11" s="743"/>
      <c r="D11" s="318">
        <f>D12</f>
        <v>1040</v>
      </c>
      <c r="E11" s="318">
        <f t="shared" ref="E11:I11" si="1">E12</f>
        <v>30</v>
      </c>
      <c r="F11" s="318">
        <f t="shared" si="1"/>
        <v>75.400000000000006</v>
      </c>
      <c r="G11" s="318">
        <f t="shared" si="1"/>
        <v>0</v>
      </c>
      <c r="H11" s="318">
        <f t="shared" si="1"/>
        <v>0</v>
      </c>
      <c r="I11" s="318">
        <f t="shared" si="1"/>
        <v>67.87</v>
      </c>
      <c r="J11" s="318">
        <f>J12</f>
        <v>173.27</v>
      </c>
      <c r="K11" s="318">
        <f>K12</f>
        <v>866.73</v>
      </c>
      <c r="L11" s="319"/>
    </row>
    <row r="12" spans="2:12" s="4" customFormat="1" ht="50.1" customHeight="1" x14ac:dyDescent="0.2">
      <c r="B12" s="284">
        <v>6</v>
      </c>
      <c r="C12" s="285" t="s">
        <v>79</v>
      </c>
      <c r="D12" s="374">
        <v>1040</v>
      </c>
      <c r="E12" s="374">
        <v>30</v>
      </c>
      <c r="F12" s="374">
        <v>75.400000000000006</v>
      </c>
      <c r="G12" s="374">
        <v>0</v>
      </c>
      <c r="H12" s="374">
        <v>0</v>
      </c>
      <c r="I12" s="375">
        <v>67.87</v>
      </c>
      <c r="J12" s="230">
        <f>SUM(E12:I12)</f>
        <v>173.27</v>
      </c>
      <c r="K12" s="230">
        <f>(D12-J12)</f>
        <v>866.73</v>
      </c>
      <c r="L12" s="286"/>
    </row>
    <row r="13" spans="2:12" ht="50.1" customHeight="1" thickBot="1" x14ac:dyDescent="0.25">
      <c r="B13" s="720" t="s">
        <v>6</v>
      </c>
      <c r="C13" s="721"/>
      <c r="D13" s="376">
        <f>+D5+D11</f>
        <v>4015</v>
      </c>
      <c r="E13" s="376">
        <f t="shared" ref="E13:K13" si="2">+E5+E11</f>
        <v>119.25</v>
      </c>
      <c r="F13" s="376">
        <f t="shared" si="2"/>
        <v>219.32000000000002</v>
      </c>
      <c r="G13" s="376">
        <f t="shared" si="2"/>
        <v>46.4</v>
      </c>
      <c r="H13" s="376">
        <f t="shared" si="2"/>
        <v>26.25</v>
      </c>
      <c r="I13" s="376">
        <f t="shared" si="2"/>
        <v>185.35000000000002</v>
      </c>
      <c r="J13" s="376">
        <f t="shared" si="2"/>
        <v>596.56999999999994</v>
      </c>
      <c r="K13" s="376">
        <f t="shared" si="2"/>
        <v>3418.43</v>
      </c>
      <c r="L13" s="281" t="s">
        <v>51</v>
      </c>
    </row>
    <row r="14" spans="2:12" x14ac:dyDescent="0.2">
      <c r="B14" s="22"/>
      <c r="C14" s="210"/>
      <c r="D14" s="24"/>
      <c r="E14" s="24"/>
      <c r="F14" s="24"/>
      <c r="G14" s="24"/>
      <c r="H14" s="24"/>
      <c r="I14" s="129"/>
      <c r="J14" s="24"/>
      <c r="K14" s="24" t="s">
        <v>46</v>
      </c>
      <c r="L14" s="23"/>
    </row>
    <row r="15" spans="2:12" x14ac:dyDescent="0.2">
      <c r="B15" s="22"/>
      <c r="C15" s="210"/>
      <c r="D15" s="24"/>
      <c r="E15" s="24"/>
      <c r="F15" s="24"/>
      <c r="G15" s="24"/>
      <c r="H15" s="24"/>
      <c r="I15" s="129"/>
      <c r="J15" s="24"/>
      <c r="K15" s="24"/>
      <c r="L15" s="23"/>
    </row>
    <row r="16" spans="2:12" x14ac:dyDescent="0.2">
      <c r="B16" s="22"/>
      <c r="C16" s="210"/>
      <c r="D16" s="24"/>
      <c r="E16" s="24"/>
      <c r="F16" s="24"/>
      <c r="G16" s="24"/>
      <c r="H16" s="24"/>
      <c r="I16" s="129"/>
      <c r="J16" s="24"/>
      <c r="K16" s="24"/>
      <c r="L16" s="23"/>
    </row>
    <row r="17" spans="2:14" x14ac:dyDescent="0.2">
      <c r="B17" s="22"/>
      <c r="C17" s="806"/>
      <c r="D17" s="807"/>
      <c r="E17" s="807"/>
      <c r="F17" s="807"/>
      <c r="G17" s="807"/>
      <c r="H17" s="807"/>
      <c r="I17" s="808"/>
      <c r="J17" s="807"/>
      <c r="K17" s="24"/>
      <c r="L17" s="23"/>
    </row>
    <row r="18" spans="2:14" x14ac:dyDescent="0.2">
      <c r="B18" s="22"/>
      <c r="C18" s="806" t="str">
        <f>'DESARROLLO HNO'!C21</f>
        <v>SR. HERNAN JOSE TORRES ROMERO</v>
      </c>
      <c r="D18" s="807"/>
      <c r="E18" s="807"/>
      <c r="F18" s="807" t="str">
        <f>'DESARROLLO HNO'!F21</f>
        <v xml:space="preserve">LICDO. NAHIN ARNELGE FERRUFINO </v>
      </c>
      <c r="G18" s="807"/>
      <c r="H18" s="807"/>
      <c r="I18" s="808"/>
      <c r="J18" s="807" t="str">
        <f>'DESARROLLO HNO'!K21</f>
        <v>LICDA. GLORIA ISABEL GONZALEZ</v>
      </c>
      <c r="K18" s="24"/>
      <c r="L18" s="23"/>
    </row>
    <row r="19" spans="2:14" x14ac:dyDescent="0.2">
      <c r="B19" s="22"/>
      <c r="C19" s="806" t="str">
        <f>'DESARROLLO HNO'!C22</f>
        <v>SINDICO MPAL.</v>
      </c>
      <c r="D19" s="807"/>
      <c r="E19" s="807"/>
      <c r="F19" s="807" t="str">
        <f>'DESARROLLO HNO'!F22</f>
        <v>ALCALDE MPAL.</v>
      </c>
      <c r="G19" s="807"/>
      <c r="H19" s="807"/>
      <c r="I19" s="808"/>
      <c r="J19" s="807" t="str">
        <f>'DESARROLLO HNO'!K22</f>
        <v>CONTADORA MPAL.</v>
      </c>
      <c r="K19" s="24"/>
      <c r="L19" s="23"/>
    </row>
    <row r="20" spans="2:14" x14ac:dyDescent="0.2">
      <c r="B20" s="22"/>
      <c r="C20" s="806"/>
      <c r="D20" s="807"/>
      <c r="E20" s="807"/>
      <c r="F20" s="807"/>
      <c r="G20" s="807"/>
      <c r="H20" s="807"/>
      <c r="I20" s="808"/>
      <c r="J20" s="807"/>
      <c r="K20" s="24"/>
      <c r="L20" s="23"/>
    </row>
    <row r="21" spans="2:14" ht="15.75" x14ac:dyDescent="0.25">
      <c r="B21" s="53"/>
      <c r="C21" s="206"/>
      <c r="D21" s="73"/>
      <c r="E21" s="3"/>
      <c r="F21" s="118"/>
      <c r="G21" s="118"/>
      <c r="H21" s="118"/>
      <c r="I21" s="810"/>
      <c r="J21" s="3"/>
      <c r="K21" s="142"/>
      <c r="L21" s="142"/>
      <c r="M21" s="112"/>
      <c r="N21" s="112"/>
    </row>
    <row r="22" spans="2:14" ht="15.75" x14ac:dyDescent="0.25">
      <c r="B22" s="53"/>
      <c r="C22" s="206"/>
      <c r="D22" s="73" t="str">
        <f>'DESARROLLO HNO'!D25</f>
        <v xml:space="preserve">LICDA. CARINA PATRICIA FLORES </v>
      </c>
      <c r="E22" s="3"/>
      <c r="F22" s="118"/>
      <c r="G22" s="118"/>
      <c r="H22" s="118"/>
      <c r="I22" s="810" t="str">
        <f>'DESARROLLO HNO'!H25</f>
        <v>SR. MARIO ALBERTO DIAZ</v>
      </c>
      <c r="J22" s="3"/>
      <c r="K22" s="89"/>
      <c r="L22" s="89"/>
      <c r="M22" s="112"/>
      <c r="N22" s="112"/>
    </row>
    <row r="23" spans="2:14" s="35" customFormat="1" ht="15" x14ac:dyDescent="0.25">
      <c r="B23" s="20"/>
      <c r="C23" s="809"/>
      <c r="D23" s="27" t="str">
        <f>'DESARROLLO HNO'!D26</f>
        <v>JEFA DE DESARROLLO HUMANO</v>
      </c>
      <c r="E23" s="27"/>
      <c r="F23" s="27"/>
      <c r="G23" s="27"/>
      <c r="H23" s="27"/>
      <c r="I23" s="809" t="str">
        <f>'DESARROLLO HNO'!H26</f>
        <v>TESORERO MPAL.</v>
      </c>
      <c r="J23" s="27"/>
      <c r="K23" s="20"/>
    </row>
    <row r="24" spans="2:14" s="35" customFormat="1" ht="18.75" customHeight="1" x14ac:dyDescent="0.25">
      <c r="B24" s="702"/>
      <c r="C24" s="130"/>
      <c r="D24" s="739"/>
      <c r="E24" s="739"/>
      <c r="F24" s="739"/>
      <c r="G24" s="51"/>
      <c r="H24" s="51"/>
      <c r="I24" s="130"/>
      <c r="J24" s="72"/>
      <c r="K24" s="741"/>
      <c r="L24" s="741"/>
    </row>
    <row r="25" spans="2:14" s="35" customFormat="1" ht="15.75" x14ac:dyDescent="0.25">
      <c r="B25" s="699"/>
      <c r="C25" s="130"/>
      <c r="D25" s="739"/>
      <c r="E25" s="739"/>
      <c r="F25" s="739"/>
      <c r="G25" s="51"/>
      <c r="H25" s="51"/>
      <c r="I25" s="130"/>
      <c r="J25" s="72"/>
      <c r="K25" s="740"/>
      <c r="L25" s="740"/>
    </row>
    <row r="26" spans="2:14" s="35" customFormat="1" ht="15" x14ac:dyDescent="0.25">
      <c r="B26" s="20"/>
      <c r="C26" s="131"/>
      <c r="D26" s="20"/>
      <c r="E26" s="20"/>
      <c r="F26" s="20"/>
      <c r="G26" s="20"/>
      <c r="H26" s="20"/>
      <c r="I26" s="131"/>
      <c r="J26" s="20"/>
    </row>
    <row r="27" spans="2:14" s="35" customFormat="1" ht="15" x14ac:dyDescent="0.25">
      <c r="B27" s="20"/>
      <c r="C27" s="131"/>
      <c r="D27" s="20"/>
      <c r="E27" s="20"/>
      <c r="F27" s="20"/>
      <c r="G27" s="20"/>
      <c r="H27" s="20"/>
      <c r="I27" s="131"/>
    </row>
    <row r="28" spans="2:14" x14ac:dyDescent="0.2">
      <c r="B28" s="16"/>
      <c r="C28" s="127"/>
      <c r="D28" s="16"/>
      <c r="E28" s="16"/>
      <c r="F28" s="15"/>
      <c r="G28" s="15"/>
      <c r="H28" s="16"/>
      <c r="I28" s="127"/>
    </row>
    <row r="29" spans="2:14" x14ac:dyDescent="0.2">
      <c r="B29" s="16"/>
      <c r="C29" s="127"/>
      <c r="D29" s="16"/>
      <c r="E29" s="16"/>
      <c r="F29" s="15"/>
      <c r="G29" s="15"/>
      <c r="H29" s="16"/>
      <c r="I29" s="127"/>
      <c r="J29" s="16"/>
      <c r="K29" s="16"/>
      <c r="L29" s="16"/>
    </row>
    <row r="30" spans="2:14" x14ac:dyDescent="0.2">
      <c r="B30" s="25"/>
      <c r="C30" s="132"/>
      <c r="D30" s="25"/>
      <c r="E30" s="25"/>
      <c r="F30" s="26"/>
      <c r="G30" s="26"/>
      <c r="H30" s="25"/>
      <c r="I30" s="132"/>
      <c r="J30" s="25"/>
      <c r="K30" s="25"/>
      <c r="L30" s="25"/>
    </row>
    <row r="31" spans="2:14" x14ac:dyDescent="0.2">
      <c r="B31" s="17"/>
      <c r="C31" s="126"/>
      <c r="D31" s="17"/>
      <c r="E31" s="17"/>
      <c r="F31" s="17"/>
      <c r="G31" s="17"/>
      <c r="H31" s="17"/>
      <c r="I31" s="126"/>
      <c r="J31" s="17"/>
      <c r="K31" s="17"/>
      <c r="L31" s="17"/>
    </row>
    <row r="32" spans="2:14" x14ac:dyDescent="0.2">
      <c r="B32" s="17"/>
      <c r="C32" s="126"/>
      <c r="D32" s="17"/>
      <c r="E32" s="17"/>
      <c r="F32" s="17"/>
      <c r="G32" s="17"/>
      <c r="H32" s="17"/>
      <c r="I32" s="126"/>
      <c r="J32" s="17"/>
      <c r="K32" s="17"/>
      <c r="L32" s="17"/>
    </row>
    <row r="33" spans="2:12" x14ac:dyDescent="0.2">
      <c r="B33" s="17"/>
      <c r="C33" s="126"/>
      <c r="D33" s="17"/>
      <c r="E33" s="17"/>
      <c r="F33" s="17"/>
      <c r="G33" s="17"/>
      <c r="H33" s="17"/>
      <c r="I33" s="126"/>
      <c r="J33" s="17"/>
      <c r="K33" s="17"/>
      <c r="L33" s="17"/>
    </row>
  </sheetData>
  <mergeCells count="7">
    <mergeCell ref="B5:C5"/>
    <mergeCell ref="D25:F25"/>
    <mergeCell ref="K25:L25"/>
    <mergeCell ref="B13:C13"/>
    <mergeCell ref="K24:L24"/>
    <mergeCell ref="B11:C11"/>
    <mergeCell ref="D24:F24"/>
  </mergeCells>
  <printOptions horizontalCentered="1"/>
  <pageMargins left="0" right="0.15748031496062992" top="0.19685039370078741" bottom="0" header="0.27559055118110237" footer="0"/>
  <pageSetup paperSize="5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4"/>
  <sheetViews>
    <sheetView topLeftCell="A7" zoomScale="70" zoomScaleNormal="70" workbookViewId="0">
      <selection activeCell="E3" sqref="E3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22.7109375" style="6" customWidth="1"/>
    <col min="5" max="5" width="17.28515625" style="6" customWidth="1"/>
    <col min="6" max="6" width="16.28515625" style="6" customWidth="1"/>
    <col min="7" max="7" width="13.7109375" style="6" customWidth="1"/>
    <col min="8" max="8" width="13.85546875" style="123" customWidth="1"/>
    <col min="9" max="9" width="14.5703125" style="6" customWidth="1"/>
    <col min="10" max="10" width="15" style="6" customWidth="1"/>
    <col min="11" max="11" width="30" style="6" customWidth="1"/>
    <col min="12" max="16384" width="11.42578125" style="6"/>
  </cols>
  <sheetData>
    <row r="2" spans="2:11" ht="21.75" thickBot="1" x14ac:dyDescent="0.4">
      <c r="B2" s="60"/>
      <c r="C2" s="15"/>
      <c r="D2" s="36"/>
      <c r="E2" s="36" t="str">
        <f>'DESARROLLO HNO'!D3</f>
        <v>PLANILLA DE SUEL DEL MES DE NOVIEMBRE 2019</v>
      </c>
      <c r="F2" s="36"/>
      <c r="G2" s="36"/>
      <c r="J2" s="70"/>
      <c r="K2" s="71"/>
    </row>
    <row r="3" spans="2:11" s="39" customFormat="1" ht="75" customHeight="1" thickBot="1" x14ac:dyDescent="0.25">
      <c r="B3" s="685" t="s">
        <v>11</v>
      </c>
      <c r="C3" s="191" t="s">
        <v>1</v>
      </c>
      <c r="D3" s="191" t="s">
        <v>20</v>
      </c>
      <c r="E3" s="191" t="s">
        <v>4</v>
      </c>
      <c r="F3" s="191" t="s">
        <v>15</v>
      </c>
      <c r="G3" s="191" t="s">
        <v>19</v>
      </c>
      <c r="H3" s="693" t="s">
        <v>132</v>
      </c>
      <c r="I3" s="191" t="s">
        <v>22</v>
      </c>
      <c r="J3" s="191" t="s">
        <v>28</v>
      </c>
      <c r="K3" s="694" t="s">
        <v>23</v>
      </c>
    </row>
    <row r="4" spans="2:11" ht="24" customHeight="1" thickBot="1" x14ac:dyDescent="0.25">
      <c r="B4" s="746" t="s">
        <v>29</v>
      </c>
      <c r="C4" s="747"/>
      <c r="D4" s="747"/>
      <c r="E4" s="747"/>
      <c r="F4" s="747"/>
      <c r="G4" s="747"/>
      <c r="H4" s="747"/>
      <c r="I4" s="747"/>
      <c r="J4" s="747"/>
      <c r="K4" s="748"/>
    </row>
    <row r="5" spans="2:11" ht="54.95" customHeight="1" x14ac:dyDescent="0.2">
      <c r="B5" s="169">
        <v>1</v>
      </c>
      <c r="C5" s="109" t="s">
        <v>125</v>
      </c>
      <c r="D5" s="289">
        <v>711.43</v>
      </c>
      <c r="E5" s="529">
        <v>21.34</v>
      </c>
      <c r="F5" s="257">
        <v>51.58</v>
      </c>
      <c r="G5" s="257">
        <v>0</v>
      </c>
      <c r="H5" s="289">
        <v>34.32</v>
      </c>
      <c r="I5" s="257">
        <f>SUM(E5:H5)</f>
        <v>107.24000000000001</v>
      </c>
      <c r="J5" s="257">
        <f>(D5-I5)</f>
        <v>604.18999999999994</v>
      </c>
      <c r="K5" s="534"/>
    </row>
    <row r="6" spans="2:11" ht="54.95" customHeight="1" x14ac:dyDescent="0.2">
      <c r="B6" s="59">
        <v>2</v>
      </c>
      <c r="C6" s="235" t="s">
        <v>126</v>
      </c>
      <c r="D6" s="474">
        <v>465</v>
      </c>
      <c r="E6" s="475">
        <v>13.95</v>
      </c>
      <c r="F6" s="253">
        <v>33.71</v>
      </c>
      <c r="G6" s="253">
        <v>0</v>
      </c>
      <c r="H6" s="253">
        <v>0</v>
      </c>
      <c r="I6" s="253">
        <f>SUM(E6:H6)</f>
        <v>47.66</v>
      </c>
      <c r="J6" s="253">
        <f>(D6-I6)</f>
        <v>417.34000000000003</v>
      </c>
      <c r="K6" s="535"/>
    </row>
    <row r="7" spans="2:11" ht="54.95" customHeight="1" x14ac:dyDescent="0.2">
      <c r="B7" s="59">
        <v>3</v>
      </c>
      <c r="C7" s="235" t="s">
        <v>74</v>
      </c>
      <c r="D7" s="474">
        <v>360</v>
      </c>
      <c r="E7" s="475">
        <v>10.8</v>
      </c>
      <c r="F7" s="253">
        <v>0</v>
      </c>
      <c r="G7" s="253">
        <v>26.1</v>
      </c>
      <c r="H7" s="253">
        <v>0</v>
      </c>
      <c r="I7" s="253">
        <f>SUM(E7:H7)</f>
        <v>36.900000000000006</v>
      </c>
      <c r="J7" s="253">
        <f>(D7-I7)</f>
        <v>323.10000000000002</v>
      </c>
      <c r="K7" s="535"/>
    </row>
    <row r="8" spans="2:11" ht="54.95" customHeight="1" thickBot="1" x14ac:dyDescent="0.25">
      <c r="B8" s="90">
        <v>4</v>
      </c>
      <c r="C8" s="488" t="s">
        <v>139</v>
      </c>
      <c r="D8" s="541">
        <v>370</v>
      </c>
      <c r="E8" s="542">
        <v>11.1</v>
      </c>
      <c r="F8" s="332">
        <v>26.83</v>
      </c>
      <c r="G8" s="332">
        <v>0</v>
      </c>
      <c r="H8" s="332">
        <v>0</v>
      </c>
      <c r="I8" s="332">
        <f>SUM(E8:H8)</f>
        <v>37.93</v>
      </c>
      <c r="J8" s="332">
        <f>(D8-I8)</f>
        <v>332.07</v>
      </c>
      <c r="K8" s="543"/>
    </row>
    <row r="9" spans="2:11" ht="24.75" customHeight="1" thickBot="1" x14ac:dyDescent="0.25">
      <c r="B9" s="717" t="s">
        <v>87</v>
      </c>
      <c r="C9" s="718"/>
      <c r="D9" s="718"/>
      <c r="E9" s="718"/>
      <c r="F9" s="718"/>
      <c r="G9" s="718"/>
      <c r="H9" s="718"/>
      <c r="I9" s="718"/>
      <c r="J9" s="718"/>
      <c r="K9" s="719"/>
    </row>
    <row r="10" spans="2:11" ht="54.95" customHeight="1" x14ac:dyDescent="0.2">
      <c r="B10" s="629">
        <v>5</v>
      </c>
      <c r="C10" s="288" t="s">
        <v>67</v>
      </c>
      <c r="D10" s="289">
        <v>920</v>
      </c>
      <c r="E10" s="290">
        <v>27.6</v>
      </c>
      <c r="F10" s="291">
        <v>66.7</v>
      </c>
      <c r="G10" s="291">
        <v>0</v>
      </c>
      <c r="H10" s="291">
        <v>53.04</v>
      </c>
      <c r="I10" s="257">
        <f>SUM(E10:H10)</f>
        <v>147.34</v>
      </c>
      <c r="J10" s="257">
        <f>(D10-I10)</f>
        <v>772.66</v>
      </c>
      <c r="K10" s="292"/>
    </row>
    <row r="11" spans="2:11" ht="54.95" customHeight="1" thickBot="1" x14ac:dyDescent="0.25">
      <c r="B11" s="122">
        <v>6</v>
      </c>
      <c r="C11" s="249" t="s">
        <v>59</v>
      </c>
      <c r="D11" s="377">
        <v>870</v>
      </c>
      <c r="E11" s="287">
        <v>26.1</v>
      </c>
      <c r="F11" s="287">
        <v>63.08</v>
      </c>
      <c r="G11" s="287">
        <v>0</v>
      </c>
      <c r="H11" s="378">
        <v>48.55</v>
      </c>
      <c r="I11" s="317">
        <f>SUM(E11:H11)</f>
        <v>137.73000000000002</v>
      </c>
      <c r="J11" s="317">
        <f>(D11-I11)</f>
        <v>732.27</v>
      </c>
      <c r="K11" s="293"/>
    </row>
    <row r="12" spans="2:11" ht="54.95" customHeight="1" thickBot="1" x14ac:dyDescent="0.25">
      <c r="B12" s="737" t="s">
        <v>6</v>
      </c>
      <c r="C12" s="738"/>
      <c r="D12" s="379">
        <f>SUM(D5:D11)</f>
        <v>3696.43</v>
      </c>
      <c r="E12" s="379">
        <f>SUM(E5:E11)</f>
        <v>110.89000000000001</v>
      </c>
      <c r="F12" s="379">
        <f t="shared" ref="E12:J12" si="0">SUM(F5:F11)</f>
        <v>241.89999999999998</v>
      </c>
      <c r="G12" s="379">
        <f t="shared" si="0"/>
        <v>26.1</v>
      </c>
      <c r="H12" s="379">
        <f>SUM(H5:H11)</f>
        <v>135.91</v>
      </c>
      <c r="I12" s="379">
        <f>SUM(I5:I11)</f>
        <v>514.80000000000007</v>
      </c>
      <c r="J12" s="379">
        <f t="shared" si="0"/>
        <v>3181.63</v>
      </c>
      <c r="K12" s="116" t="s">
        <v>50</v>
      </c>
    </row>
    <row r="13" spans="2:11" x14ac:dyDescent="0.2">
      <c r="B13" s="10"/>
      <c r="C13" s="8"/>
      <c r="D13" s="11"/>
      <c r="E13" s="11"/>
      <c r="F13" s="11"/>
      <c r="G13" s="11"/>
      <c r="H13" s="134"/>
      <c r="I13" s="11"/>
      <c r="J13" s="11"/>
      <c r="K13" s="9"/>
    </row>
    <row r="14" spans="2:11" x14ac:dyDescent="0.2">
      <c r="B14" s="10"/>
      <c r="C14" s="12" t="s">
        <v>7</v>
      </c>
      <c r="D14" s="12"/>
      <c r="E14" s="12"/>
      <c r="F14" s="12"/>
      <c r="G14" s="12"/>
      <c r="H14" s="135"/>
      <c r="I14" s="12"/>
      <c r="J14" s="11"/>
      <c r="K14" s="9"/>
    </row>
    <row r="15" spans="2:11" ht="15" x14ac:dyDescent="0.25">
      <c r="B15" s="10"/>
      <c r="C15" s="41"/>
      <c r="D15" s="41"/>
      <c r="E15" s="41"/>
      <c r="F15" s="41"/>
      <c r="G15" s="41"/>
      <c r="H15" s="216"/>
      <c r="I15" s="41"/>
      <c r="J15" s="805"/>
      <c r="K15" s="41"/>
    </row>
    <row r="16" spans="2:11" ht="15" x14ac:dyDescent="0.25">
      <c r="B16" s="10"/>
      <c r="C16" s="41"/>
      <c r="D16" s="41" t="str">
        <f>UATM!C18</f>
        <v>SR. HERNAN JOSE TORRES ROMERO</v>
      </c>
      <c r="E16" s="41"/>
      <c r="F16" s="41"/>
      <c r="G16" s="41" t="str">
        <f>UATM!F18</f>
        <v xml:space="preserve">LICDO. NAHIN ARNELGE FERRUFINO </v>
      </c>
      <c r="H16" s="216"/>
      <c r="I16" s="41"/>
      <c r="J16" s="805"/>
      <c r="K16" s="41" t="str">
        <f>UATM!J18</f>
        <v>LICDA. GLORIA ISABEL GONZALEZ</v>
      </c>
    </row>
    <row r="17" spans="2:11" ht="15" x14ac:dyDescent="0.25">
      <c r="B17" s="10"/>
      <c r="C17" s="41"/>
      <c r="D17" s="41" t="str">
        <f>UATM!C19</f>
        <v>SINDICO MPAL.</v>
      </c>
      <c r="E17" s="41"/>
      <c r="F17" s="41"/>
      <c r="G17" s="41" t="str">
        <f>UATM!F19</f>
        <v>ALCALDE MPAL.</v>
      </c>
      <c r="H17" s="216"/>
      <c r="I17" s="41"/>
      <c r="J17" s="805"/>
      <c r="K17" s="41" t="str">
        <f>UATM!J19</f>
        <v>CONTADORA MPAL.</v>
      </c>
    </row>
    <row r="18" spans="2:11" ht="15" x14ac:dyDescent="0.25">
      <c r="C18" s="41"/>
      <c r="D18" s="41"/>
      <c r="E18" s="41"/>
      <c r="F18" s="41"/>
      <c r="G18" s="41"/>
      <c r="H18" s="216"/>
      <c r="I18" s="41"/>
      <c r="J18" s="41"/>
      <c r="K18" s="41"/>
    </row>
    <row r="19" spans="2:11" ht="15" x14ac:dyDescent="0.25">
      <c r="C19" s="41"/>
      <c r="D19" s="41"/>
      <c r="E19" s="41"/>
      <c r="F19" s="41"/>
      <c r="G19" s="41"/>
      <c r="H19" s="216"/>
      <c r="I19" s="41"/>
      <c r="J19" s="41"/>
      <c r="K19" s="41"/>
    </row>
    <row r="20" spans="2:11" ht="15" x14ac:dyDescent="0.25">
      <c r="C20" s="41"/>
      <c r="D20" s="41"/>
      <c r="E20" s="41"/>
      <c r="F20" s="41"/>
      <c r="G20" s="41"/>
      <c r="H20" s="216"/>
      <c r="I20" s="41"/>
      <c r="J20" s="41"/>
      <c r="K20" s="41"/>
    </row>
    <row r="21" spans="2:11" ht="15" x14ac:dyDescent="0.25">
      <c r="C21" s="41"/>
      <c r="D21" s="41" t="str">
        <f>UATM!D22</f>
        <v xml:space="preserve">LICDA. CARINA PATRICIA FLORES </v>
      </c>
      <c r="E21" s="41"/>
      <c r="F21" s="41"/>
      <c r="G21" s="41" t="str">
        <f>UATM!I22</f>
        <v>SR. MARIO ALBERTO DIAZ</v>
      </c>
      <c r="H21" s="216"/>
      <c r="I21" s="41"/>
      <c r="J21" s="41"/>
      <c r="K21" s="41"/>
    </row>
    <row r="22" spans="2:11" ht="15" x14ac:dyDescent="0.25">
      <c r="C22" s="41"/>
      <c r="D22" s="41" t="str">
        <f>UATM!D23</f>
        <v>JEFA DE DESARROLLO HUMANO</v>
      </c>
      <c r="E22" s="41"/>
      <c r="F22" s="41"/>
      <c r="G22" s="41" t="str">
        <f>UATM!I23</f>
        <v>TESORERO MPAL.</v>
      </c>
      <c r="H22" s="216"/>
      <c r="I22" s="41"/>
      <c r="J22" s="41"/>
      <c r="K22" s="41"/>
    </row>
    <row r="23" spans="2:11" ht="15" x14ac:dyDescent="0.25">
      <c r="C23" s="41"/>
      <c r="D23" s="41"/>
      <c r="E23" s="41"/>
      <c r="F23" s="41"/>
      <c r="G23" s="41"/>
      <c r="H23" s="216"/>
      <c r="I23" s="41"/>
      <c r="J23" s="41"/>
      <c r="K23" s="41"/>
    </row>
    <row r="24" spans="2:11" ht="15" x14ac:dyDescent="0.25">
      <c r="C24" s="41"/>
      <c r="D24" s="41"/>
      <c r="E24" s="41"/>
      <c r="F24" s="41"/>
      <c r="G24" s="41"/>
      <c r="H24" s="216"/>
      <c r="I24" s="41"/>
      <c r="J24" s="41"/>
      <c r="K24" s="41"/>
    </row>
  </sheetData>
  <mergeCells count="3">
    <mergeCell ref="B4:K4"/>
    <mergeCell ref="B9:K9"/>
    <mergeCell ref="B12:C12"/>
  </mergeCells>
  <printOptions horizontalCentered="1"/>
  <pageMargins left="0" right="0" top="0.51181102362204722" bottom="0.31496062992125984" header="0" footer="0"/>
  <pageSetup paperSize="5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23"/>
  <sheetViews>
    <sheetView topLeftCell="A10" zoomScale="75" zoomScaleNormal="75" workbookViewId="0">
      <selection activeCell="E2" sqref="E2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4.7109375" style="6" customWidth="1"/>
    <col min="7" max="7" width="18.7109375" style="6" customWidth="1"/>
    <col min="8" max="8" width="16.7109375" style="6" customWidth="1"/>
    <col min="9" max="9" width="33" style="6" customWidth="1"/>
    <col min="10" max="16384" width="11.42578125" style="6"/>
  </cols>
  <sheetData>
    <row r="1" spans="2:11" ht="37.5" customHeight="1" x14ac:dyDescent="0.25">
      <c r="E1" s="119" t="str">
        <f>'REG.'!E2</f>
        <v>PLANILLA DE SUEL DEL MES DE NOVIEMBRE 2019</v>
      </c>
    </row>
    <row r="2" spans="2:11" ht="19.5" thickBot="1" x14ac:dyDescent="0.35">
      <c r="B2" s="60"/>
      <c r="C2" s="15"/>
      <c r="D2" s="36"/>
      <c r="E2" s="36"/>
      <c r="F2" s="36"/>
      <c r="G2" s="60"/>
      <c r="H2" s="61"/>
    </row>
    <row r="3" spans="2:11" s="39" customFormat="1" ht="71.25" customHeight="1" thickBot="1" x14ac:dyDescent="0.25">
      <c r="B3" s="487" t="s">
        <v>11</v>
      </c>
      <c r="C3" s="83" t="s">
        <v>1</v>
      </c>
      <c r="D3" s="83" t="s">
        <v>20</v>
      </c>
      <c r="E3" s="83" t="s">
        <v>4</v>
      </c>
      <c r="F3" s="83" t="s">
        <v>15</v>
      </c>
      <c r="G3" s="83" t="s">
        <v>16</v>
      </c>
      <c r="H3" s="83" t="s">
        <v>28</v>
      </c>
      <c r="I3" s="521" t="s">
        <v>23</v>
      </c>
    </row>
    <row r="4" spans="2:11" ht="32.25" customHeight="1" thickBot="1" x14ac:dyDescent="0.25">
      <c r="B4" s="749" t="s">
        <v>36</v>
      </c>
      <c r="C4" s="750"/>
      <c r="D4" s="750"/>
      <c r="E4" s="750"/>
      <c r="F4" s="750"/>
      <c r="G4" s="750"/>
      <c r="H4" s="750"/>
      <c r="I4" s="751"/>
    </row>
    <row r="5" spans="2:11" ht="54.95" customHeight="1" x14ac:dyDescent="0.2">
      <c r="B5" s="452">
        <v>1</v>
      </c>
      <c r="C5" s="109" t="s">
        <v>124</v>
      </c>
      <c r="D5" s="255">
        <v>475</v>
      </c>
      <c r="E5" s="380">
        <v>14.25</v>
      </c>
      <c r="F5" s="453">
        <v>34.44</v>
      </c>
      <c r="G5" s="257">
        <f>SUM(E5:F5)</f>
        <v>48.69</v>
      </c>
      <c r="H5" s="257">
        <f>D5-G5</f>
        <v>426.31</v>
      </c>
      <c r="I5" s="446"/>
    </row>
    <row r="6" spans="2:11" ht="54.95" customHeight="1" x14ac:dyDescent="0.2">
      <c r="B6" s="452">
        <v>2</v>
      </c>
      <c r="C6" s="109" t="s">
        <v>88</v>
      </c>
      <c r="D6" s="255">
        <v>370</v>
      </c>
      <c r="E6" s="380">
        <v>11.1</v>
      </c>
      <c r="F6" s="453">
        <v>26.83</v>
      </c>
      <c r="G6" s="257">
        <f>SUM(E6:F6)</f>
        <v>37.93</v>
      </c>
      <c r="H6" s="257">
        <f>D6-G6</f>
        <v>332.07</v>
      </c>
      <c r="I6" s="446"/>
    </row>
    <row r="7" spans="2:11" ht="54.95" customHeight="1" x14ac:dyDescent="0.2">
      <c r="B7" s="452">
        <v>3</v>
      </c>
      <c r="C7" s="109" t="s">
        <v>88</v>
      </c>
      <c r="D7" s="255">
        <v>445</v>
      </c>
      <c r="E7" s="380">
        <v>13.35</v>
      </c>
      <c r="F7" s="453">
        <v>32.26</v>
      </c>
      <c r="G7" s="257">
        <f>SUM(E7:F7)</f>
        <v>45.61</v>
      </c>
      <c r="H7" s="257">
        <f>D7-G7</f>
        <v>399.39</v>
      </c>
      <c r="I7" s="446"/>
    </row>
    <row r="8" spans="2:11" ht="54.95" customHeight="1" thickBot="1" x14ac:dyDescent="0.25">
      <c r="B8" s="452">
        <v>4</v>
      </c>
      <c r="C8" s="109" t="s">
        <v>71</v>
      </c>
      <c r="D8" s="255">
        <v>410</v>
      </c>
      <c r="E8" s="380">
        <v>12.3</v>
      </c>
      <c r="F8" s="453">
        <v>29.73</v>
      </c>
      <c r="G8" s="257">
        <f>SUM(E8:F8)</f>
        <v>42.03</v>
      </c>
      <c r="H8" s="257">
        <f>D8-G8</f>
        <v>367.97</v>
      </c>
      <c r="I8" s="446"/>
    </row>
    <row r="9" spans="2:11" ht="54.95" customHeight="1" thickBot="1" x14ac:dyDescent="0.25">
      <c r="B9" s="752" t="s">
        <v>97</v>
      </c>
      <c r="C9" s="753"/>
      <c r="D9" s="379">
        <f>SUM(D5:D8)</f>
        <v>1700</v>
      </c>
      <c r="E9" s="379">
        <f t="shared" ref="E9:H9" si="0">SUM(E5:E8)</f>
        <v>51</v>
      </c>
      <c r="F9" s="379">
        <f t="shared" si="0"/>
        <v>123.26</v>
      </c>
      <c r="G9" s="379">
        <f t="shared" si="0"/>
        <v>174.26000000000002</v>
      </c>
      <c r="H9" s="379">
        <f>SUM(H5:H8)</f>
        <v>1525.74</v>
      </c>
      <c r="I9" s="116" t="s">
        <v>50</v>
      </c>
    </row>
    <row r="10" spans="2:11" x14ac:dyDescent="0.2">
      <c r="B10" s="10"/>
      <c r="C10" s="8"/>
      <c r="D10" s="11"/>
      <c r="E10" s="11"/>
      <c r="F10" s="11"/>
      <c r="G10" s="11"/>
      <c r="H10" s="11"/>
      <c r="I10" s="9"/>
    </row>
    <row r="11" spans="2:11" x14ac:dyDescent="0.2">
      <c r="B11" s="10"/>
      <c r="C11" s="8"/>
      <c r="D11" s="11"/>
      <c r="E11" s="11"/>
      <c r="F11" s="11"/>
      <c r="G11" s="11"/>
      <c r="H11" s="11"/>
      <c r="I11" s="9"/>
    </row>
    <row r="12" spans="2:11" x14ac:dyDescent="0.2">
      <c r="B12" s="10"/>
      <c r="C12" s="8"/>
      <c r="D12" s="11"/>
      <c r="E12" s="11"/>
      <c r="F12" s="11"/>
      <c r="G12" s="11"/>
      <c r="H12" s="11"/>
      <c r="I12" s="9"/>
    </row>
    <row r="13" spans="2:11" x14ac:dyDescent="0.2">
      <c r="B13" s="409"/>
      <c r="C13" s="4"/>
      <c r="D13" s="295"/>
      <c r="E13" s="295"/>
      <c r="F13" s="295"/>
      <c r="G13" s="295"/>
      <c r="H13" s="295"/>
      <c r="I13" s="3"/>
    </row>
    <row r="14" spans="2:11" ht="15.75" x14ac:dyDescent="0.25">
      <c r="B14" s="811"/>
      <c r="C14" s="119" t="str">
        <f>'REG.'!D16</f>
        <v>SR. HERNAN JOSE TORRES ROMERO</v>
      </c>
      <c r="D14" s="119"/>
      <c r="E14" s="119"/>
      <c r="F14" s="119" t="str">
        <f>'REG.'!G16</f>
        <v xml:space="preserve">LICDO. NAHIN ARNELGE FERRUFINO </v>
      </c>
      <c r="G14" s="119"/>
      <c r="H14" s="812"/>
      <c r="I14" s="119" t="str">
        <f>'REG.'!K16</f>
        <v>LICDA. GLORIA ISABEL GONZALEZ</v>
      </c>
    </row>
    <row r="15" spans="2:11" ht="15.75" x14ac:dyDescent="0.25">
      <c r="B15" s="811"/>
      <c r="C15" s="119" t="str">
        <f>'REG.'!D17</f>
        <v>SINDICO MPAL.</v>
      </c>
      <c r="D15" s="119"/>
      <c r="E15" s="119"/>
      <c r="F15" s="119" t="str">
        <f>'REG.'!G17</f>
        <v>ALCALDE MPAL.</v>
      </c>
      <c r="G15" s="119"/>
      <c r="H15" s="812"/>
      <c r="I15" s="119" t="str">
        <f>'REG.'!K17</f>
        <v>CONTADORA MPAL.</v>
      </c>
      <c r="J15" s="5"/>
      <c r="K15" s="5"/>
    </row>
    <row r="16" spans="2:11" ht="15.75" x14ac:dyDescent="0.25">
      <c r="B16" s="811"/>
      <c r="C16" s="119"/>
      <c r="D16" s="119"/>
      <c r="E16" s="119"/>
      <c r="F16" s="119"/>
      <c r="G16" s="119"/>
      <c r="H16" s="812"/>
      <c r="I16" s="119"/>
      <c r="J16" s="5"/>
      <c r="K16" s="5"/>
    </row>
    <row r="17" spans="2:11" s="72" customFormat="1" ht="15.75" x14ac:dyDescent="0.25">
      <c r="B17" s="89"/>
      <c r="C17" s="708"/>
      <c r="D17" s="708"/>
      <c r="E17" s="708"/>
      <c r="F17" s="709"/>
      <c r="G17" s="53"/>
      <c r="H17" s="53"/>
      <c r="I17" s="53"/>
      <c r="K17" s="51"/>
    </row>
    <row r="18" spans="2:11" s="72" customFormat="1" ht="15.75" x14ac:dyDescent="0.25">
      <c r="B18" s="89"/>
      <c r="C18" s="708"/>
      <c r="D18" s="708"/>
      <c r="E18" s="708"/>
      <c r="F18" s="709"/>
      <c r="G18" s="53"/>
      <c r="H18" s="53"/>
      <c r="I18" s="53"/>
      <c r="K18" s="51"/>
    </row>
    <row r="19" spans="2:11" s="35" customFormat="1" ht="15.75" x14ac:dyDescent="0.25">
      <c r="B19" s="710"/>
      <c r="C19" s="710"/>
      <c r="D19" s="710" t="str">
        <f>'REG.'!D21</f>
        <v xml:space="preserve">LICDA. CARINA PATRICIA FLORES </v>
      </c>
      <c r="E19" s="710"/>
      <c r="F19" s="61"/>
      <c r="G19" s="119" t="str">
        <f>'REG.'!G21</f>
        <v>SR. MARIO ALBERTO DIAZ</v>
      </c>
      <c r="H19" s="119"/>
      <c r="I19" s="119"/>
      <c r="J19" s="41"/>
      <c r="K19" s="41"/>
    </row>
    <row r="20" spans="2:11" s="35" customFormat="1" ht="12.75" customHeight="1" x14ac:dyDescent="0.25">
      <c r="B20" s="710"/>
      <c r="C20" s="710"/>
      <c r="D20" s="710" t="str">
        <f>'REG.'!D22</f>
        <v>JEFA DE DESARROLLO HUMANO</v>
      </c>
      <c r="E20" s="710"/>
      <c r="F20" s="61"/>
      <c r="G20" s="119" t="str">
        <f>'REG.'!G22</f>
        <v>TESORERO MPAL.</v>
      </c>
      <c r="H20" s="119"/>
      <c r="I20" s="119"/>
      <c r="J20" s="41"/>
      <c r="K20" s="41"/>
    </row>
    <row r="21" spans="2:11" s="35" customFormat="1" ht="12.75" customHeight="1" x14ac:dyDescent="0.25">
      <c r="B21" s="119"/>
      <c r="C21" s="119"/>
      <c r="D21" s="119"/>
      <c r="E21" s="119"/>
      <c r="F21" s="119"/>
      <c r="G21" s="39"/>
      <c r="H21" s="39"/>
      <c r="I21" s="39"/>
      <c r="J21" s="41"/>
      <c r="K21" s="41"/>
    </row>
    <row r="22" spans="2:11" s="35" customFormat="1" ht="15" x14ac:dyDescent="0.25">
      <c r="B22" s="41"/>
      <c r="C22" s="41"/>
      <c r="D22" s="41"/>
      <c r="E22" s="41"/>
      <c r="F22" s="41"/>
      <c r="J22" s="41"/>
      <c r="K22" s="41"/>
    </row>
    <row r="23" spans="2:1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</sheetData>
  <mergeCells count="2">
    <mergeCell ref="B4:I4"/>
    <mergeCell ref="B9:C9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45F71"/>
  </sheetPr>
  <dimension ref="A1:L25"/>
  <sheetViews>
    <sheetView showWhiteSpace="0" topLeftCell="A4" zoomScale="69" zoomScaleNormal="69" zoomScalePageLayoutView="75" workbookViewId="0">
      <selection activeCell="J16" sqref="J16"/>
    </sheetView>
  </sheetViews>
  <sheetFormatPr baseColWidth="10" defaultRowHeight="12.75" x14ac:dyDescent="0.2"/>
  <cols>
    <col min="1" max="1" width="19.42578125" style="99" customWidth="1"/>
    <col min="2" max="2" width="4.28515625" style="99" customWidth="1"/>
    <col min="3" max="3" width="15.42578125" style="123" customWidth="1"/>
    <col min="4" max="4" width="13.42578125" style="175" customWidth="1"/>
    <col min="5" max="5" width="14.42578125" style="175" customWidth="1"/>
    <col min="6" max="6" width="12" style="175" customWidth="1"/>
    <col min="7" max="7" width="12.42578125" style="175" customWidth="1"/>
    <col min="8" max="8" width="12" style="175" customWidth="1"/>
    <col min="9" max="9" width="13.5703125" style="175" customWidth="1"/>
    <col min="10" max="10" width="14.140625" style="175" customWidth="1"/>
    <col min="11" max="11" width="31.140625" style="99" customWidth="1"/>
    <col min="12" max="16384" width="11.42578125" style="99"/>
  </cols>
  <sheetData>
    <row r="1" spans="1:11" ht="18" x14ac:dyDescent="0.25">
      <c r="E1" s="864" t="str">
        <f>MERC.MLES!E1</f>
        <v>PLANILLA DE SUEL DEL MES DE NOVIEMBRE 2019</v>
      </c>
    </row>
    <row r="2" spans="1:11" ht="16.5" thickBot="1" x14ac:dyDescent="0.3">
      <c r="B2" s="89"/>
      <c r="C2" s="208"/>
      <c r="D2" s="174"/>
      <c r="I2" s="174"/>
      <c r="J2" s="174"/>
      <c r="K2" s="89"/>
    </row>
    <row r="3" spans="1:11" s="72" customFormat="1" ht="84.75" customHeight="1" thickBot="1" x14ac:dyDescent="0.3">
      <c r="B3" s="212" t="s">
        <v>11</v>
      </c>
      <c r="C3" s="213" t="s">
        <v>1</v>
      </c>
      <c r="D3" s="214" t="s">
        <v>20</v>
      </c>
      <c r="E3" s="214" t="s">
        <v>2</v>
      </c>
      <c r="F3" s="214" t="s">
        <v>15</v>
      </c>
      <c r="G3" s="214" t="s">
        <v>119</v>
      </c>
      <c r="H3" s="214" t="s">
        <v>8</v>
      </c>
      <c r="I3" s="214" t="s">
        <v>138</v>
      </c>
      <c r="J3" s="449" t="s">
        <v>25</v>
      </c>
      <c r="K3" s="450" t="s">
        <v>5</v>
      </c>
    </row>
    <row r="4" spans="1:11" ht="24.75" customHeight="1" thickBot="1" x14ac:dyDescent="0.25">
      <c r="B4" s="754" t="s">
        <v>53</v>
      </c>
      <c r="C4" s="755"/>
      <c r="D4" s="755"/>
      <c r="E4" s="755"/>
      <c r="F4" s="755"/>
      <c r="G4" s="755"/>
      <c r="H4" s="755"/>
      <c r="I4" s="755"/>
      <c r="J4" s="755"/>
      <c r="K4" s="756"/>
    </row>
    <row r="5" spans="1:11" ht="50.1" customHeight="1" thickBot="1" x14ac:dyDescent="0.25">
      <c r="B5" s="511">
        <v>1</v>
      </c>
      <c r="C5" s="625" t="s">
        <v>148</v>
      </c>
      <c r="D5" s="512">
        <v>505</v>
      </c>
      <c r="E5" s="513">
        <v>15.15</v>
      </c>
      <c r="F5" s="514">
        <v>36.61</v>
      </c>
      <c r="G5" s="514">
        <v>0</v>
      </c>
      <c r="H5" s="515">
        <v>0</v>
      </c>
      <c r="I5" s="516">
        <f>SUM(E5:H5)</f>
        <v>51.76</v>
      </c>
      <c r="J5" s="517">
        <f>+D5-I5</f>
        <v>453.24</v>
      </c>
      <c r="K5" s="518"/>
    </row>
    <row r="6" spans="1:11" ht="20.25" customHeight="1" thickBot="1" x14ac:dyDescent="0.25">
      <c r="B6" s="757" t="s">
        <v>61</v>
      </c>
      <c r="C6" s="758"/>
      <c r="D6" s="758"/>
      <c r="E6" s="758"/>
      <c r="F6" s="758"/>
      <c r="G6" s="758"/>
      <c r="H6" s="758"/>
      <c r="I6" s="758"/>
      <c r="J6" s="758"/>
      <c r="K6" s="759"/>
    </row>
    <row r="7" spans="1:11" ht="49.5" customHeight="1" x14ac:dyDescent="0.2">
      <c r="B7" s="572">
        <v>2</v>
      </c>
      <c r="C7" s="573" t="s">
        <v>121</v>
      </c>
      <c r="D7" s="574">
        <v>475</v>
      </c>
      <c r="E7" s="575">
        <v>14.25</v>
      </c>
      <c r="F7" s="576">
        <v>34.44</v>
      </c>
      <c r="G7" s="577">
        <v>0</v>
      </c>
      <c r="H7" s="577">
        <v>0</v>
      </c>
      <c r="I7" s="399">
        <f t="shared" ref="I7:I13" si="0">SUM(E7:H7)</f>
        <v>48.69</v>
      </c>
      <c r="J7" s="447">
        <f t="shared" ref="J7:J13" si="1">+D7-I7</f>
        <v>426.31</v>
      </c>
      <c r="K7" s="578"/>
    </row>
    <row r="8" spans="1:11" ht="49.5" customHeight="1" x14ac:dyDescent="0.3">
      <c r="B8" s="392">
        <v>3</v>
      </c>
      <c r="C8" s="400" t="s">
        <v>30</v>
      </c>
      <c r="D8" s="312">
        <v>475</v>
      </c>
      <c r="E8" s="312">
        <v>14.25</v>
      </c>
      <c r="F8" s="312">
        <v>0</v>
      </c>
      <c r="G8" s="312">
        <v>0</v>
      </c>
      <c r="H8" s="397">
        <v>28.5</v>
      </c>
      <c r="I8" s="399">
        <f t="shared" si="0"/>
        <v>42.75</v>
      </c>
      <c r="J8" s="447">
        <f t="shared" si="1"/>
        <v>432.25</v>
      </c>
      <c r="K8" s="448"/>
    </row>
    <row r="9" spans="1:11" ht="50.1" customHeight="1" x14ac:dyDescent="0.3">
      <c r="B9" s="392">
        <v>4</v>
      </c>
      <c r="C9" s="393" t="s">
        <v>30</v>
      </c>
      <c r="D9" s="444">
        <v>400</v>
      </c>
      <c r="E9" s="312">
        <v>12</v>
      </c>
      <c r="F9" s="312">
        <v>29</v>
      </c>
      <c r="G9" s="312">
        <v>0</v>
      </c>
      <c r="H9" s="397">
        <v>0</v>
      </c>
      <c r="I9" s="399">
        <f t="shared" si="0"/>
        <v>41</v>
      </c>
      <c r="J9" s="447">
        <f t="shared" si="1"/>
        <v>359</v>
      </c>
      <c r="K9" s="448"/>
    </row>
    <row r="10" spans="1:11" ht="50.1" customHeight="1" x14ac:dyDescent="0.3">
      <c r="B10" s="392">
        <v>5</v>
      </c>
      <c r="C10" s="394" t="s">
        <v>30</v>
      </c>
      <c r="D10" s="395">
        <v>360</v>
      </c>
      <c r="E10" s="396">
        <v>10.8</v>
      </c>
      <c r="F10" s="396">
        <v>0</v>
      </c>
      <c r="G10" s="396">
        <v>26.1</v>
      </c>
      <c r="H10" s="397">
        <v>0</v>
      </c>
      <c r="I10" s="399">
        <f t="shared" si="0"/>
        <v>36.900000000000006</v>
      </c>
      <c r="J10" s="447">
        <f t="shared" si="1"/>
        <v>323.10000000000002</v>
      </c>
      <c r="K10" s="448"/>
    </row>
    <row r="11" spans="1:11" ht="50.1" customHeight="1" x14ac:dyDescent="0.3">
      <c r="B11" s="392">
        <v>6</v>
      </c>
      <c r="C11" s="394" t="s">
        <v>30</v>
      </c>
      <c r="D11" s="395">
        <v>370</v>
      </c>
      <c r="E11" s="396">
        <v>11.1</v>
      </c>
      <c r="F11" s="396">
        <v>26.83</v>
      </c>
      <c r="G11" s="396">
        <v>0</v>
      </c>
      <c r="H11" s="397">
        <v>0</v>
      </c>
      <c r="I11" s="399">
        <f>SUM(E11:H11)</f>
        <v>37.93</v>
      </c>
      <c r="J11" s="447">
        <f t="shared" si="1"/>
        <v>332.07</v>
      </c>
      <c r="K11" s="477"/>
    </row>
    <row r="12" spans="1:11" ht="50.1" customHeight="1" x14ac:dyDescent="0.3">
      <c r="B12" s="392">
        <v>7</v>
      </c>
      <c r="C12" s="394" t="s">
        <v>30</v>
      </c>
      <c r="D12" s="395">
        <v>325</v>
      </c>
      <c r="E12" s="396">
        <v>9.75</v>
      </c>
      <c r="F12" s="396" t="s">
        <v>39</v>
      </c>
      <c r="G12" s="396">
        <v>0</v>
      </c>
      <c r="H12" s="398">
        <v>19.5</v>
      </c>
      <c r="I12" s="399">
        <f t="shared" si="0"/>
        <v>29.25</v>
      </c>
      <c r="J12" s="476">
        <f t="shared" si="1"/>
        <v>295.75</v>
      </c>
      <c r="K12" s="477"/>
    </row>
    <row r="13" spans="1:11" ht="50.1" customHeight="1" thickBot="1" x14ac:dyDescent="0.35">
      <c r="B13" s="392">
        <v>8</v>
      </c>
      <c r="C13" s="394" t="s">
        <v>30</v>
      </c>
      <c r="D13" s="395">
        <v>315</v>
      </c>
      <c r="E13" s="396">
        <v>9.4499999999999993</v>
      </c>
      <c r="F13" s="396">
        <v>22.84</v>
      </c>
      <c r="G13" s="396">
        <v>0</v>
      </c>
      <c r="H13" s="398">
        <v>0</v>
      </c>
      <c r="I13" s="399">
        <f t="shared" si="0"/>
        <v>32.29</v>
      </c>
      <c r="J13" s="476">
        <f t="shared" si="1"/>
        <v>282.70999999999998</v>
      </c>
      <c r="K13" s="579"/>
    </row>
    <row r="14" spans="1:11" s="101" customFormat="1" ht="50.1" customHeight="1" thickBot="1" x14ac:dyDescent="0.25">
      <c r="B14" s="752" t="s">
        <v>98</v>
      </c>
      <c r="C14" s="753"/>
      <c r="D14" s="313">
        <f>SUM(D5:D13)</f>
        <v>3225</v>
      </c>
      <c r="E14" s="313">
        <f>SUM(E5:E13)</f>
        <v>96.75</v>
      </c>
      <c r="F14" s="313">
        <f>SUM(F5:F13)</f>
        <v>149.72</v>
      </c>
      <c r="G14" s="313">
        <f>SUM(G5:G13)</f>
        <v>26.1</v>
      </c>
      <c r="H14" s="313">
        <f>SUM(H5:H13)</f>
        <v>48</v>
      </c>
      <c r="I14" s="313">
        <f>SUM(I5:I13)</f>
        <v>320.57</v>
      </c>
      <c r="J14" s="451">
        <f>SUM(J5:J13)</f>
        <v>2904.4300000000003</v>
      </c>
      <c r="K14" s="116" t="s">
        <v>72</v>
      </c>
    </row>
    <row r="15" spans="1:11" x14ac:dyDescent="0.2">
      <c r="B15" s="102"/>
      <c r="C15" s="126"/>
      <c r="D15" s="176"/>
      <c r="E15" s="176"/>
      <c r="F15" s="176"/>
      <c r="G15" s="176"/>
      <c r="H15" s="176"/>
      <c r="I15" s="176"/>
      <c r="J15" s="176"/>
      <c r="K15" s="103"/>
    </row>
    <row r="16" spans="1:11" ht="15.75" x14ac:dyDescent="0.25">
      <c r="A16" s="818"/>
      <c r="B16" s="813"/>
      <c r="C16" s="821"/>
      <c r="D16" s="814"/>
      <c r="E16" s="814"/>
      <c r="F16" s="814"/>
      <c r="G16" s="814"/>
      <c r="H16" s="814"/>
      <c r="I16" s="814"/>
      <c r="J16" s="814"/>
      <c r="K16" s="815"/>
    </row>
    <row r="17" spans="1:12" ht="15.75" x14ac:dyDescent="0.25">
      <c r="A17" s="818"/>
      <c r="B17" s="813"/>
      <c r="C17" s="821"/>
      <c r="D17" s="814"/>
      <c r="E17" s="814"/>
      <c r="F17" s="814"/>
      <c r="G17" s="814"/>
      <c r="H17" s="814"/>
      <c r="I17" s="814"/>
      <c r="J17" s="814"/>
      <c r="K17" s="815"/>
    </row>
    <row r="18" spans="1:12" ht="15.75" x14ac:dyDescent="0.25">
      <c r="A18" s="818"/>
      <c r="B18" s="813"/>
      <c r="C18" s="821" t="str">
        <f>MERC.MLES!C14</f>
        <v>SR. HERNAN JOSE TORRES ROMERO</v>
      </c>
      <c r="D18" s="814"/>
      <c r="E18" s="814"/>
      <c r="F18" s="814" t="str">
        <f>MERC.MLES!F14</f>
        <v xml:space="preserve">LICDO. NAHIN ARNELGE FERRUFINO </v>
      </c>
      <c r="G18" s="814"/>
      <c r="H18" s="822"/>
      <c r="I18" s="814"/>
      <c r="J18" s="814" t="str">
        <f>MERC.MLES!I14</f>
        <v>LICDA. GLORIA ISABEL GONZALEZ</v>
      </c>
      <c r="K18" s="815"/>
    </row>
    <row r="19" spans="1:12" ht="15.75" x14ac:dyDescent="0.25">
      <c r="A19" s="818"/>
      <c r="B19" s="813"/>
      <c r="C19" s="821" t="str">
        <f>MERC.MLES!C15</f>
        <v>SINDICO MPAL.</v>
      </c>
      <c r="D19" s="814"/>
      <c r="E19" s="814"/>
      <c r="F19" s="814" t="str">
        <f>MERC.MLES!F15</f>
        <v>ALCALDE MPAL.</v>
      </c>
      <c r="G19" s="814"/>
      <c r="H19" s="814"/>
      <c r="I19" s="814"/>
      <c r="J19" s="814" t="str">
        <f>MERC.MLES!I15</f>
        <v>CONTADORA MPAL.</v>
      </c>
      <c r="K19" s="815"/>
    </row>
    <row r="20" spans="1:12" ht="18" customHeight="1" x14ac:dyDescent="0.25">
      <c r="A20" s="818"/>
      <c r="B20" s="818"/>
      <c r="C20" s="819"/>
      <c r="D20" s="820"/>
      <c r="E20" s="820"/>
      <c r="F20" s="820"/>
      <c r="G20" s="816"/>
      <c r="H20" s="820"/>
      <c r="I20" s="820"/>
      <c r="J20" s="820"/>
      <c r="K20" s="817"/>
      <c r="L20" s="97"/>
    </row>
    <row r="21" spans="1:12" ht="15.75" x14ac:dyDescent="0.25">
      <c r="A21" s="818"/>
      <c r="B21" s="818"/>
      <c r="C21" s="819"/>
      <c r="D21" s="820"/>
      <c r="E21" s="820"/>
      <c r="F21" s="820"/>
      <c r="G21" s="820"/>
      <c r="H21" s="820"/>
      <c r="I21" s="820"/>
      <c r="J21" s="820"/>
      <c r="K21" s="818"/>
      <c r="L21" s="104"/>
    </row>
    <row r="22" spans="1:12" ht="15.75" x14ac:dyDescent="0.25">
      <c r="A22" s="818"/>
      <c r="B22" s="818"/>
      <c r="C22" s="819"/>
      <c r="D22" s="820" t="str">
        <f>MERC.MLES!D19</f>
        <v xml:space="preserve">LICDA. CARINA PATRICIA FLORES </v>
      </c>
      <c r="E22" s="820"/>
      <c r="F22" s="820"/>
      <c r="G22" s="820"/>
      <c r="H22" s="820" t="str">
        <f>MERC.MLES!G19</f>
        <v>SR. MARIO ALBERTO DIAZ</v>
      </c>
      <c r="I22" s="820"/>
      <c r="J22" s="820"/>
      <c r="K22" s="818"/>
    </row>
    <row r="23" spans="1:12" ht="15.75" x14ac:dyDescent="0.25">
      <c r="A23" s="818"/>
      <c r="B23" s="818"/>
      <c r="C23" s="819"/>
      <c r="D23" s="820" t="str">
        <f>MERC.MLES!D20</f>
        <v>JEFA DE DESARROLLO HUMANO</v>
      </c>
      <c r="E23" s="820"/>
      <c r="F23" s="820"/>
      <c r="G23" s="820"/>
      <c r="H23" s="820" t="str">
        <f>MERC.MLES!G20</f>
        <v>TESORERO MPAL.</v>
      </c>
      <c r="I23" s="820"/>
      <c r="J23" s="820"/>
      <c r="K23" s="818"/>
    </row>
    <row r="24" spans="1:12" ht="15.75" x14ac:dyDescent="0.25">
      <c r="A24" s="818"/>
      <c r="B24" s="818"/>
      <c r="C24" s="819"/>
      <c r="D24" s="820"/>
      <c r="E24" s="820"/>
      <c r="F24" s="820"/>
      <c r="G24" s="820"/>
      <c r="H24" s="820"/>
      <c r="I24" s="820"/>
      <c r="J24" s="820"/>
      <c r="K24" s="818"/>
    </row>
    <row r="25" spans="1:12" ht="15.75" x14ac:dyDescent="0.25">
      <c r="A25" s="818"/>
      <c r="B25" s="818"/>
      <c r="C25" s="819"/>
      <c r="D25" s="820"/>
      <c r="E25" s="820"/>
      <c r="F25" s="820"/>
      <c r="G25" s="820"/>
      <c r="H25" s="820"/>
      <c r="I25" s="820"/>
      <c r="J25" s="820"/>
      <c r="K25" s="818"/>
    </row>
  </sheetData>
  <mergeCells count="3">
    <mergeCell ref="B4:K4"/>
    <mergeCell ref="B6:K6"/>
    <mergeCell ref="B14:C14"/>
  </mergeCells>
  <pageMargins left="0.23622047244094491" right="0.23622047244094491" top="0.74803149606299213" bottom="0.74803149606299213" header="0.31496062992125984" footer="0.31496062992125984"/>
  <pageSetup paperSize="5" scale="46" orientation="landscape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theme="2" tint="-0.89999084444715716"/>
  </sheetPr>
  <dimension ref="A1:L37"/>
  <sheetViews>
    <sheetView topLeftCell="A13" zoomScale="71" zoomScaleNormal="71" workbookViewId="0">
      <selection activeCell="D25" sqref="D25"/>
    </sheetView>
  </sheetViews>
  <sheetFormatPr baseColWidth="10" defaultRowHeight="12.75" x14ac:dyDescent="0.2"/>
  <cols>
    <col min="1" max="1" width="4.28515625" style="6" customWidth="1"/>
    <col min="2" max="2" width="18" style="6" customWidth="1"/>
    <col min="3" max="3" width="19.5703125" style="6" customWidth="1"/>
    <col min="4" max="4" width="16.42578125" style="6" customWidth="1"/>
    <col min="5" max="7" width="14.42578125" style="6" customWidth="1"/>
    <col min="8" max="8" width="14" style="123" customWidth="1"/>
    <col min="9" max="9" width="15" style="6" customWidth="1"/>
    <col min="10" max="10" width="16" style="6" customWidth="1"/>
    <col min="11" max="11" width="34.42578125" style="6" customWidth="1"/>
    <col min="12" max="16384" width="11.42578125" style="6"/>
  </cols>
  <sheetData>
    <row r="1" spans="1:11" ht="42" customHeight="1" x14ac:dyDescent="0.25">
      <c r="D1" s="865" t="str">
        <f>AIP!E1</f>
        <v>PLANILLA DE SUEL DEL MES DE NOVIEMBRE 2019</v>
      </c>
    </row>
    <row r="2" spans="1:11" ht="12" customHeight="1" thickBot="1" x14ac:dyDescent="0.4">
      <c r="A2" s="60"/>
      <c r="B2" s="15"/>
      <c r="C2" s="36"/>
      <c r="D2" s="36"/>
      <c r="E2" s="36"/>
      <c r="F2" s="36"/>
      <c r="G2" s="36"/>
      <c r="J2" s="70"/>
      <c r="K2" s="71"/>
    </row>
    <row r="3" spans="1:11" s="39" customFormat="1" ht="110.25" customHeight="1" thickBot="1" x14ac:dyDescent="0.25">
      <c r="A3" s="688" t="s">
        <v>11</v>
      </c>
      <c r="B3" s="523" t="s">
        <v>1</v>
      </c>
      <c r="C3" s="523" t="s">
        <v>20</v>
      </c>
      <c r="D3" s="523" t="s">
        <v>4</v>
      </c>
      <c r="E3" s="523" t="s">
        <v>15</v>
      </c>
      <c r="F3" s="523" t="s">
        <v>19</v>
      </c>
      <c r="G3" s="523"/>
      <c r="H3" s="674" t="s">
        <v>132</v>
      </c>
      <c r="I3" s="523" t="s">
        <v>22</v>
      </c>
      <c r="J3" s="523" t="s">
        <v>28</v>
      </c>
      <c r="K3" s="695" t="s">
        <v>23</v>
      </c>
    </row>
    <row r="4" spans="1:11" s="39" customFormat="1" ht="30.75" customHeight="1" thickBot="1" x14ac:dyDescent="0.25">
      <c r="A4" s="760" t="s">
        <v>60</v>
      </c>
      <c r="B4" s="761"/>
      <c r="C4" s="761"/>
      <c r="D4" s="761"/>
      <c r="E4" s="761"/>
      <c r="F4" s="761"/>
      <c r="G4" s="761"/>
      <c r="H4" s="761"/>
      <c r="I4" s="761"/>
      <c r="J4" s="761"/>
      <c r="K4" s="762"/>
    </row>
    <row r="5" spans="1:11" s="39" customFormat="1" ht="51" customHeight="1" x14ac:dyDescent="0.2">
      <c r="A5" s="672">
        <v>1</v>
      </c>
      <c r="B5" s="478" t="s">
        <v>157</v>
      </c>
      <c r="C5" s="663">
        <v>395</v>
      </c>
      <c r="D5" s="664">
        <v>11.85</v>
      </c>
      <c r="E5" s="664">
        <v>28.64</v>
      </c>
      <c r="F5" s="665">
        <v>0</v>
      </c>
      <c r="G5" s="665">
        <v>0</v>
      </c>
      <c r="H5" s="665">
        <v>0</v>
      </c>
      <c r="I5" s="618">
        <f>SUM(D5:H5)</f>
        <v>40.49</v>
      </c>
      <c r="J5" s="618">
        <f>(C5-I5)</f>
        <v>354.51</v>
      </c>
      <c r="K5" s="446"/>
    </row>
    <row r="6" spans="1:11" s="39" customFormat="1" ht="50.25" customHeight="1" thickBot="1" x14ac:dyDescent="0.25">
      <c r="A6" s="122">
        <v>2</v>
      </c>
      <c r="B6" s="666" t="s">
        <v>153</v>
      </c>
      <c r="C6" s="667">
        <v>361</v>
      </c>
      <c r="D6" s="667">
        <v>10.83</v>
      </c>
      <c r="E6" s="667">
        <v>26.17</v>
      </c>
      <c r="F6" s="668">
        <v>0</v>
      </c>
      <c r="G6" s="712">
        <v>0</v>
      </c>
      <c r="H6" s="669">
        <v>0</v>
      </c>
      <c r="I6" s="670">
        <f>SUM(D6:H6)</f>
        <v>37</v>
      </c>
      <c r="J6" s="670">
        <f>(C6-I6)</f>
        <v>324</v>
      </c>
      <c r="K6" s="671"/>
    </row>
    <row r="7" spans="1:11" s="64" customFormat="1" ht="33.75" customHeight="1" thickBot="1" x14ac:dyDescent="0.25">
      <c r="A7" s="749" t="s">
        <v>73</v>
      </c>
      <c r="B7" s="750"/>
      <c r="C7" s="750"/>
      <c r="D7" s="750"/>
      <c r="E7" s="750"/>
      <c r="F7" s="750"/>
      <c r="G7" s="750"/>
      <c r="H7" s="750"/>
      <c r="I7" s="750"/>
      <c r="J7" s="750"/>
      <c r="K7" s="751"/>
    </row>
    <row r="8" spans="1:11" s="562" customFormat="1" ht="50.25" customHeight="1" x14ac:dyDescent="0.2">
      <c r="A8" s="565">
        <v>3</v>
      </c>
      <c r="B8" s="563" t="s">
        <v>144</v>
      </c>
      <c r="C8" s="564">
        <v>445</v>
      </c>
      <c r="D8" s="564">
        <v>13.35</v>
      </c>
      <c r="E8" s="564">
        <v>32.26</v>
      </c>
      <c r="F8" s="566">
        <v>0</v>
      </c>
      <c r="G8" s="566">
        <v>0</v>
      </c>
      <c r="H8" s="566">
        <v>0</v>
      </c>
      <c r="I8" s="571">
        <f>SUM(D8:H8)</f>
        <v>45.61</v>
      </c>
      <c r="J8" s="571">
        <f>(C8-I8)</f>
        <v>399.39</v>
      </c>
      <c r="K8" s="567"/>
    </row>
    <row r="9" spans="1:11" s="64" customFormat="1" ht="51" customHeight="1" thickBot="1" x14ac:dyDescent="0.25">
      <c r="A9" s="385">
        <v>4</v>
      </c>
      <c r="B9" s="401" t="s">
        <v>75</v>
      </c>
      <c r="C9" s="568">
        <v>340</v>
      </c>
      <c r="D9" s="144">
        <v>10.199999999999999</v>
      </c>
      <c r="E9" s="144">
        <v>24.65</v>
      </c>
      <c r="F9" s="569">
        <v>0</v>
      </c>
      <c r="G9" s="569">
        <v>0</v>
      </c>
      <c r="H9" s="569">
        <v>0</v>
      </c>
      <c r="I9" s="117">
        <f>SUM(D9:H9)</f>
        <v>34.849999999999994</v>
      </c>
      <c r="J9" s="117">
        <f>(C9-I9)</f>
        <v>305.14999999999998</v>
      </c>
      <c r="K9" s="386"/>
    </row>
    <row r="10" spans="1:11" ht="24" customHeight="1" thickBot="1" x14ac:dyDescent="0.25">
      <c r="A10" s="749" t="s">
        <v>99</v>
      </c>
      <c r="B10" s="750"/>
      <c r="C10" s="750"/>
      <c r="D10" s="750"/>
      <c r="E10" s="750"/>
      <c r="F10" s="750"/>
      <c r="G10" s="750"/>
      <c r="H10" s="750"/>
      <c r="I10" s="750"/>
      <c r="J10" s="750"/>
      <c r="K10" s="751"/>
    </row>
    <row r="11" spans="1:11" ht="35.25" customHeight="1" x14ac:dyDescent="0.2">
      <c r="A11" s="713">
        <v>5</v>
      </c>
      <c r="B11" s="273" t="s">
        <v>161</v>
      </c>
      <c r="C11" s="711">
        <v>410</v>
      </c>
      <c r="D11" s="711">
        <v>12.3</v>
      </c>
      <c r="E11" s="711">
        <v>0</v>
      </c>
      <c r="F11" s="711">
        <v>0</v>
      </c>
      <c r="G11" s="711">
        <v>24.6</v>
      </c>
      <c r="H11" s="711">
        <v>0</v>
      </c>
      <c r="I11" s="484">
        <f>SUM(D11:H11)</f>
        <v>36.900000000000006</v>
      </c>
      <c r="J11" s="484">
        <f t="shared" ref="J11" si="0">(C11-I11)</f>
        <v>373.1</v>
      </c>
      <c r="K11" s="713"/>
    </row>
    <row r="12" spans="1:11" ht="56.25" customHeight="1" x14ac:dyDescent="0.2">
      <c r="A12" s="482">
        <v>6</v>
      </c>
      <c r="B12" s="483" t="s">
        <v>112</v>
      </c>
      <c r="C12" s="484">
        <v>330</v>
      </c>
      <c r="D12" s="484">
        <v>9.9</v>
      </c>
      <c r="E12" s="484">
        <v>23.93</v>
      </c>
      <c r="F12" s="484">
        <v>0</v>
      </c>
      <c r="G12" s="484">
        <v>0</v>
      </c>
      <c r="H12" s="484">
        <v>0</v>
      </c>
      <c r="I12" s="484">
        <f t="shared" ref="I12:I17" si="1">SUM(D12:H12)</f>
        <v>33.83</v>
      </c>
      <c r="J12" s="484">
        <f t="shared" ref="J12:J17" si="2">(C12-I12)</f>
        <v>296.17</v>
      </c>
      <c r="K12" s="485"/>
    </row>
    <row r="13" spans="1:11" ht="51" customHeight="1" x14ac:dyDescent="0.2">
      <c r="A13" s="482">
        <v>7</v>
      </c>
      <c r="B13" s="483" t="s">
        <v>140</v>
      </c>
      <c r="C13" s="484">
        <v>315</v>
      </c>
      <c r="D13" s="484">
        <v>9.4499999999999993</v>
      </c>
      <c r="E13" s="484">
        <v>22.84</v>
      </c>
      <c r="F13" s="484">
        <v>0</v>
      </c>
      <c r="G13" s="484">
        <v>0</v>
      </c>
      <c r="H13" s="484">
        <v>0</v>
      </c>
      <c r="I13" s="484">
        <f>SUM(D13:H13)</f>
        <v>32.29</v>
      </c>
      <c r="J13" s="484">
        <f t="shared" si="2"/>
        <v>282.70999999999998</v>
      </c>
      <c r="K13" s="485"/>
    </row>
    <row r="14" spans="1:11" s="64" customFormat="1" ht="51" customHeight="1" x14ac:dyDescent="0.2">
      <c r="A14" s="381">
        <v>8</v>
      </c>
      <c r="B14" s="443" t="s">
        <v>66</v>
      </c>
      <c r="C14" s="272">
        <v>360</v>
      </c>
      <c r="D14" s="120">
        <v>10.8</v>
      </c>
      <c r="E14" s="120">
        <v>26.1</v>
      </c>
      <c r="F14" s="120">
        <v>0</v>
      </c>
      <c r="G14" s="120">
        <v>0</v>
      </c>
      <c r="H14" s="138">
        <v>0</v>
      </c>
      <c r="I14" s="58">
        <f t="shared" si="1"/>
        <v>36.900000000000006</v>
      </c>
      <c r="J14" s="58">
        <f t="shared" si="2"/>
        <v>323.10000000000002</v>
      </c>
      <c r="K14" s="383"/>
    </row>
    <row r="15" spans="1:11" ht="51" customHeight="1" x14ac:dyDescent="0.2">
      <c r="A15" s="381">
        <v>9</v>
      </c>
      <c r="B15" s="443" t="s">
        <v>66</v>
      </c>
      <c r="C15" s="138">
        <v>315</v>
      </c>
      <c r="D15" s="58">
        <v>9.4499999999999993</v>
      </c>
      <c r="E15" s="384">
        <v>0</v>
      </c>
      <c r="F15" s="384">
        <v>22.84</v>
      </c>
      <c r="G15" s="384">
        <v>0</v>
      </c>
      <c r="H15" s="384">
        <v>0</v>
      </c>
      <c r="I15" s="58">
        <f t="shared" si="1"/>
        <v>32.29</v>
      </c>
      <c r="J15" s="58">
        <f t="shared" si="2"/>
        <v>282.70999999999998</v>
      </c>
      <c r="K15" s="382"/>
    </row>
    <row r="16" spans="1:11" ht="51" customHeight="1" x14ac:dyDescent="0.2">
      <c r="A16" s="381">
        <v>10</v>
      </c>
      <c r="B16" s="258" t="s">
        <v>142</v>
      </c>
      <c r="C16" s="384">
        <v>370</v>
      </c>
      <c r="D16" s="384">
        <v>11.1</v>
      </c>
      <c r="E16" s="384">
        <v>0</v>
      </c>
      <c r="F16" s="384">
        <v>26.83</v>
      </c>
      <c r="G16" s="384">
        <v>0</v>
      </c>
      <c r="H16" s="384">
        <v>0</v>
      </c>
      <c r="I16" s="58">
        <f t="shared" si="1"/>
        <v>37.93</v>
      </c>
      <c r="J16" s="58">
        <f t="shared" si="2"/>
        <v>332.07</v>
      </c>
      <c r="K16" s="382"/>
    </row>
    <row r="17" spans="1:12" ht="51" customHeight="1" thickBot="1" x14ac:dyDescent="0.25">
      <c r="A17" s="385">
        <v>11</v>
      </c>
      <c r="B17" s="260" t="s">
        <v>89</v>
      </c>
      <c r="C17" s="261">
        <v>331</v>
      </c>
      <c r="D17" s="117">
        <v>9.93</v>
      </c>
      <c r="E17" s="261">
        <v>24</v>
      </c>
      <c r="F17" s="261">
        <v>0</v>
      </c>
      <c r="G17" s="261">
        <v>0</v>
      </c>
      <c r="H17" s="261">
        <v>0</v>
      </c>
      <c r="I17" s="117">
        <f>SUM(D17:H17)</f>
        <v>33.93</v>
      </c>
      <c r="J17" s="117">
        <f t="shared" si="2"/>
        <v>297.07</v>
      </c>
      <c r="K17" s="386"/>
    </row>
    <row r="18" spans="1:12" ht="24" customHeight="1" thickBot="1" x14ac:dyDescent="0.25">
      <c r="A18" s="749" t="s">
        <v>81</v>
      </c>
      <c r="B18" s="750"/>
      <c r="C18" s="750"/>
      <c r="D18" s="750"/>
      <c r="E18" s="750"/>
      <c r="F18" s="750"/>
      <c r="G18" s="750"/>
      <c r="H18" s="750"/>
      <c r="I18" s="750"/>
      <c r="J18" s="750"/>
      <c r="K18" s="751"/>
    </row>
    <row r="19" spans="1:12" ht="51" customHeight="1" thickBot="1" x14ac:dyDescent="0.25">
      <c r="A19" s="387">
        <v>12</v>
      </c>
      <c r="B19" s="388" t="s">
        <v>40</v>
      </c>
      <c r="C19" s="237">
        <v>1100</v>
      </c>
      <c r="D19" s="238">
        <v>30</v>
      </c>
      <c r="E19" s="171">
        <v>79.75</v>
      </c>
      <c r="F19" s="389">
        <v>0</v>
      </c>
      <c r="G19" s="389">
        <v>0</v>
      </c>
      <c r="H19" s="390">
        <v>79</v>
      </c>
      <c r="I19" s="153">
        <f>SUM(D19:H19)</f>
        <v>188.75</v>
      </c>
      <c r="J19" s="153">
        <f>(C19-I19)</f>
        <v>911.25</v>
      </c>
      <c r="K19" s="391"/>
    </row>
    <row r="20" spans="1:12" ht="39.950000000000003" customHeight="1" thickBot="1" x14ac:dyDescent="0.25">
      <c r="A20" s="763" t="s">
        <v>6</v>
      </c>
      <c r="B20" s="764"/>
      <c r="C20" s="115">
        <f>SUM(C5:C19)</f>
        <v>5072</v>
      </c>
      <c r="D20" s="115">
        <f t="shared" ref="D20:I20" si="3">SUM(D5:D19)</f>
        <v>149.16</v>
      </c>
      <c r="E20" s="115">
        <f t="shared" si="3"/>
        <v>288.34000000000003</v>
      </c>
      <c r="F20" s="115">
        <f t="shared" si="3"/>
        <v>49.67</v>
      </c>
      <c r="G20" s="115">
        <f t="shared" si="3"/>
        <v>24.6</v>
      </c>
      <c r="H20" s="115">
        <f t="shared" si="3"/>
        <v>79</v>
      </c>
      <c r="I20" s="115">
        <f>SUM(I5:I19)</f>
        <v>590.77</v>
      </c>
      <c r="J20" s="115">
        <f>SUM(J5:J19)</f>
        <v>4481.2300000000005</v>
      </c>
      <c r="K20" s="86" t="s">
        <v>50</v>
      </c>
    </row>
    <row r="21" spans="1:12" x14ac:dyDescent="0.2">
      <c r="A21" s="10"/>
      <c r="B21" s="8"/>
      <c r="C21" s="11"/>
      <c r="D21" s="11"/>
      <c r="E21" s="11"/>
      <c r="F21" s="11"/>
      <c r="G21" s="11"/>
      <c r="H21" s="134"/>
      <c r="I21" s="11"/>
      <c r="J21" s="11"/>
      <c r="K21" s="9"/>
    </row>
    <row r="22" spans="1:12" x14ac:dyDescent="0.2">
      <c r="A22" s="10"/>
      <c r="B22" s="12" t="s">
        <v>7</v>
      </c>
      <c r="C22" s="12"/>
      <c r="D22" s="12"/>
      <c r="E22" s="12"/>
      <c r="F22" s="12"/>
      <c r="G22" s="12"/>
      <c r="H22" s="135"/>
      <c r="I22" s="12"/>
      <c r="J22" s="11"/>
      <c r="K22" s="9"/>
    </row>
    <row r="23" spans="1:12" x14ac:dyDescent="0.2">
      <c r="A23" s="10"/>
      <c r="B23" s="3"/>
      <c r="C23" s="3"/>
      <c r="D23" s="3"/>
      <c r="E23" s="3"/>
      <c r="F23" s="3"/>
      <c r="G23" s="3"/>
      <c r="H23" s="206"/>
      <c r="I23" s="3"/>
      <c r="J23" s="295"/>
      <c r="K23" s="9"/>
    </row>
    <row r="24" spans="1:12" x14ac:dyDescent="0.2">
      <c r="A24" s="10"/>
      <c r="B24" s="3"/>
      <c r="C24" s="3"/>
      <c r="D24" s="3"/>
      <c r="E24" s="3"/>
      <c r="F24" s="3"/>
      <c r="G24" s="3"/>
      <c r="H24" s="206"/>
      <c r="I24" s="3"/>
      <c r="J24" s="295"/>
      <c r="K24" s="9"/>
    </row>
    <row r="25" spans="1:12" x14ac:dyDescent="0.2">
      <c r="A25" s="10"/>
      <c r="B25" s="3" t="str">
        <f>AIP!C18</f>
        <v>SR. HERNAN JOSE TORRES ROMERO</v>
      </c>
      <c r="C25" s="3"/>
      <c r="D25" s="3"/>
      <c r="E25" s="294" t="str">
        <f>AIP!F18</f>
        <v xml:space="preserve">LICDO. NAHIN ARNELGE FERRUFINO </v>
      </c>
      <c r="F25" s="3"/>
      <c r="G25" s="3"/>
      <c r="H25" s="206"/>
      <c r="I25" s="294" t="str">
        <f>AIP!J18</f>
        <v>LICDA. GLORIA ISABEL GONZALEZ</v>
      </c>
      <c r="J25" s="295"/>
      <c r="K25" s="9"/>
    </row>
    <row r="26" spans="1:12" x14ac:dyDescent="0.2">
      <c r="A26" s="10"/>
      <c r="B26" s="3" t="str">
        <f>AIP!C19</f>
        <v>SINDICO MPAL.</v>
      </c>
      <c r="C26" s="3"/>
      <c r="D26" s="3"/>
      <c r="E26" s="294" t="str">
        <f>AIP!F19</f>
        <v>ALCALDE MPAL.</v>
      </c>
      <c r="F26" s="3"/>
      <c r="G26" s="3"/>
      <c r="H26" s="206"/>
      <c r="I26" s="294" t="str">
        <f>AIP!J19</f>
        <v>CONTADORA MPAL.</v>
      </c>
      <c r="J26" s="295"/>
      <c r="K26" s="9"/>
    </row>
    <row r="27" spans="1:12" s="35" customFormat="1" ht="15" x14ac:dyDescent="0.25">
      <c r="A27" s="42"/>
      <c r="B27" s="31"/>
      <c r="C27" s="31"/>
      <c r="D27" s="31"/>
      <c r="E27" s="27"/>
      <c r="F27" s="27"/>
      <c r="G27" s="27"/>
      <c r="H27" s="823"/>
      <c r="I27" s="3"/>
      <c r="J27" s="3"/>
      <c r="L27" s="41"/>
    </row>
    <row r="28" spans="1:12" s="35" customFormat="1" ht="15" x14ac:dyDescent="0.25">
      <c r="A28" s="42"/>
      <c r="B28" s="31"/>
      <c r="C28" s="31"/>
      <c r="D28" s="31"/>
      <c r="E28" s="27"/>
      <c r="F28" s="27"/>
      <c r="G28" s="27"/>
      <c r="H28" s="823"/>
      <c r="I28" s="3"/>
      <c r="J28" s="3"/>
      <c r="L28" s="41"/>
    </row>
    <row r="29" spans="1:12" s="35" customFormat="1" ht="15" x14ac:dyDescent="0.25">
      <c r="A29" s="42"/>
      <c r="B29" s="31"/>
      <c r="C29" s="824" t="str">
        <f>AIP!D22</f>
        <v xml:space="preserve">LICDA. CARINA PATRICIA FLORES </v>
      </c>
      <c r="D29" s="31"/>
      <c r="E29" s="27"/>
      <c r="F29" s="27"/>
      <c r="G29" s="825" t="str">
        <f>AIP!H22</f>
        <v>SR. MARIO ALBERTO DIAZ</v>
      </c>
      <c r="H29" s="823"/>
      <c r="I29" s="3"/>
      <c r="J29" s="3"/>
      <c r="L29" s="41"/>
    </row>
    <row r="30" spans="1:12" s="35" customFormat="1" ht="15" x14ac:dyDescent="0.25">
      <c r="A30" s="42"/>
      <c r="B30" s="31"/>
      <c r="C30" s="824" t="str">
        <f>AIP!D23</f>
        <v>JEFA DE DESARROLLO HUMANO</v>
      </c>
      <c r="D30" s="31"/>
      <c r="E30" s="27"/>
      <c r="F30" s="27"/>
      <c r="G30" s="825" t="str">
        <f>AIP!H23</f>
        <v>TESORERO MPAL.</v>
      </c>
      <c r="H30" s="823"/>
      <c r="I30" s="3"/>
      <c r="J30" s="3"/>
      <c r="L30" s="41"/>
    </row>
    <row r="31" spans="1:12" s="35" customFormat="1" ht="15" x14ac:dyDescent="0.25">
      <c r="A31" s="42"/>
      <c r="B31" s="31"/>
      <c r="C31" s="31"/>
      <c r="D31" s="31"/>
      <c r="E31" s="27"/>
      <c r="F31" s="27"/>
      <c r="G31" s="27"/>
      <c r="H31" s="823"/>
      <c r="I31" s="3"/>
      <c r="J31" s="118"/>
      <c r="L31" s="41"/>
    </row>
    <row r="32" spans="1:12" s="35" customFormat="1" ht="15.75" x14ac:dyDescent="0.25">
      <c r="A32" s="42"/>
      <c r="B32" s="42"/>
      <c r="C32" s="42"/>
      <c r="D32" s="42"/>
      <c r="E32" s="20"/>
      <c r="F32" s="20"/>
      <c r="G32" s="20"/>
      <c r="H32" s="137"/>
      <c r="I32" s="765" t="s">
        <v>46</v>
      </c>
      <c r="J32" s="765"/>
      <c r="L32" s="41"/>
    </row>
    <row r="33" spans="1:8" s="35" customFormat="1" ht="15" x14ac:dyDescent="0.25">
      <c r="A33" s="41"/>
      <c r="B33" s="41"/>
      <c r="C33" s="43"/>
      <c r="D33" s="43"/>
      <c r="H33" s="136"/>
    </row>
    <row r="34" spans="1:8" s="35" customFormat="1" ht="14.25" x14ac:dyDescent="0.2">
      <c r="H34" s="136"/>
    </row>
    <row r="35" spans="1:8" s="35" customFormat="1" ht="14.25" x14ac:dyDescent="0.2">
      <c r="H35" s="136"/>
    </row>
    <row r="36" spans="1:8" s="35" customFormat="1" ht="14.25" x14ac:dyDescent="0.2">
      <c r="H36" s="136"/>
    </row>
    <row r="37" spans="1:8" s="35" customFormat="1" ht="14.25" x14ac:dyDescent="0.2">
      <c r="H37" s="136"/>
    </row>
  </sheetData>
  <mergeCells count="6">
    <mergeCell ref="I32:J32"/>
    <mergeCell ref="A4:K4"/>
    <mergeCell ref="A20:B20"/>
    <mergeCell ref="A10:K10"/>
    <mergeCell ref="A18:K18"/>
    <mergeCell ref="A7:K7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AIP</vt:lpstr>
      <vt:lpstr>TIANGUE Y RASTRO</vt:lpstr>
      <vt:lpstr>POLICIA1</vt:lpstr>
      <vt:lpstr>POLICIAS 2</vt:lpstr>
      <vt:lpstr>SERVICIOS GENERALES</vt:lpstr>
      <vt:lpstr>ASEO 1</vt:lpstr>
      <vt:lpstr>CENTRO DE FORMACION </vt:lpstr>
      <vt:lpstr>UNIDAD JURIDICA</vt:lpstr>
      <vt:lpstr>GESTION T.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2019-11-22T19:16:52Z</cp:lastPrinted>
  <dcterms:created xsi:type="dcterms:W3CDTF">2002-01-15T14:42:07Z</dcterms:created>
  <dcterms:modified xsi:type="dcterms:W3CDTF">2020-03-13T01:07:12Z</dcterms:modified>
</cp:coreProperties>
</file>