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OCTUBRE\"/>
    </mc:Choice>
  </mc:AlternateContent>
  <xr:revisionPtr revIDLastSave="0" documentId="13_ncr:1_{6B0AFCDB-6323-4B0F-84CA-5563672FF5B1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AIP" sheetId="112" r:id="rId8"/>
    <sheet name="TIANGUE Y RASTRO" sheetId="7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UNIDAD JURIDICA" sheetId="160" r:id="rId15"/>
    <sheet name="GESTION T." sheetId="118" r:id="rId16"/>
    <sheet name="CONTRATO" sheetId="159" r:id="rId17"/>
    <sheet name="CONTRATO NUEVO" sheetId="163" r:id="rId18"/>
  </sheets>
  <externalReferences>
    <externalReference r:id="rId19"/>
    <externalReference r:id="rId20"/>
  </externalReferences>
  <definedNames>
    <definedName name="_xlnm.Print_Area" localSheetId="0">DESPACHO!$A$1:$K$32</definedName>
    <definedName name="_xlnm.Print_Area" localSheetId="6">MERC.MLES!$A$1:$M$35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7" l="1"/>
  <c r="D14" i="17"/>
  <c r="J11" i="120"/>
  <c r="J8" i="120"/>
  <c r="J13" i="120"/>
  <c r="I13" i="120"/>
  <c r="H13" i="120"/>
  <c r="G13" i="120"/>
  <c r="F13" i="120"/>
  <c r="E13" i="120"/>
  <c r="D13" i="120"/>
  <c r="I16" i="107"/>
  <c r="I19" i="107" s="1"/>
  <c r="H19" i="107"/>
  <c r="E19" i="107"/>
  <c r="D19" i="107"/>
  <c r="D5" i="108"/>
  <c r="D13" i="108" s="1"/>
  <c r="J11" i="108"/>
  <c r="F11" i="108"/>
  <c r="E11" i="108"/>
  <c r="D11" i="108"/>
  <c r="I13" i="108"/>
  <c r="E13" i="108"/>
  <c r="J12" i="109"/>
  <c r="H12" i="109"/>
  <c r="F12" i="109"/>
  <c r="E12" i="109"/>
  <c r="D12" i="109"/>
  <c r="G8" i="121"/>
  <c r="G9" i="121" s="1"/>
  <c r="F9" i="121"/>
  <c r="E9" i="121"/>
  <c r="D9" i="121"/>
  <c r="F13" i="112"/>
  <c r="E13" i="112"/>
  <c r="D13" i="112"/>
  <c r="I17" i="7"/>
  <c r="I20" i="7"/>
  <c r="G20" i="7"/>
  <c r="E20" i="7"/>
  <c r="D20" i="7"/>
  <c r="C20" i="7"/>
  <c r="H8" i="113"/>
  <c r="H16" i="113"/>
  <c r="H17" i="113"/>
  <c r="E17" i="113"/>
  <c r="D17" i="113"/>
  <c r="C17" i="113"/>
  <c r="H14" i="114"/>
  <c r="H15" i="114"/>
  <c r="E15" i="114"/>
  <c r="C15" i="114"/>
  <c r="K14" i="115"/>
  <c r="K16" i="115"/>
  <c r="F16" i="115"/>
  <c r="E16" i="115"/>
  <c r="D16" i="115"/>
  <c r="F14" i="9"/>
  <c r="E14" i="9"/>
  <c r="D14" i="9"/>
  <c r="I19" i="9"/>
  <c r="I18" i="9"/>
  <c r="J16" i="115"/>
  <c r="I16" i="115"/>
  <c r="H16" i="115"/>
  <c r="G16" i="115"/>
  <c r="H14" i="9"/>
  <c r="H13" i="9"/>
  <c r="G14" i="9"/>
  <c r="I11" i="117"/>
  <c r="I15" i="117"/>
  <c r="I17" i="117"/>
  <c r="G17" i="117"/>
  <c r="D17" i="117"/>
  <c r="I6" i="160"/>
  <c r="I11" i="160"/>
  <c r="H11" i="160"/>
  <c r="D11" i="160"/>
  <c r="I14" i="118"/>
  <c r="F14" i="118"/>
  <c r="D14" i="118"/>
  <c r="K11" i="159"/>
  <c r="H11" i="159"/>
  <c r="F11" i="159"/>
  <c r="D11" i="159"/>
  <c r="H8" i="163"/>
  <c r="H9" i="163"/>
  <c r="D9" i="163"/>
  <c r="E1" i="115"/>
  <c r="D2" i="9" s="1"/>
  <c r="E2" i="117" s="1"/>
  <c r="F1" i="160" s="1"/>
  <c r="E4" i="118" s="1"/>
  <c r="E1" i="159" s="1"/>
  <c r="E2" i="163" s="1"/>
  <c r="D1" i="114"/>
  <c r="D3" i="113"/>
  <c r="D1" i="7"/>
  <c r="E1" i="112"/>
  <c r="D1" i="121"/>
  <c r="E1" i="109"/>
  <c r="E2" i="105"/>
  <c r="E3" i="107"/>
  <c r="F4" i="120"/>
  <c r="H23" i="160"/>
  <c r="H23" i="118" s="1"/>
  <c r="H22" i="160"/>
  <c r="H22" i="118" s="1"/>
  <c r="D23" i="160"/>
  <c r="C23" i="118" s="1"/>
  <c r="D22" i="160"/>
  <c r="C22" i="118" s="1"/>
  <c r="D23" i="115"/>
  <c r="D24" i="9" s="1"/>
  <c r="D22" i="115"/>
  <c r="D23" i="9" s="1"/>
  <c r="G20" i="115"/>
  <c r="F19" i="9" s="1"/>
  <c r="F21" i="117" s="1"/>
  <c r="F18" i="160" s="1"/>
  <c r="F18" i="118" s="1"/>
  <c r="G19" i="115"/>
  <c r="F18" i="9" s="1"/>
  <c r="F20" i="117" s="1"/>
  <c r="F17" i="160" s="1"/>
  <c r="F17" i="118" s="1"/>
  <c r="G26" i="114"/>
  <c r="I23" i="115" s="1"/>
  <c r="H24" i="9" s="1"/>
  <c r="G25" i="114"/>
  <c r="I22" i="115" s="1"/>
  <c r="H23" i="9" s="1"/>
  <c r="C26" i="114"/>
  <c r="C25" i="114"/>
  <c r="I21" i="114"/>
  <c r="J21" i="117" s="1"/>
  <c r="J18" i="160" s="1"/>
  <c r="J18" i="118" s="1"/>
  <c r="I20" i="114"/>
  <c r="J20" i="117" s="1"/>
  <c r="J17" i="160" s="1"/>
  <c r="J17" i="118" s="1"/>
  <c r="E21" i="114"/>
  <c r="E20" i="114"/>
  <c r="B21" i="114"/>
  <c r="C20" i="115" s="1"/>
  <c r="C19" i="9" s="1"/>
  <c r="C21" i="117" s="1"/>
  <c r="C18" i="160" s="1"/>
  <c r="C18" i="118" s="1"/>
  <c r="B20" i="114"/>
  <c r="C19" i="115" s="1"/>
  <c r="C18" i="9" s="1"/>
  <c r="C20" i="117" s="1"/>
  <c r="C17" i="160" s="1"/>
  <c r="C17" i="118" s="1"/>
  <c r="E28" i="113"/>
  <c r="E27" i="113"/>
  <c r="B28" i="113"/>
  <c r="B27" i="113"/>
  <c r="H23" i="113"/>
  <c r="H22" i="113"/>
  <c r="D23" i="113"/>
  <c r="D22" i="113"/>
  <c r="B23" i="113"/>
  <c r="B22" i="113"/>
  <c r="G30" i="7"/>
  <c r="G29" i="7"/>
  <c r="C30" i="7"/>
  <c r="C29" i="7"/>
  <c r="I26" i="7"/>
  <c r="I25" i="7"/>
  <c r="E26" i="7"/>
  <c r="E25" i="7"/>
  <c r="B26" i="7"/>
  <c r="B25" i="7"/>
  <c r="H23" i="112"/>
  <c r="H22" i="112"/>
  <c r="D23" i="112"/>
  <c r="D22" i="112"/>
  <c r="J18" i="112"/>
  <c r="J17" i="112"/>
  <c r="F18" i="112"/>
  <c r="F17" i="112"/>
  <c r="C18" i="112"/>
  <c r="C17" i="112"/>
  <c r="G19" i="121"/>
  <c r="G18" i="121"/>
  <c r="D19" i="121"/>
  <c r="D18" i="121"/>
  <c r="H14" i="121"/>
  <c r="H13" i="121"/>
  <c r="E14" i="121"/>
  <c r="E13" i="121"/>
  <c r="C14" i="121"/>
  <c r="C13" i="121"/>
  <c r="G22" i="109"/>
  <c r="G21" i="109"/>
  <c r="D21" i="109"/>
  <c r="D20" i="109"/>
  <c r="J17" i="109"/>
  <c r="J16" i="109"/>
  <c r="F17" i="109"/>
  <c r="F16" i="109"/>
  <c r="C17" i="109"/>
  <c r="C16" i="109"/>
  <c r="F22" i="108"/>
  <c r="F21" i="108"/>
  <c r="C22" i="108"/>
  <c r="C21" i="108"/>
  <c r="I18" i="108"/>
  <c r="I17" i="108"/>
  <c r="E18" i="108"/>
  <c r="E17" i="108"/>
  <c r="C18" i="108"/>
  <c r="C17" i="108"/>
  <c r="I28" i="105"/>
  <c r="I27" i="105"/>
  <c r="D28" i="105"/>
  <c r="D27" i="105"/>
  <c r="J22" i="105"/>
  <c r="J21" i="105"/>
  <c r="E22" i="105"/>
  <c r="E21" i="105"/>
  <c r="C22" i="105"/>
  <c r="C21" i="105"/>
  <c r="H30" i="107"/>
  <c r="H29" i="107"/>
  <c r="D30" i="107"/>
  <c r="D29" i="107"/>
  <c r="J26" i="107"/>
  <c r="J25" i="107"/>
  <c r="F26" i="107"/>
  <c r="F25" i="107"/>
  <c r="C26" i="107"/>
  <c r="C25" i="107"/>
  <c r="I22" i="120"/>
  <c r="I21" i="120"/>
  <c r="D22" i="120"/>
  <c r="D21" i="120"/>
  <c r="J18" i="120"/>
  <c r="J17" i="120"/>
  <c r="F18" i="120"/>
  <c r="F17" i="120"/>
  <c r="C18" i="120"/>
  <c r="C17" i="120"/>
  <c r="J14" i="17"/>
  <c r="H14" i="17"/>
  <c r="G14" i="17"/>
  <c r="F14" i="17"/>
  <c r="E14" i="17"/>
  <c r="D4" i="160" l="1"/>
  <c r="E4" i="160"/>
  <c r="F4" i="160"/>
  <c r="G4" i="160"/>
  <c r="H4" i="160"/>
  <c r="I5" i="160"/>
  <c r="J5" i="160" s="1"/>
  <c r="J6" i="160"/>
  <c r="D7" i="160"/>
  <c r="E7" i="160"/>
  <c r="F7" i="160"/>
  <c r="G7" i="160"/>
  <c r="H7" i="160"/>
  <c r="I8" i="160"/>
  <c r="J8" i="160" s="1"/>
  <c r="J7" i="160" s="1"/>
  <c r="D9" i="160"/>
  <c r="E9" i="160"/>
  <c r="F9" i="160"/>
  <c r="G9" i="160"/>
  <c r="H9" i="160"/>
  <c r="I10" i="160"/>
  <c r="I9" i="160" s="1"/>
  <c r="J10" i="160"/>
  <c r="J9" i="160" s="1"/>
  <c r="E11" i="160"/>
  <c r="F11" i="160"/>
  <c r="G11" i="160"/>
  <c r="I7" i="160" l="1"/>
  <c r="I4" i="160"/>
  <c r="J11" i="160"/>
  <c r="J4" i="160"/>
  <c r="I15" i="107" l="1"/>
  <c r="J15" i="107" s="1"/>
  <c r="D16" i="105" l="1"/>
  <c r="K5" i="115" l="1"/>
  <c r="L5" i="115" s="1"/>
  <c r="H20" i="7" l="1"/>
  <c r="F20" i="7"/>
  <c r="I6" i="7"/>
  <c r="J6" i="7" s="1"/>
  <c r="J15" i="117" l="1"/>
  <c r="H17" i="117"/>
  <c r="F17" i="117"/>
  <c r="I16" i="105" l="1"/>
  <c r="H16" i="105"/>
  <c r="G16" i="105"/>
  <c r="F16" i="105"/>
  <c r="E16" i="105"/>
  <c r="J14" i="105"/>
  <c r="K14" i="105" s="1"/>
  <c r="J7" i="105" l="1"/>
  <c r="K7" i="105" l="1"/>
  <c r="J8" i="105" l="1"/>
  <c r="E9" i="163"/>
  <c r="F9" i="163"/>
  <c r="G9" i="163"/>
  <c r="I11" i="112"/>
  <c r="I12" i="112"/>
  <c r="I11" i="118" l="1"/>
  <c r="J11" i="118" s="1"/>
  <c r="K8" i="105" l="1"/>
  <c r="H9" i="114" l="1"/>
  <c r="I9" i="114" s="1"/>
  <c r="H10" i="9" l="1"/>
  <c r="I10" i="9" s="1"/>
  <c r="I7" i="112"/>
  <c r="J7" i="112" s="1"/>
  <c r="K13" i="115"/>
  <c r="L13" i="115" s="1"/>
  <c r="L14" i="115" l="1"/>
  <c r="H12" i="9"/>
  <c r="I12" i="9" s="1"/>
  <c r="J13" i="105" l="1"/>
  <c r="I8" i="7" l="1"/>
  <c r="J8" i="7" l="1"/>
  <c r="J9" i="105" l="1"/>
  <c r="K9" i="105" l="1"/>
  <c r="K12" i="115" l="1"/>
  <c r="L12" i="115" s="1"/>
  <c r="J5" i="159" l="1"/>
  <c r="J11" i="105" l="1"/>
  <c r="I19" i="7" l="1"/>
  <c r="J19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I9" i="7"/>
  <c r="G7" i="121"/>
  <c r="G6" i="121"/>
  <c r="G5" i="121"/>
  <c r="H5" i="121" s="1"/>
  <c r="I10" i="109"/>
  <c r="J10" i="109" s="1"/>
  <c r="I11" i="109"/>
  <c r="G12" i="109"/>
  <c r="I8" i="109"/>
  <c r="J8" i="109" s="1"/>
  <c r="J9" i="7" l="1"/>
  <c r="J17" i="7"/>
  <c r="K8" i="115"/>
  <c r="L8" i="115" s="1"/>
  <c r="J20" i="7" l="1"/>
  <c r="H11" i="114" l="1"/>
  <c r="I11" i="114" s="1"/>
  <c r="G11" i="9"/>
  <c r="H11" i="9" l="1"/>
  <c r="I11" i="9" s="1"/>
  <c r="H7" i="163"/>
  <c r="I7" i="163" s="1"/>
  <c r="H6" i="163" l="1"/>
  <c r="I6" i="163" s="1"/>
  <c r="I14" i="107" l="1"/>
  <c r="I18" i="107"/>
  <c r="I17" i="107"/>
  <c r="I13" i="107"/>
  <c r="I12" i="107"/>
  <c r="I10" i="107"/>
  <c r="I9" i="107"/>
  <c r="I8" i="107"/>
  <c r="J8" i="107" s="1"/>
  <c r="J10" i="120"/>
  <c r="J9" i="120"/>
  <c r="K8" i="120"/>
  <c r="I13" i="17"/>
  <c r="I12" i="17"/>
  <c r="I10" i="17"/>
  <c r="J10" i="17" s="1"/>
  <c r="I13" i="9" l="1"/>
  <c r="E11" i="159" l="1"/>
  <c r="J15" i="105" l="1"/>
  <c r="K15" i="105" l="1"/>
  <c r="I8" i="163"/>
  <c r="J12" i="105"/>
  <c r="J16" i="105" s="1"/>
  <c r="I9" i="163" l="1"/>
  <c r="I9" i="118"/>
  <c r="I10" i="118"/>
  <c r="H8" i="121" l="1"/>
  <c r="I13" i="118"/>
  <c r="K15" i="115"/>
  <c r="H8" i="114"/>
  <c r="H7" i="114"/>
  <c r="H5" i="114"/>
  <c r="I5" i="114" s="1"/>
  <c r="H6" i="114"/>
  <c r="J9" i="108" l="1"/>
  <c r="H7" i="121" l="1"/>
  <c r="I9" i="117"/>
  <c r="J9" i="117" s="1"/>
  <c r="I6" i="114"/>
  <c r="H13" i="113" l="1"/>
  <c r="I13" i="113" s="1"/>
  <c r="G14" i="113"/>
  <c r="H14" i="113" s="1"/>
  <c r="I14" i="113" l="1"/>
  <c r="H10" i="114"/>
  <c r="I10" i="114" s="1"/>
  <c r="H13" i="114"/>
  <c r="I13" i="114" s="1"/>
  <c r="J8" i="159" l="1"/>
  <c r="J10" i="159"/>
  <c r="I8" i="114" l="1"/>
  <c r="J10" i="108"/>
  <c r="H15" i="113" l="1"/>
  <c r="I15" i="113" s="1"/>
  <c r="L15" i="115"/>
  <c r="J7" i="159" l="1"/>
  <c r="J11" i="159" s="1"/>
  <c r="K10" i="108"/>
  <c r="I7" i="117"/>
  <c r="J7" i="117" s="1"/>
  <c r="K7" i="159" l="1"/>
  <c r="J12" i="112" l="1"/>
  <c r="H4" i="159" l="1"/>
  <c r="G4" i="159"/>
  <c r="G11" i="159" s="1"/>
  <c r="F4" i="159"/>
  <c r="E4" i="159"/>
  <c r="D4" i="159"/>
  <c r="J13" i="118"/>
  <c r="J10" i="118"/>
  <c r="H14" i="118"/>
  <c r="G14" i="118"/>
  <c r="E14" i="118"/>
  <c r="I16" i="117"/>
  <c r="J16" i="117" s="1"/>
  <c r="J11" i="117"/>
  <c r="I10" i="117"/>
  <c r="J10" i="117" s="1"/>
  <c r="I8" i="117"/>
  <c r="J8" i="117" s="1"/>
  <c r="H9" i="9"/>
  <c r="I9" i="9" s="1"/>
  <c r="H8" i="9"/>
  <c r="I8" i="9" s="1"/>
  <c r="H6" i="9"/>
  <c r="I6" i="9" s="1"/>
  <c r="K10" i="115"/>
  <c r="L10" i="115" s="1"/>
  <c r="G15" i="114"/>
  <c r="F15" i="114"/>
  <c r="D15" i="114"/>
  <c r="I16" i="113"/>
  <c r="H12" i="113"/>
  <c r="I12" i="113" s="1"/>
  <c r="H11" i="113"/>
  <c r="I11" i="113" s="1"/>
  <c r="H10" i="113"/>
  <c r="I10" i="113" s="1"/>
  <c r="H9" i="113"/>
  <c r="J11" i="112"/>
  <c r="I10" i="112"/>
  <c r="J10" i="112" s="1"/>
  <c r="I9" i="112"/>
  <c r="J9" i="112" s="1"/>
  <c r="I8" i="112"/>
  <c r="J8" i="112" s="1"/>
  <c r="I9" i="113" l="1"/>
  <c r="J9" i="118"/>
  <c r="J14" i="118" s="1"/>
  <c r="G17" i="113"/>
  <c r="F17" i="113"/>
  <c r="H13" i="112"/>
  <c r="G13" i="112"/>
  <c r="G19" i="107"/>
  <c r="F19" i="107"/>
  <c r="I5" i="109" l="1"/>
  <c r="I6" i="109"/>
  <c r="J6" i="109" s="1"/>
  <c r="H6" i="121"/>
  <c r="J5" i="109" l="1"/>
  <c r="H12" i="114"/>
  <c r="I12" i="114" s="1"/>
  <c r="K11" i="115"/>
  <c r="L11" i="115" s="1"/>
  <c r="H7" i="9"/>
  <c r="I7" i="9" l="1"/>
  <c r="I14" i="9" l="1"/>
  <c r="K6" i="115" l="1"/>
  <c r="J13" i="17" l="1"/>
  <c r="J12" i="17" l="1"/>
  <c r="I7" i="114" l="1"/>
  <c r="I7" i="109"/>
  <c r="I12" i="109" s="1"/>
  <c r="J7" i="109" l="1"/>
  <c r="K13" i="105"/>
  <c r="K10" i="120"/>
  <c r="J9" i="107" l="1"/>
  <c r="I14" i="114" l="1"/>
  <c r="J4" i="159" l="1"/>
  <c r="I6" i="117"/>
  <c r="H9" i="121" l="1"/>
  <c r="J6" i="117"/>
  <c r="K8" i="159" l="1"/>
  <c r="I5" i="112" l="1"/>
  <c r="I13" i="112" s="1"/>
  <c r="J5" i="112" l="1"/>
  <c r="J13" i="112" s="1"/>
  <c r="I4" i="159" l="1"/>
  <c r="I11" i="159" s="1"/>
  <c r="K10" i="159" l="1"/>
  <c r="K5" i="159"/>
  <c r="K4" i="159" l="1"/>
  <c r="J11" i="109" l="1"/>
  <c r="I11" i="108" l="1"/>
  <c r="I5" i="108"/>
  <c r="H5" i="108"/>
  <c r="G5" i="108"/>
  <c r="J12" i="108"/>
  <c r="J7" i="108"/>
  <c r="J6" i="108"/>
  <c r="I8" i="113" l="1"/>
  <c r="I17" i="113" l="1"/>
  <c r="K6" i="108" l="1"/>
  <c r="J8" i="108"/>
  <c r="K7" i="108"/>
  <c r="K9" i="108"/>
  <c r="E5" i="108"/>
  <c r="G11" i="108"/>
  <c r="H11" i="108"/>
  <c r="H13" i="108" s="1"/>
  <c r="F5" i="108"/>
  <c r="J18" i="107"/>
  <c r="K12" i="105"/>
  <c r="J12" i="120"/>
  <c r="K11" i="120"/>
  <c r="K9" i="120"/>
  <c r="K7" i="115"/>
  <c r="L6" i="115"/>
  <c r="I15" i="114"/>
  <c r="J17" i="107"/>
  <c r="J16" i="107"/>
  <c r="J19" i="107" s="1"/>
  <c r="J14" i="107"/>
  <c r="J13" i="107"/>
  <c r="J12" i="107"/>
  <c r="J10" i="107"/>
  <c r="E13" i="117"/>
  <c r="E17" i="117" s="1"/>
  <c r="K12" i="120" l="1"/>
  <c r="K8" i="108"/>
  <c r="J5" i="108"/>
  <c r="J13" i="108" s="1"/>
  <c r="K11" i="105"/>
  <c r="K16" i="105" s="1"/>
  <c r="I13" i="117"/>
  <c r="F13" i="108"/>
  <c r="G13" i="108"/>
  <c r="L7" i="115"/>
  <c r="K12" i="108"/>
  <c r="K11" i="108" s="1"/>
  <c r="L16" i="115" l="1"/>
  <c r="K13" i="120"/>
  <c r="K5" i="108"/>
  <c r="K13" i="108" s="1"/>
  <c r="J13" i="117"/>
  <c r="J17" i="117" l="1"/>
</calcChain>
</file>

<file path=xl/sharedStrings.xml><?xml version="1.0" encoding="utf-8"?>
<sst xmlns="http://schemas.openxmlformats.org/spreadsheetml/2006/main" count="404" uniqueCount="172">
  <si>
    <t>INPEP</t>
  </si>
  <si>
    <t>CARGO</t>
  </si>
  <si>
    <t>I S S S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</si>
  <si>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</si>
  <si>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</si>
  <si>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</si>
  <si>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</si>
  <si>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</si>
  <si>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</si>
  <si>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</si>
  <si>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</si>
  <si>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</si>
  <si>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</si>
  <si>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</si>
  <si>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</si>
  <si>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</si>
  <si>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</si>
  <si>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</si>
  <si>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</si>
  <si>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</si>
  <si>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</si>
  <si>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</si>
  <si>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</si>
  <si>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</si>
  <si>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</si>
  <si>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</si>
  <si>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</si>
  <si>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</si>
  <si>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</si>
  <si>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</si>
  <si>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</si>
  <si>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</si>
  <si>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</si>
  <si>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Concerje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</si>
  <si>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</si>
  <si>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</si>
  <si>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</si>
  <si>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</si>
  <si>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</si>
  <si>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</si>
  <si>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</si>
  <si>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</si>
  <si>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</si>
  <si>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Guarda Parques</t>
  </si>
  <si>
    <t>Policia Municipal</t>
  </si>
  <si>
    <t xml:space="preserve"> </t>
  </si>
  <si>
    <t xml:space="preserve">Asistente 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</si>
  <si>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</si>
  <si>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</si>
  <si>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</si>
  <si>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</si>
  <si>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</si>
  <si>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</si>
  <si>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</si>
  <si>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</si>
  <si>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</si>
  <si>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.........................</t>
  </si>
  <si>
    <t>DESPACHO MUNICIPAL</t>
  </si>
  <si>
    <t xml:space="preserve">Tecnico </t>
  </si>
  <si>
    <t>TIANGUE Y RASTRO MUNICIPAL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</si>
  <si>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</si>
  <si>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</si>
  <si>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</si>
  <si>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</si>
  <si>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</si>
  <si>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</si>
  <si>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</si>
  <si>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</si>
  <si>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</si>
  <si>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</si>
  <si>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</si>
  <si>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</si>
  <si>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</si>
  <si>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CEMENTERIOS MUNICIPALES</t>
  </si>
  <si>
    <t>Digitadora</t>
  </si>
  <si>
    <t>Panteonero</t>
  </si>
  <si>
    <t>………………………</t>
  </si>
  <si>
    <t>Tesorero Municipal</t>
  </si>
  <si>
    <t>Jefe de UACI</t>
  </si>
  <si>
    <t>ASEO  Y ORNATO PUBLICO</t>
  </si>
  <si>
    <t>Gestor de Mora Judicial</t>
  </si>
  <si>
    <t>UATM, CIFRA: 18-9319-1-0102-2-000-51201</t>
  </si>
  <si>
    <t>UNIDAD CONTRAVENCIONAL MUNICIPAL</t>
  </si>
  <si>
    <t>0202  POLICIA MUNICIPAL</t>
  </si>
  <si>
    <t>Recepcionista</t>
  </si>
  <si>
    <t>Asistente UACI</t>
  </si>
  <si>
    <t>Inspector</t>
  </si>
  <si>
    <t>Responsable de Catastro Inmuebles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</si>
  <si>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</si>
  <si>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</si>
  <si>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</si>
  <si>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</si>
  <si>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</si>
  <si>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</si>
  <si>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</si>
  <si>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........................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</si>
  <si>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</si>
  <si>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</si>
  <si>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</si>
  <si>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</si>
  <si>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</si>
  <si>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</si>
  <si>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</si>
  <si>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</si>
  <si>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 xml:space="preserve">  UNIDAD JURIDICA</t>
  </si>
  <si>
    <t>ALCALDE MUNICIPAL</t>
  </si>
  <si>
    <t xml:space="preserve"> DIRECCION Y ADMINISTRACION SUPERIOR, DESPACHO MUNICIPAL 18-9319-1-0101-2-000-51101</t>
  </si>
  <si>
    <t>Enc. De Informatica y Soporte Tecnico</t>
  </si>
  <si>
    <t>INFORMATICA Y SOPORTE TECNICO, Cifra: 18-9319-1-0202-2-000-51201</t>
  </si>
  <si>
    <t>Jefe de Aseo Publico y Ornato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</si>
  <si>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</si>
  <si>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</si>
  <si>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</si>
  <si>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</si>
  <si>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</si>
  <si>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</si>
  <si>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Sub Jefe de Aseo Publico y Ornato</t>
  </si>
  <si>
    <t>Psicologo</t>
  </si>
  <si>
    <t>Asistente de  Gestion Territorial y Org. Com.</t>
  </si>
  <si>
    <t>Encargada de Gestion Territorial y Organiz. Comunit.</t>
  </si>
  <si>
    <t>AFP'S CRECER</t>
  </si>
  <si>
    <t>RENTA 10%</t>
  </si>
  <si>
    <t>Jefe</t>
  </si>
  <si>
    <t>Responsable Presupuesto</t>
  </si>
  <si>
    <t>Auditora Interna</t>
  </si>
  <si>
    <t>Administador</t>
  </si>
  <si>
    <t>Jefa</t>
  </si>
  <si>
    <t>Confrontadora</t>
  </si>
  <si>
    <t>JURIDICO MUNICIPAL</t>
  </si>
  <si>
    <t>Motorista del Camion Recolector</t>
  </si>
  <si>
    <t>Instructora de Cosmetologia</t>
  </si>
  <si>
    <t>ASISTENTE DE SECRETARIA MUNICIPAL</t>
  </si>
  <si>
    <t>Instructora de Corte y Confección</t>
  </si>
  <si>
    <t>RENTA</t>
  </si>
  <si>
    <t>.....................................................................</t>
  </si>
  <si>
    <t xml:space="preserve"> $    -  </t>
  </si>
  <si>
    <t>AFP CONFIA</t>
  </si>
  <si>
    <t xml:space="preserve">MOTORISTA </t>
  </si>
  <si>
    <t>Motorista del camion Recolector</t>
  </si>
  <si>
    <t>TOTAL  DE  DESC.</t>
  </si>
  <si>
    <t>Digitador</t>
  </si>
  <si>
    <t>Asistente de Educacion Cultura y Deporte</t>
  </si>
  <si>
    <t>Responsable Ctas Corriente</t>
  </si>
  <si>
    <t>Instructor de Aeróbicos</t>
  </si>
  <si>
    <t xml:space="preserve"> DESARROLLO HUMANO</t>
  </si>
  <si>
    <t>Encargada de Cementerio</t>
  </si>
  <si>
    <t>MANTENIMIENTO  GENERAL</t>
  </si>
  <si>
    <t>Instructora de Panaderia y Cocina</t>
  </si>
  <si>
    <t>NIÑEZ, ADOLESCENCIA Y ADULTO MAYOR</t>
  </si>
  <si>
    <t>Encargada de Arhivo Inst.</t>
  </si>
  <si>
    <t>AFPS CONFIA</t>
  </si>
  <si>
    <t>ASEO Y ORNATO PUBLICO 18-9319-1-0202-2-000-1-51201</t>
  </si>
  <si>
    <t>Jefe de Desarrollo Humano</t>
  </si>
  <si>
    <t>Encargada de niñez y Adolec.</t>
  </si>
  <si>
    <t>Asistente   del Rastro Mpal.</t>
  </si>
  <si>
    <t>Encargado de Mantenimiento General</t>
  </si>
  <si>
    <t xml:space="preserve">SR. HERNAN JOSE TORRES </t>
  </si>
  <si>
    <t>SINDICO MPAL.</t>
  </si>
  <si>
    <t>LICDO. NAHIN ARNELGE FERRUFINO</t>
  </si>
  <si>
    <t>ALCALDE MPAL</t>
  </si>
  <si>
    <t>LICDA. GLORIA ISABEL GONZALEZ</t>
  </si>
  <si>
    <t>CONTADORA MPAL</t>
  </si>
  <si>
    <t>LICDA. CARINA PATRICIA FLORES</t>
  </si>
  <si>
    <t>JEFA DE DESARROLLO HUMANO</t>
  </si>
  <si>
    <t>SR. MARIO ALBERTO DIAZ</t>
  </si>
  <si>
    <t>TESORERO MPAL.</t>
  </si>
  <si>
    <t xml:space="preserve">LIDA. CARINA PATRICIA FLORES </t>
  </si>
  <si>
    <t>TESORERO MPAL</t>
  </si>
  <si>
    <t>PLANILLA DE SUELDO DEL MES DE OCTUBRE DE 2019</t>
  </si>
  <si>
    <t>PLANILLA DE SUELDO DE OCTUBRE 2019</t>
  </si>
  <si>
    <t>LIDA. GLORIA ISABEL GONZALEZ</t>
  </si>
  <si>
    <t>CONTADORA MPAL.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</si>
</sst>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¢&quot;* #,##0.00_);_(&quot;¢&quot;* \(#,##0.00\);_(&quot;¢&quot;* &quot;-&quot;??_);_(@_)"/>
    <numFmt numFmtId="166" formatCode="_([$$-409]* #,##0.00_);_([$$-409]* \(#,##0.00\);_([$$-409]* &quot;-&quot;??_);_(@_)"/>
    <numFmt numFmtId="167" formatCode="_([$$-440A]* #,##0.00_);_([$$-440A]* \(#,##0.00\);_([$$-440A]* &quot;-&quot;??_);_(@_)"/>
    <numFmt numFmtId="168" formatCode="_-[$$-440A]* #,##0.00_-;\-[$$-440A]* #,##0.00_-;_-[$$-440A]* &quot;-&quot;??_-;_-@_-"/>
  </numFmts>
  <fonts count="1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u/>
      <sz val="10"/>
      <name val="Calibri"/>
      <family val="2"/>
    </font>
    <font>
      <sz val="12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sz val="14.5"/>
      <color theme="1"/>
      <name val="Calibri"/>
      <family val="2"/>
    </font>
    <font>
      <sz val="13"/>
      <color rgb="FF000000"/>
      <name val="Calibri"/>
      <family val="2"/>
    </font>
    <font>
      <sz val="14"/>
      <color theme="1"/>
      <name val="Arial"/>
      <family val="2"/>
    </font>
    <font>
      <sz val="9"/>
      <color theme="1"/>
      <name val="Calibri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68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6" fontId="23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24" fillId="0" borderId="0" xfId="0" applyFont="1"/>
    <xf numFmtId="0" fontId="15" fillId="0" borderId="0" xfId="0" applyFont="1" applyAlignment="1">
      <alignment horizontal="center"/>
    </xf>
    <xf numFmtId="166" fontId="23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44" fontId="25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/>
    <xf numFmtId="0" fontId="35" fillId="0" borderId="0" xfId="0" applyFont="1" applyAlignment="1">
      <alignment horizontal="center"/>
    </xf>
    <xf numFmtId="0" fontId="24" fillId="3" borderId="3" xfId="0" applyFont="1" applyFill="1" applyBorder="1" applyAlignment="1">
      <alignment horizontal="center" vertical="center" wrapText="1"/>
    </xf>
    <xf numFmtId="0" fontId="54" fillId="0" borderId="0" xfId="0" applyFont="1"/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7" fillId="0" borderId="0" xfId="0" applyFont="1"/>
    <xf numFmtId="0" fontId="7" fillId="3" borderId="0" xfId="0" applyFont="1" applyFill="1"/>
    <xf numFmtId="166" fontId="27" fillId="0" borderId="7" xfId="0" applyNumberFormat="1" applyFont="1" applyBorder="1" applyAlignment="1">
      <alignment vertical="center"/>
    </xf>
    <xf numFmtId="166" fontId="27" fillId="0" borderId="4" xfId="0" applyNumberFormat="1" applyFont="1" applyBorder="1" applyAlignment="1">
      <alignment vertical="center"/>
    </xf>
    <xf numFmtId="166" fontId="27" fillId="0" borderId="4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60" fillId="0" borderId="0" xfId="0" applyFont="1" applyAlignment="1">
      <alignment vertical="center"/>
    </xf>
    <xf numFmtId="166" fontId="60" fillId="0" borderId="0" xfId="0" applyNumberFormat="1" applyFont="1" applyAlignment="1">
      <alignment vertical="center"/>
    </xf>
    <xf numFmtId="0" fontId="14" fillId="0" borderId="0" xfId="0" applyFont="1"/>
    <xf numFmtId="0" fontId="30" fillId="0" borderId="0" xfId="0" applyFont="1"/>
    <xf numFmtId="0" fontId="37" fillId="0" borderId="0" xfId="0" applyFont="1"/>
    <xf numFmtId="0" fontId="62" fillId="0" borderId="0" xfId="0" applyFont="1"/>
    <xf numFmtId="0" fontId="64" fillId="0" borderId="0" xfId="0" applyFont="1"/>
    <xf numFmtId="0" fontId="61" fillId="0" borderId="0" xfId="0" applyFont="1"/>
    <xf numFmtId="44" fontId="60" fillId="3" borderId="5" xfId="0" applyNumberFormat="1" applyFont="1" applyFill="1" applyBorder="1" applyAlignment="1">
      <alignment vertical="center"/>
    </xf>
    <xf numFmtId="44" fontId="66" fillId="0" borderId="0" xfId="0" applyNumberFormat="1" applyFont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166" fontId="67" fillId="0" borderId="0" xfId="0" applyNumberFormat="1" applyFont="1"/>
    <xf numFmtId="0" fontId="56" fillId="3" borderId="1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166" fontId="27" fillId="3" borderId="4" xfId="0" applyNumberFormat="1" applyFont="1" applyFill="1" applyBorder="1" applyAlignment="1">
      <alignment vertical="center"/>
    </xf>
    <xf numFmtId="0" fontId="60" fillId="0" borderId="0" xfId="0" applyFont="1"/>
    <xf numFmtId="0" fontId="27" fillId="0" borderId="16" xfId="0" applyFont="1" applyBorder="1" applyAlignment="1">
      <alignment horizontal="center" vertical="center"/>
    </xf>
    <xf numFmtId="166" fontId="27" fillId="3" borderId="19" xfId="0" applyNumberFormat="1" applyFont="1" applyFill="1" applyBorder="1" applyAlignment="1">
      <alignment vertical="center"/>
    </xf>
    <xf numFmtId="0" fontId="27" fillId="0" borderId="21" xfId="0" applyFont="1" applyBorder="1" applyAlignment="1">
      <alignment horizontal="center" vertical="center"/>
    </xf>
    <xf numFmtId="166" fontId="13" fillId="3" borderId="19" xfId="0" applyNumberFormat="1" applyFont="1" applyFill="1" applyBorder="1" applyAlignment="1">
      <alignment vertical="center"/>
    </xf>
    <xf numFmtId="44" fontId="13" fillId="3" borderId="19" xfId="0" applyNumberFormat="1" applyFont="1" applyFill="1" applyBorder="1" applyAlignment="1">
      <alignment vertical="center"/>
    </xf>
    <xf numFmtId="44" fontId="13" fillId="3" borderId="4" xfId="0" applyNumberFormat="1" applyFont="1" applyFill="1" applyBorder="1" applyAlignment="1">
      <alignment vertical="center"/>
    </xf>
    <xf numFmtId="0" fontId="69" fillId="3" borderId="0" xfId="0" applyFont="1" applyFill="1"/>
    <xf numFmtId="0" fontId="19" fillId="3" borderId="4" xfId="0" applyFont="1" applyFill="1" applyBorder="1" applyAlignment="1">
      <alignment horizontal="center" vertical="center" wrapText="1"/>
    </xf>
    <xf numFmtId="166" fontId="54" fillId="0" borderId="0" xfId="0" applyNumberFormat="1" applyFont="1"/>
    <xf numFmtId="166" fontId="32" fillId="0" borderId="0" xfId="0" applyNumberFormat="1" applyFont="1"/>
    <xf numFmtId="166" fontId="70" fillId="3" borderId="4" xfId="0" applyNumberFormat="1" applyFont="1" applyFill="1" applyBorder="1" applyAlignment="1">
      <alignment horizontal="center" vertical="center"/>
    </xf>
    <xf numFmtId="0" fontId="42" fillId="0" borderId="0" xfId="0" applyFont="1"/>
    <xf numFmtId="0" fontId="60" fillId="0" borderId="0" xfId="0" applyFont="1" applyAlignment="1">
      <alignment horizontal="right"/>
    </xf>
    <xf numFmtId="0" fontId="42" fillId="0" borderId="0" xfId="0" applyFont="1" applyAlignment="1">
      <alignment vertical="center"/>
    </xf>
    <xf numFmtId="0" fontId="44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44" fontId="46" fillId="0" borderId="12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71" fillId="0" borderId="0" xfId="0" applyFont="1"/>
    <xf numFmtId="0" fontId="72" fillId="0" borderId="0" xfId="0" applyFont="1"/>
    <xf numFmtId="0" fontId="22" fillId="3" borderId="19" xfId="0" applyFont="1" applyFill="1" applyBorder="1" applyAlignment="1">
      <alignment horizontal="center" vertical="center" wrapText="1"/>
    </xf>
    <xf numFmtId="166" fontId="27" fillId="3" borderId="25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vertical="center"/>
    </xf>
    <xf numFmtId="166" fontId="60" fillId="0" borderId="0" xfId="0" applyNumberFormat="1" applyFont="1"/>
    <xf numFmtId="166" fontId="70" fillId="3" borderId="25" xfId="0" applyNumberFormat="1" applyFont="1" applyFill="1" applyBorder="1" applyAlignment="1">
      <alignment horizontal="center" vertical="center"/>
    </xf>
    <xf numFmtId="0" fontId="73" fillId="0" borderId="0" xfId="0" applyFont="1" applyAlignment="1">
      <alignment wrapText="1"/>
    </xf>
    <xf numFmtId="44" fontId="13" fillId="4" borderId="19" xfId="0" applyNumberFormat="1" applyFont="1" applyFill="1" applyBorder="1" applyAlignment="1">
      <alignment vertical="center"/>
    </xf>
    <xf numFmtId="44" fontId="13" fillId="4" borderId="26" xfId="0" applyNumberFormat="1" applyFont="1" applyFill="1" applyBorder="1" applyAlignment="1">
      <alignment vertical="center"/>
    </xf>
    <xf numFmtId="166" fontId="38" fillId="0" borderId="12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166" fontId="64" fillId="0" borderId="0" xfId="0" applyNumberFormat="1" applyFont="1"/>
    <xf numFmtId="0" fontId="10" fillId="0" borderId="0" xfId="0" applyFont="1"/>
    <xf numFmtId="166" fontId="13" fillId="0" borderId="4" xfId="0" applyNumberFormat="1" applyFont="1" applyBorder="1" applyAlignment="1">
      <alignment vertical="center"/>
    </xf>
    <xf numFmtId="166" fontId="13" fillId="3" borderId="4" xfId="0" applyNumberFormat="1" applyFont="1" applyFill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74" fillId="0" borderId="0" xfId="0" applyFont="1"/>
    <xf numFmtId="0" fontId="75" fillId="0" borderId="0" xfId="0" applyFont="1"/>
    <xf numFmtId="166" fontId="76" fillId="0" borderId="0" xfId="0" applyNumberFormat="1" applyFont="1" applyAlignment="1">
      <alignment vertical="center"/>
    </xf>
    <xf numFmtId="0" fontId="77" fillId="0" borderId="0" xfId="0" applyFont="1"/>
    <xf numFmtId="0" fontId="78" fillId="0" borderId="0" xfId="0" applyFont="1"/>
    <xf numFmtId="0" fontId="58" fillId="0" borderId="0" xfId="0" applyFont="1"/>
    <xf numFmtId="166" fontId="79" fillId="0" borderId="0" xfId="0" applyNumberFormat="1" applyFont="1" applyAlignment="1">
      <alignment vertical="center"/>
    </xf>
    <xf numFmtId="0" fontId="81" fillId="0" borderId="0" xfId="0" applyFont="1"/>
    <xf numFmtId="0" fontId="82" fillId="0" borderId="0" xfId="0" applyFont="1"/>
    <xf numFmtId="0" fontId="84" fillId="0" borderId="12" xfId="0" applyFont="1" applyBorder="1" applyAlignment="1">
      <alignment horizontal="center" vertical="center" wrapText="1"/>
    </xf>
    <xf numFmtId="166" fontId="85" fillId="0" borderId="0" xfId="0" applyNumberFormat="1" applyFont="1"/>
    <xf numFmtId="0" fontId="86" fillId="0" borderId="0" xfId="0" applyFont="1"/>
    <xf numFmtId="0" fontId="87" fillId="0" borderId="0" xfId="0" applyFont="1"/>
    <xf numFmtId="166" fontId="80" fillId="0" borderId="0" xfId="0" applyNumberFormat="1" applyFont="1"/>
    <xf numFmtId="44" fontId="27" fillId="0" borderId="4" xfId="0" applyNumberFormat="1" applyFont="1" applyBorder="1" applyAlignment="1">
      <alignment horizontal="center" vertical="center"/>
    </xf>
    <xf numFmtId="0" fontId="19" fillId="0" borderId="28" xfId="0" applyFont="1" applyBorder="1"/>
    <xf numFmtId="44" fontId="18" fillId="0" borderId="29" xfId="0" applyNumberFormat="1" applyFont="1" applyBorder="1" applyAlignment="1">
      <alignment horizontal="center"/>
    </xf>
    <xf numFmtId="166" fontId="27" fillId="4" borderId="4" xfId="0" applyNumberFormat="1" applyFont="1" applyFill="1" applyBorder="1" applyAlignment="1">
      <alignment vertical="center"/>
    </xf>
    <xf numFmtId="0" fontId="60" fillId="0" borderId="0" xfId="0" applyFont="1" applyAlignment="1">
      <alignment horizontal="center"/>
    </xf>
    <xf numFmtId="0" fontId="22" fillId="0" borderId="16" xfId="0" applyFont="1" applyBorder="1" applyAlignment="1">
      <alignment horizontal="center" vertical="center"/>
    </xf>
    <xf numFmtId="166" fontId="27" fillId="4" borderId="17" xfId="0" applyNumberFormat="1" applyFont="1" applyFill="1" applyBorder="1" applyAlignment="1">
      <alignment vertical="center"/>
    </xf>
    <xf numFmtId="166" fontId="27" fillId="3" borderId="17" xfId="0" applyNumberFormat="1" applyFont="1" applyFill="1" applyBorder="1" applyAlignment="1">
      <alignment vertical="center"/>
    </xf>
    <xf numFmtId="166" fontId="27" fillId="3" borderId="18" xfId="0" applyNumberFormat="1" applyFont="1" applyFill="1" applyBorder="1" applyAlignment="1">
      <alignment vertical="center"/>
    </xf>
    <xf numFmtId="166" fontId="27" fillId="0" borderId="5" xfId="0" applyNumberFormat="1" applyFont="1" applyBorder="1" applyAlignment="1">
      <alignment vertical="center"/>
    </xf>
    <xf numFmtId="166" fontId="56" fillId="0" borderId="0" xfId="0" applyNumberFormat="1" applyFont="1"/>
    <xf numFmtId="0" fontId="48" fillId="0" borderId="0" xfId="0" applyFont="1" applyAlignment="1">
      <alignment wrapText="1"/>
    </xf>
    <xf numFmtId="166" fontId="57" fillId="0" borderId="0" xfId="0" applyNumberFormat="1" applyFont="1"/>
    <xf numFmtId="0" fontId="88" fillId="0" borderId="21" xfId="0" applyFont="1" applyBorder="1" applyAlignment="1">
      <alignment horizontal="center" vertical="center"/>
    </xf>
    <xf numFmtId="0" fontId="88" fillId="0" borderId="34" xfId="0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166" fontId="90" fillId="3" borderId="29" xfId="0" applyNumberFormat="1" applyFont="1" applyFill="1" applyBorder="1" applyAlignment="1">
      <alignment vertical="center"/>
    </xf>
    <xf numFmtId="166" fontId="31" fillId="4" borderId="30" xfId="0" applyNumberFormat="1" applyFont="1" applyFill="1" applyBorder="1" applyAlignment="1">
      <alignment horizontal="center" vertical="center"/>
    </xf>
    <xf numFmtId="44" fontId="7" fillId="0" borderId="4" xfId="0" applyNumberFormat="1" applyFont="1" applyBorder="1" applyAlignment="1">
      <alignment vertical="center"/>
    </xf>
    <xf numFmtId="166" fontId="27" fillId="0" borderId="23" xfId="0" applyNumberFormat="1" applyFont="1" applyBorder="1" applyAlignment="1">
      <alignment vertical="center"/>
    </xf>
    <xf numFmtId="0" fontId="89" fillId="3" borderId="0" xfId="0" applyFont="1" applyFill="1" applyAlignment="1">
      <alignment vertical="center"/>
    </xf>
    <xf numFmtId="0" fontId="66" fillId="0" borderId="0" xfId="0" applyFont="1" applyAlignment="1">
      <alignment horizontal="center"/>
    </xf>
    <xf numFmtId="0" fontId="88" fillId="0" borderId="10" xfId="0" applyFont="1" applyBorder="1" applyAlignment="1">
      <alignment horizontal="center" vertical="center"/>
    </xf>
    <xf numFmtId="166" fontId="54" fillId="0" borderId="0" xfId="0" applyNumberFormat="1" applyFont="1" applyAlignment="1">
      <alignment horizontal="center"/>
    </xf>
    <xf numFmtId="166" fontId="27" fillId="0" borderId="19" xfId="0" applyNumberFormat="1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166" fontId="27" fillId="3" borderId="30" xfId="0" applyNumberFormat="1" applyFont="1" applyFill="1" applyBorder="1" applyAlignment="1">
      <alignment vertical="center"/>
    </xf>
    <xf numFmtId="44" fontId="28" fillId="3" borderId="19" xfId="0" applyNumberFormat="1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166" fontId="70" fillId="5" borderId="30" xfId="0" applyNumberFormat="1" applyFont="1" applyFill="1" applyBorder="1" applyAlignment="1">
      <alignment horizontal="center" vertical="center"/>
    </xf>
    <xf numFmtId="166" fontId="58" fillId="4" borderId="36" xfId="0" applyNumberFormat="1" applyFont="1" applyFill="1" applyBorder="1" applyAlignment="1">
      <alignment horizontal="center" vertical="center"/>
    </xf>
    <xf numFmtId="166" fontId="70" fillId="3" borderId="30" xfId="0" applyNumberFormat="1" applyFont="1" applyFill="1" applyBorder="1" applyAlignment="1">
      <alignment horizontal="center" vertical="center"/>
    </xf>
    <xf numFmtId="44" fontId="60" fillId="0" borderId="0" xfId="0" applyNumberFormat="1" applyFont="1" applyAlignment="1">
      <alignment horizontal="center"/>
    </xf>
    <xf numFmtId="44" fontId="60" fillId="0" borderId="0" xfId="0" applyNumberFormat="1" applyFont="1"/>
    <xf numFmtId="44" fontId="42" fillId="0" borderId="0" xfId="0" applyNumberFormat="1" applyFont="1"/>
    <xf numFmtId="44" fontId="44" fillId="0" borderId="0" xfId="0" applyNumberFormat="1" applyFont="1"/>
    <xf numFmtId="44" fontId="7" fillId="0" borderId="19" xfId="0" applyNumberFormat="1" applyFont="1" applyBorder="1" applyAlignment="1">
      <alignment horizontal="center" vertical="center"/>
    </xf>
    <xf numFmtId="44" fontId="66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44" fontId="54" fillId="3" borderId="5" xfId="0" applyNumberFormat="1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6" fontId="27" fillId="3" borderId="7" xfId="0" applyNumberFormat="1" applyFont="1" applyFill="1" applyBorder="1" applyAlignment="1">
      <alignment vertical="center"/>
    </xf>
    <xf numFmtId="44" fontId="29" fillId="0" borderId="30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166" fontId="27" fillId="3" borderId="37" xfId="0" applyNumberFormat="1" applyFont="1" applyFill="1" applyBorder="1" applyAlignment="1">
      <alignment vertical="center"/>
    </xf>
    <xf numFmtId="166" fontId="27" fillId="3" borderId="38" xfId="0" applyNumberFormat="1" applyFont="1" applyFill="1" applyBorder="1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44" fontId="94" fillId="4" borderId="19" xfId="0" applyNumberFormat="1" applyFont="1" applyFill="1" applyBorder="1" applyAlignment="1">
      <alignment vertical="center"/>
    </xf>
    <xf numFmtId="44" fontId="94" fillId="4" borderId="26" xfId="0" applyNumberFormat="1" applyFont="1" applyFill="1" applyBorder="1" applyAlignment="1">
      <alignment vertical="center"/>
    </xf>
    <xf numFmtId="44" fontId="93" fillId="3" borderId="19" xfId="0" applyNumberFormat="1" applyFont="1" applyFill="1" applyBorder="1" applyAlignment="1">
      <alignment vertical="center"/>
    </xf>
    <xf numFmtId="44" fontId="28" fillId="3" borderId="4" xfId="0" applyNumberFormat="1" applyFont="1" applyFill="1" applyBorder="1" applyAlignment="1">
      <alignment horizontal="center" vertical="center"/>
    </xf>
    <xf numFmtId="44" fontId="94" fillId="4" borderId="4" xfId="0" applyNumberFormat="1" applyFont="1" applyFill="1" applyBorder="1" applyAlignment="1">
      <alignment vertical="center"/>
    </xf>
    <xf numFmtId="166" fontId="93" fillId="0" borderId="4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4" fontId="29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/>
    </xf>
    <xf numFmtId="0" fontId="21" fillId="3" borderId="0" xfId="0" applyFont="1" applyFill="1" applyAlignment="1">
      <alignment vertical="center"/>
    </xf>
    <xf numFmtId="44" fontId="54" fillId="3" borderId="8" xfId="0" applyNumberFormat="1" applyFont="1" applyFill="1" applyBorder="1" applyAlignment="1">
      <alignment horizontal="center" vertical="center"/>
    </xf>
    <xf numFmtId="0" fontId="91" fillId="0" borderId="0" xfId="0" applyFont="1"/>
    <xf numFmtId="0" fontId="84" fillId="0" borderId="0" xfId="0" applyFont="1"/>
    <xf numFmtId="166" fontId="95" fillId="0" borderId="0" xfId="0" applyNumberFormat="1" applyFont="1"/>
    <xf numFmtId="0" fontId="97" fillId="0" borderId="0" xfId="0" applyFont="1"/>
    <xf numFmtId="0" fontId="98" fillId="0" borderId="0" xfId="0" applyFont="1"/>
    <xf numFmtId="0" fontId="99" fillId="0" borderId="0" xfId="0" applyFont="1" applyAlignment="1">
      <alignment horizontal="center"/>
    </xf>
    <xf numFmtId="0" fontId="76" fillId="0" borderId="0" xfId="0" applyFont="1"/>
    <xf numFmtId="0" fontId="76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102" fillId="0" borderId="0" xfId="0" applyFont="1"/>
    <xf numFmtId="0" fontId="101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1" fillId="3" borderId="0" xfId="0" applyFont="1" applyFill="1"/>
    <xf numFmtId="0" fontId="54" fillId="0" borderId="1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44" fontId="54" fillId="0" borderId="12" xfId="0" applyNumberFormat="1" applyFont="1" applyBorder="1" applyAlignment="1">
      <alignment horizontal="center" vertical="center" wrapText="1"/>
    </xf>
    <xf numFmtId="166" fontId="18" fillId="0" borderId="29" xfId="0" applyNumberFormat="1" applyFont="1" applyBorder="1" applyAlignment="1">
      <alignment horizontal="center" vertical="center"/>
    </xf>
    <xf numFmtId="0" fontId="104" fillId="0" borderId="0" xfId="0" applyFont="1"/>
    <xf numFmtId="0" fontId="19" fillId="3" borderId="17" xfId="0" applyFont="1" applyFill="1" applyBorder="1" applyAlignment="1">
      <alignment horizontal="center" vertical="center" wrapText="1"/>
    </xf>
    <xf numFmtId="0" fontId="52" fillId="3" borderId="5" xfId="0" applyFont="1" applyFill="1" applyBorder="1"/>
    <xf numFmtId="0" fontId="22" fillId="0" borderId="22" xfId="0" applyFont="1" applyBorder="1" applyAlignment="1">
      <alignment horizontal="center" vertical="center"/>
    </xf>
    <xf numFmtId="166" fontId="27" fillId="4" borderId="7" xfId="0" applyNumberFormat="1" applyFont="1" applyFill="1" applyBorder="1" applyAlignment="1">
      <alignment vertical="center"/>
    </xf>
    <xf numFmtId="166" fontId="27" fillId="3" borderId="23" xfId="0" applyNumberFormat="1" applyFont="1" applyFill="1" applyBorder="1" applyAlignment="1">
      <alignment vertical="center"/>
    </xf>
    <xf numFmtId="0" fontId="27" fillId="0" borderId="27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0" fillId="0" borderId="0" xfId="0" applyFont="1"/>
    <xf numFmtId="0" fontId="27" fillId="0" borderId="4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5" fillId="0" borderId="16" xfId="0" applyFont="1" applyBorder="1" applyAlignment="1">
      <alignment horizontal="center" vertical="center"/>
    </xf>
    <xf numFmtId="0" fontId="105" fillId="0" borderId="10" xfId="0" applyFont="1" applyBorder="1" applyAlignment="1">
      <alignment horizontal="center" vertical="center"/>
    </xf>
    <xf numFmtId="166" fontId="27" fillId="0" borderId="19" xfId="0" applyNumberFormat="1" applyFont="1" applyBorder="1" applyAlignment="1">
      <alignment vertical="center"/>
    </xf>
    <xf numFmtId="166" fontId="27" fillId="0" borderId="8" xfId="0" applyNumberFormat="1" applyFont="1" applyBorder="1" applyAlignment="1">
      <alignment vertical="center"/>
    </xf>
    <xf numFmtId="0" fontId="22" fillId="3" borderId="4" xfId="0" applyFont="1" applyFill="1" applyBorder="1" applyAlignment="1">
      <alignment horizontal="center" vertical="center"/>
    </xf>
    <xf numFmtId="44" fontId="13" fillId="3" borderId="4" xfId="0" applyNumberFormat="1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62" fillId="3" borderId="4" xfId="0" applyFont="1" applyFill="1" applyBorder="1" applyAlignment="1">
      <alignment horizontal="center" vertical="center" wrapText="1"/>
    </xf>
    <xf numFmtId="44" fontId="27" fillId="3" borderId="12" xfId="0" applyNumberFormat="1" applyFont="1" applyFill="1" applyBorder="1" applyAlignment="1">
      <alignment horizontal="center" vertical="center"/>
    </xf>
    <xf numFmtId="166" fontId="27" fillId="4" borderId="12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44" fontId="27" fillId="3" borderId="7" xfId="0" applyNumberFormat="1" applyFont="1" applyFill="1" applyBorder="1" applyAlignment="1">
      <alignment vertical="center"/>
    </xf>
    <xf numFmtId="44" fontId="27" fillId="3" borderId="17" xfId="0" applyNumberFormat="1" applyFont="1" applyFill="1" applyBorder="1" applyAlignment="1">
      <alignment vertical="center"/>
    </xf>
    <xf numFmtId="0" fontId="62" fillId="3" borderId="25" xfId="0" applyFont="1" applyFill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44" fontId="31" fillId="3" borderId="30" xfId="0" applyNumberFormat="1" applyFont="1" applyFill="1" applyBorder="1" applyAlignment="1">
      <alignment horizontal="center" vertical="center"/>
    </xf>
    <xf numFmtId="0" fontId="56" fillId="3" borderId="34" xfId="0" applyFont="1" applyFill="1" applyBorder="1" applyAlignment="1">
      <alignment horizontal="center" vertical="center"/>
    </xf>
    <xf numFmtId="44" fontId="66" fillId="3" borderId="8" xfId="0" applyNumberFormat="1" applyFont="1" applyFill="1" applyBorder="1" applyAlignment="1">
      <alignment horizontal="center" vertical="center"/>
    </xf>
    <xf numFmtId="44" fontId="66" fillId="3" borderId="5" xfId="0" applyNumberFormat="1" applyFont="1" applyFill="1" applyBorder="1" applyAlignment="1">
      <alignment horizontal="center" vertical="center"/>
    </xf>
    <xf numFmtId="0" fontId="54" fillId="0" borderId="12" xfId="0" applyFont="1" applyBorder="1" applyAlignment="1">
      <alignment horizontal="center" vertical="center" wrapText="1"/>
    </xf>
    <xf numFmtId="0" fontId="54" fillId="3" borderId="12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166" fontId="32" fillId="0" borderId="12" xfId="0" applyNumberFormat="1" applyFont="1" applyBorder="1" applyAlignment="1">
      <alignment vertical="center"/>
    </xf>
    <xf numFmtId="0" fontId="89" fillId="3" borderId="44" xfId="0" applyFont="1" applyFill="1" applyBorder="1" applyAlignment="1">
      <alignment horizontal="center" vertical="center"/>
    </xf>
    <xf numFmtId="166" fontId="106" fillId="0" borderId="4" xfId="0" applyNumberFormat="1" applyFont="1" applyBorder="1" applyAlignment="1">
      <alignment horizontal="center" vertical="center"/>
    </xf>
    <xf numFmtId="166" fontId="39" fillId="0" borderId="4" xfId="0" applyNumberFormat="1" applyFont="1" applyBorder="1" applyAlignment="1">
      <alignment horizontal="center" vertical="center"/>
    </xf>
    <xf numFmtId="44" fontId="39" fillId="0" borderId="4" xfId="0" applyNumberFormat="1" applyFont="1" applyBorder="1" applyAlignment="1">
      <alignment horizontal="center" vertical="center"/>
    </xf>
    <xf numFmtId="44" fontId="39" fillId="3" borderId="19" xfId="0" applyNumberFormat="1" applyFont="1" applyFill="1" applyBorder="1" applyAlignment="1">
      <alignment horizontal="center" vertical="center"/>
    </xf>
    <xf numFmtId="166" fontId="39" fillId="0" borderId="19" xfId="0" applyNumberFormat="1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166" fontId="56" fillId="0" borderId="17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4" fontId="27" fillId="0" borderId="19" xfId="0" applyNumberFormat="1" applyFont="1" applyBorder="1" applyAlignment="1">
      <alignment horizontal="center" vertical="center"/>
    </xf>
    <xf numFmtId="166" fontId="58" fillId="0" borderId="19" xfId="0" applyNumberFormat="1" applyFont="1" applyBorder="1" applyAlignment="1">
      <alignment vertical="center"/>
    </xf>
    <xf numFmtId="166" fontId="58" fillId="0" borderId="4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" vertical="center" wrapText="1"/>
    </xf>
    <xf numFmtId="44" fontId="27" fillId="0" borderId="24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vertical="center"/>
    </xf>
    <xf numFmtId="0" fontId="100" fillId="0" borderId="32" xfId="0" applyFont="1" applyBorder="1" applyAlignment="1">
      <alignment horizontal="center" vertical="center"/>
    </xf>
    <xf numFmtId="44" fontId="27" fillId="0" borderId="19" xfId="0" applyNumberFormat="1" applyFont="1" applyBorder="1" applyAlignment="1">
      <alignment vertical="center"/>
    </xf>
    <xf numFmtId="0" fontId="78" fillId="0" borderId="27" xfId="0" applyFont="1" applyBorder="1" applyAlignment="1">
      <alignment horizontal="center" vertical="center"/>
    </xf>
    <xf numFmtId="44" fontId="13" fillId="0" borderId="4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4" fontId="6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6" fontId="104" fillId="0" borderId="0" xfId="0" applyNumberFormat="1" applyFont="1"/>
    <xf numFmtId="0" fontId="93" fillId="0" borderId="0" xfId="0" applyFont="1"/>
    <xf numFmtId="0" fontId="88" fillId="3" borderId="27" xfId="0" applyFont="1" applyFill="1" applyBorder="1" applyAlignment="1">
      <alignment horizontal="center" vertical="center"/>
    </xf>
    <xf numFmtId="166" fontId="21" fillId="0" borderId="38" xfId="0" applyNumberFormat="1" applyFont="1" applyBorder="1" applyAlignment="1">
      <alignment vertical="center"/>
    </xf>
    <xf numFmtId="166" fontId="18" fillId="0" borderId="5" xfId="0" applyNumberFormat="1" applyFont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/>
    </xf>
    <xf numFmtId="0" fontId="38" fillId="3" borderId="34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66" fontId="39" fillId="4" borderId="7" xfId="0" applyNumberFormat="1" applyFont="1" applyFill="1" applyBorder="1" applyAlignment="1">
      <alignment horizontal="center" vertical="center"/>
    </xf>
    <xf numFmtId="44" fontId="31" fillId="3" borderId="19" xfId="0" applyNumberFormat="1" applyFont="1" applyFill="1" applyBorder="1" applyAlignment="1">
      <alignment horizontal="center" vertical="center" wrapText="1"/>
    </xf>
    <xf numFmtId="166" fontId="39" fillId="3" borderId="19" xfId="0" applyNumberFormat="1" applyFont="1" applyFill="1" applyBorder="1" applyAlignment="1">
      <alignment horizontal="center" vertical="center"/>
    </xf>
    <xf numFmtId="166" fontId="106" fillId="4" borderId="19" xfId="0" applyNumberFormat="1" applyFont="1" applyFill="1" applyBorder="1" applyAlignment="1">
      <alignment horizontal="center" vertical="center"/>
    </xf>
    <xf numFmtId="166" fontId="106" fillId="3" borderId="19" xfId="0" applyNumberFormat="1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44" fontId="8" fillId="0" borderId="0" xfId="0" applyNumberFormat="1" applyFont="1"/>
    <xf numFmtId="166" fontId="8" fillId="0" borderId="0" xfId="0" applyNumberFormat="1" applyFont="1"/>
    <xf numFmtId="44" fontId="64" fillId="0" borderId="0" xfId="0" applyNumberFormat="1" applyFont="1" applyAlignment="1">
      <alignment horizontal="center"/>
    </xf>
    <xf numFmtId="0" fontId="72" fillId="0" borderId="0" xfId="0" applyFont="1" applyAlignment="1">
      <alignment horizontal="center"/>
    </xf>
    <xf numFmtId="44" fontId="108" fillId="3" borderId="4" xfId="0" applyNumberFormat="1" applyFont="1" applyFill="1" applyBorder="1" applyAlignment="1">
      <alignment horizontal="center" vertical="center"/>
    </xf>
    <xf numFmtId="166" fontId="108" fillId="4" borderId="4" xfId="0" applyNumberFormat="1" applyFont="1" applyFill="1" applyBorder="1" applyAlignment="1">
      <alignment horizontal="center" vertical="center"/>
    </xf>
    <xf numFmtId="166" fontId="108" fillId="3" borderId="4" xfId="0" applyNumberFormat="1" applyFont="1" applyFill="1" applyBorder="1" applyAlignment="1">
      <alignment horizontal="center" vertical="center"/>
    </xf>
    <xf numFmtId="166" fontId="108" fillId="0" borderId="4" xfId="0" applyNumberFormat="1" applyFont="1" applyBorder="1" applyAlignment="1">
      <alignment horizontal="center" vertical="center"/>
    </xf>
    <xf numFmtId="166" fontId="109" fillId="3" borderId="19" xfId="0" applyNumberFormat="1" applyFont="1" applyFill="1" applyBorder="1" applyAlignment="1">
      <alignment horizontal="center" vertical="center"/>
    </xf>
    <xf numFmtId="166" fontId="109" fillId="3" borderId="19" xfId="0" applyNumberFormat="1" applyFont="1" applyFill="1" applyBorder="1" applyAlignment="1">
      <alignment vertical="center"/>
    </xf>
    <xf numFmtId="166" fontId="109" fillId="0" borderId="19" xfId="0" applyNumberFormat="1" applyFont="1" applyBorder="1" applyAlignment="1">
      <alignment vertical="center"/>
    </xf>
    <xf numFmtId="166" fontId="109" fillId="3" borderId="4" xfId="0" applyNumberFormat="1" applyFont="1" applyFill="1" applyBorder="1" applyAlignment="1">
      <alignment horizontal="center" vertical="center"/>
    </xf>
    <xf numFmtId="166" fontId="109" fillId="3" borderId="4" xfId="0" applyNumberFormat="1" applyFont="1" applyFill="1" applyBorder="1" applyAlignment="1">
      <alignment vertical="center"/>
    </xf>
    <xf numFmtId="166" fontId="109" fillId="0" borderId="4" xfId="0" applyNumberFormat="1" applyFont="1" applyBorder="1" applyAlignment="1">
      <alignment vertical="center"/>
    </xf>
    <xf numFmtId="44" fontId="110" fillId="3" borderId="4" xfId="0" applyNumberFormat="1" applyFont="1" applyFill="1" applyBorder="1" applyAlignment="1">
      <alignment horizontal="center" vertical="center"/>
    </xf>
    <xf numFmtId="166" fontId="110" fillId="4" borderId="4" xfId="0" applyNumberFormat="1" applyFont="1" applyFill="1" applyBorder="1" applyAlignment="1">
      <alignment horizontal="center" vertical="center"/>
    </xf>
    <xf numFmtId="166" fontId="110" fillId="3" borderId="4" xfId="0" applyNumberFormat="1" applyFont="1" applyFill="1" applyBorder="1" applyAlignment="1">
      <alignment horizontal="center" vertical="center"/>
    </xf>
    <xf numFmtId="44" fontId="111" fillId="3" borderId="4" xfId="0" applyNumberFormat="1" applyFont="1" applyFill="1" applyBorder="1" applyAlignment="1">
      <alignment vertical="center"/>
    </xf>
    <xf numFmtId="44" fontId="112" fillId="0" borderId="4" xfId="0" applyNumberFormat="1" applyFont="1" applyBorder="1" applyAlignment="1">
      <alignment vertical="center"/>
    </xf>
    <xf numFmtId="44" fontId="43" fillId="0" borderId="12" xfId="0" applyNumberFormat="1" applyFont="1" applyBorder="1" applyAlignment="1">
      <alignment vertical="center"/>
    </xf>
    <xf numFmtId="166" fontId="47" fillId="0" borderId="4" xfId="0" applyNumberFormat="1" applyFont="1" applyBorder="1" applyAlignment="1">
      <alignment horizontal="center" vertical="center"/>
    </xf>
    <xf numFmtId="166" fontId="47" fillId="0" borderId="4" xfId="0" applyNumberFormat="1" applyFont="1" applyBorder="1" applyAlignment="1">
      <alignment vertical="center"/>
    </xf>
    <xf numFmtId="166" fontId="47" fillId="0" borderId="7" xfId="0" applyNumberFormat="1" applyFont="1" applyBorder="1" applyAlignment="1">
      <alignment horizontal="center" vertical="center"/>
    </xf>
    <xf numFmtId="166" fontId="39" fillId="0" borderId="7" xfId="0" applyNumberFormat="1" applyFont="1" applyBorder="1" applyAlignment="1">
      <alignment horizontal="center" vertical="center"/>
    </xf>
    <xf numFmtId="44" fontId="10" fillId="6" borderId="12" xfId="0" applyNumberFormat="1" applyFont="1" applyFill="1" applyBorder="1" applyAlignment="1">
      <alignment vertical="center"/>
    </xf>
    <xf numFmtId="0" fontId="17" fillId="6" borderId="20" xfId="0" applyFont="1" applyFill="1" applyBorder="1" applyAlignment="1">
      <alignment horizontal="center" vertical="center" wrapText="1"/>
    </xf>
    <xf numFmtId="44" fontId="116" fillId="0" borderId="17" xfId="0" applyNumberFormat="1" applyFont="1" applyBorder="1" applyAlignment="1">
      <alignment vertical="center"/>
    </xf>
    <xf numFmtId="166" fontId="117" fillId="0" borderId="30" xfId="0" applyNumberFormat="1" applyFont="1" applyBorder="1" applyAlignment="1">
      <alignment vertical="center"/>
    </xf>
    <xf numFmtId="166" fontId="117" fillId="0" borderId="31" xfId="0" applyNumberFormat="1" applyFont="1" applyBorder="1" applyAlignment="1">
      <alignment vertical="center"/>
    </xf>
    <xf numFmtId="166" fontId="118" fillId="0" borderId="30" xfId="0" applyNumberFormat="1" applyFont="1" applyBorder="1" applyAlignment="1">
      <alignment horizontal="center" vertical="center"/>
    </xf>
    <xf numFmtId="166" fontId="118" fillId="0" borderId="4" xfId="0" applyNumberFormat="1" applyFont="1" applyBorder="1" applyAlignment="1">
      <alignment vertical="center"/>
    </xf>
    <xf numFmtId="44" fontId="47" fillId="0" borderId="24" xfId="0" applyNumberFormat="1" applyFont="1" applyBorder="1" applyAlignment="1">
      <alignment vertical="center"/>
    </xf>
    <xf numFmtId="166" fontId="47" fillId="0" borderId="24" xfId="0" applyNumberFormat="1" applyFont="1" applyBorder="1" applyAlignment="1">
      <alignment vertical="center"/>
    </xf>
    <xf numFmtId="166" fontId="47" fillId="0" borderId="24" xfId="0" applyNumberFormat="1" applyFont="1" applyBorder="1" applyAlignment="1">
      <alignment horizontal="center" vertical="center"/>
    </xf>
    <xf numFmtId="44" fontId="47" fillId="0" borderId="4" xfId="0" applyNumberFormat="1" applyFont="1" applyBorder="1" applyAlignment="1">
      <alignment vertical="center"/>
    </xf>
    <xf numFmtId="44" fontId="47" fillId="3" borderId="17" xfId="0" applyNumberFormat="1" applyFont="1" applyFill="1" applyBorder="1" applyAlignment="1">
      <alignment vertical="center"/>
    </xf>
    <xf numFmtId="166" fontId="47" fillId="4" borderId="17" xfId="0" applyNumberFormat="1" applyFont="1" applyFill="1" applyBorder="1" applyAlignment="1">
      <alignment vertical="center"/>
    </xf>
    <xf numFmtId="166" fontId="47" fillId="0" borderId="17" xfId="0" applyNumberFormat="1" applyFont="1" applyBorder="1" applyAlignment="1">
      <alignment horizontal="center" vertical="center"/>
    </xf>
    <xf numFmtId="166" fontId="39" fillId="0" borderId="17" xfId="0" applyNumberFormat="1" applyFont="1" applyBorder="1" applyAlignment="1">
      <alignment horizontal="center" vertical="center"/>
    </xf>
    <xf numFmtId="44" fontId="47" fillId="0" borderId="7" xfId="0" applyNumberFormat="1" applyFont="1" applyBorder="1" applyAlignment="1">
      <alignment vertical="center"/>
    </xf>
    <xf numFmtId="0" fontId="63" fillId="0" borderId="24" xfId="0" applyFont="1" applyBorder="1" applyAlignment="1">
      <alignment horizontal="center" vertical="center" wrapText="1"/>
    </xf>
    <xf numFmtId="44" fontId="63" fillId="0" borderId="24" xfId="0" applyNumberFormat="1" applyFont="1" applyBorder="1" applyAlignment="1">
      <alignment vertical="center"/>
    </xf>
    <xf numFmtId="166" fontId="106" fillId="0" borderId="24" xfId="0" applyNumberFormat="1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 wrapText="1"/>
    </xf>
    <xf numFmtId="44" fontId="63" fillId="0" borderId="4" xfId="0" applyNumberFormat="1" applyFont="1" applyBorder="1" applyAlignment="1">
      <alignment vertical="center"/>
    </xf>
    <xf numFmtId="0" fontId="39" fillId="0" borderId="4" xfId="0" applyFont="1" applyBorder="1" applyAlignment="1">
      <alignment horizontal="center" vertical="center" wrapText="1"/>
    </xf>
    <xf numFmtId="166" fontId="41" fillId="0" borderId="30" xfId="0" applyNumberFormat="1" applyFont="1" applyBorder="1" applyAlignment="1">
      <alignment horizontal="center" vertical="center"/>
    </xf>
    <xf numFmtId="0" fontId="116" fillId="3" borderId="24" xfId="0" applyFont="1" applyFill="1" applyBorder="1" applyAlignment="1">
      <alignment horizontal="center" vertical="center" wrapText="1"/>
    </xf>
    <xf numFmtId="44" fontId="118" fillId="3" borderId="24" xfId="0" applyNumberFormat="1" applyFont="1" applyFill="1" applyBorder="1" applyAlignment="1">
      <alignment horizontal="center" vertical="center"/>
    </xf>
    <xf numFmtId="44" fontId="119" fillId="3" borderId="24" xfId="0" applyNumberFormat="1" applyFont="1" applyFill="1" applyBorder="1" applyAlignment="1">
      <alignment horizontal="center" vertical="center"/>
    </xf>
    <xf numFmtId="44" fontId="119" fillId="0" borderId="24" xfId="0" applyNumberFormat="1" applyFont="1" applyBorder="1" applyAlignment="1">
      <alignment horizontal="center" vertical="center"/>
    </xf>
    <xf numFmtId="166" fontId="119" fillId="0" borderId="24" xfId="0" applyNumberFormat="1" applyFont="1" applyBorder="1" applyAlignment="1">
      <alignment vertical="center"/>
    </xf>
    <xf numFmtId="0" fontId="117" fillId="3" borderId="4" xfId="0" applyFont="1" applyFill="1" applyBorder="1" applyAlignment="1">
      <alignment horizontal="center" vertical="center" wrapText="1"/>
    </xf>
    <xf numFmtId="44" fontId="118" fillId="3" borderId="4" xfId="0" applyNumberFormat="1" applyFont="1" applyFill="1" applyBorder="1" applyAlignment="1">
      <alignment horizontal="center" vertical="center"/>
    </xf>
    <xf numFmtId="166" fontId="118" fillId="5" borderId="4" xfId="0" applyNumberFormat="1" applyFont="1" applyFill="1" applyBorder="1" applyAlignment="1">
      <alignment vertical="center"/>
    </xf>
    <xf numFmtId="166" fontId="118" fillId="4" borderId="4" xfId="0" applyNumberFormat="1" applyFont="1" applyFill="1" applyBorder="1" applyAlignment="1">
      <alignment horizontal="center" vertical="center"/>
    </xf>
    <xf numFmtId="44" fontId="118" fillId="0" borderId="4" xfId="0" applyNumberFormat="1" applyFont="1" applyBorder="1" applyAlignment="1">
      <alignment vertical="center"/>
    </xf>
    <xf numFmtId="166" fontId="119" fillId="0" borderId="4" xfId="0" applyNumberFormat="1" applyFont="1" applyBorder="1" applyAlignment="1">
      <alignment vertical="center"/>
    </xf>
    <xf numFmtId="44" fontId="117" fillId="3" borderId="4" xfId="0" applyNumberFormat="1" applyFont="1" applyFill="1" applyBorder="1" applyAlignment="1">
      <alignment horizontal="center" vertical="center" wrapText="1"/>
    </xf>
    <xf numFmtId="166" fontId="118" fillId="5" borderId="4" xfId="0" applyNumberFormat="1" applyFont="1" applyFill="1" applyBorder="1" applyAlignment="1">
      <alignment horizontal="center" vertical="center"/>
    </xf>
    <xf numFmtId="44" fontId="117" fillId="3" borderId="17" xfId="0" applyNumberFormat="1" applyFont="1" applyFill="1" applyBorder="1" applyAlignment="1">
      <alignment horizontal="center" vertical="center" wrapText="1"/>
    </xf>
    <xf numFmtId="166" fontId="118" fillId="3" borderId="17" xfId="0" applyNumberFormat="1" applyFont="1" applyFill="1" applyBorder="1" applyAlignment="1">
      <alignment horizontal="center" vertical="center"/>
    </xf>
    <xf numFmtId="166" fontId="118" fillId="4" borderId="17" xfId="0" applyNumberFormat="1" applyFont="1" applyFill="1" applyBorder="1" applyAlignment="1">
      <alignment horizontal="center" vertical="center"/>
    </xf>
    <xf numFmtId="44" fontId="118" fillId="0" borderId="17" xfId="0" applyNumberFormat="1" applyFont="1" applyBorder="1" applyAlignment="1">
      <alignment vertical="center"/>
    </xf>
    <xf numFmtId="166" fontId="118" fillId="0" borderId="17" xfId="0" applyNumberFormat="1" applyFont="1" applyBorder="1" applyAlignment="1">
      <alignment vertical="center"/>
    </xf>
    <xf numFmtId="166" fontId="119" fillId="0" borderId="17" xfId="0" applyNumberFormat="1" applyFont="1" applyBorder="1" applyAlignment="1">
      <alignment vertical="center"/>
    </xf>
    <xf numFmtId="44" fontId="116" fillId="3" borderId="19" xfId="0" applyNumberFormat="1" applyFont="1" applyFill="1" applyBorder="1" applyAlignment="1">
      <alignment horizontal="center" vertical="center" wrapText="1"/>
    </xf>
    <xf numFmtId="44" fontId="118" fillId="3" borderId="19" xfId="0" applyNumberFormat="1" applyFont="1" applyFill="1" applyBorder="1" applyAlignment="1">
      <alignment horizontal="center" vertical="center"/>
    </xf>
    <xf numFmtId="166" fontId="119" fillId="0" borderId="19" xfId="0" applyNumberFormat="1" applyFont="1" applyBorder="1" applyAlignment="1">
      <alignment vertical="center"/>
    </xf>
    <xf numFmtId="166" fontId="119" fillId="0" borderId="26" xfId="0" applyNumberFormat="1" applyFont="1" applyBorder="1" applyAlignment="1">
      <alignment horizontal="center" vertical="center"/>
    </xf>
    <xf numFmtId="166" fontId="119" fillId="0" borderId="26" xfId="0" applyNumberFormat="1" applyFont="1" applyBorder="1" applyAlignment="1">
      <alignment vertical="center"/>
    </xf>
    <xf numFmtId="0" fontId="116" fillId="3" borderId="19" xfId="0" applyFont="1" applyFill="1" applyBorder="1" applyAlignment="1">
      <alignment horizontal="center" vertical="center" wrapText="1"/>
    </xf>
    <xf numFmtId="166" fontId="118" fillId="3" borderId="19" xfId="0" applyNumberFormat="1" applyFont="1" applyFill="1" applyBorder="1" applyAlignment="1">
      <alignment horizontal="center" vertical="center"/>
    </xf>
    <xf numFmtId="166" fontId="119" fillId="0" borderId="19" xfId="0" applyNumberFormat="1" applyFont="1" applyBorder="1" applyAlignment="1">
      <alignment horizontal="center" vertical="center"/>
    </xf>
    <xf numFmtId="166" fontId="118" fillId="0" borderId="41" xfId="0" applyNumberFormat="1" applyFont="1" applyBorder="1" applyAlignment="1">
      <alignment vertical="center"/>
    </xf>
    <xf numFmtId="166" fontId="119" fillId="0" borderId="25" xfId="0" applyNumberFormat="1" applyFont="1" applyBorder="1" applyAlignment="1">
      <alignment vertical="center"/>
    </xf>
    <xf numFmtId="166" fontId="41" fillId="0" borderId="30" xfId="0" applyNumberFormat="1" applyFont="1" applyBorder="1" applyAlignment="1">
      <alignment vertical="center"/>
    </xf>
    <xf numFmtId="44" fontId="56" fillId="0" borderId="4" xfId="0" applyNumberFormat="1" applyFont="1" applyBorder="1" applyAlignment="1">
      <alignment horizontal="center" vertical="center"/>
    </xf>
    <xf numFmtId="166" fontId="56" fillId="0" borderId="4" xfId="0" applyNumberFormat="1" applyFont="1" applyBorder="1" applyAlignment="1">
      <alignment vertical="center"/>
    </xf>
    <xf numFmtId="166" fontId="75" fillId="0" borderId="4" xfId="0" applyNumberFormat="1" applyFont="1" applyBorder="1" applyAlignment="1">
      <alignment vertical="center"/>
    </xf>
    <xf numFmtId="44" fontId="18" fillId="3" borderId="19" xfId="0" applyNumberFormat="1" applyFont="1" applyFill="1" applyBorder="1" applyAlignment="1">
      <alignment vertical="center"/>
    </xf>
    <xf numFmtId="44" fontId="84" fillId="3" borderId="19" xfId="0" applyNumberFormat="1" applyFont="1" applyFill="1" applyBorder="1" applyAlignment="1">
      <alignment vertical="center"/>
    </xf>
    <xf numFmtId="166" fontId="10" fillId="0" borderId="30" xfId="0" applyNumberFormat="1" applyFont="1" applyBorder="1" applyAlignment="1">
      <alignment vertical="center"/>
    </xf>
    <xf numFmtId="44" fontId="39" fillId="3" borderId="7" xfId="0" applyNumberFormat="1" applyFont="1" applyFill="1" applyBorder="1" applyAlignment="1">
      <alignment horizontal="center" vertical="center"/>
    </xf>
    <xf numFmtId="166" fontId="106" fillId="3" borderId="7" xfId="0" applyNumberFormat="1" applyFont="1" applyFill="1" applyBorder="1" applyAlignment="1">
      <alignment horizontal="center" vertical="center"/>
    </xf>
    <xf numFmtId="166" fontId="29" fillId="0" borderId="12" xfId="0" applyNumberFormat="1" applyFont="1" applyBorder="1" applyAlignment="1">
      <alignment horizontal="center" vertical="center"/>
    </xf>
    <xf numFmtId="166" fontId="39" fillId="4" borderId="19" xfId="0" applyNumberFormat="1" applyFont="1" applyFill="1" applyBorder="1" applyAlignment="1">
      <alignment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0" fillId="3" borderId="5" xfId="0" applyFont="1" applyFill="1" applyBorder="1" applyAlignment="1">
      <alignment horizontal="center" vertical="center"/>
    </xf>
    <xf numFmtId="166" fontId="56" fillId="0" borderId="4" xfId="0" applyNumberFormat="1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44" fontId="27" fillId="3" borderId="12" xfId="0" applyNumberFormat="1" applyFont="1" applyFill="1" applyBorder="1" applyAlignment="1">
      <alignment horizontal="center" vertical="center" wrapText="1"/>
    </xf>
    <xf numFmtId="166" fontId="56" fillId="5" borderId="12" xfId="0" applyNumberFormat="1" applyFont="1" applyFill="1" applyBorder="1" applyAlignment="1">
      <alignment horizontal="center" vertical="center"/>
    </xf>
    <xf numFmtId="44" fontId="84" fillId="3" borderId="12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11" fillId="3" borderId="10" xfId="0" applyFont="1" applyFill="1" applyBorder="1" applyAlignment="1">
      <alignment horizontal="center" vertical="center"/>
    </xf>
    <xf numFmtId="0" fontId="123" fillId="3" borderId="4" xfId="0" applyFont="1" applyFill="1" applyBorder="1" applyAlignment="1">
      <alignment horizontal="center" vertical="center"/>
    </xf>
    <xf numFmtId="0" fontId="123" fillId="3" borderId="4" xfId="0" applyFont="1" applyFill="1" applyBorder="1" applyAlignment="1">
      <alignment horizontal="center" vertical="center" wrapText="1"/>
    </xf>
    <xf numFmtId="44" fontId="123" fillId="3" borderId="4" xfId="0" applyNumberFormat="1" applyFont="1" applyFill="1" applyBorder="1" applyAlignment="1">
      <alignment vertical="center"/>
    </xf>
    <xf numFmtId="44" fontId="111" fillId="4" borderId="4" xfId="0" applyNumberFormat="1" applyFont="1" applyFill="1" applyBorder="1" applyAlignment="1">
      <alignment vertical="center"/>
    </xf>
    <xf numFmtId="44" fontId="122" fillId="0" borderId="4" xfId="0" applyNumberFormat="1" applyFont="1" applyBorder="1" applyAlignment="1">
      <alignment vertical="center"/>
    </xf>
    <xf numFmtId="44" fontId="111" fillId="0" borderId="4" xfId="0" applyNumberFormat="1" applyFont="1" applyBorder="1" applyAlignment="1">
      <alignment horizontal="center" vertical="center"/>
    </xf>
    <xf numFmtId="44" fontId="114" fillId="0" borderId="4" xfId="0" applyNumberFormat="1" applyFont="1" applyBorder="1" applyAlignment="1">
      <alignment vertical="center"/>
    </xf>
    <xf numFmtId="0" fontId="123" fillId="0" borderId="4" xfId="0" applyFont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166" fontId="18" fillId="0" borderId="30" xfId="0" applyNumberFormat="1" applyFont="1" applyBorder="1" applyAlignment="1">
      <alignment vertical="center"/>
    </xf>
    <xf numFmtId="44" fontId="108" fillId="0" borderId="4" xfId="0" applyNumberFormat="1" applyFont="1" applyBorder="1" applyAlignment="1">
      <alignment vertical="center"/>
    </xf>
    <xf numFmtId="44" fontId="112" fillId="0" borderId="17" xfId="0" applyNumberFormat="1" applyFont="1" applyBorder="1" applyAlignment="1">
      <alignment vertical="center"/>
    </xf>
    <xf numFmtId="44" fontId="113" fillId="4" borderId="17" xfId="0" applyNumberFormat="1" applyFont="1" applyFill="1" applyBorder="1" applyAlignment="1">
      <alignment vertical="center"/>
    </xf>
    <xf numFmtId="44" fontId="108" fillId="0" borderId="17" xfId="0" applyNumberFormat="1" applyFont="1" applyBorder="1" applyAlignment="1">
      <alignment vertical="center"/>
    </xf>
    <xf numFmtId="0" fontId="66" fillId="0" borderId="2" xfId="0" applyFont="1" applyBorder="1" applyAlignment="1">
      <alignment horizontal="center" vertical="center" wrapText="1"/>
    </xf>
    <xf numFmtId="44" fontId="84" fillId="6" borderId="30" xfId="0" applyNumberFormat="1" applyFont="1" applyFill="1" applyBorder="1" applyAlignment="1">
      <alignment vertical="center"/>
    </xf>
    <xf numFmtId="0" fontId="80" fillId="6" borderId="38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6" fontId="96" fillId="0" borderId="0" xfId="0" applyNumberFormat="1" applyFont="1"/>
    <xf numFmtId="0" fontId="8" fillId="0" borderId="0" xfId="0" applyFont="1" applyAlignment="1">
      <alignment horizontal="center"/>
    </xf>
    <xf numFmtId="0" fontId="38" fillId="4" borderId="0" xfId="0" applyFont="1" applyFill="1" applyAlignment="1">
      <alignment vertical="center"/>
    </xf>
    <xf numFmtId="166" fontId="31" fillId="0" borderId="0" xfId="0" applyNumberFormat="1" applyFont="1" applyAlignment="1">
      <alignment horizontal="center" vertical="center"/>
    </xf>
    <xf numFmtId="166" fontId="31" fillId="0" borderId="37" xfId="0" applyNumberFormat="1" applyFont="1" applyBorder="1" applyAlignment="1">
      <alignment horizontal="center" vertical="center"/>
    </xf>
    <xf numFmtId="166" fontId="128" fillId="0" borderId="41" xfId="0" applyNumberFormat="1" applyFont="1" applyBorder="1" applyAlignment="1">
      <alignment horizontal="center" vertical="center"/>
    </xf>
    <xf numFmtId="166" fontId="31" fillId="0" borderId="41" xfId="0" applyNumberFormat="1" applyFont="1" applyBorder="1" applyAlignment="1">
      <alignment horizontal="center" vertical="center"/>
    </xf>
    <xf numFmtId="166" fontId="31" fillId="4" borderId="41" xfId="0" applyNumberFormat="1" applyFont="1" applyFill="1" applyBorder="1" applyAlignment="1">
      <alignment horizontal="center" vertical="center"/>
    </xf>
    <xf numFmtId="44" fontId="31" fillId="4" borderId="41" xfId="0" applyNumberFormat="1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6" fontId="21" fillId="6" borderId="6" xfId="0" applyNumberFormat="1" applyFont="1" applyFill="1" applyBorder="1" applyAlignment="1">
      <alignment horizontal="center" vertical="center"/>
    </xf>
    <xf numFmtId="166" fontId="38" fillId="6" borderId="12" xfId="0" applyNumberFormat="1" applyFont="1" applyFill="1" applyBorder="1" applyAlignment="1">
      <alignment horizontal="center" vertical="center"/>
    </xf>
    <xf numFmtId="0" fontId="131" fillId="0" borderId="0" xfId="0" applyFont="1"/>
    <xf numFmtId="166" fontId="21" fillId="0" borderId="6" xfId="0" applyNumberFormat="1" applyFont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/>
    </xf>
    <xf numFmtId="44" fontId="132" fillId="3" borderId="25" xfId="0" applyNumberFormat="1" applyFont="1" applyFill="1" applyBorder="1" applyAlignment="1">
      <alignment vertical="center"/>
    </xf>
    <xf numFmtId="44" fontId="38" fillId="3" borderId="25" xfId="0" applyNumberFormat="1" applyFont="1" applyFill="1" applyBorder="1" applyAlignment="1">
      <alignment vertical="center"/>
    </xf>
    <xf numFmtId="0" fontId="27" fillId="3" borderId="25" xfId="0" applyFont="1" applyFill="1" applyBorder="1" applyAlignment="1">
      <alignment vertical="center" wrapText="1"/>
    </xf>
    <xf numFmtId="44" fontId="38" fillId="6" borderId="12" xfId="0" applyNumberFormat="1" applyFont="1" applyFill="1" applyBorder="1" applyAlignment="1">
      <alignment vertical="center"/>
    </xf>
    <xf numFmtId="166" fontId="31" fillId="0" borderId="12" xfId="0" applyNumberFormat="1" applyFont="1" applyBorder="1" applyAlignment="1">
      <alignment horizontal="center" vertical="center"/>
    </xf>
    <xf numFmtId="166" fontId="132" fillId="0" borderId="12" xfId="0" applyNumberFormat="1" applyFont="1" applyBorder="1" applyAlignment="1">
      <alignment horizontal="center" vertical="center"/>
    </xf>
    <xf numFmtId="166" fontId="70" fillId="3" borderId="12" xfId="0" applyNumberFormat="1" applyFont="1" applyFill="1" applyBorder="1" applyAlignment="1">
      <alignment horizontal="center" vertical="center"/>
    </xf>
    <xf numFmtId="44" fontId="70" fillId="3" borderId="12" xfId="0" applyNumberFormat="1" applyFont="1" applyFill="1" applyBorder="1" applyAlignment="1">
      <alignment horizontal="center" vertical="center"/>
    </xf>
    <xf numFmtId="0" fontId="62" fillId="3" borderId="12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166" fontId="38" fillId="6" borderId="12" xfId="0" applyNumberFormat="1" applyFont="1" applyFill="1" applyBorder="1" applyAlignment="1">
      <alignment vertical="center"/>
    </xf>
    <xf numFmtId="166" fontId="31" fillId="0" borderId="4" xfId="0" applyNumberFormat="1" applyFont="1" applyBorder="1" applyAlignment="1">
      <alignment horizontal="center" vertical="center"/>
    </xf>
    <xf numFmtId="166" fontId="92" fillId="0" borderId="4" xfId="0" applyNumberFormat="1" applyFont="1" applyBorder="1" applyAlignment="1">
      <alignment horizontal="center" vertical="center"/>
    </xf>
    <xf numFmtId="44" fontId="31" fillId="0" borderId="4" xfId="0" applyNumberFormat="1" applyFont="1" applyBorder="1" applyAlignment="1">
      <alignment horizontal="center" vertical="center"/>
    </xf>
    <xf numFmtId="166" fontId="31" fillId="0" borderId="24" xfId="0" applyNumberFormat="1" applyFont="1" applyBorder="1" applyAlignment="1">
      <alignment horizontal="center" vertical="center"/>
    </xf>
    <xf numFmtId="166" fontId="92" fillId="0" borderId="24" xfId="0" applyNumberFormat="1" applyFont="1" applyBorder="1" applyAlignment="1">
      <alignment horizontal="center" vertical="center"/>
    </xf>
    <xf numFmtId="44" fontId="31" fillId="0" borderId="24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57" fillId="0" borderId="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44" fontId="49" fillId="3" borderId="4" xfId="0" applyNumberFormat="1" applyFont="1" applyFill="1" applyBorder="1" applyAlignment="1">
      <alignment vertical="center"/>
    </xf>
    <xf numFmtId="166" fontId="111" fillId="4" borderId="4" xfId="0" applyNumberFormat="1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44" fontId="114" fillId="0" borderId="1" xfId="0" applyNumberFormat="1" applyFont="1" applyBorder="1" applyAlignment="1">
      <alignment vertical="center"/>
    </xf>
    <xf numFmtId="0" fontId="124" fillId="2" borderId="48" xfId="0" applyFont="1" applyFill="1" applyBorder="1"/>
    <xf numFmtId="44" fontId="54" fillId="0" borderId="14" xfId="0" applyNumberFormat="1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44" fontId="43" fillId="0" borderId="14" xfId="0" applyNumberFormat="1" applyFont="1" applyBorder="1" applyAlignment="1">
      <alignment vertical="center"/>
    </xf>
    <xf numFmtId="0" fontId="22" fillId="3" borderId="34" xfId="0" applyFont="1" applyFill="1" applyBorder="1" applyAlignment="1">
      <alignment horizontal="center" vertical="center"/>
    </xf>
    <xf numFmtId="166" fontId="39" fillId="0" borderId="26" xfId="0" applyNumberFormat="1" applyFont="1" applyBorder="1" applyAlignment="1">
      <alignment vertical="center"/>
    </xf>
    <xf numFmtId="166" fontId="109" fillId="3" borderId="25" xfId="0" applyNumberFormat="1" applyFont="1" applyFill="1" applyBorder="1" applyAlignment="1">
      <alignment vertical="center"/>
    </xf>
    <xf numFmtId="166" fontId="109" fillId="0" borderId="25" xfId="0" applyNumberFormat="1" applyFont="1" applyBorder="1" applyAlignment="1">
      <alignment vertical="center"/>
    </xf>
    <xf numFmtId="0" fontId="22" fillId="0" borderId="46" xfId="0" applyFont="1" applyBorder="1"/>
    <xf numFmtId="166" fontId="41" fillId="0" borderId="15" xfId="0" applyNumberFormat="1" applyFont="1" applyBorder="1" applyAlignment="1">
      <alignment horizontal="center" vertical="center"/>
    </xf>
    <xf numFmtId="0" fontId="116" fillId="3" borderId="4" xfId="0" applyFont="1" applyFill="1" applyBorder="1" applyAlignment="1">
      <alignment horizontal="center" vertical="center" wrapText="1"/>
    </xf>
    <xf numFmtId="166" fontId="118" fillId="0" borderId="19" xfId="0" applyNumberFormat="1" applyFont="1" applyBorder="1" applyAlignment="1">
      <alignment vertical="center"/>
    </xf>
    <xf numFmtId="166" fontId="47" fillId="0" borderId="26" xfId="0" applyNumberFormat="1" applyFont="1" applyBorder="1" applyAlignment="1">
      <alignment horizontal="center" vertical="center"/>
    </xf>
    <xf numFmtId="166" fontId="118" fillId="0" borderId="26" xfId="0" applyNumberFormat="1" applyFont="1" applyBorder="1" applyAlignment="1">
      <alignment vertical="center"/>
    </xf>
    <xf numFmtId="166" fontId="119" fillId="0" borderId="60" xfId="0" applyNumberFormat="1" applyFont="1" applyBorder="1" applyAlignment="1">
      <alignment vertical="center"/>
    </xf>
    <xf numFmtId="166" fontId="89" fillId="0" borderId="47" xfId="0" applyNumberFormat="1" applyFont="1" applyBorder="1" applyAlignment="1">
      <alignment horizontal="center"/>
    </xf>
    <xf numFmtId="166" fontId="89" fillId="0" borderId="48" xfId="0" applyNumberFormat="1" applyFont="1" applyBorder="1" applyAlignment="1">
      <alignment horizontal="center"/>
    </xf>
    <xf numFmtId="166" fontId="89" fillId="0" borderId="43" xfId="0" applyNumberFormat="1" applyFont="1" applyBorder="1" applyAlignment="1">
      <alignment horizontal="center"/>
    </xf>
    <xf numFmtId="166" fontId="119" fillId="0" borderId="56" xfId="0" applyNumberFormat="1" applyFont="1" applyBorder="1" applyAlignment="1">
      <alignment vertical="center"/>
    </xf>
    <xf numFmtId="166" fontId="119" fillId="0" borderId="1" xfId="0" applyNumberFormat="1" applyFont="1" applyBorder="1" applyAlignment="1">
      <alignment vertical="center"/>
    </xf>
    <xf numFmtId="166" fontId="119" fillId="0" borderId="57" xfId="0" applyNumberFormat="1" applyFont="1" applyBorder="1" applyAlignment="1">
      <alignment vertical="center"/>
    </xf>
    <xf numFmtId="44" fontId="88" fillId="3" borderId="47" xfId="0" applyNumberFormat="1" applyFont="1" applyFill="1" applyBorder="1" applyAlignment="1">
      <alignment horizontal="center" vertical="center"/>
    </xf>
    <xf numFmtId="166" fontId="88" fillId="0" borderId="48" xfId="0" applyNumberFormat="1" applyFont="1" applyBorder="1" applyAlignment="1">
      <alignment horizontal="center"/>
    </xf>
    <xf numFmtId="166" fontId="88" fillId="0" borderId="50" xfId="0" applyNumberFormat="1" applyFont="1" applyBorder="1" applyAlignment="1">
      <alignment horizontal="center"/>
    </xf>
    <xf numFmtId="0" fontId="54" fillId="0" borderId="0" xfId="0" applyFont="1" applyAlignment="1"/>
    <xf numFmtId="166" fontId="41" fillId="0" borderId="55" xfId="0" applyNumberFormat="1" applyFont="1" applyBorder="1" applyAlignment="1">
      <alignment horizontal="center" vertical="center"/>
    </xf>
    <xf numFmtId="166" fontId="39" fillId="3" borderId="4" xfId="0" applyNumberFormat="1" applyFont="1" applyFill="1" applyBorder="1" applyAlignment="1">
      <alignment horizontal="center" vertical="center"/>
    </xf>
    <xf numFmtId="166" fontId="39" fillId="4" borderId="4" xfId="0" applyNumberFormat="1" applyFont="1" applyFill="1" applyBorder="1" applyAlignment="1">
      <alignment horizontal="center" vertical="center"/>
    </xf>
    <xf numFmtId="44" fontId="114" fillId="0" borderId="58" xfId="0" applyNumberFormat="1" applyFont="1" applyBorder="1" applyAlignment="1">
      <alignment vertical="center"/>
    </xf>
    <xf numFmtId="0" fontId="124" fillId="2" borderId="59" xfId="0" applyFont="1" applyFill="1" applyBorder="1"/>
    <xf numFmtId="0" fontId="27" fillId="3" borderId="19" xfId="0" applyFont="1" applyFill="1" applyBorder="1" applyAlignment="1">
      <alignment horizontal="center" vertical="center" wrapText="1"/>
    </xf>
    <xf numFmtId="44" fontId="108" fillId="3" borderId="19" xfId="0" applyNumberFormat="1" applyFont="1" applyFill="1" applyBorder="1" applyAlignment="1">
      <alignment vertical="center"/>
    </xf>
    <xf numFmtId="166" fontId="108" fillId="4" borderId="19" xfId="0" applyNumberFormat="1" applyFont="1" applyFill="1" applyBorder="1" applyAlignment="1">
      <alignment vertical="center"/>
    </xf>
    <xf numFmtId="44" fontId="108" fillId="0" borderId="19" xfId="0" applyNumberFormat="1" applyFont="1" applyBorder="1" applyAlignme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0" fillId="0" borderId="3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168" fontId="27" fillId="0" borderId="19" xfId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6" fontId="111" fillId="4" borderId="7" xfId="0" applyNumberFormat="1" applyFont="1" applyFill="1" applyBorder="1" applyAlignment="1">
      <alignment vertical="center"/>
    </xf>
    <xf numFmtId="166" fontId="134" fillId="0" borderId="4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44" fontId="108" fillId="3" borderId="17" xfId="0" applyNumberFormat="1" applyFont="1" applyFill="1" applyBorder="1" applyAlignment="1">
      <alignment horizontal="center" vertical="center"/>
    </xf>
    <xf numFmtId="166" fontId="108" fillId="4" borderId="17" xfId="0" applyNumberFormat="1" applyFont="1" applyFill="1" applyBorder="1" applyAlignment="1">
      <alignment horizontal="center" vertical="center"/>
    </xf>
    <xf numFmtId="166" fontId="108" fillId="3" borderId="17" xfId="0" applyNumberFormat="1" applyFont="1" applyFill="1" applyBorder="1" applyAlignment="1">
      <alignment horizontal="center" vertical="center"/>
    </xf>
    <xf numFmtId="166" fontId="108" fillId="0" borderId="17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3" borderId="25" xfId="0" applyFont="1" applyFill="1" applyBorder="1" applyAlignment="1">
      <alignment horizontal="center" vertical="center" wrapText="1"/>
    </xf>
    <xf numFmtId="44" fontId="39" fillId="3" borderId="25" xfId="0" applyNumberFormat="1" applyFont="1" applyFill="1" applyBorder="1" applyAlignment="1">
      <alignment horizontal="center" vertical="center"/>
    </xf>
    <xf numFmtId="166" fontId="39" fillId="0" borderId="25" xfId="0" applyNumberFormat="1" applyFont="1" applyBorder="1" applyAlignment="1">
      <alignment horizontal="center" vertical="center"/>
    </xf>
    <xf numFmtId="44" fontId="47" fillId="0" borderId="25" xfId="0" applyNumberFormat="1" applyFont="1" applyBorder="1" applyAlignment="1">
      <alignment horizontal="center" vertical="center" wrapText="1"/>
    </xf>
    <xf numFmtId="166" fontId="106" fillId="0" borderId="25" xfId="0" applyNumberFormat="1" applyFont="1" applyBorder="1" applyAlignment="1">
      <alignment horizontal="center" vertical="center"/>
    </xf>
    <xf numFmtId="166" fontId="130" fillId="0" borderId="25" xfId="0" applyNumberFormat="1" applyFont="1" applyBorder="1" applyAlignment="1">
      <alignment horizontal="center" vertical="center"/>
    </xf>
    <xf numFmtId="166" fontId="129" fillId="3" borderId="33" xfId="0" applyNumberFormat="1" applyFont="1" applyFill="1" applyBorder="1" applyAlignment="1">
      <alignment horizontal="center" vertical="center"/>
    </xf>
    <xf numFmtId="0" fontId="31" fillId="5" borderId="34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 vertical="center" wrapText="1"/>
    </xf>
    <xf numFmtId="44" fontId="31" fillId="5" borderId="19" xfId="0" applyNumberFormat="1" applyFont="1" applyFill="1" applyBorder="1" applyAlignment="1">
      <alignment horizontal="center" vertical="center"/>
    </xf>
    <xf numFmtId="44" fontId="38" fillId="5" borderId="19" xfId="0" applyNumberFormat="1" applyFont="1" applyFill="1" applyBorder="1" applyAlignment="1">
      <alignment horizontal="center" vertical="center"/>
    </xf>
    <xf numFmtId="0" fontId="38" fillId="5" borderId="19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166" fontId="58" fillId="3" borderId="4" xfId="0" applyNumberFormat="1" applyFont="1" applyFill="1" applyBorder="1" applyAlignment="1">
      <alignment vertical="center"/>
    </xf>
    <xf numFmtId="0" fontId="66" fillId="0" borderId="12" xfId="0" applyFont="1" applyBorder="1" applyAlignment="1">
      <alignment horizontal="center" vertical="center" wrapText="1"/>
    </xf>
    <xf numFmtId="0" fontId="121" fillId="0" borderId="28" xfId="0" applyFont="1" applyBorder="1" applyAlignment="1">
      <alignment horizontal="center" vertical="center"/>
    </xf>
    <xf numFmtId="44" fontId="123" fillId="3" borderId="30" xfId="0" applyNumberFormat="1" applyFont="1" applyFill="1" applyBorder="1" applyAlignment="1">
      <alignment vertical="center"/>
    </xf>
    <xf numFmtId="44" fontId="111" fillId="4" borderId="30" xfId="0" applyNumberFormat="1" applyFont="1" applyFill="1" applyBorder="1" applyAlignment="1">
      <alignment horizontal="center" vertical="center"/>
    </xf>
    <xf numFmtId="44" fontId="114" fillId="4" borderId="30" xfId="0" applyNumberFormat="1" applyFont="1" applyFill="1" applyBorder="1" applyAlignment="1">
      <alignment horizontal="center" vertical="center"/>
    </xf>
    <xf numFmtId="44" fontId="114" fillId="0" borderId="30" xfId="0" applyNumberFormat="1" applyFont="1" applyBorder="1" applyAlignment="1">
      <alignment horizontal="center" vertical="center"/>
    </xf>
    <xf numFmtId="44" fontId="114" fillId="0" borderId="30" xfId="0" applyNumberFormat="1" applyFont="1" applyBorder="1" applyAlignment="1">
      <alignment vertical="center"/>
    </xf>
    <xf numFmtId="44" fontId="114" fillId="0" borderId="55" xfId="0" applyNumberFormat="1" applyFont="1" applyBorder="1" applyAlignment="1">
      <alignment vertical="center"/>
    </xf>
    <xf numFmtId="0" fontId="124" fillId="0" borderId="43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4" fontId="108" fillId="0" borderId="60" xfId="0" applyNumberFormat="1" applyFont="1" applyBorder="1" applyAlignment="1">
      <alignment vertical="center"/>
    </xf>
    <xf numFmtId="44" fontId="108" fillId="0" borderId="1" xfId="0" applyNumberFormat="1" applyFont="1" applyBorder="1" applyAlignment="1">
      <alignment vertical="center"/>
    </xf>
    <xf numFmtId="44" fontId="108" fillId="0" borderId="57" xfId="0" applyNumberFormat="1" applyFont="1" applyBorder="1" applyAlignment="1">
      <alignment vertical="center"/>
    </xf>
    <xf numFmtId="0" fontId="103" fillId="0" borderId="47" xfId="0" applyFont="1" applyBorder="1"/>
    <xf numFmtId="0" fontId="103" fillId="0" borderId="42" xfId="0" applyFont="1" applyBorder="1"/>
    <xf numFmtId="0" fontId="103" fillId="0" borderId="48" xfId="0" applyFont="1" applyBorder="1"/>
    <xf numFmtId="0" fontId="103" fillId="0" borderId="59" xfId="0" applyFont="1" applyBorder="1"/>
    <xf numFmtId="0" fontId="58" fillId="0" borderId="50" xfId="0" applyFont="1" applyBorder="1"/>
    <xf numFmtId="0" fontId="18" fillId="0" borderId="9" xfId="0" applyFont="1" applyBorder="1" applyAlignment="1">
      <alignment horizontal="center" vertical="center" wrapText="1"/>
    </xf>
    <xf numFmtId="0" fontId="62" fillId="3" borderId="1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6" fontId="39" fillId="4" borderId="19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6" fontId="1" fillId="0" borderId="43" xfId="0" applyNumberFormat="1" applyFont="1" applyBorder="1" applyAlignment="1">
      <alignment vertical="center"/>
    </xf>
    <xf numFmtId="0" fontId="21" fillId="0" borderId="3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0" borderId="19" xfId="0" applyFont="1" applyFill="1" applyBorder="1" applyAlignment="1">
      <alignment horizontal="center" vertical="center"/>
    </xf>
    <xf numFmtId="167" fontId="27" fillId="0" borderId="19" xfId="1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/>
    </xf>
    <xf numFmtId="44" fontId="38" fillId="6" borderId="11" xfId="0" applyNumberFormat="1" applyFont="1" applyFill="1" applyBorder="1" applyAlignment="1">
      <alignment vertical="center"/>
    </xf>
    <xf numFmtId="166" fontId="31" fillId="4" borderId="25" xfId="0" applyNumberFormat="1" applyFont="1" applyFill="1" applyBorder="1" applyAlignment="1">
      <alignment horizontal="center" vertical="center"/>
    </xf>
    <xf numFmtId="166" fontId="128" fillId="0" borderId="25" xfId="0" applyNumberFormat="1" applyFont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 wrapText="1"/>
    </xf>
    <xf numFmtId="166" fontId="39" fillId="3" borderId="17" xfId="0" applyNumberFormat="1" applyFont="1" applyFill="1" applyBorder="1" applyAlignment="1">
      <alignment horizontal="center" vertical="center"/>
    </xf>
    <xf numFmtId="166" fontId="39" fillId="4" borderId="1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44" fontId="39" fillId="0" borderId="7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44" fontId="39" fillId="0" borderId="25" xfId="0" applyNumberFormat="1" applyFont="1" applyBorder="1" applyAlignment="1">
      <alignment horizontal="center" vertical="center" wrapText="1"/>
    </xf>
    <xf numFmtId="44" fontId="22" fillId="3" borderId="25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4" fontId="22" fillId="3" borderId="19" xfId="0" applyNumberFormat="1" applyFont="1" applyFill="1" applyBorder="1" applyAlignment="1">
      <alignment horizontal="center" vertical="center" wrapText="1"/>
    </xf>
    <xf numFmtId="44" fontId="22" fillId="0" borderId="19" xfId="0" applyNumberFormat="1" applyFont="1" applyBorder="1" applyAlignment="1">
      <alignment horizontal="center" vertical="center" wrapText="1"/>
    </xf>
    <xf numFmtId="44" fontId="22" fillId="3" borderId="7" xfId="0" applyNumberFormat="1" applyFont="1" applyFill="1" applyBorder="1" applyAlignment="1">
      <alignment horizontal="center" vertical="center" wrapText="1"/>
    </xf>
    <xf numFmtId="44" fontId="22" fillId="0" borderId="7" xfId="0" applyNumberFormat="1" applyFont="1" applyBorder="1" applyAlignment="1">
      <alignment horizontal="center" vertical="center" wrapText="1"/>
    </xf>
    <xf numFmtId="44" fontId="39" fillId="0" borderId="19" xfId="0" applyNumberFormat="1" applyFont="1" applyBorder="1" applyAlignment="1">
      <alignment horizontal="center" vertical="center" wrapText="1"/>
    </xf>
    <xf numFmtId="44" fontId="37" fillId="0" borderId="19" xfId="0" applyNumberFormat="1" applyFont="1" applyBorder="1" applyAlignment="1">
      <alignment horizontal="center" vertical="center" wrapText="1"/>
    </xf>
    <xf numFmtId="0" fontId="123" fillId="3" borderId="7" xfId="0" applyFont="1" applyFill="1" applyBorder="1" applyAlignment="1">
      <alignment horizontal="center" vertical="center" wrapText="1"/>
    </xf>
    <xf numFmtId="44" fontId="123" fillId="3" borderId="7" xfId="0" applyNumberFormat="1" applyFont="1" applyFill="1" applyBorder="1" applyAlignment="1">
      <alignment vertical="center"/>
    </xf>
    <xf numFmtId="166" fontId="106" fillId="0" borderId="7" xfId="0" applyNumberFormat="1" applyFont="1" applyBorder="1" applyAlignment="1">
      <alignment horizontal="center" vertical="center"/>
    </xf>
    <xf numFmtId="166" fontId="41" fillId="0" borderId="12" xfId="0" applyNumberFormat="1" applyFont="1" applyBorder="1" applyAlignment="1">
      <alignment horizontal="center" vertical="center"/>
    </xf>
    <xf numFmtId="166" fontId="18" fillId="0" borderId="6" xfId="0" applyNumberFormat="1" applyFont="1" applyBorder="1" applyAlignment="1">
      <alignment horizontal="center" vertical="center"/>
    </xf>
    <xf numFmtId="0" fontId="59" fillId="3" borderId="0" xfId="0" applyFont="1" applyFill="1"/>
    <xf numFmtId="0" fontId="27" fillId="0" borderId="24" xfId="0" applyFont="1" applyBorder="1" applyAlignment="1">
      <alignment horizontal="center" vertical="center" wrapText="1"/>
    </xf>
    <xf numFmtId="168" fontId="27" fillId="0" borderId="24" xfId="1" applyNumberFormat="1" applyFont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44" fontId="18" fillId="3" borderId="24" xfId="0" applyNumberFormat="1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44" fontId="27" fillId="3" borderId="17" xfId="0" applyNumberFormat="1" applyFont="1" applyFill="1" applyBorder="1" applyAlignment="1">
      <alignment horizontal="center" vertical="center"/>
    </xf>
    <xf numFmtId="167" fontId="27" fillId="3" borderId="17" xfId="0" applyNumberFormat="1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 wrapText="1"/>
    </xf>
    <xf numFmtId="44" fontId="27" fillId="3" borderId="24" xfId="0" applyNumberFormat="1" applyFont="1" applyFill="1" applyBorder="1" applyAlignment="1">
      <alignment horizontal="center" vertical="center"/>
    </xf>
    <xf numFmtId="0" fontId="111" fillId="3" borderId="34" xfId="0" applyFont="1" applyFill="1" applyBorder="1" applyAlignment="1">
      <alignment horizontal="center" vertical="center"/>
    </xf>
    <xf numFmtId="0" fontId="123" fillId="3" borderId="19" xfId="0" applyFont="1" applyFill="1" applyBorder="1" applyAlignment="1">
      <alignment horizontal="center" vertical="center" wrapText="1"/>
    </xf>
    <xf numFmtId="44" fontId="123" fillId="3" borderId="19" xfId="0" applyNumberFormat="1" applyFont="1" applyFill="1" applyBorder="1" applyAlignment="1">
      <alignment vertical="center"/>
    </xf>
    <xf numFmtId="44" fontId="111" fillId="4" borderId="19" xfId="0" applyNumberFormat="1" applyFont="1" applyFill="1" applyBorder="1" applyAlignment="1">
      <alignment vertical="center"/>
    </xf>
    <xf numFmtId="44" fontId="113" fillId="4" borderId="19" xfId="0" applyNumberFormat="1" applyFont="1" applyFill="1" applyBorder="1" applyAlignment="1">
      <alignment vertical="center"/>
    </xf>
    <xf numFmtId="44" fontId="124" fillId="3" borderId="19" xfId="0" applyNumberFormat="1" applyFont="1" applyFill="1" applyBorder="1" applyAlignment="1">
      <alignment horizontal="center" vertical="center" wrapText="1"/>
    </xf>
    <xf numFmtId="0" fontId="124" fillId="3" borderId="47" xfId="0" applyFont="1" applyFill="1" applyBorder="1" applyAlignment="1">
      <alignment horizontal="center" vertical="center" wrapText="1"/>
    </xf>
    <xf numFmtId="0" fontId="124" fillId="2" borderId="50" xfId="0" applyFont="1" applyFill="1" applyBorder="1"/>
    <xf numFmtId="44" fontId="38" fillId="6" borderId="3" xfId="0" applyNumberFormat="1" applyFont="1" applyFill="1" applyBorder="1" applyAlignment="1">
      <alignment vertical="center"/>
    </xf>
    <xf numFmtId="166" fontId="31" fillId="0" borderId="7" xfId="0" applyNumberFormat="1" applyFont="1" applyBorder="1" applyAlignment="1">
      <alignment horizontal="center" vertical="center"/>
    </xf>
    <xf numFmtId="166" fontId="31" fillId="0" borderId="6" xfId="0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166" fontId="38" fillId="6" borderId="14" xfId="0" applyNumberFormat="1" applyFont="1" applyFill="1" applyBorder="1" applyAlignment="1">
      <alignment vertical="center"/>
    </xf>
    <xf numFmtId="166" fontId="31" fillId="0" borderId="56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166" fontId="31" fillId="0" borderId="14" xfId="0" applyNumberFormat="1" applyFont="1" applyBorder="1" applyAlignment="1">
      <alignment horizontal="center" vertical="center"/>
    </xf>
    <xf numFmtId="44" fontId="38" fillId="6" borderId="61" xfId="0" applyNumberFormat="1" applyFont="1" applyFill="1" applyBorder="1" applyAlignment="1">
      <alignment vertical="center"/>
    </xf>
    <xf numFmtId="166" fontId="31" fillId="0" borderId="58" xfId="0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1" fillId="6" borderId="15" xfId="0" applyFont="1" applyFill="1" applyBorder="1" applyAlignment="1">
      <alignment vertical="center"/>
    </xf>
    <xf numFmtId="0" fontId="21" fillId="3" borderId="40" xfId="0" applyFont="1" applyFill="1" applyBorder="1" applyAlignment="1">
      <alignment vertical="center"/>
    </xf>
    <xf numFmtId="0" fontId="21" fillId="3" borderId="48" xfId="0" applyFont="1" applyFill="1" applyBorder="1" applyAlignment="1">
      <alignment vertical="center"/>
    </xf>
    <xf numFmtId="0" fontId="38" fillId="3" borderId="15" xfId="0" applyFont="1" applyFill="1" applyBorder="1" applyAlignment="1">
      <alignment vertical="center"/>
    </xf>
    <xf numFmtId="0" fontId="38" fillId="6" borderId="15" xfId="0" applyFont="1" applyFill="1" applyBorder="1" applyAlignment="1">
      <alignment vertical="center"/>
    </xf>
    <xf numFmtId="166" fontId="22" fillId="0" borderId="49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horizontal="center" vertical="center"/>
    </xf>
    <xf numFmtId="166" fontId="31" fillId="0" borderId="45" xfId="0" applyNumberFormat="1" applyFont="1" applyBorder="1" applyAlignment="1">
      <alignment horizontal="center" vertical="center"/>
    </xf>
    <xf numFmtId="166" fontId="70" fillId="3" borderId="7" xfId="0" applyNumberFormat="1" applyFont="1" applyFill="1" applyBorder="1" applyAlignment="1">
      <alignment horizontal="center" vertical="center"/>
    </xf>
    <xf numFmtId="166" fontId="31" fillId="5" borderId="7" xfId="0" applyNumberFormat="1" applyFont="1" applyFill="1" applyBorder="1" applyAlignment="1">
      <alignment horizontal="center" vertical="center"/>
    </xf>
    <xf numFmtId="0" fontId="55" fillId="3" borderId="10" xfId="0" applyFont="1" applyFill="1" applyBorder="1" applyAlignment="1">
      <alignment horizontal="center" vertical="center"/>
    </xf>
    <xf numFmtId="0" fontId="65" fillId="3" borderId="25" xfId="0" applyFont="1" applyFill="1" applyBorder="1" applyAlignment="1">
      <alignment horizontal="center" vertical="center" wrapText="1"/>
    </xf>
    <xf numFmtId="166" fontId="31" fillId="4" borderId="7" xfId="0" applyNumberFormat="1" applyFont="1" applyFill="1" applyBorder="1" applyAlignment="1">
      <alignment horizontal="center" vertical="center"/>
    </xf>
    <xf numFmtId="166" fontId="70" fillId="3" borderId="19" xfId="0" applyNumberFormat="1" applyFont="1" applyFill="1" applyBorder="1" applyAlignment="1">
      <alignment horizontal="center" vertical="center"/>
    </xf>
    <xf numFmtId="166" fontId="31" fillId="4" borderId="19" xfId="0" applyNumberFormat="1" applyFont="1" applyFill="1" applyBorder="1" applyAlignment="1">
      <alignment horizontal="center" vertical="center"/>
    </xf>
    <xf numFmtId="166" fontId="27" fillId="3" borderId="8" xfId="0" applyNumberFormat="1" applyFont="1" applyFill="1" applyBorder="1" applyAlignment="1">
      <alignment vertical="center"/>
    </xf>
    <xf numFmtId="0" fontId="100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18" fillId="0" borderId="34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44" fontId="38" fillId="4" borderId="25" xfId="0" applyNumberFormat="1" applyFont="1" applyFill="1" applyBorder="1" applyAlignment="1">
      <alignment horizontal="center" vertical="center"/>
    </xf>
    <xf numFmtId="0" fontId="75" fillId="3" borderId="39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 wrapText="1"/>
    </xf>
    <xf numFmtId="44" fontId="63" fillId="0" borderId="19" xfId="0" applyNumberFormat="1" applyFont="1" applyBorder="1" applyAlignment="1">
      <alignment horizontal="center" vertical="center" wrapText="1"/>
    </xf>
    <xf numFmtId="44" fontId="106" fillId="0" borderId="19" xfId="0" applyNumberFormat="1" applyFont="1" applyBorder="1" applyAlignment="1">
      <alignment horizontal="center" vertical="center" wrapText="1"/>
    </xf>
    <xf numFmtId="44" fontId="47" fillId="0" borderId="19" xfId="0" applyNumberFormat="1" applyFont="1" applyBorder="1" applyAlignment="1">
      <alignment horizontal="center" vertical="center"/>
    </xf>
    <xf numFmtId="44" fontId="70" fillId="3" borderId="19" xfId="0" applyNumberFormat="1" applyFont="1" applyFill="1" applyBorder="1" applyAlignment="1">
      <alignment horizontal="center" vertical="center"/>
    </xf>
    <xf numFmtId="44" fontId="135" fillId="0" borderId="19" xfId="0" applyNumberFormat="1" applyFont="1" applyBorder="1" applyAlignment="1">
      <alignment vertical="center"/>
    </xf>
    <xf numFmtId="0" fontId="107" fillId="3" borderId="8" xfId="0" applyFont="1" applyFill="1" applyBorder="1" applyAlignment="1">
      <alignment horizontal="center" vertical="center"/>
    </xf>
    <xf numFmtId="44" fontId="39" fillId="0" borderId="7" xfId="0" applyNumberFormat="1" applyFont="1" applyBorder="1" applyAlignment="1">
      <alignment horizontal="center" vertical="center"/>
    </xf>
    <xf numFmtId="44" fontId="27" fillId="3" borderId="19" xfId="0" applyNumberFormat="1" applyFont="1" applyFill="1" applyBorder="1" applyAlignment="1">
      <alignment horizontal="center" vertical="center"/>
    </xf>
    <xf numFmtId="44" fontId="19" fillId="3" borderId="19" xfId="0" applyNumberFormat="1" applyFont="1" applyFill="1" applyBorder="1" applyAlignment="1">
      <alignment horizontal="center" vertical="center"/>
    </xf>
    <xf numFmtId="44" fontId="7" fillId="3" borderId="19" xfId="0" applyNumberFormat="1" applyFont="1" applyFill="1" applyBorder="1" applyAlignment="1">
      <alignment vertical="center"/>
    </xf>
    <xf numFmtId="0" fontId="22" fillId="3" borderId="34" xfId="0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44" fontId="27" fillId="0" borderId="19" xfId="0" applyNumberFormat="1" applyFont="1" applyBorder="1" applyAlignment="1">
      <alignment horizontal="center" vertical="center" wrapText="1"/>
    </xf>
    <xf numFmtId="0" fontId="9" fillId="3" borderId="0" xfId="0" applyFont="1" applyFill="1"/>
    <xf numFmtId="0" fontId="57" fillId="3" borderId="19" xfId="0" applyFont="1" applyFill="1" applyBorder="1" applyAlignment="1">
      <alignment horizontal="center" vertical="center" wrapText="1"/>
    </xf>
    <xf numFmtId="44" fontId="13" fillId="3" borderId="19" xfId="0" applyNumberFormat="1" applyFont="1" applyFill="1" applyBorder="1" applyAlignment="1">
      <alignment horizontal="center" vertical="center"/>
    </xf>
    <xf numFmtId="44" fontId="60" fillId="3" borderId="8" xfId="0" applyNumberFormat="1" applyFont="1" applyFill="1" applyBorder="1" applyAlignment="1">
      <alignment vertical="center"/>
    </xf>
    <xf numFmtId="44" fontId="13" fillId="4" borderId="4" xfId="0" applyNumberFormat="1" applyFont="1" applyFill="1" applyBorder="1" applyAlignment="1">
      <alignment vertical="center"/>
    </xf>
    <xf numFmtId="44" fontId="62" fillId="3" borderId="19" xfId="0" applyNumberFormat="1" applyFont="1" applyFill="1" applyBorder="1" applyAlignment="1">
      <alignment horizontal="center" vertical="center"/>
    </xf>
    <xf numFmtId="44" fontId="56" fillId="3" borderId="19" xfId="0" applyNumberFormat="1" applyFont="1" applyFill="1" applyBorder="1" applyAlignment="1">
      <alignment horizontal="center" vertical="center"/>
    </xf>
    <xf numFmtId="44" fontId="62" fillId="3" borderId="19" xfId="0" applyNumberFormat="1" applyFont="1" applyFill="1" applyBorder="1" applyAlignment="1">
      <alignment horizontal="center" vertical="center" wrapText="1"/>
    </xf>
    <xf numFmtId="0" fontId="56" fillId="3" borderId="34" xfId="0" applyNumberFormat="1" applyFont="1" applyFill="1" applyBorder="1" applyAlignment="1">
      <alignment horizontal="center" vertical="center"/>
    </xf>
    <xf numFmtId="0" fontId="56" fillId="3" borderId="30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44" fontId="27" fillId="3" borderId="4" xfId="0" applyNumberFormat="1" applyFont="1" applyFill="1" applyBorder="1" applyAlignment="1">
      <alignment horizontal="center" vertical="center"/>
    </xf>
    <xf numFmtId="166" fontId="118" fillId="3" borderId="4" xfId="0" applyNumberFormat="1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/>
    </xf>
    <xf numFmtId="44" fontId="18" fillId="0" borderId="19" xfId="0" applyNumberFormat="1" applyFont="1" applyBorder="1" applyAlignment="1">
      <alignment horizontal="center" vertical="center" wrapText="1"/>
    </xf>
    <xf numFmtId="44" fontId="78" fillId="0" borderId="19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4" fontId="108" fillId="3" borderId="19" xfId="0" applyNumberFormat="1" applyFont="1" applyFill="1" applyBorder="1" applyAlignment="1">
      <alignment horizontal="center" vertical="center"/>
    </xf>
    <xf numFmtId="166" fontId="108" fillId="4" borderId="19" xfId="0" applyNumberFormat="1" applyFont="1" applyFill="1" applyBorder="1" applyAlignment="1">
      <alignment horizontal="center" vertical="center"/>
    </xf>
    <xf numFmtId="166" fontId="108" fillId="3" borderId="19" xfId="0" applyNumberFormat="1" applyFont="1" applyFill="1" applyBorder="1" applyAlignment="1">
      <alignment horizontal="center" vertical="center"/>
    </xf>
    <xf numFmtId="166" fontId="108" fillId="0" borderId="19" xfId="0" applyNumberFormat="1" applyFont="1" applyBorder="1" applyAlignment="1">
      <alignment horizontal="center" vertical="center"/>
    </xf>
    <xf numFmtId="166" fontId="108" fillId="0" borderId="60" xfId="0" applyNumberFormat="1" applyFont="1" applyBorder="1" applyAlignment="1">
      <alignment horizontal="center" vertical="center"/>
    </xf>
    <xf numFmtId="166" fontId="108" fillId="0" borderId="1" xfId="0" applyNumberFormat="1" applyFont="1" applyBorder="1" applyAlignment="1">
      <alignment horizontal="center" vertical="center"/>
    </xf>
    <xf numFmtId="166" fontId="55" fillId="0" borderId="47" xfId="0" applyNumberFormat="1" applyFont="1" applyBorder="1" applyAlignment="1">
      <alignment vertical="center"/>
    </xf>
    <xf numFmtId="166" fontId="55" fillId="0" borderId="42" xfId="0" applyNumberFormat="1" applyFont="1" applyBorder="1" applyAlignment="1">
      <alignment vertical="center"/>
    </xf>
    <xf numFmtId="166" fontId="108" fillId="0" borderId="57" xfId="0" applyNumberFormat="1" applyFont="1" applyBorder="1" applyAlignment="1">
      <alignment horizontal="center" vertical="center"/>
    </xf>
    <xf numFmtId="166" fontId="55" fillId="0" borderId="48" xfId="0" applyNumberFormat="1" applyFont="1" applyBorder="1" applyAlignment="1">
      <alignment vertical="center"/>
    </xf>
    <xf numFmtId="166" fontId="55" fillId="0" borderId="59" xfId="0" applyNumberFormat="1" applyFont="1" applyBorder="1" applyAlignment="1">
      <alignment vertical="center"/>
    </xf>
    <xf numFmtId="166" fontId="55" fillId="0" borderId="50" xfId="0" applyNumberFormat="1" applyFont="1" applyBorder="1" applyAlignment="1">
      <alignment vertical="center"/>
    </xf>
    <xf numFmtId="0" fontId="21" fillId="0" borderId="31" xfId="0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6" fontId="64" fillId="0" borderId="0" xfId="0" applyNumberFormat="1" applyFont="1" applyAlignment="1">
      <alignment horizontal="center"/>
    </xf>
    <xf numFmtId="44" fontId="39" fillId="0" borderId="25" xfId="0" applyNumberFormat="1" applyFont="1" applyBorder="1" applyAlignment="1">
      <alignment horizontal="center" vertical="center"/>
    </xf>
    <xf numFmtId="166" fontId="22" fillId="0" borderId="33" xfId="0" applyNumberFormat="1" applyFont="1" applyBorder="1" applyAlignment="1">
      <alignment vertical="center"/>
    </xf>
    <xf numFmtId="164" fontId="29" fillId="0" borderId="12" xfId="0" applyNumberFormat="1" applyFont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45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21" fillId="6" borderId="53" xfId="0" applyFont="1" applyFill="1" applyBorder="1" applyAlignment="1">
      <alignment horizontal="center" vertical="center"/>
    </xf>
    <xf numFmtId="0" fontId="21" fillId="6" borderId="44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107" fillId="6" borderId="11" xfId="0" applyFont="1" applyFill="1" applyBorder="1" applyAlignment="1">
      <alignment horizontal="center" vertical="center"/>
    </xf>
    <xf numFmtId="0" fontId="107" fillId="6" borderId="12" xfId="0" applyFont="1" applyFill="1" applyBorder="1" applyAlignment="1">
      <alignment horizontal="center" vertical="center"/>
    </xf>
    <xf numFmtId="0" fontId="107" fillId="6" borderId="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9" fillId="6" borderId="11" xfId="0" applyFont="1" applyFill="1" applyBorder="1" applyAlignment="1">
      <alignment horizontal="center" vertical="center"/>
    </xf>
    <xf numFmtId="0" fontId="89" fillId="6" borderId="12" xfId="0" applyFont="1" applyFill="1" applyBorder="1" applyAlignment="1">
      <alignment horizontal="center" vertical="center"/>
    </xf>
    <xf numFmtId="0" fontId="89" fillId="6" borderId="9" xfId="0" applyFont="1" applyFill="1" applyBorder="1" applyAlignment="1">
      <alignment horizontal="center" vertical="center"/>
    </xf>
    <xf numFmtId="0" fontId="70" fillId="6" borderId="11" xfId="0" applyFont="1" applyFill="1" applyBorder="1" applyAlignment="1">
      <alignment horizontal="center" vertical="center"/>
    </xf>
    <xf numFmtId="0" fontId="70" fillId="6" borderId="12" xfId="0" applyFont="1" applyFill="1" applyBorder="1" applyAlignment="1">
      <alignment horizontal="center" vertical="center"/>
    </xf>
    <xf numFmtId="0" fontId="70" fillId="6" borderId="6" xfId="0" applyFont="1" applyFill="1" applyBorder="1" applyAlignment="1">
      <alignment horizontal="center" vertical="center"/>
    </xf>
    <xf numFmtId="0" fontId="107" fillId="6" borderId="28" xfId="0" applyFont="1" applyFill="1" applyBorder="1" applyAlignment="1">
      <alignment horizontal="center" vertical="center"/>
    </xf>
    <xf numFmtId="0" fontId="107" fillId="6" borderId="29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125" fillId="6" borderId="46" xfId="0" applyFont="1" applyFill="1" applyBorder="1" applyAlignment="1">
      <alignment horizontal="center" vertical="center"/>
    </xf>
    <xf numFmtId="0" fontId="125" fillId="6" borderId="31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83" fillId="6" borderId="13" xfId="0" applyFont="1" applyFill="1" applyBorder="1" applyAlignment="1">
      <alignment horizontal="center" vertical="center" wrapText="1"/>
    </xf>
    <xf numFmtId="0" fontId="83" fillId="6" borderId="45" xfId="0" applyFont="1" applyFill="1" applyBorder="1" applyAlignment="1">
      <alignment horizontal="center" vertical="center" wrapText="1"/>
    </xf>
    <xf numFmtId="0" fontId="83" fillId="6" borderId="20" xfId="0" applyFont="1" applyFill="1" applyBorder="1" applyAlignment="1">
      <alignment horizontal="center" vertical="center" wrapText="1"/>
    </xf>
    <xf numFmtId="0" fontId="124" fillId="6" borderId="11" xfId="0" applyFont="1" applyFill="1" applyBorder="1" applyAlignment="1">
      <alignment horizontal="center" vertical="center" wrapText="1"/>
    </xf>
    <xf numFmtId="0" fontId="124" fillId="6" borderId="12" xfId="0" applyFont="1" applyFill="1" applyBorder="1" applyAlignment="1">
      <alignment horizontal="center" vertical="center" wrapText="1"/>
    </xf>
    <xf numFmtId="0" fontId="124" fillId="6" borderId="6" xfId="0" applyFont="1" applyFill="1" applyBorder="1" applyAlignment="1">
      <alignment horizontal="center" vertical="center" wrapText="1"/>
    </xf>
    <xf numFmtId="166" fontId="60" fillId="0" borderId="0" xfId="0" applyNumberFormat="1" applyFont="1" applyAlignment="1">
      <alignment horizontal="center"/>
    </xf>
    <xf numFmtId="0" fontId="18" fillId="6" borderId="13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44" fontId="66" fillId="6" borderId="11" xfId="0" applyNumberFormat="1" applyFont="1" applyFill="1" applyBorder="1" applyAlignment="1">
      <alignment horizontal="center" vertical="center"/>
    </xf>
    <xf numFmtId="44" fontId="66" fillId="6" borderId="12" xfId="0" applyNumberFormat="1" applyFont="1" applyFill="1" applyBorder="1" applyAlignment="1">
      <alignment horizontal="center" vertical="center"/>
    </xf>
    <xf numFmtId="44" fontId="66" fillId="6" borderId="6" xfId="0" applyNumberFormat="1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0" fontId="21" fillId="6" borderId="45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4" fontId="54" fillId="6" borderId="11" xfId="0" applyNumberFormat="1" applyFont="1" applyFill="1" applyBorder="1" applyAlignment="1">
      <alignment horizontal="center" vertical="center"/>
    </xf>
    <xf numFmtId="44" fontId="54" fillId="6" borderId="12" xfId="0" applyNumberFormat="1" applyFont="1" applyFill="1" applyBorder="1" applyAlignment="1">
      <alignment horizontal="center" vertical="center"/>
    </xf>
    <xf numFmtId="44" fontId="54" fillId="6" borderId="6" xfId="0" applyNumberFormat="1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0" fontId="17" fillId="6" borderId="53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17" fillId="6" borderId="54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45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38" fillId="7" borderId="13" xfId="0" applyFont="1" applyFill="1" applyBorder="1" applyAlignment="1">
      <alignment horizontal="center" vertical="center"/>
    </xf>
    <xf numFmtId="0" fontId="38" fillId="7" borderId="45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0" fontId="29" fillId="6" borderId="45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166" fontId="64" fillId="0" borderId="0" xfId="0" applyNumberFormat="1" applyFont="1" applyAlignment="1">
      <alignment horizontal="center"/>
    </xf>
    <xf numFmtId="0" fontId="95" fillId="0" borderId="0" xfId="0" applyFont="1"/>
    <xf numFmtId="0" fontId="25" fillId="0" borderId="0" xfId="0" applyFont="1"/>
    <xf numFmtId="0" fontId="136" fillId="0" borderId="0" xfId="0" applyFont="1"/>
    <xf numFmtId="0" fontId="137" fillId="0" borderId="0" xfId="0" applyFont="1"/>
    <xf numFmtId="0" fontId="125" fillId="0" borderId="0" xfId="0" applyFont="1" applyAlignment="1">
      <alignment vertical="center"/>
    </xf>
    <xf numFmtId="166" fontId="16" fillId="0" borderId="0" xfId="0" applyNumberFormat="1" applyFont="1" applyAlignment="1">
      <alignment vertical="center"/>
    </xf>
    <xf numFmtId="166" fontId="125" fillId="0" borderId="0" xfId="0" applyNumberFormat="1" applyFont="1" applyAlignment="1">
      <alignment vertical="center"/>
    </xf>
    <xf numFmtId="166" fontId="72" fillId="0" borderId="0" xfId="0" applyNumberFormat="1" applyFont="1"/>
    <xf numFmtId="0" fontId="125" fillId="0" borderId="0" xfId="0" applyFont="1"/>
    <xf numFmtId="0" fontId="138" fillId="0" borderId="0" xfId="0" applyFont="1"/>
    <xf numFmtId="166" fontId="9" fillId="0" borderId="0" xfId="0" applyNumberFormat="1" applyFont="1"/>
    <xf numFmtId="0" fontId="65" fillId="0" borderId="0" xfId="0" applyFont="1"/>
    <xf numFmtId="166" fontId="139" fillId="0" borderId="0" xfId="0" applyNumberFormat="1" applyFont="1"/>
    <xf numFmtId="44" fontId="24" fillId="0" borderId="0" xfId="0" applyNumberFormat="1" applyFont="1" applyAlignment="1">
      <alignment horizontal="center"/>
    </xf>
    <xf numFmtId="44" fontId="24" fillId="0" borderId="0" xfId="0" applyNumberFormat="1" applyFont="1"/>
    <xf numFmtId="166" fontId="24" fillId="0" borderId="0" xfId="0" applyNumberFormat="1" applyFont="1"/>
    <xf numFmtId="0" fontId="56" fillId="3" borderId="21" xfId="0" applyFont="1" applyFill="1" applyBorder="1" applyAlignment="1">
      <alignment horizontal="center" vertical="center"/>
    </xf>
    <xf numFmtId="44" fontId="110" fillId="3" borderId="7" xfId="0" applyNumberFormat="1" applyFont="1" applyFill="1" applyBorder="1" applyAlignment="1">
      <alignment horizontal="center" vertical="center"/>
    </xf>
    <xf numFmtId="166" fontId="110" fillId="4" borderId="7" xfId="0" applyNumberFormat="1" applyFont="1" applyFill="1" applyBorder="1" applyAlignment="1">
      <alignment horizontal="center" vertical="center"/>
    </xf>
    <xf numFmtId="166" fontId="109" fillId="3" borderId="7" xfId="0" applyNumberFormat="1" applyFont="1" applyFill="1" applyBorder="1" applyAlignment="1">
      <alignment vertical="center"/>
    </xf>
    <xf numFmtId="0" fontId="52" fillId="3" borderId="23" xfId="0" applyFont="1" applyFill="1" applyBorder="1"/>
    <xf numFmtId="0" fontId="54" fillId="0" borderId="6" xfId="0" applyFont="1" applyBorder="1" applyAlignment="1">
      <alignment horizontal="center" vertical="center"/>
    </xf>
    <xf numFmtId="0" fontId="140" fillId="0" borderId="0" xfId="0" applyFont="1"/>
    <xf numFmtId="44" fontId="3" fillId="0" borderId="0" xfId="0" applyNumberFormat="1" applyFont="1"/>
    <xf numFmtId="44" fontId="6" fillId="0" borderId="0" xfId="0" applyNumberFormat="1" applyFont="1"/>
    <xf numFmtId="166" fontId="17" fillId="0" borderId="0" xfId="0" applyNumberFormat="1" applyFont="1"/>
    <xf numFmtId="166" fontId="101" fillId="0" borderId="0" xfId="0" applyNumberFormat="1" applyFont="1"/>
    <xf numFmtId="44" fontId="17" fillId="0" borderId="0" xfId="0" applyNumberFormat="1" applyFont="1" applyAlignment="1">
      <alignment horizontal="center" wrapText="1"/>
    </xf>
    <xf numFmtId="44" fontId="17" fillId="0" borderId="0" xfId="0" applyNumberFormat="1" applyFont="1"/>
    <xf numFmtId="166" fontId="66" fillId="0" borderId="0" xfId="0" applyNumberFormat="1" applyFont="1"/>
    <xf numFmtId="0" fontId="27" fillId="3" borderId="25" xfId="0" applyFont="1" applyFill="1" applyBorder="1" applyAlignment="1">
      <alignment horizontal="center" vertical="center" wrapText="1"/>
    </xf>
    <xf numFmtId="44" fontId="27" fillId="3" borderId="25" xfId="0" applyNumberFormat="1" applyFont="1" applyFill="1" applyBorder="1" applyAlignment="1">
      <alignment vertical="center"/>
    </xf>
    <xf numFmtId="166" fontId="27" fillId="4" borderId="25" xfId="0" applyNumberFormat="1" applyFont="1" applyFill="1" applyBorder="1" applyAlignment="1">
      <alignment vertical="center"/>
    </xf>
    <xf numFmtId="0" fontId="19" fillId="0" borderId="11" xfId="0" applyFont="1" applyBorder="1"/>
    <xf numFmtId="0" fontId="17" fillId="0" borderId="36" xfId="0" applyFont="1" applyBorder="1" applyAlignment="1">
      <alignment horizontal="center" vertical="center"/>
    </xf>
    <xf numFmtId="44" fontId="29" fillId="0" borderId="12" xfId="0" applyNumberFormat="1" applyFont="1" applyBorder="1" applyAlignment="1">
      <alignment horizontal="center" vertical="center"/>
    </xf>
    <xf numFmtId="44" fontId="18" fillId="0" borderId="6" xfId="0" applyNumberFormat="1" applyFont="1" applyBorder="1" applyAlignment="1">
      <alignment horizontal="center"/>
    </xf>
    <xf numFmtId="0" fontId="141" fillId="0" borderId="0" xfId="0" applyFont="1" applyAlignment="1">
      <alignment wrapText="1"/>
    </xf>
    <xf numFmtId="44" fontId="64" fillId="0" borderId="0" xfId="0" applyNumberFormat="1" applyFont="1"/>
    <xf numFmtId="44" fontId="17" fillId="0" borderId="0" xfId="0" applyNumberFormat="1" applyFont="1" applyAlignment="1">
      <alignment horizontal="center"/>
    </xf>
    <xf numFmtId="0" fontId="41" fillId="0" borderId="0" xfId="0" applyFont="1"/>
    <xf numFmtId="44" fontId="41" fillId="0" borderId="0" xfId="0" applyNumberFormat="1" applyFont="1"/>
    <xf numFmtId="44" fontId="91" fillId="0" borderId="0" xfId="0" applyNumberFormat="1" applyFont="1"/>
    <xf numFmtId="44" fontId="10" fillId="0" borderId="0" xfId="0" applyNumberFormat="1" applyFont="1"/>
    <xf numFmtId="44" fontId="1" fillId="0" borderId="0" xfId="0" applyNumberFormat="1" applyFont="1"/>
    <xf numFmtId="44" fontId="18" fillId="0" borderId="0" xfId="0" applyNumberFormat="1" applyFont="1"/>
    <xf numFmtId="44" fontId="118" fillId="0" borderId="24" xfId="0" applyNumberFormat="1" applyFont="1" applyBorder="1" applyAlignment="1">
      <alignment horizontal="center" vertical="center"/>
    </xf>
    <xf numFmtId="166" fontId="118" fillId="0" borderId="24" xfId="0" applyNumberFormat="1" applyFont="1" applyBorder="1" applyAlignment="1">
      <alignment horizontal="center" vertical="center"/>
    </xf>
    <xf numFmtId="166" fontId="133" fillId="0" borderId="24" xfId="0" applyNumberFormat="1" applyFont="1" applyBorder="1" applyAlignment="1">
      <alignment horizontal="center" vertical="center"/>
    </xf>
    <xf numFmtId="166" fontId="118" fillId="0" borderId="24" xfId="0" applyNumberFormat="1" applyFont="1" applyBorder="1" applyAlignment="1">
      <alignment vertical="center"/>
    </xf>
    <xf numFmtId="166" fontId="118" fillId="0" borderId="32" xfId="0" applyNumberFormat="1" applyFont="1" applyBorder="1" applyAlignment="1">
      <alignment horizontal="center" vertical="center"/>
    </xf>
    <xf numFmtId="166" fontId="118" fillId="0" borderId="4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44" fontId="118" fillId="0" borderId="7" xfId="0" applyNumberFormat="1" applyFont="1" applyBorder="1" applyAlignment="1">
      <alignment horizontal="center" vertical="center"/>
    </xf>
    <xf numFmtId="166" fontId="118" fillId="0" borderId="7" xfId="0" applyNumberFormat="1" applyFont="1" applyBorder="1" applyAlignment="1">
      <alignment horizontal="center" vertical="center"/>
    </xf>
    <xf numFmtId="166" fontId="118" fillId="0" borderId="23" xfId="0" applyNumberFormat="1" applyFont="1" applyBorder="1" applyAlignment="1">
      <alignment horizontal="center" vertical="center"/>
    </xf>
    <xf numFmtId="166" fontId="40" fillId="0" borderId="59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66" fontId="115" fillId="0" borderId="12" xfId="0" applyNumberFormat="1" applyFont="1" applyBorder="1" applyAlignment="1">
      <alignment horizontal="center" vertical="center"/>
    </xf>
    <xf numFmtId="166" fontId="41" fillId="0" borderId="6" xfId="0" applyNumberFormat="1" applyFont="1" applyBorder="1" applyAlignment="1">
      <alignment horizontal="center" vertical="center"/>
    </xf>
    <xf numFmtId="166" fontId="18" fillId="0" borderId="15" xfId="0" applyNumberFormat="1" applyFont="1" applyBorder="1" applyAlignment="1">
      <alignment horizontal="center" vertical="center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66FFFF"/>
      <color rgb="FF00FFFF"/>
      <color rgb="FFFF99FF"/>
      <color rgb="FF33CCFF"/>
      <color rgb="FF0099CC"/>
      <color rgb="FFFF6699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DE%20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DE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D12" t="str">
            <v>JOSE LUIS ALVARADO MARQUEZ</v>
          </cell>
        </row>
        <row r="18">
          <cell r="J18">
            <v>18.899999999999999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K12">
            <v>8.0500000000000007</v>
          </cell>
        </row>
        <row r="28">
          <cell r="J28">
            <v>24.72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6:N32"/>
  <sheetViews>
    <sheetView topLeftCell="A11" zoomScale="71" zoomScaleNormal="71" workbookViewId="0">
      <selection activeCell="D14" sqref="D14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37" customWidth="1"/>
    <col min="4" max="4" width="16.42578125" style="137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6" spans="2:14" ht="18.75" x14ac:dyDescent="0.3">
      <c r="B6" s="219"/>
      <c r="C6" s="219"/>
      <c r="D6" s="219"/>
      <c r="E6" s="219" t="s">
        <v>168</v>
      </c>
      <c r="F6" s="219"/>
      <c r="G6" s="219"/>
      <c r="H6" s="219"/>
      <c r="I6" s="219"/>
      <c r="J6" s="219"/>
      <c r="K6" s="219"/>
      <c r="L6" s="219"/>
      <c r="M6" s="219"/>
      <c r="N6" s="219"/>
    </row>
    <row r="7" spans="2:14" ht="30" customHeight="1" thickBot="1" x14ac:dyDescent="0.3">
      <c r="B7" s="19"/>
      <c r="C7" s="141"/>
      <c r="D7" s="141"/>
      <c r="E7" s="17"/>
      <c r="F7" s="17"/>
      <c r="G7" s="17"/>
      <c r="H7" s="17"/>
      <c r="I7" s="169"/>
      <c r="J7" s="169"/>
      <c r="K7" s="170"/>
    </row>
    <row r="8" spans="2:14" ht="80.25" customHeight="1" thickBot="1" x14ac:dyDescent="0.25">
      <c r="B8" s="90" t="s">
        <v>11</v>
      </c>
      <c r="C8" s="146" t="s">
        <v>26</v>
      </c>
      <c r="D8" s="146" t="s">
        <v>12</v>
      </c>
      <c r="E8" s="91" t="s">
        <v>13</v>
      </c>
      <c r="F8" s="92" t="s">
        <v>14</v>
      </c>
      <c r="G8" s="92" t="s">
        <v>47</v>
      </c>
      <c r="H8" s="92" t="s">
        <v>133</v>
      </c>
      <c r="I8" s="92" t="s">
        <v>15</v>
      </c>
      <c r="J8" s="92" t="s">
        <v>16</v>
      </c>
      <c r="K8" s="93" t="s">
        <v>17</v>
      </c>
    </row>
    <row r="9" spans="2:14" ht="21" customHeight="1" thickBot="1" x14ac:dyDescent="0.25">
      <c r="B9" s="715" t="s">
        <v>57</v>
      </c>
      <c r="C9" s="716"/>
      <c r="D9" s="716"/>
      <c r="E9" s="716"/>
      <c r="F9" s="716"/>
      <c r="G9" s="716"/>
      <c r="H9" s="716"/>
      <c r="I9" s="716"/>
      <c r="J9" s="716"/>
      <c r="K9" s="717"/>
    </row>
    <row r="10" spans="2:14" ht="66" customHeight="1" thickBot="1" x14ac:dyDescent="0.25">
      <c r="B10" s="167">
        <v>1</v>
      </c>
      <c r="C10" s="283" t="s">
        <v>68</v>
      </c>
      <c r="D10" s="345">
        <v>525</v>
      </c>
      <c r="E10" s="346">
        <v>15.75</v>
      </c>
      <c r="F10" s="347">
        <v>38.06</v>
      </c>
      <c r="G10" s="347">
        <v>0</v>
      </c>
      <c r="H10" s="347">
        <v>0</v>
      </c>
      <c r="I10" s="348">
        <f>SUM(E10:H10)</f>
        <v>53.81</v>
      </c>
      <c r="J10" s="348">
        <f>+D10-I10</f>
        <v>471.19</v>
      </c>
      <c r="K10" s="171"/>
    </row>
    <row r="11" spans="2:14" s="67" customFormat="1" ht="27" customHeight="1" thickBot="1" x14ac:dyDescent="0.25">
      <c r="B11" s="720" t="s">
        <v>3</v>
      </c>
      <c r="C11" s="721"/>
      <c r="D11" s="721"/>
      <c r="E11" s="721"/>
      <c r="F11" s="721"/>
      <c r="G11" s="721"/>
      <c r="H11" s="721"/>
      <c r="I11" s="721"/>
      <c r="J11" s="721"/>
      <c r="K11" s="722"/>
      <c r="L11" s="217"/>
      <c r="M11" s="217"/>
    </row>
    <row r="12" spans="2:14" s="67" customFormat="1" ht="66.75" customHeight="1" x14ac:dyDescent="0.2">
      <c r="B12" s="243">
        <v>2</v>
      </c>
      <c r="C12" s="610" t="s">
        <v>124</v>
      </c>
      <c r="D12" s="852">
        <v>1040</v>
      </c>
      <c r="E12" s="853">
        <v>30</v>
      </c>
      <c r="F12" s="853">
        <v>0</v>
      </c>
      <c r="G12" s="853">
        <v>75.400000000000006</v>
      </c>
      <c r="H12" s="854">
        <v>67.87</v>
      </c>
      <c r="I12" s="855">
        <f>SUM(E12:H12)</f>
        <v>173.27</v>
      </c>
      <c r="J12" s="856">
        <f>+D12-I12</f>
        <v>866.73</v>
      </c>
      <c r="K12" s="857"/>
    </row>
    <row r="13" spans="2:14" s="67" customFormat="1" ht="66.75" customHeight="1" thickBot="1" x14ac:dyDescent="0.25">
      <c r="B13" s="136">
        <v>3</v>
      </c>
      <c r="C13" s="858" t="s">
        <v>46</v>
      </c>
      <c r="D13" s="859">
        <v>420</v>
      </c>
      <c r="E13" s="860">
        <v>12.6</v>
      </c>
      <c r="F13" s="860">
        <v>30.45</v>
      </c>
      <c r="G13" s="860">
        <v>0</v>
      </c>
      <c r="H13" s="860">
        <v>0</v>
      </c>
      <c r="I13" s="860">
        <f>SUM(E13:H13)</f>
        <v>43.05</v>
      </c>
      <c r="J13" s="861">
        <f>+D13-I13</f>
        <v>376.95</v>
      </c>
      <c r="K13" s="862"/>
    </row>
    <row r="14" spans="2:14" ht="42.75" customHeight="1" thickBot="1" x14ac:dyDescent="0.25">
      <c r="B14" s="863" t="s">
        <v>6</v>
      </c>
      <c r="C14" s="864"/>
      <c r="D14" s="865">
        <f>SUM(D10:D13)</f>
        <v>1985</v>
      </c>
      <c r="E14" s="607">
        <f>SUM(E10:E13)</f>
        <v>58.35</v>
      </c>
      <c r="F14" s="607">
        <f>SUM(F10:F13)</f>
        <v>68.510000000000005</v>
      </c>
      <c r="G14" s="607">
        <f>SUM(G10:G13)</f>
        <v>75.400000000000006</v>
      </c>
      <c r="H14" s="607">
        <f>SUM(H10:H13)</f>
        <v>67.87</v>
      </c>
      <c r="I14" s="607">
        <f>SUM(I10:I13)</f>
        <v>270.13</v>
      </c>
      <c r="J14" s="866">
        <f>SUM(J10:J13)</f>
        <v>1714.8700000000001</v>
      </c>
      <c r="K14" s="867" t="s">
        <v>56</v>
      </c>
    </row>
    <row r="15" spans="2:14" x14ac:dyDescent="0.2">
      <c r="B15" s="14"/>
      <c r="D15" s="221"/>
      <c r="E15" s="15"/>
      <c r="F15" s="15"/>
      <c r="G15" s="15"/>
      <c r="H15" s="15"/>
      <c r="I15" s="15"/>
      <c r="J15" s="15"/>
      <c r="K15" s="5"/>
    </row>
    <row r="16" spans="2:14" x14ac:dyDescent="0.2">
      <c r="B16" s="14"/>
      <c r="D16" s="221"/>
      <c r="E16" s="15"/>
      <c r="F16" s="15"/>
      <c r="G16" s="15"/>
      <c r="H16" s="15"/>
      <c r="I16" s="15"/>
      <c r="J16" s="15"/>
      <c r="K16" s="5"/>
    </row>
    <row r="17" spans="2:12" x14ac:dyDescent="0.2">
      <c r="B17" s="14"/>
      <c r="C17" s="806"/>
      <c r="D17" s="221"/>
      <c r="E17" s="15"/>
      <c r="F17" s="15"/>
      <c r="G17" s="15"/>
      <c r="H17" s="15"/>
      <c r="I17" s="15"/>
      <c r="J17" s="15"/>
      <c r="K17" s="5"/>
    </row>
    <row r="18" spans="2:12" x14ac:dyDescent="0.2">
      <c r="B18" s="14"/>
      <c r="C18" s="806" t="s">
        <v>156</v>
      </c>
      <c r="D18" s="221"/>
      <c r="E18" s="15"/>
      <c r="F18" s="15" t="s">
        <v>158</v>
      </c>
      <c r="G18" s="15"/>
      <c r="H18" s="15"/>
      <c r="I18" s="15"/>
      <c r="J18" s="15" t="s">
        <v>160</v>
      </c>
      <c r="K18" s="5"/>
    </row>
    <row r="19" spans="2:12" x14ac:dyDescent="0.2">
      <c r="B19" s="14"/>
      <c r="C19" s="806" t="s">
        <v>157</v>
      </c>
      <c r="D19" s="221"/>
      <c r="E19" s="15"/>
      <c r="F19" s="15" t="s">
        <v>159</v>
      </c>
      <c r="G19" s="15"/>
      <c r="H19" s="15"/>
      <c r="I19" s="15"/>
      <c r="J19" s="15" t="s">
        <v>161</v>
      </c>
      <c r="K19" s="5"/>
    </row>
    <row r="20" spans="2:12" x14ac:dyDescent="0.2">
      <c r="B20" s="14"/>
      <c r="C20" s="806"/>
      <c r="D20" s="221"/>
      <c r="E20" s="15"/>
      <c r="F20" s="15"/>
      <c r="G20" s="15"/>
      <c r="H20" s="15"/>
      <c r="I20" s="15"/>
      <c r="J20" s="15"/>
      <c r="K20" s="5"/>
    </row>
    <row r="21" spans="2:12" ht="15" x14ac:dyDescent="0.25">
      <c r="B21" s="302"/>
      <c r="C21" s="237"/>
      <c r="D21" s="303"/>
      <c r="E21" s="109"/>
      <c r="F21" s="109"/>
      <c r="G21" s="109"/>
      <c r="H21" s="109"/>
      <c r="I21" s="109"/>
      <c r="J21" s="109"/>
      <c r="K21" s="45"/>
      <c r="L21" s="36"/>
    </row>
    <row r="22" spans="2:12" ht="15" x14ac:dyDescent="0.25">
      <c r="B22" s="45"/>
      <c r="C22" s="237"/>
      <c r="D22" s="237" t="s">
        <v>162</v>
      </c>
      <c r="E22" s="45"/>
      <c r="F22" s="45"/>
      <c r="G22" s="45"/>
      <c r="H22" s="45"/>
      <c r="I22" s="45" t="s">
        <v>164</v>
      </c>
      <c r="J22" s="36"/>
      <c r="K22" s="36"/>
      <c r="L22" s="36"/>
    </row>
    <row r="23" spans="2:12" ht="15" x14ac:dyDescent="0.25">
      <c r="B23" s="45"/>
      <c r="C23" s="237"/>
      <c r="D23" s="237" t="s">
        <v>163</v>
      </c>
      <c r="E23" s="45"/>
      <c r="F23" s="45"/>
      <c r="G23" s="45"/>
      <c r="H23" s="45"/>
      <c r="I23" s="45" t="s">
        <v>165</v>
      </c>
      <c r="J23" s="36"/>
      <c r="K23" s="36"/>
      <c r="L23" s="36"/>
    </row>
    <row r="24" spans="2:12" ht="15" x14ac:dyDescent="0.25">
      <c r="B24" s="45"/>
      <c r="C24" s="237"/>
      <c r="D24" s="237"/>
      <c r="E24" s="45"/>
      <c r="F24" s="45"/>
      <c r="G24" s="45"/>
      <c r="H24" s="45"/>
      <c r="I24" s="45"/>
      <c r="J24" s="36"/>
      <c r="K24" s="36"/>
      <c r="L24" s="36"/>
    </row>
    <row r="25" spans="2:12" ht="15" x14ac:dyDescent="0.25">
      <c r="B25" s="45"/>
      <c r="C25" s="149"/>
      <c r="D25" s="149"/>
      <c r="E25" s="36"/>
      <c r="F25" s="36"/>
      <c r="G25" s="36"/>
      <c r="H25" s="36"/>
      <c r="I25" s="36"/>
      <c r="J25" s="36"/>
      <c r="K25" s="36"/>
      <c r="L25" s="36"/>
    </row>
    <row r="26" spans="2:12" ht="15" x14ac:dyDescent="0.25">
      <c r="B26" s="45"/>
      <c r="C26" s="149"/>
      <c r="D26" s="149"/>
      <c r="E26" s="36"/>
      <c r="F26" s="36"/>
      <c r="G26" s="36"/>
      <c r="H26" s="36"/>
      <c r="I26" s="36"/>
      <c r="J26" s="36"/>
      <c r="K26" s="36"/>
      <c r="L26" s="36"/>
    </row>
    <row r="27" spans="2:12" ht="15" x14ac:dyDescent="0.25">
      <c r="B27" s="36"/>
      <c r="C27" s="149"/>
      <c r="D27" s="149"/>
      <c r="E27" s="45"/>
      <c r="F27" s="45"/>
      <c r="G27" s="45"/>
      <c r="H27" s="45"/>
      <c r="I27" s="36"/>
      <c r="J27" s="36"/>
      <c r="K27" s="36"/>
      <c r="L27" s="36"/>
    </row>
    <row r="28" spans="2:12" ht="15" x14ac:dyDescent="0.25">
      <c r="B28" s="36"/>
      <c r="C28" s="149"/>
      <c r="D28" s="149"/>
      <c r="E28" s="45"/>
      <c r="F28" s="45"/>
      <c r="G28" s="45"/>
      <c r="H28" s="45"/>
      <c r="K28" s="36"/>
      <c r="L28" s="36"/>
    </row>
    <row r="29" spans="2:12" ht="15" x14ac:dyDescent="0.25">
      <c r="B29" s="36"/>
      <c r="C29" s="149"/>
      <c r="D29" s="149"/>
      <c r="E29" s="45"/>
      <c r="F29" s="45"/>
      <c r="G29" s="45"/>
      <c r="H29" s="45"/>
      <c r="K29" s="36"/>
      <c r="L29" s="36"/>
    </row>
    <row r="30" spans="2:12" ht="14.25" x14ac:dyDescent="0.2">
      <c r="B30" s="36"/>
      <c r="C30" s="149"/>
      <c r="D30" s="149"/>
      <c r="E30" s="36"/>
      <c r="F30" s="36"/>
      <c r="G30" s="36"/>
      <c r="H30" s="36"/>
      <c r="I30" s="36"/>
      <c r="J30" s="36"/>
      <c r="K30" s="36"/>
      <c r="L30" s="36"/>
    </row>
    <row r="31" spans="2:12" x14ac:dyDescent="0.2">
      <c r="B31" s="1"/>
      <c r="C31" s="223"/>
      <c r="D31" s="223"/>
      <c r="E31" s="1"/>
      <c r="F31" s="1"/>
      <c r="G31" s="1"/>
      <c r="H31" s="1"/>
      <c r="I31" s="1"/>
      <c r="J31" s="1"/>
      <c r="K31" s="1"/>
    </row>
    <row r="32" spans="2:12" x14ac:dyDescent="0.2">
      <c r="B32" s="1"/>
      <c r="C32" s="223"/>
      <c r="D32" s="223"/>
      <c r="E32" s="1"/>
      <c r="F32" s="1"/>
      <c r="G32" s="1"/>
      <c r="H32" s="1"/>
      <c r="I32" s="1"/>
      <c r="J32" s="1"/>
      <c r="K32" s="1"/>
    </row>
  </sheetData>
  <mergeCells count="3">
    <mergeCell ref="B9:K9"/>
    <mergeCell ref="B14:C14"/>
    <mergeCell ref="B11:K11"/>
  </mergeCells>
  <phoneticPr fontId="4" type="noConversion"/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3:J29"/>
  <sheetViews>
    <sheetView topLeftCell="A7" zoomScale="68" zoomScaleNormal="68" workbookViewId="0">
      <selection activeCell="H9" sqref="H9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42.5703125" customWidth="1"/>
  </cols>
  <sheetData>
    <row r="3" spans="1:10" ht="18.75" x14ac:dyDescent="0.3">
      <c r="A3" s="56"/>
      <c r="B3" s="99"/>
      <c r="C3" s="99"/>
      <c r="D3" s="848" t="str">
        <f>'TIANGUE Y RASTRO'!D1</f>
        <v>PLANILLA DE SUELDO DE OCTUBRE 2019</v>
      </c>
      <c r="J3" s="99"/>
    </row>
    <row r="4" spans="1:10" ht="15.75" x14ac:dyDescent="0.25">
      <c r="A4" s="56"/>
      <c r="B4" s="99"/>
      <c r="C4" s="99"/>
      <c r="D4" s="99"/>
      <c r="E4" s="99"/>
      <c r="F4" s="99"/>
      <c r="G4" s="55"/>
      <c r="H4" s="99"/>
      <c r="I4" s="56"/>
      <c r="J4" s="99"/>
    </row>
    <row r="5" spans="1:10" ht="16.5" thickBot="1" x14ac:dyDescent="0.3">
      <c r="A5" s="56"/>
      <c r="B5" s="99"/>
      <c r="C5" s="99"/>
      <c r="D5" s="99"/>
      <c r="E5" s="99"/>
      <c r="F5" s="99"/>
      <c r="G5" s="55"/>
      <c r="H5" s="99"/>
      <c r="I5" s="56"/>
      <c r="J5" s="99"/>
    </row>
    <row r="6" spans="1:10" s="36" customFormat="1" ht="75.75" customHeight="1" thickBot="1" x14ac:dyDescent="0.25">
      <c r="A6" s="233" t="s">
        <v>11</v>
      </c>
      <c r="B6" s="270" t="s">
        <v>1</v>
      </c>
      <c r="C6" s="270" t="s">
        <v>19</v>
      </c>
      <c r="D6" s="270" t="s">
        <v>2</v>
      </c>
      <c r="E6" s="270" t="s">
        <v>136</v>
      </c>
      <c r="F6" s="270" t="s">
        <v>47</v>
      </c>
      <c r="G6" s="270" t="s">
        <v>8</v>
      </c>
      <c r="H6" s="270" t="s">
        <v>23</v>
      </c>
      <c r="I6" s="270" t="s">
        <v>24</v>
      </c>
      <c r="J6" s="272" t="s">
        <v>5</v>
      </c>
    </row>
    <row r="7" spans="1:10" ht="28.5" customHeight="1" thickBot="1" x14ac:dyDescent="0.25">
      <c r="A7" s="773" t="s">
        <v>10</v>
      </c>
      <c r="B7" s="774"/>
      <c r="C7" s="774"/>
      <c r="D7" s="774"/>
      <c r="E7" s="774"/>
      <c r="F7" s="774"/>
      <c r="G7" s="774"/>
      <c r="H7" s="774"/>
      <c r="I7" s="774"/>
      <c r="J7" s="775"/>
    </row>
    <row r="8" spans="1:10" ht="53.25" customHeight="1" x14ac:dyDescent="0.2">
      <c r="A8" s="267">
        <v>1</v>
      </c>
      <c r="B8" s="565" t="s">
        <v>43</v>
      </c>
      <c r="C8" s="327">
        <v>360</v>
      </c>
      <c r="D8" s="328">
        <v>10.8</v>
      </c>
      <c r="E8" s="328">
        <v>0</v>
      </c>
      <c r="F8" s="328">
        <v>26.1</v>
      </c>
      <c r="G8" s="328">
        <v>0</v>
      </c>
      <c r="H8" s="328">
        <f>SUM(D8:G8)</f>
        <v>36.900000000000006</v>
      </c>
      <c r="I8" s="329">
        <f t="shared" ref="I8:I16" si="0">+C8-H8</f>
        <v>323.10000000000002</v>
      </c>
      <c r="J8" s="268"/>
    </row>
    <row r="9" spans="1:10" ht="53.25" customHeight="1" x14ac:dyDescent="0.2">
      <c r="A9" s="87">
        <v>2</v>
      </c>
      <c r="B9" s="258" t="s">
        <v>43</v>
      </c>
      <c r="C9" s="330">
        <v>360</v>
      </c>
      <c r="D9" s="331">
        <v>10.8</v>
      </c>
      <c r="E9" s="331">
        <v>0</v>
      </c>
      <c r="F9" s="331">
        <v>0</v>
      </c>
      <c r="G9" s="331">
        <v>0</v>
      </c>
      <c r="H9" s="328">
        <f t="shared" ref="H8:H16" si="1">SUM(D9:G9)</f>
        <v>10.8</v>
      </c>
      <c r="I9" s="329">
        <f t="shared" si="0"/>
        <v>349.2</v>
      </c>
      <c r="J9" s="269"/>
    </row>
    <row r="10" spans="1:10" ht="53.25" customHeight="1" x14ac:dyDescent="0.2">
      <c r="A10" s="267">
        <v>3</v>
      </c>
      <c r="B10" s="258" t="s">
        <v>44</v>
      </c>
      <c r="C10" s="330">
        <v>315</v>
      </c>
      <c r="D10" s="331">
        <v>9.4499999999999993</v>
      </c>
      <c r="E10" s="331">
        <v>0</v>
      </c>
      <c r="F10" s="331">
        <v>0</v>
      </c>
      <c r="G10" s="331">
        <v>18.899999999999999</v>
      </c>
      <c r="H10" s="328">
        <f t="shared" si="1"/>
        <v>28.349999999999998</v>
      </c>
      <c r="I10" s="329">
        <f t="shared" si="0"/>
        <v>286.64999999999998</v>
      </c>
      <c r="J10" s="269"/>
    </row>
    <row r="11" spans="1:10" ht="53.25" customHeight="1" x14ac:dyDescent="0.2">
      <c r="A11" s="87">
        <v>4</v>
      </c>
      <c r="B11" s="258" t="s">
        <v>44</v>
      </c>
      <c r="C11" s="330">
        <v>315</v>
      </c>
      <c r="D11" s="331">
        <v>9.4499999999999993</v>
      </c>
      <c r="E11" s="331">
        <v>0</v>
      </c>
      <c r="F11" s="331">
        <v>0</v>
      </c>
      <c r="G11" s="331">
        <v>18.899999999999999</v>
      </c>
      <c r="H11" s="328">
        <f t="shared" si="1"/>
        <v>28.349999999999998</v>
      </c>
      <c r="I11" s="329">
        <f t="shared" si="0"/>
        <v>286.64999999999998</v>
      </c>
      <c r="J11" s="269"/>
    </row>
    <row r="12" spans="1:10" ht="53.25" customHeight="1" x14ac:dyDescent="0.2">
      <c r="A12" s="267">
        <v>5</v>
      </c>
      <c r="B12" s="258" t="s">
        <v>44</v>
      </c>
      <c r="C12" s="330">
        <v>315</v>
      </c>
      <c r="D12" s="331">
        <v>9.4499999999999993</v>
      </c>
      <c r="E12" s="331">
        <v>0</v>
      </c>
      <c r="F12" s="331">
        <v>0</v>
      </c>
      <c r="G12" s="331">
        <v>18.899999999999999</v>
      </c>
      <c r="H12" s="328">
        <f t="shared" si="1"/>
        <v>28.349999999999998</v>
      </c>
      <c r="I12" s="329">
        <f t="shared" si="0"/>
        <v>286.64999999999998</v>
      </c>
      <c r="J12" s="269"/>
    </row>
    <row r="13" spans="1:10" s="106" customFormat="1" ht="53.25" customHeight="1" x14ac:dyDescent="0.25">
      <c r="A13" s="87">
        <v>6</v>
      </c>
      <c r="B13" s="257" t="s">
        <v>44</v>
      </c>
      <c r="C13" s="333">
        <v>315</v>
      </c>
      <c r="D13" s="334">
        <v>9.4499999999999993</v>
      </c>
      <c r="E13" s="334">
        <v>0</v>
      </c>
      <c r="F13" s="335">
        <v>22.84</v>
      </c>
      <c r="G13" s="335">
        <v>0</v>
      </c>
      <c r="H13" s="328">
        <f t="shared" si="1"/>
        <v>32.29</v>
      </c>
      <c r="I13" s="332">
        <f t="shared" si="0"/>
        <v>282.70999999999998</v>
      </c>
      <c r="J13" s="239"/>
    </row>
    <row r="14" spans="1:10" s="106" customFormat="1" ht="53.25" customHeight="1" x14ac:dyDescent="0.25">
      <c r="A14" s="267">
        <v>7</v>
      </c>
      <c r="B14" s="257" t="s">
        <v>44</v>
      </c>
      <c r="C14" s="333">
        <v>315</v>
      </c>
      <c r="D14" s="334">
        <v>9.4499999999999993</v>
      </c>
      <c r="E14" s="334">
        <v>0</v>
      </c>
      <c r="F14" s="335">
        <v>0</v>
      </c>
      <c r="G14" s="335">
        <f>+[1]Hoja1!$J$18</f>
        <v>18.899999999999999</v>
      </c>
      <c r="H14" s="328">
        <f t="shared" si="1"/>
        <v>28.349999999999998</v>
      </c>
      <c r="I14" s="332">
        <f t="shared" si="0"/>
        <v>286.64999999999998</v>
      </c>
      <c r="J14" s="239"/>
    </row>
    <row r="15" spans="1:10" s="106" customFormat="1" ht="53.25" customHeight="1" x14ac:dyDescent="0.25">
      <c r="A15" s="267">
        <v>8</v>
      </c>
      <c r="B15" s="257" t="s">
        <v>44</v>
      </c>
      <c r="C15" s="333">
        <v>315</v>
      </c>
      <c r="D15" s="334">
        <v>9.4499999999999993</v>
      </c>
      <c r="E15" s="334">
        <v>22.84</v>
      </c>
      <c r="F15" s="335">
        <v>0</v>
      </c>
      <c r="G15" s="335">
        <v>0</v>
      </c>
      <c r="H15" s="331">
        <f t="shared" si="1"/>
        <v>32.29</v>
      </c>
      <c r="I15" s="332">
        <f t="shared" si="0"/>
        <v>282.70999999999998</v>
      </c>
      <c r="J15" s="239"/>
    </row>
    <row r="16" spans="1:10" s="106" customFormat="1" ht="53.25" customHeight="1" thickBot="1" x14ac:dyDescent="0.3">
      <c r="A16" s="822">
        <v>9</v>
      </c>
      <c r="B16" s="273" t="s">
        <v>44</v>
      </c>
      <c r="C16" s="823">
        <v>315</v>
      </c>
      <c r="D16" s="824">
        <v>9.4499999999999993</v>
      </c>
      <c r="E16" s="824">
        <v>22.84</v>
      </c>
      <c r="F16" s="824">
        <v>0</v>
      </c>
      <c r="G16" s="825">
        <v>0</v>
      </c>
      <c r="H16" s="485">
        <f>SUM(D16:G16)</f>
        <v>32.29</v>
      </c>
      <c r="I16" s="486">
        <f t="shared" si="0"/>
        <v>282.70999999999998</v>
      </c>
      <c r="J16" s="826"/>
    </row>
    <row r="17" spans="1:10" s="36" customFormat="1" ht="39.950000000000003" customHeight="1" thickBot="1" x14ac:dyDescent="0.25">
      <c r="A17" s="771" t="s">
        <v>9</v>
      </c>
      <c r="B17" s="772"/>
      <c r="C17" s="274">
        <f>SUM(C8:C16)</f>
        <v>2925</v>
      </c>
      <c r="D17" s="274">
        <f>SUM(D8:D16)</f>
        <v>87.750000000000014</v>
      </c>
      <c r="E17" s="274">
        <f>SUM(E8:E16)</f>
        <v>45.68</v>
      </c>
      <c r="F17" s="274">
        <f t="shared" ref="D17:I17" si="2">SUM(F8:F16)</f>
        <v>48.94</v>
      </c>
      <c r="G17" s="274">
        <f t="shared" si="2"/>
        <v>75.599999999999994</v>
      </c>
      <c r="H17" s="274">
        <f>SUM(H8:H16)</f>
        <v>257.96999999999997</v>
      </c>
      <c r="I17" s="274">
        <f t="shared" si="2"/>
        <v>2667.03</v>
      </c>
      <c r="J17" s="827" t="s">
        <v>40</v>
      </c>
    </row>
    <row r="18" spans="1:10" x14ac:dyDescent="0.2">
      <c r="A18" s="83"/>
      <c r="B18" s="85"/>
      <c r="C18" s="86"/>
      <c r="D18" s="86"/>
      <c r="E18" s="86"/>
      <c r="F18" s="86"/>
      <c r="G18" s="86"/>
      <c r="H18" s="86"/>
      <c r="I18" s="86"/>
      <c r="J18" s="84"/>
    </row>
    <row r="19" spans="1:10" x14ac:dyDescent="0.2">
      <c r="A19" s="31"/>
      <c r="B19" s="18"/>
      <c r="C19" s="30"/>
      <c r="D19" s="30"/>
      <c r="E19" s="30"/>
      <c r="F19" s="30"/>
      <c r="G19" s="30"/>
      <c r="H19" s="30"/>
      <c r="I19" s="30"/>
      <c r="J19" s="22"/>
    </row>
    <row r="20" spans="1:10" x14ac:dyDescent="0.2">
      <c r="A20" s="31"/>
      <c r="B20" s="18"/>
      <c r="C20" s="30"/>
      <c r="D20" s="30"/>
      <c r="E20" s="30"/>
      <c r="F20" s="30"/>
      <c r="G20" s="30"/>
      <c r="H20" s="30"/>
      <c r="I20" s="30"/>
      <c r="J20" s="22"/>
    </row>
    <row r="21" spans="1:10" x14ac:dyDescent="0.2">
      <c r="A21" s="31"/>
      <c r="B21" s="28"/>
      <c r="C21" s="821"/>
      <c r="D21" s="821"/>
      <c r="E21" s="821"/>
      <c r="F21" s="821"/>
      <c r="G21" s="821"/>
      <c r="H21" s="821"/>
      <c r="I21" s="821"/>
      <c r="J21" s="22"/>
    </row>
    <row r="22" spans="1:10" x14ac:dyDescent="0.2">
      <c r="A22" s="31"/>
      <c r="B22" s="28" t="str">
        <f>'TIANGUE Y RASTRO'!B25</f>
        <v xml:space="preserve">SR. HERNAN JOSE TORRES </v>
      </c>
      <c r="C22" s="821"/>
      <c r="D22" s="821" t="str">
        <f>'TIANGUE Y RASTRO'!E25</f>
        <v>LICDO. NAHIN ARNELGE FERRUFINO</v>
      </c>
      <c r="E22" s="821"/>
      <c r="F22" s="821"/>
      <c r="G22" s="821"/>
      <c r="H22" s="821" t="str">
        <f>'TIANGUE Y RASTRO'!I25</f>
        <v>LICDA. GLORIA ISABEL GONZALEZ</v>
      </c>
      <c r="I22" s="821"/>
      <c r="J22" s="22"/>
    </row>
    <row r="23" spans="1:10" x14ac:dyDescent="0.2">
      <c r="A23" s="31"/>
      <c r="B23" s="28" t="str">
        <f>'TIANGUE Y RASTRO'!B26</f>
        <v>SINDICO MPAL.</v>
      </c>
      <c r="C23" s="821"/>
      <c r="D23" s="821" t="str">
        <f>'TIANGUE Y RASTRO'!E26</f>
        <v>ALCALDE MPAL</v>
      </c>
      <c r="E23" s="821"/>
      <c r="F23" s="821"/>
      <c r="G23" s="821"/>
      <c r="H23" s="821" t="str">
        <f>'TIANGUE Y RASTRO'!I26</f>
        <v>CONTADORA MPAL</v>
      </c>
      <c r="I23" s="821"/>
      <c r="J23" s="22"/>
    </row>
    <row r="24" spans="1:10" x14ac:dyDescent="0.2">
      <c r="A24" s="31"/>
      <c r="B24" s="28"/>
      <c r="C24" s="821"/>
      <c r="D24" s="821"/>
      <c r="E24" s="821"/>
      <c r="F24" s="821"/>
      <c r="G24" s="821"/>
      <c r="H24" s="821"/>
      <c r="I24" s="821"/>
      <c r="J24" s="22"/>
    </row>
    <row r="25" spans="1:10" x14ac:dyDescent="0.2">
      <c r="A25" s="31"/>
      <c r="B25" s="28"/>
      <c r="C25" s="821"/>
      <c r="D25" s="821"/>
      <c r="E25" s="821"/>
      <c r="F25" s="821"/>
      <c r="G25" s="821"/>
      <c r="H25" s="821"/>
      <c r="I25" s="821"/>
      <c r="J25" s="22"/>
    </row>
    <row r="26" spans="1:10" x14ac:dyDescent="0.2">
      <c r="B26" s="3"/>
      <c r="C26" s="3"/>
      <c r="D26" s="3"/>
      <c r="E26" s="3"/>
      <c r="F26" s="3"/>
      <c r="G26" s="3"/>
      <c r="H26" s="3"/>
      <c r="I26" s="3"/>
    </row>
    <row r="27" spans="1:10" x14ac:dyDescent="0.2">
      <c r="B27" s="319" t="str">
        <f>'TIANGUE Y RASTRO'!C29</f>
        <v>LICDA. CARINA PATRICIA FLORES</v>
      </c>
      <c r="C27" s="3"/>
      <c r="D27" s="3"/>
      <c r="E27" s="319" t="str">
        <f>'TIANGUE Y RASTRO'!G29</f>
        <v>SR. MARIO ALBERTO DIAZ</v>
      </c>
      <c r="F27" s="3"/>
      <c r="G27" s="3"/>
      <c r="H27" s="3"/>
      <c r="I27" s="3"/>
    </row>
    <row r="28" spans="1:10" x14ac:dyDescent="0.2">
      <c r="B28" s="319" t="str">
        <f>'TIANGUE Y RASTRO'!C30</f>
        <v>JEFA DE DESARROLLO HUMANO</v>
      </c>
      <c r="C28" s="3"/>
      <c r="D28" s="3"/>
      <c r="E28" s="319" t="str">
        <f>'TIANGUE Y RASTRO'!G30</f>
        <v>TESORERO MPAL.</v>
      </c>
      <c r="F28" s="3"/>
      <c r="G28" s="3"/>
      <c r="H28" s="3"/>
      <c r="I28" s="3"/>
    </row>
    <row r="29" spans="1:10" x14ac:dyDescent="0.2">
      <c r="B29" s="3"/>
      <c r="C29" s="3"/>
      <c r="D29" s="3"/>
      <c r="E29" s="3"/>
      <c r="F29" s="3"/>
      <c r="G29" s="3"/>
      <c r="H29" s="3"/>
      <c r="I29" s="3"/>
    </row>
  </sheetData>
  <mergeCells count="2">
    <mergeCell ref="A17:B17"/>
    <mergeCell ref="A7:J7"/>
  </mergeCells>
  <pageMargins left="0.59055118110236227" right="0" top="0.31496062992125984" bottom="7.874015748031496E-2" header="0.31496062992125984" footer="0.11811023622047245"/>
  <pageSetup paperSize="5" scale="47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1:L26"/>
  <sheetViews>
    <sheetView showWhiteSpace="0" topLeftCell="A10" zoomScale="61" zoomScaleNormal="61" zoomScalePageLayoutView="70" workbookViewId="0">
      <selection activeCell="H15" sqref="H15"/>
    </sheetView>
  </sheetViews>
  <sheetFormatPr baseColWidth="10" defaultRowHeight="12.75" x14ac:dyDescent="0.2"/>
  <cols>
    <col min="1" max="1" width="5.42578125" style="6" customWidth="1"/>
    <col min="2" max="2" width="19.140625" style="137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5.5703125" style="6" customWidth="1"/>
    <col min="9" max="9" width="16.28515625" style="6" customWidth="1"/>
    <col min="10" max="10" width="42.5703125" style="6" customWidth="1"/>
    <col min="11" max="16384" width="11.42578125" style="6"/>
  </cols>
  <sheetData>
    <row r="1" spans="1:12" ht="15.75" x14ac:dyDescent="0.25">
      <c r="D1" s="849" t="str">
        <f>POLICIA1!D3</f>
        <v>PLANILLA DE SUELDO DE OCTUBRE 2019</v>
      </c>
    </row>
    <row r="2" spans="1:12" ht="15.75" customHeight="1" thickBot="1" x14ac:dyDescent="0.3">
      <c r="A2" s="63"/>
      <c r="B2" s="142"/>
      <c r="C2" s="34"/>
      <c r="D2" s="34"/>
      <c r="E2" s="34"/>
      <c r="F2" s="34"/>
      <c r="G2" s="34"/>
      <c r="H2" s="64"/>
      <c r="I2" s="64"/>
      <c r="J2" s="20"/>
    </row>
    <row r="3" spans="1:12" ht="87.75" customHeight="1" thickBot="1" x14ac:dyDescent="0.25">
      <c r="A3" s="655" t="s">
        <v>11</v>
      </c>
      <c r="B3" s="654" t="s">
        <v>26</v>
      </c>
      <c r="C3" s="568" t="s">
        <v>12</v>
      </c>
      <c r="D3" s="570" t="s">
        <v>13</v>
      </c>
      <c r="E3" s="568" t="s">
        <v>14</v>
      </c>
      <c r="F3" s="568" t="s">
        <v>18</v>
      </c>
      <c r="G3" s="568" t="s">
        <v>8</v>
      </c>
      <c r="H3" s="568" t="s">
        <v>15</v>
      </c>
      <c r="I3" s="568" t="s">
        <v>16</v>
      </c>
      <c r="J3" s="656" t="s">
        <v>17</v>
      </c>
    </row>
    <row r="4" spans="1:12" ht="39.75" customHeight="1" thickBot="1" x14ac:dyDescent="0.25">
      <c r="A4" s="776" t="s">
        <v>83</v>
      </c>
      <c r="B4" s="777"/>
      <c r="C4" s="777"/>
      <c r="D4" s="777"/>
      <c r="E4" s="777"/>
      <c r="F4" s="777"/>
      <c r="G4" s="777"/>
      <c r="H4" s="777"/>
      <c r="I4" s="777"/>
      <c r="J4" s="778"/>
    </row>
    <row r="5" spans="1:12" ht="52.5" customHeight="1" x14ac:dyDescent="0.2">
      <c r="A5" s="296">
        <v>1</v>
      </c>
      <c r="B5" s="121" t="s">
        <v>55</v>
      </c>
      <c r="C5" s="694">
        <v>360</v>
      </c>
      <c r="D5" s="695">
        <v>10.8</v>
      </c>
      <c r="E5" s="695">
        <v>26.1</v>
      </c>
      <c r="F5" s="696">
        <v>0</v>
      </c>
      <c r="G5" s="695">
        <v>0</v>
      </c>
      <c r="H5" s="697">
        <f t="shared" ref="H5:H14" si="0">SUM(D5:G5)</f>
        <v>36.900000000000006</v>
      </c>
      <c r="I5" s="698">
        <f t="shared" ref="I5:I14" si="1">C5-H5</f>
        <v>323.10000000000002</v>
      </c>
      <c r="J5" s="700"/>
    </row>
    <row r="6" spans="1:12" ht="52.5" customHeight="1" x14ac:dyDescent="0.2">
      <c r="A6" s="246">
        <v>2</v>
      </c>
      <c r="B6" s="257" t="s">
        <v>44</v>
      </c>
      <c r="C6" s="323">
        <v>315</v>
      </c>
      <c r="D6" s="324">
        <v>9.4499999999999993</v>
      </c>
      <c r="E6" s="324">
        <v>0</v>
      </c>
      <c r="F6" s="325">
        <v>22.84</v>
      </c>
      <c r="G6" s="324">
        <v>0</v>
      </c>
      <c r="H6" s="326">
        <f t="shared" si="0"/>
        <v>32.29</v>
      </c>
      <c r="I6" s="699">
        <f t="shared" si="1"/>
        <v>282.70999999999998</v>
      </c>
      <c r="J6" s="701"/>
    </row>
    <row r="7" spans="1:12" ht="52.5" customHeight="1" x14ac:dyDescent="0.2">
      <c r="A7" s="62">
        <v>3</v>
      </c>
      <c r="B7" s="257" t="s">
        <v>44</v>
      </c>
      <c r="C7" s="323">
        <v>315</v>
      </c>
      <c r="D7" s="324">
        <v>9.4499999999999993</v>
      </c>
      <c r="E7" s="324">
        <v>0</v>
      </c>
      <c r="F7" s="325">
        <v>0</v>
      </c>
      <c r="G7" s="324">
        <v>18.899999999999999</v>
      </c>
      <c r="H7" s="326">
        <f t="shared" si="0"/>
        <v>28.349999999999998</v>
      </c>
      <c r="I7" s="699">
        <f t="shared" si="1"/>
        <v>286.64999999999998</v>
      </c>
      <c r="J7" s="701"/>
      <c r="L7" s="6">
        <v>3</v>
      </c>
    </row>
    <row r="8" spans="1:12" ht="52.5" customHeight="1" x14ac:dyDescent="0.2">
      <c r="A8" s="62">
        <v>4</v>
      </c>
      <c r="B8" s="257" t="s">
        <v>44</v>
      </c>
      <c r="C8" s="323">
        <v>350</v>
      </c>
      <c r="D8" s="324">
        <v>10.5</v>
      </c>
      <c r="E8" s="324">
        <v>0</v>
      </c>
      <c r="F8" s="325">
        <v>0</v>
      </c>
      <c r="G8" s="324">
        <v>21</v>
      </c>
      <c r="H8" s="326">
        <f t="shared" si="0"/>
        <v>31.5</v>
      </c>
      <c r="I8" s="699">
        <f t="shared" si="1"/>
        <v>318.5</v>
      </c>
      <c r="J8" s="703"/>
      <c r="L8" s="6">
        <v>4</v>
      </c>
    </row>
    <row r="9" spans="1:12" ht="52.5" customHeight="1" x14ac:dyDescent="0.2">
      <c r="A9" s="62">
        <v>5</v>
      </c>
      <c r="B9" s="257" t="s">
        <v>44</v>
      </c>
      <c r="C9" s="323">
        <v>315</v>
      </c>
      <c r="D9" s="324">
        <v>9.4499999999999993</v>
      </c>
      <c r="E9" s="324">
        <v>0</v>
      </c>
      <c r="F9" s="325">
        <v>22.84</v>
      </c>
      <c r="G9" s="324">
        <v>0</v>
      </c>
      <c r="H9" s="326">
        <f t="shared" si="0"/>
        <v>32.29</v>
      </c>
      <c r="I9" s="699">
        <f t="shared" si="1"/>
        <v>282.70999999999998</v>
      </c>
      <c r="J9" s="703"/>
    </row>
    <row r="10" spans="1:12" ht="52.5" customHeight="1" x14ac:dyDescent="0.2">
      <c r="A10" s="62">
        <v>6</v>
      </c>
      <c r="B10" s="257" t="s">
        <v>44</v>
      </c>
      <c r="C10" s="323">
        <v>310</v>
      </c>
      <c r="D10" s="324">
        <v>9.3000000000000007</v>
      </c>
      <c r="E10" s="324">
        <v>0</v>
      </c>
      <c r="F10" s="325">
        <v>22.48</v>
      </c>
      <c r="G10" s="324">
        <v>0</v>
      </c>
      <c r="H10" s="326">
        <f t="shared" si="0"/>
        <v>31.78</v>
      </c>
      <c r="I10" s="699">
        <f t="shared" si="1"/>
        <v>278.22000000000003</v>
      </c>
      <c r="J10" s="701"/>
    </row>
    <row r="11" spans="1:12" ht="52.5" customHeight="1" x14ac:dyDescent="0.2">
      <c r="A11" s="62">
        <v>7</v>
      </c>
      <c r="B11" s="257" t="s">
        <v>44</v>
      </c>
      <c r="C11" s="323">
        <v>310</v>
      </c>
      <c r="D11" s="324">
        <v>9.3000000000000007</v>
      </c>
      <c r="E11" s="324">
        <v>0</v>
      </c>
      <c r="F11" s="325">
        <v>22.48</v>
      </c>
      <c r="G11" s="324">
        <v>0</v>
      </c>
      <c r="H11" s="326">
        <f t="shared" si="0"/>
        <v>31.78</v>
      </c>
      <c r="I11" s="699">
        <f t="shared" si="1"/>
        <v>278.22000000000003</v>
      </c>
      <c r="J11" s="701"/>
    </row>
    <row r="12" spans="1:12" ht="52.5" customHeight="1" x14ac:dyDescent="0.2">
      <c r="A12" s="62">
        <v>8</v>
      </c>
      <c r="B12" s="257" t="s">
        <v>44</v>
      </c>
      <c r="C12" s="323">
        <v>315</v>
      </c>
      <c r="D12" s="324">
        <v>9.4499999999999993</v>
      </c>
      <c r="E12" s="324">
        <v>0</v>
      </c>
      <c r="F12" s="325">
        <v>0</v>
      </c>
      <c r="G12" s="326">
        <v>18.899999999999999</v>
      </c>
      <c r="H12" s="326">
        <f t="shared" si="0"/>
        <v>28.349999999999998</v>
      </c>
      <c r="I12" s="699">
        <f t="shared" si="1"/>
        <v>286.64999999999998</v>
      </c>
      <c r="J12" s="703"/>
    </row>
    <row r="13" spans="1:12" ht="52.5" customHeight="1" x14ac:dyDescent="0.2">
      <c r="A13" s="62">
        <v>9</v>
      </c>
      <c r="B13" s="257" t="s">
        <v>44</v>
      </c>
      <c r="C13" s="323">
        <v>310</v>
      </c>
      <c r="D13" s="324">
        <v>9.3000000000000007</v>
      </c>
      <c r="E13" s="324">
        <v>22.48</v>
      </c>
      <c r="F13" s="325">
        <v>0</v>
      </c>
      <c r="G13" s="326">
        <v>0</v>
      </c>
      <c r="H13" s="326">
        <f t="shared" si="0"/>
        <v>31.78</v>
      </c>
      <c r="I13" s="699">
        <f t="shared" si="1"/>
        <v>278.22000000000003</v>
      </c>
      <c r="J13" s="704"/>
    </row>
    <row r="14" spans="1:12" ht="52.5" customHeight="1" thickBot="1" x14ac:dyDescent="0.25">
      <c r="A14" s="100">
        <v>10</v>
      </c>
      <c r="B14" s="524" t="s">
        <v>44</v>
      </c>
      <c r="C14" s="525">
        <v>310</v>
      </c>
      <c r="D14" s="526">
        <v>9.3000000000000007</v>
      </c>
      <c r="E14" s="526">
        <v>22.48</v>
      </c>
      <c r="F14" s="527">
        <v>0</v>
      </c>
      <c r="G14" s="528">
        <v>0</v>
      </c>
      <c r="H14" s="528">
        <f>SUM(D14:G14)</f>
        <v>31.78</v>
      </c>
      <c r="I14" s="702">
        <f t="shared" si="1"/>
        <v>278.22000000000003</v>
      </c>
      <c r="J14" s="705"/>
    </row>
    <row r="15" spans="1:12" ht="31.5" customHeight="1" thickBot="1" x14ac:dyDescent="0.3">
      <c r="A15" s="487"/>
      <c r="B15" s="706"/>
      <c r="C15" s="365">
        <f>SUM(C5:C14)</f>
        <v>3210</v>
      </c>
      <c r="D15" s="365">
        <f t="shared" ref="D15:I15" si="2">SUM(D5:D14)</f>
        <v>96.3</v>
      </c>
      <c r="E15" s="365">
        <f>SUM(E5:E14)</f>
        <v>71.06</v>
      </c>
      <c r="F15" s="365">
        <f t="shared" si="2"/>
        <v>90.64</v>
      </c>
      <c r="G15" s="365">
        <f t="shared" si="2"/>
        <v>58.8</v>
      </c>
      <c r="H15" s="365">
        <f>SUM(H5:H14)</f>
        <v>316.79999999999995</v>
      </c>
      <c r="I15" s="504">
        <f t="shared" si="2"/>
        <v>2893.2000000000007</v>
      </c>
      <c r="J15" s="488"/>
    </row>
    <row r="16" spans="1:12" x14ac:dyDescent="0.2">
      <c r="A16" s="14"/>
      <c r="C16" s="15"/>
      <c r="D16" s="15"/>
      <c r="E16" s="15"/>
      <c r="F16" s="15"/>
      <c r="G16" s="15"/>
      <c r="H16" s="15"/>
      <c r="I16" s="15"/>
      <c r="J16" s="5"/>
    </row>
    <row r="17" spans="1:10" x14ac:dyDescent="0.2">
      <c r="A17" s="14"/>
      <c r="C17" s="15"/>
      <c r="D17" s="15"/>
      <c r="E17" s="15"/>
      <c r="F17" s="15"/>
      <c r="G17" s="15"/>
      <c r="H17" s="15"/>
      <c r="I17" s="15"/>
      <c r="J17" s="5"/>
    </row>
    <row r="18" spans="1:10" x14ac:dyDescent="0.2">
      <c r="A18" s="14"/>
      <c r="B18" s="806"/>
      <c r="C18" s="15"/>
      <c r="D18" s="15"/>
      <c r="E18" s="15"/>
      <c r="F18" s="15"/>
      <c r="G18" s="15"/>
      <c r="H18" s="15"/>
      <c r="I18" s="15"/>
      <c r="J18" s="5"/>
    </row>
    <row r="19" spans="1:10" x14ac:dyDescent="0.2">
      <c r="A19" s="14"/>
      <c r="B19" s="806"/>
      <c r="C19" s="15"/>
      <c r="D19" s="15"/>
      <c r="E19" s="15"/>
      <c r="F19" s="15"/>
      <c r="G19" s="15"/>
      <c r="H19" s="15"/>
      <c r="I19" s="15"/>
      <c r="J19" s="5"/>
    </row>
    <row r="20" spans="1:10" x14ac:dyDescent="0.2">
      <c r="A20" s="119"/>
      <c r="B20" s="828" t="str">
        <f>POLICIA1!B22</f>
        <v xml:space="preserve">SR. HERNAN JOSE TORRES </v>
      </c>
      <c r="C20" s="120"/>
      <c r="D20" s="120"/>
      <c r="E20" s="120" t="str">
        <f>POLICIA1!D22</f>
        <v>LICDO. NAHIN ARNELGE FERRUFINO</v>
      </c>
      <c r="F20" s="120"/>
      <c r="G20" s="120"/>
      <c r="H20" s="120"/>
      <c r="I20" s="120" t="str">
        <f>POLICIA1!H22</f>
        <v>LICDA. GLORIA ISABEL GONZALEZ</v>
      </c>
      <c r="J20" s="120"/>
    </row>
    <row r="21" spans="1:10" x14ac:dyDescent="0.2">
      <c r="A21" s="1"/>
      <c r="B21" s="809" t="str">
        <f>POLICIA1!B23</f>
        <v>SINDICO MPAL.</v>
      </c>
      <c r="C21" s="2"/>
      <c r="D21" s="2"/>
      <c r="E21" s="2" t="str">
        <f>POLICIA1!D23</f>
        <v>ALCALDE MPAL</v>
      </c>
      <c r="F21" s="5"/>
      <c r="G21" s="5"/>
      <c r="H21" s="5"/>
      <c r="I21" s="5" t="str">
        <f>POLICIA1!H23</f>
        <v>CONTADORA MPAL</v>
      </c>
      <c r="J21" s="2"/>
    </row>
    <row r="22" spans="1:10" x14ac:dyDescent="0.2">
      <c r="A22" s="1"/>
      <c r="B22" s="809"/>
      <c r="C22" s="2"/>
      <c r="D22" s="2"/>
      <c r="E22" s="2"/>
      <c r="F22" s="15"/>
      <c r="G22" s="15"/>
      <c r="H22" s="5"/>
      <c r="I22" s="5"/>
      <c r="J22" s="2"/>
    </row>
    <row r="23" spans="1:10" x14ac:dyDescent="0.2">
      <c r="A23" s="1"/>
      <c r="B23" s="809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1"/>
      <c r="B24" s="809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1"/>
      <c r="B25" s="809"/>
      <c r="C25" s="829" t="str">
        <f>POLICIA1!B27</f>
        <v>LICDA. CARINA PATRICIA FLORES</v>
      </c>
      <c r="D25" s="2"/>
      <c r="E25" s="2"/>
      <c r="F25" s="2"/>
      <c r="G25" s="829" t="str">
        <f>POLICIA1!E27</f>
        <v>SR. MARIO ALBERTO DIAZ</v>
      </c>
      <c r="H25" s="2"/>
      <c r="I25" s="2"/>
      <c r="J25" s="2"/>
    </row>
    <row r="26" spans="1:10" x14ac:dyDescent="0.2">
      <c r="B26" s="806"/>
      <c r="C26" s="830" t="str">
        <f>POLICIA1!B28</f>
        <v>JEFA DE DESARROLLO HUMANO</v>
      </c>
      <c r="D26" s="5"/>
      <c r="E26" s="5"/>
      <c r="F26" s="5"/>
      <c r="G26" s="830" t="str">
        <f>POLICIA1!E28</f>
        <v>TESORERO MPAL.</v>
      </c>
      <c r="H26" s="5"/>
      <c r="I26" s="5"/>
      <c r="J26" s="5"/>
    </row>
  </sheetData>
  <mergeCells count="1">
    <mergeCell ref="A4:J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1:Y34"/>
  <sheetViews>
    <sheetView topLeftCell="B10" zoomScale="60" zoomScaleNormal="60" workbookViewId="0">
      <selection activeCell="E16" sqref="E16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3" width="16" style="6" customWidth="1"/>
    <col min="4" max="4" width="17.140625" style="6" customWidth="1"/>
    <col min="5" max="5" width="13.7109375" style="6" customWidth="1"/>
    <col min="6" max="6" width="14.42578125" style="6" customWidth="1"/>
    <col min="7" max="7" width="14.5703125" style="41" customWidth="1"/>
    <col min="8" max="8" width="13" style="6" customWidth="1"/>
    <col min="9" max="10" width="15.57031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1" spans="2:25" ht="15.75" x14ac:dyDescent="0.25">
      <c r="E1" s="849" t="str">
        <f>'POLICIAS 2'!D1</f>
        <v>PLANILLA DE SUELDO DE OCTUBRE 2019</v>
      </c>
    </row>
    <row r="2" spans="2:25" ht="13.5" thickBot="1" x14ac:dyDescent="0.25"/>
    <row r="3" spans="2:25" ht="79.5" customHeight="1" thickBot="1" x14ac:dyDescent="0.25">
      <c r="B3" s="197" t="s">
        <v>11</v>
      </c>
      <c r="C3" s="198" t="s">
        <v>1</v>
      </c>
      <c r="D3" s="198" t="s">
        <v>19</v>
      </c>
      <c r="E3" s="545" t="s">
        <v>2</v>
      </c>
      <c r="F3" s="270" t="s">
        <v>14</v>
      </c>
      <c r="G3" s="270" t="s">
        <v>18</v>
      </c>
      <c r="H3" s="271" t="s">
        <v>0</v>
      </c>
      <c r="I3" s="271" t="s">
        <v>8</v>
      </c>
      <c r="J3" s="271" t="s">
        <v>133</v>
      </c>
      <c r="K3" s="198" t="s">
        <v>23</v>
      </c>
      <c r="L3" s="198" t="s">
        <v>24</v>
      </c>
      <c r="M3" s="199" t="s">
        <v>5</v>
      </c>
      <c r="N3" s="4"/>
      <c r="O3" s="4"/>
    </row>
    <row r="4" spans="2:25" ht="45.75" customHeight="1" thickBot="1" x14ac:dyDescent="0.25">
      <c r="B4" s="780" t="s">
        <v>146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2"/>
      <c r="N4" s="4"/>
      <c r="O4" s="4"/>
    </row>
    <row r="5" spans="2:25" s="57" customFormat="1" ht="59.25" customHeight="1" x14ac:dyDescent="0.2">
      <c r="B5" s="685">
        <v>1</v>
      </c>
      <c r="C5" s="684" t="s">
        <v>155</v>
      </c>
      <c r="D5" s="683">
        <v>600</v>
      </c>
      <c r="E5" s="682">
        <v>18</v>
      </c>
      <c r="F5" s="682">
        <v>43.5</v>
      </c>
      <c r="G5" s="683">
        <v>0</v>
      </c>
      <c r="H5" s="683">
        <v>0</v>
      </c>
      <c r="I5" s="683">
        <v>0</v>
      </c>
      <c r="J5" s="683">
        <v>24.32</v>
      </c>
      <c r="K5" s="135">
        <f>SUM(E5:J5)</f>
        <v>85.82</v>
      </c>
      <c r="L5" s="135">
        <f>(D5-K5)</f>
        <v>514.18000000000006</v>
      </c>
      <c r="M5" s="218"/>
      <c r="N5" s="677"/>
      <c r="O5" s="677"/>
    </row>
    <row r="6" spans="2:25" ht="60" customHeight="1" x14ac:dyDescent="0.2">
      <c r="B6" s="87">
        <v>2</v>
      </c>
      <c r="C6" s="258" t="s">
        <v>66</v>
      </c>
      <c r="D6" s="254">
        <v>465</v>
      </c>
      <c r="E6" s="681">
        <v>13.95</v>
      </c>
      <c r="F6" s="681">
        <v>33.71</v>
      </c>
      <c r="G6" s="681">
        <v>0</v>
      </c>
      <c r="H6" s="105">
        <v>0</v>
      </c>
      <c r="I6" s="105">
        <v>0</v>
      </c>
      <c r="J6" s="105">
        <v>0</v>
      </c>
      <c r="K6" s="135">
        <f>SUM(E6:J6)</f>
        <v>47.66</v>
      </c>
      <c r="L6" s="135">
        <f>(D6-K6)</f>
        <v>417.34000000000003</v>
      </c>
      <c r="M6" s="80"/>
      <c r="N6" s="4"/>
      <c r="O6" s="4"/>
      <c r="V6" s="7"/>
      <c r="W6" s="7"/>
      <c r="X6" s="7"/>
      <c r="Y6" s="7"/>
    </row>
    <row r="7" spans="2:25" ht="60" customHeight="1" x14ac:dyDescent="0.2">
      <c r="B7" s="87">
        <v>3</v>
      </c>
      <c r="C7" s="258" t="s">
        <v>115</v>
      </c>
      <c r="D7" s="254">
        <v>370</v>
      </c>
      <c r="E7" s="681">
        <v>11.1</v>
      </c>
      <c r="F7" s="681" t="s">
        <v>54</v>
      </c>
      <c r="G7" s="681">
        <v>0</v>
      </c>
      <c r="H7" s="105">
        <v>27.75</v>
      </c>
      <c r="I7" s="105">
        <v>0</v>
      </c>
      <c r="J7" s="105">
        <v>0</v>
      </c>
      <c r="K7" s="135">
        <f>SUM(E7:J7)</f>
        <v>38.85</v>
      </c>
      <c r="L7" s="135">
        <f>(D7-K7)</f>
        <v>331.15</v>
      </c>
      <c r="M7" s="80"/>
      <c r="N7" s="4"/>
      <c r="O7" s="4"/>
    </row>
    <row r="8" spans="2:25" ht="60" customHeight="1" thickBot="1" x14ac:dyDescent="0.25">
      <c r="B8" s="267">
        <v>4</v>
      </c>
      <c r="C8" s="678" t="s">
        <v>66</v>
      </c>
      <c r="D8" s="679">
        <v>360</v>
      </c>
      <c r="E8" s="127">
        <v>10.8</v>
      </c>
      <c r="F8" s="128">
        <v>26.1</v>
      </c>
      <c r="G8" s="128">
        <v>0</v>
      </c>
      <c r="H8" s="104">
        <v>0</v>
      </c>
      <c r="I8" s="104">
        <v>0</v>
      </c>
      <c r="J8" s="104">
        <v>0</v>
      </c>
      <c r="K8" s="103">
        <f>SUM(E8:J8)</f>
        <v>36.900000000000006</v>
      </c>
      <c r="L8" s="103">
        <f>(D8-K8)</f>
        <v>323.10000000000002</v>
      </c>
      <c r="M8" s="680"/>
      <c r="N8" s="4"/>
      <c r="O8" s="4"/>
    </row>
    <row r="9" spans="2:25" ht="41.25" customHeight="1" thickBot="1" x14ac:dyDescent="0.25">
      <c r="B9" s="780" t="s">
        <v>61</v>
      </c>
      <c r="C9" s="781"/>
      <c r="D9" s="781"/>
      <c r="E9" s="781"/>
      <c r="F9" s="781"/>
      <c r="G9" s="781"/>
      <c r="H9" s="781"/>
      <c r="I9" s="781"/>
      <c r="J9" s="781"/>
      <c r="K9" s="781"/>
      <c r="L9" s="781"/>
      <c r="M9" s="782"/>
      <c r="N9" s="4"/>
      <c r="O9" s="4"/>
    </row>
    <row r="10" spans="2:25" ht="60" customHeight="1" x14ac:dyDescent="0.2">
      <c r="B10" s="183">
        <v>5</v>
      </c>
      <c r="C10" s="121" t="s">
        <v>116</v>
      </c>
      <c r="D10" s="104">
        <v>515</v>
      </c>
      <c r="E10" s="208">
        <v>15.45</v>
      </c>
      <c r="F10" s="209" t="s">
        <v>38</v>
      </c>
      <c r="G10" s="191">
        <v>0</v>
      </c>
      <c r="H10" s="182">
        <v>0</v>
      </c>
      <c r="I10" s="210">
        <v>30.9</v>
      </c>
      <c r="J10" s="210">
        <v>0</v>
      </c>
      <c r="K10" s="103">
        <f>SUM(E10:J10)</f>
        <v>46.349999999999994</v>
      </c>
      <c r="L10" s="103">
        <f>(D10-K10)</f>
        <v>468.65</v>
      </c>
      <c r="M10" s="218"/>
      <c r="N10" s="4"/>
      <c r="O10" s="4"/>
    </row>
    <row r="11" spans="2:25" ht="60" customHeight="1" x14ac:dyDescent="0.2">
      <c r="B11" s="183">
        <v>6</v>
      </c>
      <c r="C11" s="121" t="s">
        <v>42</v>
      </c>
      <c r="D11" s="104">
        <v>510</v>
      </c>
      <c r="E11" s="208">
        <v>15.3</v>
      </c>
      <c r="F11" s="209">
        <v>36.979999999999997</v>
      </c>
      <c r="G11" s="191">
        <v>0</v>
      </c>
      <c r="H11" s="182">
        <v>0</v>
      </c>
      <c r="I11" s="210">
        <v>0</v>
      </c>
      <c r="J11" s="210">
        <v>0</v>
      </c>
      <c r="K11" s="103">
        <f>SUM(E11:J11)</f>
        <v>52.28</v>
      </c>
      <c r="L11" s="103">
        <f>(D11-K11)</f>
        <v>457.72</v>
      </c>
      <c r="M11" s="218"/>
      <c r="N11" s="4"/>
      <c r="O11" s="4"/>
    </row>
    <row r="12" spans="2:25" ht="60" customHeight="1" x14ac:dyDescent="0.2">
      <c r="B12" s="183">
        <v>7</v>
      </c>
      <c r="C12" s="257" t="s">
        <v>138</v>
      </c>
      <c r="D12" s="105">
        <v>390</v>
      </c>
      <c r="E12" s="212">
        <v>11.7</v>
      </c>
      <c r="F12" s="212">
        <v>0</v>
      </c>
      <c r="G12" s="173">
        <v>28.28</v>
      </c>
      <c r="H12" s="211">
        <v>0</v>
      </c>
      <c r="I12" s="211">
        <v>0</v>
      </c>
      <c r="J12" s="211">
        <v>0</v>
      </c>
      <c r="K12" s="134">
        <f>SUM(E12:J12)</f>
        <v>39.980000000000004</v>
      </c>
      <c r="L12" s="135">
        <f>(D12-K12)</f>
        <v>350.02</v>
      </c>
      <c r="M12" s="196"/>
      <c r="N12" s="4"/>
      <c r="O12" s="4"/>
    </row>
    <row r="13" spans="2:25" ht="60" customHeight="1" x14ac:dyDescent="0.2">
      <c r="B13" s="183">
        <v>8</v>
      </c>
      <c r="C13" s="107" t="s">
        <v>42</v>
      </c>
      <c r="D13" s="105">
        <v>510</v>
      </c>
      <c r="E13" s="212">
        <v>15.3</v>
      </c>
      <c r="F13" s="212">
        <v>36.979999999999997</v>
      </c>
      <c r="G13" s="173">
        <v>0</v>
      </c>
      <c r="H13" s="211">
        <v>0</v>
      </c>
      <c r="I13" s="211">
        <v>0</v>
      </c>
      <c r="J13" s="211">
        <v>0</v>
      </c>
      <c r="K13" s="134">
        <f>SUM(E13:J13)</f>
        <v>52.28</v>
      </c>
      <c r="L13" s="135">
        <f>(D13-K13)</f>
        <v>457.72</v>
      </c>
      <c r="M13" s="196"/>
      <c r="N13" s="4"/>
      <c r="O13" s="4"/>
    </row>
    <row r="14" spans="2:25" ht="60" customHeight="1" x14ac:dyDescent="0.2">
      <c r="B14" s="183">
        <v>9</v>
      </c>
      <c r="C14" s="257" t="s">
        <v>70</v>
      </c>
      <c r="D14" s="105">
        <v>360</v>
      </c>
      <c r="E14" s="212">
        <v>10.8</v>
      </c>
      <c r="F14" s="212">
        <v>26.1</v>
      </c>
      <c r="G14" s="173">
        <v>0</v>
      </c>
      <c r="H14" s="211">
        <v>0</v>
      </c>
      <c r="I14" s="211">
        <v>0</v>
      </c>
      <c r="J14" s="211">
        <v>0</v>
      </c>
      <c r="K14" s="134">
        <f>SUM(E14:J14)</f>
        <v>36.900000000000006</v>
      </c>
      <c r="L14" s="135">
        <f>(D14-K14)</f>
        <v>323.10000000000002</v>
      </c>
      <c r="M14" s="196"/>
      <c r="N14" s="4"/>
      <c r="O14" s="4"/>
    </row>
    <row r="15" spans="2:25" ht="60" customHeight="1" thickBot="1" x14ac:dyDescent="0.25">
      <c r="B15" s="183">
        <v>10</v>
      </c>
      <c r="C15" s="257" t="s">
        <v>129</v>
      </c>
      <c r="D15" s="105">
        <v>390</v>
      </c>
      <c r="E15" s="212">
        <v>11.7</v>
      </c>
      <c r="F15" s="212">
        <v>0</v>
      </c>
      <c r="G15" s="173">
        <v>28.28</v>
      </c>
      <c r="H15" s="211">
        <v>0</v>
      </c>
      <c r="I15" s="211">
        <v>0</v>
      </c>
      <c r="J15" s="211">
        <v>0</v>
      </c>
      <c r="K15" s="134">
        <f>SUM(E15:J15)</f>
        <v>39.980000000000004</v>
      </c>
      <c r="L15" s="135">
        <f>(D15-K15)</f>
        <v>350.02</v>
      </c>
      <c r="M15" s="196"/>
      <c r="N15" s="4"/>
      <c r="O15" s="4"/>
    </row>
    <row r="16" spans="2:25" ht="54.95" customHeight="1" thickBot="1" x14ac:dyDescent="0.25">
      <c r="B16" s="771" t="s">
        <v>48</v>
      </c>
      <c r="C16" s="772"/>
      <c r="D16" s="117">
        <f>SUM(D5:D15)</f>
        <v>4470</v>
      </c>
      <c r="E16" s="117">
        <f>SUM(E5:E15)</f>
        <v>134.1</v>
      </c>
      <c r="F16" s="117">
        <f>SUM(F5:F15)</f>
        <v>203.36999999999998</v>
      </c>
      <c r="G16" s="117">
        <f>SUM(G5:G15)</f>
        <v>56.56</v>
      </c>
      <c r="H16" s="117">
        <f>SUM(H5:H15)</f>
        <v>27.75</v>
      </c>
      <c r="I16" s="117">
        <f>SUM(I5:I15)</f>
        <v>30.9</v>
      </c>
      <c r="J16" s="117">
        <f>SUM(J5:J15)</f>
        <v>24.32</v>
      </c>
      <c r="K16" s="117">
        <f>SUM(K5:K15)</f>
        <v>477</v>
      </c>
      <c r="L16" s="117">
        <f t="shared" ref="K16:L16" si="0">SUM(L5:L15)</f>
        <v>3993</v>
      </c>
      <c r="M16" s="515" t="s">
        <v>95</v>
      </c>
      <c r="N16" s="4"/>
    </row>
    <row r="17" spans="2:15" ht="23.25" customHeight="1" x14ac:dyDescent="0.2">
      <c r="B17" s="56"/>
      <c r="C17" s="176"/>
      <c r="D17" s="81"/>
      <c r="E17" s="81"/>
      <c r="F17" s="81"/>
      <c r="G17" s="192"/>
      <c r="H17" s="81"/>
      <c r="I17" s="81"/>
      <c r="J17" s="81"/>
      <c r="K17" s="81"/>
      <c r="L17" s="81"/>
      <c r="M17" s="176"/>
      <c r="N17" s="4"/>
    </row>
    <row r="18" spans="2:15" ht="23.25" customHeight="1" x14ac:dyDescent="0.2">
      <c r="B18" s="56"/>
      <c r="C18" s="176"/>
      <c r="D18" s="81"/>
      <c r="E18" s="81"/>
      <c r="F18" s="81"/>
      <c r="G18" s="192"/>
      <c r="H18" s="81"/>
      <c r="I18" s="81"/>
      <c r="J18" s="81"/>
      <c r="K18" s="81"/>
      <c r="L18" s="81"/>
      <c r="M18" s="176"/>
      <c r="N18" s="4"/>
    </row>
    <row r="19" spans="2:15" ht="23.25" customHeight="1" x14ac:dyDescent="0.2">
      <c r="B19" s="56"/>
      <c r="C19" s="176" t="str">
        <f>'POLICIAS 2'!B20</f>
        <v xml:space="preserve">SR. HERNAN JOSE TORRES </v>
      </c>
      <c r="D19" s="81"/>
      <c r="E19" s="81"/>
      <c r="F19" s="81"/>
      <c r="G19" s="192" t="str">
        <f>'POLICIAS 2'!E20</f>
        <v>LICDO. NAHIN ARNELGE FERRUFINO</v>
      </c>
      <c r="H19" s="81"/>
      <c r="I19" s="81"/>
      <c r="J19" s="81" t="s">
        <v>170</v>
      </c>
      <c r="K19" s="81"/>
      <c r="L19" s="81"/>
      <c r="M19" s="176"/>
      <c r="N19" s="4"/>
    </row>
    <row r="20" spans="2:15" ht="23.25" customHeight="1" x14ac:dyDescent="0.2">
      <c r="B20" s="56"/>
      <c r="C20" s="176" t="str">
        <f>'POLICIAS 2'!B21</f>
        <v>SINDICO MPAL.</v>
      </c>
      <c r="D20" s="81"/>
      <c r="E20" s="81"/>
      <c r="F20" s="81"/>
      <c r="G20" s="192" t="str">
        <f>'POLICIAS 2'!E21</f>
        <v>ALCALDE MPAL</v>
      </c>
      <c r="H20" s="81"/>
      <c r="I20" s="81"/>
      <c r="J20" s="81" t="s">
        <v>171</v>
      </c>
      <c r="K20" s="81"/>
      <c r="L20" s="81"/>
      <c r="M20" s="176"/>
      <c r="N20" s="4"/>
    </row>
    <row r="21" spans="2:15" ht="23.25" customHeight="1" x14ac:dyDescent="0.2">
      <c r="B21" s="56"/>
      <c r="C21" s="176"/>
      <c r="D21" s="81"/>
      <c r="E21" s="81"/>
      <c r="F21" s="81"/>
      <c r="G21" s="192"/>
      <c r="H21" s="81"/>
      <c r="I21" s="81"/>
      <c r="J21" s="81"/>
      <c r="K21" s="81"/>
      <c r="L21" s="81"/>
      <c r="M21" s="176"/>
      <c r="N21" s="4"/>
    </row>
    <row r="22" spans="2:15" ht="23.25" customHeight="1" x14ac:dyDescent="0.2">
      <c r="B22" s="56"/>
      <c r="C22" s="176"/>
      <c r="D22" s="81" t="str">
        <f>'POLICIAS 2'!C25</f>
        <v>LICDA. CARINA PATRICIA FLORES</v>
      </c>
      <c r="E22" s="81"/>
      <c r="F22" s="81"/>
      <c r="G22" s="192"/>
      <c r="H22" s="81"/>
      <c r="I22" s="81" t="str">
        <f>'POLICIAS 2'!G25</f>
        <v>SR. MARIO ALBERTO DIAZ</v>
      </c>
      <c r="J22" s="81"/>
      <c r="K22" s="81"/>
      <c r="L22" s="81"/>
      <c r="M22" s="176"/>
      <c r="N22" s="4"/>
    </row>
    <row r="23" spans="2:15" ht="23.25" customHeight="1" x14ac:dyDescent="0.2">
      <c r="B23" s="82"/>
      <c r="C23" s="176"/>
      <c r="D23" s="81" t="str">
        <f>'POLICIAS 2'!C26</f>
        <v>JEFA DE DESARROLLO HUMANO</v>
      </c>
      <c r="E23" s="81"/>
      <c r="F23" s="81"/>
      <c r="G23" s="192"/>
      <c r="H23" s="81"/>
      <c r="I23" s="81" t="str">
        <f>'POLICIAS 2'!G26</f>
        <v>TESORERO MPAL.</v>
      </c>
      <c r="J23" s="81"/>
      <c r="K23" s="81"/>
      <c r="L23" s="81"/>
      <c r="M23" s="176"/>
      <c r="N23" s="4"/>
    </row>
    <row r="24" spans="2:15" ht="23.25" customHeight="1" x14ac:dyDescent="0.2">
      <c r="B24" s="82"/>
      <c r="C24" s="176"/>
      <c r="D24" s="81"/>
      <c r="E24" s="81"/>
      <c r="F24" s="81"/>
      <c r="G24" s="192"/>
      <c r="H24" s="81"/>
      <c r="I24" s="81"/>
      <c r="J24" s="81"/>
      <c r="K24" s="81"/>
      <c r="L24" s="81"/>
      <c r="M24" s="176"/>
      <c r="N24" s="4"/>
    </row>
    <row r="25" spans="2:15" s="36" customFormat="1" ht="23.25" customHeight="1" x14ac:dyDescent="0.25">
      <c r="B25" s="99"/>
      <c r="C25" s="155"/>
      <c r="D25" s="187"/>
      <c r="E25" s="187"/>
      <c r="F25" s="187"/>
      <c r="G25" s="299"/>
      <c r="H25" s="188"/>
      <c r="I25" s="188"/>
      <c r="J25" s="188"/>
      <c r="K25" s="503"/>
      <c r="L25" s="133"/>
      <c r="M25" s="155"/>
    </row>
    <row r="26" spans="2:15" s="17" customFormat="1" ht="20.25" customHeight="1" x14ac:dyDescent="0.25">
      <c r="B26" s="64"/>
      <c r="C26" s="16"/>
      <c r="D26" s="64"/>
      <c r="E26" s="64"/>
      <c r="F26" s="64"/>
      <c r="G26" s="300"/>
      <c r="H26" s="64"/>
      <c r="I26" s="64"/>
      <c r="J26" s="64"/>
      <c r="K26" s="503"/>
      <c r="L26" s="64"/>
      <c r="M26" s="64"/>
      <c r="N26" s="124"/>
      <c r="O26" s="124"/>
    </row>
    <row r="27" spans="2:15" s="17" customFormat="1" ht="20.25" customHeight="1" x14ac:dyDescent="0.25">
      <c r="B27" s="64"/>
      <c r="C27" s="16"/>
      <c r="D27" s="64"/>
      <c r="E27" s="64"/>
      <c r="F27" s="64"/>
      <c r="G27" s="300"/>
      <c r="H27" s="64"/>
      <c r="I27" s="64"/>
      <c r="J27" s="64"/>
      <c r="K27" s="779"/>
      <c r="L27" s="779"/>
      <c r="M27" s="64"/>
      <c r="N27" s="124"/>
    </row>
    <row r="28" spans="2:15" s="36" customFormat="1" ht="20.25" customHeight="1" x14ac:dyDescent="0.25">
      <c r="B28" s="21"/>
      <c r="D28" s="21"/>
      <c r="E28" s="21"/>
      <c r="G28" s="193"/>
      <c r="H28" s="21"/>
      <c r="I28" s="21"/>
      <c r="J28" s="21"/>
      <c r="N28" s="48"/>
    </row>
    <row r="29" spans="2:15" s="36" customFormat="1" ht="20.25" customHeight="1" x14ac:dyDescent="0.25">
      <c r="B29" s="21"/>
      <c r="D29" s="21"/>
      <c r="E29" s="21"/>
      <c r="G29" s="193"/>
      <c r="H29" s="21"/>
      <c r="I29" s="21"/>
      <c r="J29" s="21"/>
      <c r="N29" s="48"/>
    </row>
    <row r="30" spans="2:15" s="36" customFormat="1" ht="20.25" customHeight="1" x14ac:dyDescent="0.25">
      <c r="B30" s="21"/>
      <c r="C30" s="21"/>
      <c r="D30" s="21"/>
      <c r="E30" s="21"/>
      <c r="F30" s="21"/>
      <c r="G30" s="194"/>
      <c r="H30" s="21"/>
      <c r="I30" s="21"/>
      <c r="J30" s="21"/>
      <c r="L30" s="21"/>
    </row>
    <row r="31" spans="2:15" s="36" customFormat="1" ht="15" x14ac:dyDescent="0.25">
      <c r="C31" s="49"/>
      <c r="D31" s="49"/>
      <c r="E31" s="49"/>
      <c r="F31" s="49"/>
      <c r="G31" s="195"/>
      <c r="H31" s="49"/>
      <c r="I31" s="49"/>
      <c r="J31" s="49"/>
    </row>
    <row r="32" spans="2:15" s="36" customFormat="1" ht="15" x14ac:dyDescent="0.25">
      <c r="C32" s="49"/>
      <c r="D32" s="49"/>
      <c r="E32" s="49"/>
      <c r="F32" s="49"/>
      <c r="G32" s="195"/>
      <c r="H32" s="49"/>
      <c r="I32" s="49"/>
      <c r="J32" s="49"/>
    </row>
    <row r="33" spans="7:7" s="36" customFormat="1" ht="14.25" x14ac:dyDescent="0.2">
      <c r="G33" s="193"/>
    </row>
    <row r="34" spans="7:7" s="36" customFormat="1" ht="14.25" x14ac:dyDescent="0.2">
      <c r="G34" s="193"/>
    </row>
  </sheetData>
  <mergeCells count="4">
    <mergeCell ref="K27:L27"/>
    <mergeCell ref="B16:C16"/>
    <mergeCell ref="B9:M9"/>
    <mergeCell ref="B4:M4"/>
  </mergeCells>
  <printOptions horizontalCentered="1"/>
  <pageMargins left="0.39370078740157483" right="0" top="0.39370078740157483" bottom="3.937007874015748E-2" header="0.23622047244094491" footer="0"/>
  <pageSetup paperSize="5" scale="42" orientation="landscape" r:id="rId1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2:K28"/>
  <sheetViews>
    <sheetView topLeftCell="A7" zoomScale="62" zoomScaleNormal="62" workbookViewId="0">
      <selection activeCell="E22" sqref="E22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2.85546875" style="6" customWidth="1"/>
    <col min="4" max="4" width="16" style="6" customWidth="1"/>
    <col min="5" max="5" width="17.5703125" style="6" customWidth="1"/>
    <col min="6" max="7" width="15.5703125" style="6" customWidth="1"/>
    <col min="8" max="8" width="18.140625" style="6" customWidth="1"/>
    <col min="9" max="9" width="17.7109375" style="6" customWidth="1"/>
    <col min="10" max="10" width="34.28515625" style="6" customWidth="1"/>
    <col min="11" max="16384" width="11.42578125" style="6"/>
  </cols>
  <sheetData>
    <row r="2" spans="2:11" ht="15.75" x14ac:dyDescent="0.25">
      <c r="D2" s="849" t="str">
        <f>'SERVICIOS GENERALES'!E1</f>
        <v>PLANILLA DE SUELDO DE OCTUBRE 2019</v>
      </c>
    </row>
    <row r="3" spans="2:11" s="45" customFormat="1" ht="21.75" thickBot="1" x14ac:dyDescent="0.4">
      <c r="B3" s="53"/>
      <c r="C3" s="77"/>
      <c r="D3" s="53"/>
      <c r="E3" s="53"/>
      <c r="F3" s="53"/>
      <c r="G3" s="53"/>
      <c r="H3" s="6"/>
      <c r="I3" s="99"/>
      <c r="J3" s="6"/>
      <c r="K3" s="79"/>
    </row>
    <row r="4" spans="2:11" ht="93.75" customHeight="1" thickBot="1" x14ac:dyDescent="0.25">
      <c r="B4" s="89" t="s">
        <v>11</v>
      </c>
      <c r="C4" s="88" t="s">
        <v>1</v>
      </c>
      <c r="D4" s="88" t="s">
        <v>19</v>
      </c>
      <c r="E4" s="88" t="s">
        <v>2</v>
      </c>
      <c r="F4" s="88" t="s">
        <v>14</v>
      </c>
      <c r="G4" s="88" t="s">
        <v>47</v>
      </c>
      <c r="H4" s="88" t="s">
        <v>23</v>
      </c>
      <c r="I4" s="554" t="s">
        <v>24</v>
      </c>
      <c r="J4" s="555" t="s">
        <v>5</v>
      </c>
    </row>
    <row r="5" spans="2:11" ht="29.25" customHeight="1" thickBot="1" x14ac:dyDescent="0.25">
      <c r="B5" s="747" t="s">
        <v>79</v>
      </c>
      <c r="C5" s="748"/>
      <c r="D5" s="748"/>
      <c r="E5" s="748"/>
      <c r="F5" s="748"/>
      <c r="G5" s="748"/>
      <c r="H5" s="748"/>
      <c r="I5" s="748"/>
      <c r="J5" s="749"/>
    </row>
    <row r="6" spans="2:11" ht="50.1" customHeight="1" x14ac:dyDescent="0.25">
      <c r="B6" s="183">
        <v>1</v>
      </c>
      <c r="C6" s="509" t="s">
        <v>70</v>
      </c>
      <c r="D6" s="510">
        <v>360</v>
      </c>
      <c r="E6" s="511">
        <v>10.8</v>
      </c>
      <c r="F6" s="511">
        <v>26.1</v>
      </c>
      <c r="G6" s="511">
        <v>0</v>
      </c>
      <c r="H6" s="512">
        <f t="shared" ref="H6:H13" si="0">SUM(E6:G6)</f>
        <v>36.900000000000006</v>
      </c>
      <c r="I6" s="556">
        <f t="shared" ref="I6:I13" si="1">D6-H6</f>
        <v>323.10000000000002</v>
      </c>
      <c r="J6" s="559"/>
    </row>
    <row r="7" spans="2:11" ht="50.1" customHeight="1" x14ac:dyDescent="0.25">
      <c r="B7" s="183">
        <v>2</v>
      </c>
      <c r="C7" s="509" t="s">
        <v>70</v>
      </c>
      <c r="D7" s="510">
        <v>420</v>
      </c>
      <c r="E7" s="511">
        <v>12.6</v>
      </c>
      <c r="F7" s="511">
        <v>30.45</v>
      </c>
      <c r="G7" s="511">
        <v>0</v>
      </c>
      <c r="H7" s="512">
        <f t="shared" si="0"/>
        <v>43.05</v>
      </c>
      <c r="I7" s="556">
        <f t="shared" si="1"/>
        <v>376.95</v>
      </c>
      <c r="J7" s="560"/>
    </row>
    <row r="8" spans="2:11" ht="50.1" customHeight="1" x14ac:dyDescent="0.25">
      <c r="B8" s="183">
        <v>3</v>
      </c>
      <c r="C8" s="427" t="s">
        <v>70</v>
      </c>
      <c r="D8" s="336">
        <v>360</v>
      </c>
      <c r="E8" s="476">
        <v>10.8</v>
      </c>
      <c r="F8" s="476">
        <v>26.1</v>
      </c>
      <c r="G8" s="476">
        <v>0</v>
      </c>
      <c r="H8" s="429">
        <f t="shared" si="0"/>
        <v>36.900000000000006</v>
      </c>
      <c r="I8" s="557">
        <f t="shared" si="1"/>
        <v>323.10000000000002</v>
      </c>
      <c r="J8" s="561"/>
    </row>
    <row r="9" spans="2:11" ht="50.1" customHeight="1" x14ac:dyDescent="0.25">
      <c r="B9" s="183">
        <v>4</v>
      </c>
      <c r="C9" s="427" t="s">
        <v>70</v>
      </c>
      <c r="D9" s="336">
        <v>360</v>
      </c>
      <c r="E9" s="476">
        <v>10.8</v>
      </c>
      <c r="F9" s="476">
        <v>26.1</v>
      </c>
      <c r="G9" s="476">
        <v>0</v>
      </c>
      <c r="H9" s="429">
        <f t="shared" si="0"/>
        <v>36.900000000000006</v>
      </c>
      <c r="I9" s="557">
        <f t="shared" si="1"/>
        <v>323.10000000000002</v>
      </c>
      <c r="J9" s="561"/>
    </row>
    <row r="10" spans="2:11" ht="50.1" customHeight="1" x14ac:dyDescent="0.25">
      <c r="B10" s="183">
        <v>5</v>
      </c>
      <c r="C10" s="427" t="s">
        <v>70</v>
      </c>
      <c r="D10" s="336">
        <v>360</v>
      </c>
      <c r="E10" s="476">
        <v>10.8</v>
      </c>
      <c r="F10" s="476">
        <v>26.1</v>
      </c>
      <c r="G10" s="520">
        <v>0</v>
      </c>
      <c r="H10" s="429">
        <f t="shared" si="0"/>
        <v>36.900000000000006</v>
      </c>
      <c r="I10" s="557">
        <f t="shared" si="1"/>
        <v>323.10000000000002</v>
      </c>
      <c r="J10" s="562"/>
    </row>
    <row r="11" spans="2:11" ht="50.1" customHeight="1" x14ac:dyDescent="0.25">
      <c r="B11" s="183">
        <v>6</v>
      </c>
      <c r="C11" s="427" t="s">
        <v>70</v>
      </c>
      <c r="D11" s="336">
        <v>341</v>
      </c>
      <c r="E11" s="476">
        <v>10.23</v>
      </c>
      <c r="F11" s="476">
        <v>0</v>
      </c>
      <c r="G11" s="520">
        <f>+[2]Hoja1!$J$28</f>
        <v>24.72</v>
      </c>
      <c r="H11" s="429">
        <f t="shared" si="0"/>
        <v>34.950000000000003</v>
      </c>
      <c r="I11" s="557">
        <f t="shared" si="1"/>
        <v>306.05</v>
      </c>
      <c r="J11" s="562"/>
    </row>
    <row r="12" spans="2:11" ht="50.1" customHeight="1" x14ac:dyDescent="0.25">
      <c r="B12" s="183">
        <v>7</v>
      </c>
      <c r="C12" s="427" t="s">
        <v>70</v>
      </c>
      <c r="D12" s="336">
        <v>310</v>
      </c>
      <c r="E12" s="476">
        <v>9.3000000000000007</v>
      </c>
      <c r="F12" s="476">
        <v>22.48</v>
      </c>
      <c r="G12" s="520">
        <v>0</v>
      </c>
      <c r="H12" s="429">
        <f t="shared" si="0"/>
        <v>31.78</v>
      </c>
      <c r="I12" s="557">
        <f t="shared" si="1"/>
        <v>278.22000000000003</v>
      </c>
      <c r="J12" s="562"/>
    </row>
    <row r="13" spans="2:11" ht="50.1" customHeight="1" thickBot="1" x14ac:dyDescent="0.3">
      <c r="B13" s="183">
        <v>8</v>
      </c>
      <c r="C13" s="426" t="s">
        <v>70</v>
      </c>
      <c r="D13" s="430">
        <v>310</v>
      </c>
      <c r="E13" s="430">
        <v>9.3000000000000007</v>
      </c>
      <c r="F13" s="431">
        <v>22.48</v>
      </c>
      <c r="G13" s="431">
        <v>0</v>
      </c>
      <c r="H13" s="432">
        <f>SUM(E13:G13)</f>
        <v>31.78</v>
      </c>
      <c r="I13" s="558">
        <f t="shared" si="1"/>
        <v>278.22000000000003</v>
      </c>
      <c r="J13" s="563"/>
    </row>
    <row r="14" spans="2:11" ht="50.1" customHeight="1" thickBot="1" x14ac:dyDescent="0.25">
      <c r="B14" s="783" t="s">
        <v>48</v>
      </c>
      <c r="C14" s="784"/>
      <c r="D14" s="428">
        <f>SUM(D6:D13)</f>
        <v>2821</v>
      </c>
      <c r="E14" s="428">
        <f>SUM(E6:E13)</f>
        <v>84.63</v>
      </c>
      <c r="F14" s="428">
        <f>SUM(F6:F13)</f>
        <v>179.80999999999997</v>
      </c>
      <c r="G14" s="428">
        <f>SUM(G6:G13)</f>
        <v>24.72</v>
      </c>
      <c r="H14" s="428">
        <f>SUM(H6:H13)</f>
        <v>289.15999999999997</v>
      </c>
      <c r="I14" s="428">
        <f t="shared" ref="E14:I14" si="2">SUM(I6:I13)</f>
        <v>2531.84</v>
      </c>
      <c r="J14" s="236" t="s">
        <v>64</v>
      </c>
    </row>
    <row r="15" spans="2:11" x14ac:dyDescent="0.2">
      <c r="B15" s="31"/>
      <c r="C15" s="18"/>
      <c r="D15" s="30"/>
      <c r="E15" s="30"/>
      <c r="F15" s="30"/>
      <c r="G15" s="30"/>
      <c r="H15" s="30"/>
      <c r="I15" s="30"/>
      <c r="J15" s="22"/>
    </row>
    <row r="16" spans="2:11" x14ac:dyDescent="0.2">
      <c r="B16" s="31"/>
      <c r="C16" s="16"/>
      <c r="D16" s="831"/>
      <c r="E16" s="831"/>
      <c r="F16" s="831"/>
      <c r="G16" s="831"/>
      <c r="H16" s="831"/>
      <c r="I16" s="831"/>
      <c r="J16" s="16"/>
    </row>
    <row r="17" spans="1:11" x14ac:dyDescent="0.2">
      <c r="B17" s="31"/>
      <c r="C17" s="16"/>
      <c r="D17" s="831"/>
      <c r="E17" s="831"/>
      <c r="F17" s="831"/>
      <c r="G17" s="831"/>
      <c r="H17" s="831"/>
      <c r="I17" s="831"/>
      <c r="J17" s="16"/>
    </row>
    <row r="18" spans="1:11" x14ac:dyDescent="0.2">
      <c r="B18" s="31"/>
      <c r="C18" s="16" t="str">
        <f>'SERVICIOS GENERALES'!C19</f>
        <v xml:space="preserve">SR. HERNAN JOSE TORRES </v>
      </c>
      <c r="D18" s="831"/>
      <c r="E18" s="831"/>
      <c r="F18" s="831" t="str">
        <f>'SERVICIOS GENERALES'!G19</f>
        <v>LICDO. NAHIN ARNELGE FERRUFINO</v>
      </c>
      <c r="G18" s="831"/>
      <c r="H18" s="831"/>
      <c r="I18" s="831" t="str">
        <f>'SERVICIOS GENERALES'!J19</f>
        <v>LIDA. GLORIA ISABEL GONZALEZ</v>
      </c>
      <c r="J18" s="16"/>
    </row>
    <row r="19" spans="1:11" x14ac:dyDescent="0.2">
      <c r="B19" s="31"/>
      <c r="C19" s="16" t="str">
        <f>'SERVICIOS GENERALES'!C20</f>
        <v>SINDICO MPAL.</v>
      </c>
      <c r="D19" s="831"/>
      <c r="E19" s="831"/>
      <c r="F19" s="831" t="str">
        <f>'SERVICIOS GENERALES'!G20</f>
        <v>ALCALDE MPAL</v>
      </c>
      <c r="G19" s="831"/>
      <c r="H19" s="831"/>
      <c r="I19" s="831" t="str">
        <f>'SERVICIOS GENERALES'!J20</f>
        <v>CONTADORA MPAL.</v>
      </c>
      <c r="J19" s="16"/>
    </row>
    <row r="20" spans="1:11" x14ac:dyDescent="0.2">
      <c r="B20" s="31"/>
      <c r="C20" s="16"/>
      <c r="D20" s="831"/>
      <c r="E20" s="831"/>
      <c r="F20" s="831"/>
      <c r="G20" s="831"/>
      <c r="H20" s="831"/>
      <c r="I20" s="831"/>
      <c r="J20" s="16"/>
    </row>
    <row r="21" spans="1:11" s="17" customFormat="1" ht="18.75" x14ac:dyDescent="0.3">
      <c r="A21" s="16"/>
      <c r="B21" s="38"/>
      <c r="C21" s="16"/>
      <c r="D21" s="832"/>
      <c r="E21" s="16"/>
      <c r="F21" s="16"/>
      <c r="G21" s="16"/>
      <c r="H21" s="16"/>
      <c r="I21" s="82"/>
      <c r="J21" s="16"/>
      <c r="K21" s="161"/>
    </row>
    <row r="22" spans="1:11" s="17" customForma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1" s="17" customFormat="1" ht="25.5" customHeight="1" x14ac:dyDescent="0.2">
      <c r="C23" s="33"/>
      <c r="D23" s="833" t="str">
        <f>'SERVICIOS GENERALES'!D22</f>
        <v>LICDA. CARINA PATRICIA FLORES</v>
      </c>
      <c r="E23" s="833"/>
      <c r="F23" s="833"/>
      <c r="G23" s="16"/>
      <c r="H23" s="834" t="str">
        <f>'SERVICIOS GENERALES'!I22</f>
        <v>SR. MARIO ALBERTO DIAZ</v>
      </c>
      <c r="I23" s="16"/>
      <c r="J23" s="16"/>
    </row>
    <row r="24" spans="1:11" s="17" customFormat="1" x14ac:dyDescent="0.2">
      <c r="C24" s="16"/>
      <c r="D24" s="835" t="str">
        <f>'SERVICIOS GENERALES'!D23</f>
        <v>JEFA DE DESARROLLO HUMANO</v>
      </c>
      <c r="E24" s="835"/>
      <c r="F24" s="33"/>
      <c r="G24" s="33"/>
      <c r="H24" s="834" t="str">
        <f>'SERVICIOS GENERALES'!I23</f>
        <v>TESORERO MPAL.</v>
      </c>
      <c r="I24" s="16"/>
      <c r="J24" s="16"/>
    </row>
    <row r="25" spans="1:11" s="17" customFormat="1" x14ac:dyDescent="0.2">
      <c r="D25" s="163"/>
      <c r="E25" s="163"/>
      <c r="F25" s="162"/>
      <c r="G25" s="162"/>
    </row>
    <row r="26" spans="1:11" s="17" customFormat="1" x14ac:dyDescent="0.2">
      <c r="C26" s="162"/>
      <c r="D26" s="33"/>
      <c r="E26" s="33"/>
    </row>
    <row r="27" spans="1:11" x14ac:dyDescent="0.2">
      <c r="B27" s="17"/>
      <c r="C27" s="162"/>
      <c r="D27" s="33"/>
      <c r="E27" s="33"/>
      <c r="F27" s="33"/>
      <c r="G27" s="33"/>
      <c r="H27" s="17"/>
      <c r="I27" s="17"/>
      <c r="J27" s="17"/>
    </row>
    <row r="28" spans="1:11" x14ac:dyDescent="0.2">
      <c r="F28" s="33"/>
      <c r="G28" s="33"/>
    </row>
  </sheetData>
  <mergeCells count="3">
    <mergeCell ref="B5:J5"/>
    <mergeCell ref="B14:C14"/>
    <mergeCell ref="D23:F23"/>
  </mergeCells>
  <phoneticPr fontId="4" type="noConversion"/>
  <printOptions horizontalCentered="1"/>
  <pageMargins left="0.59055118110236227" right="0.15748031496062992" top="0.19685039370078741" bottom="0.11811023622047245" header="0" footer="0"/>
  <pageSetup paperSize="5" scale="5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2:M26"/>
  <sheetViews>
    <sheetView topLeftCell="A8" zoomScale="70" zoomScaleNormal="70" zoomScalePageLayoutView="85" workbookViewId="0">
      <selection activeCell="B12" sqref="B12:K12"/>
    </sheetView>
  </sheetViews>
  <sheetFormatPr baseColWidth="10" defaultRowHeight="12.75" x14ac:dyDescent="0.2"/>
  <cols>
    <col min="1" max="1" width="1.85546875" style="6" customWidth="1"/>
    <col min="2" max="2" width="5.28515625" style="6" customWidth="1"/>
    <col min="3" max="3" width="16.140625" style="6" customWidth="1"/>
    <col min="4" max="4" width="14.28515625" style="6" customWidth="1"/>
    <col min="5" max="5" width="14.7109375" style="6" customWidth="1"/>
    <col min="6" max="6" width="14" style="6" customWidth="1"/>
    <col min="7" max="8" width="12" style="6" customWidth="1"/>
    <col min="9" max="9" width="16.7109375" style="6" customWidth="1"/>
    <col min="10" max="10" width="15.85546875" style="6" customWidth="1"/>
    <col min="11" max="11" width="30.85546875" style="6" customWidth="1"/>
    <col min="12" max="16384" width="11.42578125" style="6"/>
  </cols>
  <sheetData>
    <row r="2" spans="2:13" s="55" customFormat="1" ht="18.75" x14ac:dyDescent="0.3">
      <c r="B2" s="112"/>
      <c r="C2" s="99"/>
      <c r="D2" s="99"/>
      <c r="E2" s="848" t="str">
        <f>'ASEO 1'!D2</f>
        <v>PLANILLA DE SUELDO DE OCTUBRE 2019</v>
      </c>
      <c r="G2" s="99"/>
      <c r="H2" s="99"/>
      <c r="I2" s="99"/>
      <c r="L2" s="99"/>
      <c r="M2" s="99"/>
    </row>
    <row r="3" spans="2:13" s="55" customFormat="1" ht="19.5" thickBot="1" x14ac:dyDescent="0.35">
      <c r="B3" s="112"/>
      <c r="C3" s="99"/>
      <c r="D3" s="99"/>
      <c r="E3" s="848"/>
      <c r="G3" s="99"/>
      <c r="H3" s="99"/>
      <c r="I3" s="99"/>
      <c r="L3" s="99"/>
      <c r="M3" s="99"/>
    </row>
    <row r="4" spans="2:13" s="55" customFormat="1" ht="66" customHeight="1" thickBot="1" x14ac:dyDescent="0.3">
      <c r="B4" s="94" t="s">
        <v>11</v>
      </c>
      <c r="C4" s="97" t="s">
        <v>1</v>
      </c>
      <c r="D4" s="95" t="s">
        <v>19</v>
      </c>
      <c r="E4" s="95" t="s">
        <v>2</v>
      </c>
      <c r="F4" s="95" t="s">
        <v>136</v>
      </c>
      <c r="G4" s="95" t="s">
        <v>47</v>
      </c>
      <c r="H4" s="95" t="s">
        <v>133</v>
      </c>
      <c r="I4" s="95" t="s">
        <v>23</v>
      </c>
      <c r="J4" s="95" t="s">
        <v>24</v>
      </c>
      <c r="K4" s="96" t="s">
        <v>5</v>
      </c>
    </row>
    <row r="5" spans="2:13" s="41" customFormat="1" ht="25.5" customHeight="1" thickBot="1" x14ac:dyDescent="0.25">
      <c r="B5" s="785" t="s">
        <v>91</v>
      </c>
      <c r="C5" s="786"/>
      <c r="D5" s="786"/>
      <c r="E5" s="786"/>
      <c r="F5" s="786"/>
      <c r="G5" s="786"/>
      <c r="H5" s="786"/>
      <c r="I5" s="786"/>
      <c r="J5" s="786"/>
      <c r="K5" s="787"/>
      <c r="L5" s="39"/>
      <c r="M5" s="39"/>
    </row>
    <row r="6" spans="2:13" s="41" customFormat="1" ht="45" customHeight="1" x14ac:dyDescent="0.2">
      <c r="B6" s="294">
        <v>1</v>
      </c>
      <c r="C6" s="289" t="s">
        <v>96</v>
      </c>
      <c r="D6" s="290">
        <v>600</v>
      </c>
      <c r="E6" s="291">
        <v>18</v>
      </c>
      <c r="F6" s="291">
        <v>43.5</v>
      </c>
      <c r="G6" s="291">
        <v>0</v>
      </c>
      <c r="H6" s="291">
        <v>24.32</v>
      </c>
      <c r="I6" s="291">
        <f t="shared" ref="I6:I11" si="0">SUM(E6:H6)</f>
        <v>85.82</v>
      </c>
      <c r="J6" s="291">
        <f t="shared" ref="J6:J11" si="1">+D6-I6</f>
        <v>514.18000000000006</v>
      </c>
      <c r="K6" s="292"/>
      <c r="L6" s="39"/>
      <c r="M6" s="39"/>
    </row>
    <row r="7" spans="2:13" s="41" customFormat="1" ht="45" customHeight="1" x14ac:dyDescent="0.2">
      <c r="B7" s="204">
        <v>2</v>
      </c>
      <c r="C7" s="474" t="s">
        <v>130</v>
      </c>
      <c r="D7" s="293">
        <v>380</v>
      </c>
      <c r="E7" s="251">
        <v>11.4</v>
      </c>
      <c r="F7" s="251">
        <v>27.55</v>
      </c>
      <c r="G7" s="251">
        <v>0</v>
      </c>
      <c r="H7" s="251">
        <v>0</v>
      </c>
      <c r="I7" s="251">
        <f t="shared" si="0"/>
        <v>38.950000000000003</v>
      </c>
      <c r="J7" s="251">
        <f t="shared" si="1"/>
        <v>341.05</v>
      </c>
      <c r="K7" s="252"/>
      <c r="L7" s="39"/>
      <c r="M7" s="39"/>
    </row>
    <row r="8" spans="2:13" s="41" customFormat="1" ht="45" customHeight="1" x14ac:dyDescent="0.2">
      <c r="B8" s="118">
        <v>3</v>
      </c>
      <c r="C8" s="107" t="s">
        <v>51</v>
      </c>
      <c r="D8" s="123">
        <v>380</v>
      </c>
      <c r="E8" s="154">
        <v>11.4</v>
      </c>
      <c r="F8" s="154">
        <v>27.55</v>
      </c>
      <c r="G8" s="59">
        <v>0</v>
      </c>
      <c r="H8" s="59">
        <v>0</v>
      </c>
      <c r="I8" s="98">
        <f t="shared" si="0"/>
        <v>38.950000000000003</v>
      </c>
      <c r="J8" s="59">
        <f t="shared" si="1"/>
        <v>341.05</v>
      </c>
      <c r="K8" s="160"/>
      <c r="L8" s="39"/>
      <c r="M8" s="39"/>
    </row>
    <row r="9" spans="2:13" s="41" customFormat="1" ht="45" customHeight="1" x14ac:dyDescent="0.2">
      <c r="B9" s="240">
        <v>4</v>
      </c>
      <c r="C9" s="261" t="s">
        <v>132</v>
      </c>
      <c r="D9" s="262">
        <v>325</v>
      </c>
      <c r="E9" s="241">
        <v>9.75</v>
      </c>
      <c r="F9" s="241">
        <v>23.56</v>
      </c>
      <c r="G9" s="58">
        <v>0</v>
      </c>
      <c r="H9" s="58">
        <v>0</v>
      </c>
      <c r="I9" s="202">
        <f t="shared" si="0"/>
        <v>33.31</v>
      </c>
      <c r="J9" s="58">
        <f t="shared" si="1"/>
        <v>291.69</v>
      </c>
      <c r="K9" s="174"/>
      <c r="L9" s="39"/>
      <c r="M9" s="39"/>
    </row>
    <row r="10" spans="2:13" s="41" customFormat="1" ht="45" customHeight="1" x14ac:dyDescent="0.2">
      <c r="B10" s="240">
        <v>5</v>
      </c>
      <c r="C10" s="261" t="s">
        <v>33</v>
      </c>
      <c r="D10" s="262">
        <v>350</v>
      </c>
      <c r="E10" s="241">
        <v>10.5</v>
      </c>
      <c r="F10" s="241">
        <v>0</v>
      </c>
      <c r="G10" s="202">
        <v>25.38</v>
      </c>
      <c r="H10" s="58">
        <v>0</v>
      </c>
      <c r="I10" s="202">
        <f t="shared" si="0"/>
        <v>35.879999999999995</v>
      </c>
      <c r="J10" s="202">
        <f t="shared" si="1"/>
        <v>314.12</v>
      </c>
      <c r="K10" s="242"/>
      <c r="L10" s="39"/>
      <c r="M10" s="39"/>
    </row>
    <row r="11" spans="2:13" s="41" customFormat="1" ht="45" customHeight="1" thickBot="1" x14ac:dyDescent="0.25">
      <c r="B11" s="156">
        <v>6</v>
      </c>
      <c r="C11" s="238" t="s">
        <v>147</v>
      </c>
      <c r="D11" s="263">
        <v>370</v>
      </c>
      <c r="E11" s="157">
        <v>11.1</v>
      </c>
      <c r="F11" s="157">
        <v>0</v>
      </c>
      <c r="G11" s="158">
        <v>26.83</v>
      </c>
      <c r="H11" s="158">
        <v>0</v>
      </c>
      <c r="I11" s="158">
        <f>SUM(E11:H11)</f>
        <v>37.93</v>
      </c>
      <c r="J11" s="158">
        <f t="shared" si="1"/>
        <v>332.07</v>
      </c>
      <c r="K11" s="159"/>
      <c r="L11" s="39"/>
      <c r="M11" s="39"/>
    </row>
    <row r="12" spans="2:13" s="41" customFormat="1" ht="23.25" customHeight="1" thickBot="1" x14ac:dyDescent="0.25">
      <c r="B12" s="788" t="s">
        <v>62</v>
      </c>
      <c r="C12" s="789"/>
      <c r="D12" s="789"/>
      <c r="E12" s="789"/>
      <c r="F12" s="789"/>
      <c r="G12" s="789"/>
      <c r="H12" s="789"/>
      <c r="I12" s="789"/>
      <c r="J12" s="789"/>
      <c r="K12" s="790"/>
      <c r="L12" s="39"/>
      <c r="M12" s="39"/>
    </row>
    <row r="13" spans="2:13" s="41" customFormat="1" ht="45" customHeight="1" thickBot="1" x14ac:dyDescent="0.25">
      <c r="B13" s="201">
        <v>7</v>
      </c>
      <c r="C13" s="264" t="s">
        <v>93</v>
      </c>
      <c r="D13" s="125">
        <v>380</v>
      </c>
      <c r="E13" s="125">
        <f>D13*3%</f>
        <v>11.4</v>
      </c>
      <c r="F13" s="125">
        <v>27.55</v>
      </c>
      <c r="G13" s="122">
        <v>0</v>
      </c>
      <c r="H13" s="122">
        <v>0</v>
      </c>
      <c r="I13" s="122">
        <f>SUM(E13:H13)</f>
        <v>38.950000000000003</v>
      </c>
      <c r="J13" s="122">
        <f>+D13-I13</f>
        <v>341.05</v>
      </c>
      <c r="K13" s="205"/>
      <c r="L13" s="39"/>
      <c r="M13" s="39"/>
    </row>
    <row r="14" spans="2:13" s="41" customFormat="1" ht="25.5" customHeight="1" thickBot="1" x14ac:dyDescent="0.25">
      <c r="B14" s="791" t="s">
        <v>148</v>
      </c>
      <c r="C14" s="792"/>
      <c r="D14" s="792"/>
      <c r="E14" s="792"/>
      <c r="F14" s="792"/>
      <c r="G14" s="792"/>
      <c r="H14" s="792"/>
      <c r="I14" s="792"/>
      <c r="J14" s="792"/>
      <c r="K14" s="793"/>
      <c r="L14" s="39"/>
      <c r="M14" s="39"/>
    </row>
    <row r="15" spans="2:13" s="41" customFormat="1" ht="45" customHeight="1" x14ac:dyDescent="0.2">
      <c r="B15" s="674">
        <v>8</v>
      </c>
      <c r="C15" s="598" t="s">
        <v>153</v>
      </c>
      <c r="D15" s="671">
        <v>340</v>
      </c>
      <c r="E15" s="672">
        <v>10.199999999999999</v>
      </c>
      <c r="F15" s="672">
        <v>24.65</v>
      </c>
      <c r="G15" s="672">
        <v>0</v>
      </c>
      <c r="H15" s="673">
        <v>0</v>
      </c>
      <c r="I15" s="101">
        <f>SUM(E15:H15)</f>
        <v>34.849999999999994</v>
      </c>
      <c r="J15" s="101">
        <f>+D15-I15</f>
        <v>305.14999999999998</v>
      </c>
      <c r="K15" s="675"/>
      <c r="L15" s="39"/>
      <c r="M15" s="39"/>
    </row>
    <row r="16" spans="2:13" s="41" customFormat="1" ht="45" customHeight="1" thickBot="1" x14ac:dyDescent="0.25">
      <c r="B16" s="201">
        <v>9</v>
      </c>
      <c r="C16" s="836" t="s">
        <v>117</v>
      </c>
      <c r="D16" s="837">
        <v>475</v>
      </c>
      <c r="E16" s="838">
        <v>14.25</v>
      </c>
      <c r="F16" s="838">
        <v>34.44</v>
      </c>
      <c r="G16" s="122">
        <v>0</v>
      </c>
      <c r="H16" s="122">
        <v>0</v>
      </c>
      <c r="I16" s="122">
        <f>SUM(E16:H16)</f>
        <v>48.69</v>
      </c>
      <c r="J16" s="122">
        <f>+D16-I16</f>
        <v>426.31</v>
      </c>
      <c r="K16" s="205"/>
      <c r="L16" s="39"/>
      <c r="M16" s="39"/>
    </row>
    <row r="17" spans="2:12" ht="45" customHeight="1" thickBot="1" x14ac:dyDescent="0.3">
      <c r="B17" s="839"/>
      <c r="C17" s="840"/>
      <c r="D17" s="841">
        <f>SUM(D6:D16)</f>
        <v>3600</v>
      </c>
      <c r="E17" s="841">
        <f t="shared" ref="D17:H17" si="2">SUM(E6:E16)</f>
        <v>108</v>
      </c>
      <c r="F17" s="841">
        <f t="shared" si="2"/>
        <v>208.8</v>
      </c>
      <c r="G17" s="841">
        <f>SUM(G6:G16)</f>
        <v>52.209999999999994</v>
      </c>
      <c r="H17" s="841">
        <f t="shared" si="2"/>
        <v>24.32</v>
      </c>
      <c r="I17" s="841">
        <f>SUM(I6:I16)</f>
        <v>393.33</v>
      </c>
      <c r="J17" s="841">
        <f t="shared" ref="I17:J17" si="3">SUM(J6:J16)</f>
        <v>3206.6700000000005</v>
      </c>
      <c r="K17" s="842" t="s">
        <v>76</v>
      </c>
      <c r="L17" s="4"/>
    </row>
    <row r="18" spans="2:12" ht="45" customHeight="1" x14ac:dyDescent="0.2">
      <c r="B18" s="17"/>
      <c r="C18" s="32"/>
      <c r="D18" s="35"/>
      <c r="E18" s="35"/>
      <c r="F18" s="35"/>
      <c r="G18" s="35"/>
      <c r="H18" s="35"/>
      <c r="I18" s="35"/>
      <c r="J18" s="35"/>
      <c r="K18" s="29"/>
    </row>
    <row r="19" spans="2:12" ht="23.25" customHeight="1" x14ac:dyDescent="0.2">
      <c r="B19" s="78"/>
      <c r="C19" s="707"/>
      <c r="D19" s="321"/>
      <c r="E19" s="321"/>
      <c r="F19" s="321"/>
      <c r="G19" s="321"/>
      <c r="H19" s="321"/>
      <c r="I19" s="321"/>
      <c r="J19" s="321"/>
      <c r="K19" s="322"/>
      <c r="L19" s="82"/>
    </row>
    <row r="20" spans="2:12" ht="23.25" customHeight="1" x14ac:dyDescent="0.2">
      <c r="B20" s="78"/>
      <c r="C20" s="707" t="str">
        <f>'ASEO 1'!C18</f>
        <v xml:space="preserve">SR. HERNAN JOSE TORRES </v>
      </c>
      <c r="D20" s="321"/>
      <c r="E20" s="321"/>
      <c r="F20" s="321" t="str">
        <f>'ASEO 1'!F18</f>
        <v>LICDO. NAHIN ARNELGE FERRUFINO</v>
      </c>
      <c r="G20" s="321"/>
      <c r="H20" s="321"/>
      <c r="I20" s="321"/>
      <c r="J20" s="321" t="str">
        <f>'ASEO 1'!I18</f>
        <v>LIDA. GLORIA ISABEL GONZALEZ</v>
      </c>
      <c r="K20" s="322"/>
      <c r="L20" s="82"/>
    </row>
    <row r="21" spans="2:12" ht="23.25" customHeight="1" x14ac:dyDescent="0.2">
      <c r="B21" s="78"/>
      <c r="C21" s="707" t="str">
        <f>'ASEO 1'!C19</f>
        <v>SINDICO MPAL.</v>
      </c>
      <c r="D21" s="321"/>
      <c r="E21" s="321"/>
      <c r="F21" s="321" t="str">
        <f>'ASEO 1'!F19</f>
        <v>ALCALDE MPAL</v>
      </c>
      <c r="G21" s="321"/>
      <c r="H21" s="321"/>
      <c r="I21" s="321"/>
      <c r="J21" s="321" t="str">
        <f>'ASEO 1'!I19</f>
        <v>CONTADORA MPAL.</v>
      </c>
      <c r="K21" s="322"/>
      <c r="L21" s="82"/>
    </row>
    <row r="22" spans="2:12" ht="23.25" customHeight="1" x14ac:dyDescent="0.2">
      <c r="B22" s="78"/>
      <c r="C22" s="707"/>
      <c r="D22" s="321"/>
      <c r="E22" s="321"/>
      <c r="F22" s="321"/>
      <c r="G22" s="321"/>
      <c r="H22" s="321"/>
      <c r="I22" s="321"/>
      <c r="J22" s="321"/>
      <c r="K22" s="322"/>
      <c r="L22" s="82"/>
    </row>
    <row r="23" spans="2:12" s="50" customFormat="1" ht="15" x14ac:dyDescent="0.25">
      <c r="B23" s="78"/>
      <c r="C23" s="843"/>
      <c r="D23" s="843"/>
      <c r="E23" s="843"/>
      <c r="F23" s="843"/>
      <c r="G23" s="78"/>
      <c r="H23" s="78"/>
      <c r="I23" s="132"/>
      <c r="J23" s="132"/>
      <c r="K23" s="108"/>
      <c r="L23" s="108"/>
    </row>
    <row r="24" spans="2:12" s="50" customFormat="1" ht="15" x14ac:dyDescent="0.25">
      <c r="B24" s="78"/>
      <c r="C24" s="844"/>
      <c r="D24" s="78" t="s">
        <v>166</v>
      </c>
      <c r="E24" s="78"/>
      <c r="F24" s="28"/>
      <c r="G24" s="132"/>
      <c r="H24" s="132"/>
      <c r="I24" s="28" t="s">
        <v>164</v>
      </c>
      <c r="J24" s="28"/>
      <c r="K24" s="77"/>
    </row>
    <row r="25" spans="2:12" ht="15" x14ac:dyDescent="0.25">
      <c r="B25" s="78"/>
      <c r="C25" s="78"/>
      <c r="D25" s="78" t="s">
        <v>163</v>
      </c>
      <c r="E25" s="78"/>
      <c r="F25" s="3"/>
      <c r="G25" s="132"/>
      <c r="H25" s="132"/>
      <c r="I25" s="3" t="s">
        <v>167</v>
      </c>
      <c r="J25" s="3"/>
      <c r="K25" s="77"/>
    </row>
    <row r="26" spans="2:12" ht="15" x14ac:dyDescent="0.25">
      <c r="B26" s="78"/>
      <c r="C26" s="78"/>
      <c r="D26" s="78"/>
      <c r="E26" s="78"/>
      <c r="F26" s="78"/>
      <c r="G26" s="78"/>
      <c r="H26" s="78"/>
      <c r="I26" s="78"/>
      <c r="J26" s="78"/>
      <c r="K26" s="77"/>
    </row>
  </sheetData>
  <mergeCells count="3">
    <mergeCell ref="B5:K5"/>
    <mergeCell ref="B12:K12"/>
    <mergeCell ref="B14:K14"/>
  </mergeCells>
  <printOptions horizontalCentered="1"/>
  <pageMargins left="0.19685039370078741" right="0" top="0.39370078740157483" bottom="0" header="0.23622047244094491" footer="0"/>
  <pageSetup paperSize="5" scale="49" orientation="landscape" r:id="rId1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1:N24"/>
  <sheetViews>
    <sheetView topLeftCell="A4" zoomScale="70" zoomScaleNormal="70" workbookViewId="0">
      <selection activeCell="I7" sqref="I7"/>
    </sheetView>
  </sheetViews>
  <sheetFormatPr baseColWidth="10" defaultRowHeight="12.75" x14ac:dyDescent="0.2"/>
  <cols>
    <col min="1" max="1" width="1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2.5703125" style="7" customWidth="1"/>
    <col min="6" max="6" width="17.5703125" style="7" customWidth="1"/>
    <col min="7" max="7" width="16.7109375" style="7" customWidth="1"/>
    <col min="8" max="9" width="19" style="7" customWidth="1"/>
    <col min="10" max="10" width="17.28515625" style="7" customWidth="1"/>
    <col min="11" max="11" width="35.140625" style="7" customWidth="1"/>
    <col min="12" max="16384" width="11.42578125" style="7"/>
  </cols>
  <sheetData>
    <row r="1" spans="2:11" ht="18" x14ac:dyDescent="0.25">
      <c r="F1" s="847" t="str">
        <f>'CENTRO DE FORMACION '!E2</f>
        <v>PLANILLA DE SUELDO DE OCTUBRE 2019</v>
      </c>
    </row>
    <row r="2" spans="2:11" ht="15.75" customHeight="1" thickBot="1" x14ac:dyDescent="0.45">
      <c r="B2" s="63"/>
      <c r="E2" s="34"/>
      <c r="F2" s="34"/>
      <c r="G2" s="34"/>
      <c r="H2" s="451"/>
      <c r="I2" s="99"/>
      <c r="K2" s="20"/>
    </row>
    <row r="3" spans="2:11" ht="64.5" customHeight="1" thickBot="1" x14ac:dyDescent="0.25">
      <c r="B3" s="42" t="s">
        <v>11</v>
      </c>
      <c r="C3" s="44" t="s">
        <v>26</v>
      </c>
      <c r="D3" s="568" t="s">
        <v>12</v>
      </c>
      <c r="E3" s="570" t="s">
        <v>13</v>
      </c>
      <c r="F3" s="568" t="s">
        <v>14</v>
      </c>
      <c r="G3" s="568" t="s">
        <v>18</v>
      </c>
      <c r="H3" s="513" t="s">
        <v>133</v>
      </c>
      <c r="I3" s="44" t="s">
        <v>15</v>
      </c>
      <c r="J3" s="630" t="s">
        <v>16</v>
      </c>
      <c r="K3" s="637" t="s">
        <v>17</v>
      </c>
    </row>
    <row r="4" spans="2:11" s="232" customFormat="1" ht="32.25" customHeight="1" thickBot="1" x14ac:dyDescent="0.25">
      <c r="B4" s="759" t="s">
        <v>112</v>
      </c>
      <c r="C4" s="794"/>
      <c r="D4" s="464">
        <f>+D5+D6</f>
        <v>2640</v>
      </c>
      <c r="E4" s="464">
        <f t="shared" ref="E4:J4" si="0">+E5+E6</f>
        <v>60</v>
      </c>
      <c r="F4" s="464">
        <f t="shared" si="0"/>
        <v>191.4</v>
      </c>
      <c r="G4" s="464">
        <f t="shared" si="0"/>
        <v>0</v>
      </c>
      <c r="H4" s="464">
        <f t="shared" si="0"/>
        <v>239.62</v>
      </c>
      <c r="I4" s="464">
        <f t="shared" si="0"/>
        <v>491.02</v>
      </c>
      <c r="J4" s="631">
        <f t="shared" si="0"/>
        <v>2148.98</v>
      </c>
      <c r="K4" s="638"/>
    </row>
    <row r="5" spans="2:11" ht="52.5" customHeight="1" x14ac:dyDescent="0.2">
      <c r="B5" s="472">
        <v>1</v>
      </c>
      <c r="C5" s="471" t="s">
        <v>111</v>
      </c>
      <c r="D5" s="470">
        <v>1500</v>
      </c>
      <c r="E5" s="468">
        <v>30</v>
      </c>
      <c r="F5" s="468">
        <v>108.75</v>
      </c>
      <c r="G5" s="468">
        <v>0</v>
      </c>
      <c r="H5" s="469">
        <v>153.19999999999999</v>
      </c>
      <c r="I5" s="468">
        <f>SUM(E5:H5)</f>
        <v>291.95</v>
      </c>
      <c r="J5" s="632">
        <f>+D5-I5</f>
        <v>1208.05</v>
      </c>
      <c r="K5" s="639"/>
    </row>
    <row r="6" spans="2:11" ht="52.5" customHeight="1" thickBot="1" x14ac:dyDescent="0.25">
      <c r="B6" s="180">
        <v>2</v>
      </c>
      <c r="C6" s="253" t="s">
        <v>110</v>
      </c>
      <c r="D6" s="467">
        <v>1140</v>
      </c>
      <c r="E6" s="465">
        <v>30</v>
      </c>
      <c r="F6" s="465">
        <v>82.65</v>
      </c>
      <c r="G6" s="465">
        <v>0</v>
      </c>
      <c r="H6" s="466">
        <v>86.42</v>
      </c>
      <c r="I6" s="465">
        <f>SUM(E6:H6)</f>
        <v>199.07</v>
      </c>
      <c r="J6" s="633">
        <f>+D6-I6</f>
        <v>940.93000000000006</v>
      </c>
      <c r="K6" s="640"/>
    </row>
    <row r="7" spans="2:11" ht="30.75" customHeight="1" thickBot="1" x14ac:dyDescent="0.25">
      <c r="B7" s="759" t="s">
        <v>151</v>
      </c>
      <c r="C7" s="794"/>
      <c r="D7" s="464">
        <f>+D8</f>
        <v>700</v>
      </c>
      <c r="E7" s="464">
        <f t="shared" ref="E7:J7" si="1">+E8</f>
        <v>21</v>
      </c>
      <c r="F7" s="464">
        <f t="shared" si="1"/>
        <v>50.75</v>
      </c>
      <c r="G7" s="464">
        <f t="shared" si="1"/>
        <v>0</v>
      </c>
      <c r="H7" s="464">
        <f t="shared" si="1"/>
        <v>33.299999999999997</v>
      </c>
      <c r="I7" s="464">
        <f t="shared" si="1"/>
        <v>105.05</v>
      </c>
      <c r="J7" s="631">
        <f t="shared" si="1"/>
        <v>594.95000000000005</v>
      </c>
      <c r="K7" s="638"/>
    </row>
    <row r="8" spans="2:11" ht="52.5" customHeight="1" thickBot="1" x14ac:dyDescent="0.25">
      <c r="B8" s="463">
        <v>3</v>
      </c>
      <c r="C8" s="462" t="s">
        <v>109</v>
      </c>
      <c r="D8" s="461">
        <v>700</v>
      </c>
      <c r="E8" s="460">
        <v>21</v>
      </c>
      <c r="F8" s="460">
        <v>50.75</v>
      </c>
      <c r="G8" s="460">
        <v>0</v>
      </c>
      <c r="H8" s="459">
        <v>33.299999999999997</v>
      </c>
      <c r="I8" s="458">
        <f>SUM(E8:H8)</f>
        <v>105.05</v>
      </c>
      <c r="J8" s="634">
        <f>+D8-I8</f>
        <v>594.95000000000005</v>
      </c>
      <c r="K8" s="641"/>
    </row>
    <row r="9" spans="2:11" ht="28.5" customHeight="1" thickBot="1" x14ac:dyDescent="0.25">
      <c r="B9" s="795" t="s">
        <v>108</v>
      </c>
      <c r="C9" s="796"/>
      <c r="D9" s="581">
        <f>+D10</f>
        <v>600</v>
      </c>
      <c r="E9" s="457">
        <f t="shared" ref="E9:H9" si="2">+E10</f>
        <v>18</v>
      </c>
      <c r="F9" s="457">
        <f t="shared" si="2"/>
        <v>0</v>
      </c>
      <c r="G9" s="457">
        <f t="shared" si="2"/>
        <v>43.5</v>
      </c>
      <c r="H9" s="457">
        <f t="shared" si="2"/>
        <v>24.32</v>
      </c>
      <c r="I9" s="627">
        <f>+I10</f>
        <v>85.82</v>
      </c>
      <c r="J9" s="635">
        <f>+J10</f>
        <v>514.18000000000006</v>
      </c>
      <c r="K9" s="642"/>
    </row>
    <row r="10" spans="2:11" ht="52.5" customHeight="1" thickBot="1" x14ac:dyDescent="0.25">
      <c r="B10" s="453">
        <v>4</v>
      </c>
      <c r="C10" s="456" t="s">
        <v>107</v>
      </c>
      <c r="D10" s="455">
        <v>600</v>
      </c>
      <c r="E10" s="455">
        <v>18</v>
      </c>
      <c r="F10" s="455">
        <v>0</v>
      </c>
      <c r="G10" s="455">
        <v>43.5</v>
      </c>
      <c r="H10" s="454">
        <v>24.32</v>
      </c>
      <c r="I10" s="628">
        <f>SUM(E10:H10)</f>
        <v>85.82</v>
      </c>
      <c r="J10" s="636">
        <f>+D10-I10</f>
        <v>514.18000000000006</v>
      </c>
      <c r="K10" s="643"/>
    </row>
    <row r="11" spans="2:11" ht="50.1" customHeight="1" thickBot="1" x14ac:dyDescent="0.25">
      <c r="B11" s="750" t="s">
        <v>6</v>
      </c>
      <c r="C11" s="751"/>
      <c r="D11" s="129">
        <f>+D10+D8+D6+D5</f>
        <v>3940</v>
      </c>
      <c r="E11" s="129">
        <f>+E10+E8+E6+E5</f>
        <v>99</v>
      </c>
      <c r="F11" s="129">
        <f>+F10+F8+F6+F5</f>
        <v>242.15</v>
      </c>
      <c r="G11" s="129">
        <f>+G10</f>
        <v>43.5</v>
      </c>
      <c r="H11" s="129">
        <f>+H10+H8+H6+H5</f>
        <v>297.24</v>
      </c>
      <c r="I11" s="629">
        <f>SUM(E11:H11)</f>
        <v>681.89</v>
      </c>
      <c r="J11" s="645">
        <f>+D11-I11</f>
        <v>3258.11</v>
      </c>
      <c r="K11" s="644" t="s">
        <v>49</v>
      </c>
    </row>
    <row r="12" spans="2:11" x14ac:dyDescent="0.2">
      <c r="B12" s="14"/>
      <c r="D12" s="15"/>
      <c r="E12" s="15"/>
      <c r="F12" s="15"/>
      <c r="G12" s="15"/>
      <c r="H12" s="15"/>
      <c r="I12" s="15"/>
      <c r="J12" s="15"/>
      <c r="K12" s="5"/>
    </row>
    <row r="13" spans="2:11" x14ac:dyDescent="0.2">
      <c r="B13" s="14"/>
      <c r="D13" s="15"/>
      <c r="E13" s="15"/>
      <c r="F13" s="15"/>
      <c r="G13" s="15"/>
      <c r="H13" s="15"/>
      <c r="I13" s="15"/>
      <c r="J13" s="15"/>
      <c r="K13" s="5"/>
    </row>
    <row r="14" spans="2:11" x14ac:dyDescent="0.2">
      <c r="B14" s="14"/>
      <c r="D14" s="15"/>
      <c r="E14" s="15"/>
      <c r="F14" s="15"/>
      <c r="G14" s="15"/>
      <c r="H14" s="15"/>
      <c r="I14" s="15"/>
      <c r="J14" s="15"/>
      <c r="K14" s="5"/>
    </row>
    <row r="15" spans="2:11" x14ac:dyDescent="0.2">
      <c r="B15" s="14"/>
      <c r="C15" s="3"/>
      <c r="D15" s="320"/>
      <c r="E15" s="320"/>
      <c r="F15" s="320"/>
      <c r="G15" s="320"/>
      <c r="H15" s="320"/>
      <c r="I15" s="320"/>
      <c r="J15" s="320"/>
      <c r="K15" s="3"/>
    </row>
    <row r="16" spans="2:11" ht="15" x14ac:dyDescent="0.25">
      <c r="B16" s="244"/>
      <c r="C16" s="78"/>
      <c r="D16" s="132"/>
      <c r="E16" s="132"/>
      <c r="F16" s="132"/>
      <c r="G16" s="132"/>
      <c r="H16" s="132"/>
      <c r="I16" s="132"/>
      <c r="J16" s="132"/>
      <c r="K16" s="78"/>
    </row>
    <row r="17" spans="2:14" ht="15" x14ac:dyDescent="0.25">
      <c r="B17" s="244"/>
      <c r="C17" s="78" t="str">
        <f>'CENTRO DE FORMACION '!C20</f>
        <v xml:space="preserve">SR. HERNAN JOSE TORRES </v>
      </c>
      <c r="D17" s="132"/>
      <c r="E17" s="132"/>
      <c r="F17" s="132" t="str">
        <f>'CENTRO DE FORMACION '!F20</f>
        <v>LICDO. NAHIN ARNELGE FERRUFINO</v>
      </c>
      <c r="G17" s="132"/>
      <c r="H17" s="132"/>
      <c r="I17" s="132"/>
      <c r="J17" s="132" t="str">
        <f>'CENTRO DE FORMACION '!J20</f>
        <v>LIDA. GLORIA ISABEL GONZALEZ</v>
      </c>
      <c r="K17" s="78"/>
    </row>
    <row r="18" spans="2:14" ht="15" x14ac:dyDescent="0.25">
      <c r="B18" s="244"/>
      <c r="C18" s="78" t="str">
        <f>'CENTRO DE FORMACION '!C21</f>
        <v>SINDICO MPAL.</v>
      </c>
      <c r="D18" s="132"/>
      <c r="E18" s="132"/>
      <c r="F18" s="132" t="str">
        <f>'CENTRO DE FORMACION '!F21</f>
        <v>ALCALDE MPAL</v>
      </c>
      <c r="G18" s="132"/>
      <c r="H18" s="132"/>
      <c r="I18" s="132"/>
      <c r="J18" s="132" t="str">
        <f>'CENTRO DE FORMACION '!J21</f>
        <v>CONTADORA MPAL.</v>
      </c>
      <c r="K18" s="78"/>
      <c r="L18" s="5"/>
    </row>
    <row r="19" spans="2:14" ht="15" x14ac:dyDescent="0.25">
      <c r="B19" s="244"/>
      <c r="C19" s="78"/>
      <c r="D19" s="132"/>
      <c r="E19" s="132"/>
      <c r="F19" s="132"/>
      <c r="G19" s="132"/>
      <c r="H19" s="132"/>
      <c r="I19" s="132"/>
      <c r="J19" s="132"/>
      <c r="K19" s="78"/>
      <c r="L19" s="5"/>
    </row>
    <row r="20" spans="2:14" s="55" customFormat="1" ht="15.75" x14ac:dyDescent="0.25">
      <c r="C20" s="78"/>
      <c r="D20" s="78"/>
      <c r="E20" s="78"/>
      <c r="F20" s="78"/>
      <c r="G20" s="78"/>
      <c r="H20" s="78"/>
      <c r="I20" s="78"/>
      <c r="J20" s="78"/>
      <c r="K20" s="78"/>
      <c r="L20" s="14"/>
      <c r="M20" s="7"/>
      <c r="N20" s="7"/>
    </row>
    <row r="21" spans="2:14" ht="18.75" customHeight="1" x14ac:dyDescent="0.2">
      <c r="C21" s="3"/>
      <c r="D21" s="3"/>
      <c r="E21" s="3"/>
      <c r="F21" s="707"/>
      <c r="G21" s="707"/>
      <c r="H21" s="3"/>
      <c r="I21" s="78"/>
      <c r="J21" s="78"/>
      <c r="K21" s="78"/>
      <c r="L21" s="5"/>
    </row>
    <row r="22" spans="2:14" x14ac:dyDescent="0.2">
      <c r="B22" s="1"/>
      <c r="C22" s="3"/>
      <c r="D22" s="3" t="str">
        <f>'CENTRO DE FORMACION '!D24</f>
        <v xml:space="preserve">LIDA. CARINA PATRICIA FLORES </v>
      </c>
      <c r="E22" s="3"/>
      <c r="F22" s="3"/>
      <c r="G22" s="3"/>
      <c r="H22" s="3" t="str">
        <f>'CENTRO DE FORMACION '!I24</f>
        <v>SR. MARIO ALBERTO DIAZ</v>
      </c>
      <c r="I22" s="3"/>
      <c r="J22" s="3"/>
      <c r="K22" s="3"/>
    </row>
    <row r="23" spans="2:14" x14ac:dyDescent="0.2">
      <c r="B23" s="1"/>
      <c r="C23" s="3"/>
      <c r="D23" s="3" t="str">
        <f>'CENTRO DE FORMACION '!D25</f>
        <v>JEFA DE DESARROLLO HUMANO</v>
      </c>
      <c r="E23" s="3"/>
      <c r="F23" s="3"/>
      <c r="G23" s="3"/>
      <c r="H23" s="3" t="str">
        <f>'CENTRO DE FORMACION '!I25</f>
        <v>TESORERO MPAL</v>
      </c>
      <c r="I23" s="3"/>
      <c r="J23" s="3"/>
      <c r="K23" s="3"/>
    </row>
    <row r="24" spans="2:14" x14ac:dyDescent="0.2">
      <c r="C24" s="3"/>
      <c r="D24" s="3"/>
      <c r="E24" s="3"/>
      <c r="F24" s="3"/>
      <c r="G24" s="3"/>
      <c r="H24" s="3"/>
      <c r="I24" s="3"/>
      <c r="J24" s="3"/>
      <c r="K24" s="3"/>
    </row>
  </sheetData>
  <mergeCells count="4">
    <mergeCell ref="B4:C4"/>
    <mergeCell ref="B7:C7"/>
    <mergeCell ref="B9:C9"/>
    <mergeCell ref="B11:C11"/>
  </mergeCells>
  <printOptions horizontalCentered="1"/>
  <pageMargins left="0.59055118110236227" right="0" top="0.19685039370078741" bottom="3.937007874015748E-2" header="0.19685039370078741" footer="0"/>
  <pageSetup paperSize="5" scale="5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34D5E"/>
  </sheetPr>
  <dimension ref="A4:O28"/>
  <sheetViews>
    <sheetView topLeftCell="A7" zoomScale="69" zoomScaleNormal="69" zoomScalePageLayoutView="85" workbookViewId="0">
      <selection activeCell="I15" sqref="I15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4" style="6" customWidth="1"/>
    <col min="7" max="8" width="12" style="6" customWidth="1"/>
    <col min="9" max="9" width="16.7109375" style="6" customWidth="1"/>
    <col min="10" max="10" width="15.85546875" style="6" customWidth="1"/>
    <col min="11" max="11" width="35.85546875" style="6" customWidth="1"/>
    <col min="12" max="16384" width="11.42578125" style="6"/>
  </cols>
  <sheetData>
    <row r="4" spans="1:15" s="55" customFormat="1" ht="17.25" customHeight="1" x14ac:dyDescent="0.3">
      <c r="E4" s="848" t="str">
        <f>'UNIDAD JURIDICA'!F1</f>
        <v>PLANILLA DE SUELDO DE OCTUBRE 2019</v>
      </c>
    </row>
    <row r="5" spans="1:15" s="55" customFormat="1" ht="12" customHeight="1" x14ac:dyDescent="0.25"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5" ht="16.5" thickBot="1" x14ac:dyDescent="0.3">
      <c r="B6" s="63"/>
      <c r="C6" s="64"/>
      <c r="D6" s="64"/>
      <c r="E6" s="64"/>
      <c r="F6" s="34"/>
      <c r="G6" s="64"/>
      <c r="H6" s="64"/>
      <c r="I6" s="40"/>
      <c r="L6" s="28"/>
      <c r="M6" s="3"/>
    </row>
    <row r="7" spans="1:15" s="55" customFormat="1" ht="83.25" customHeight="1" thickBot="1" x14ac:dyDescent="0.3">
      <c r="B7" s="94" t="s">
        <v>11</v>
      </c>
      <c r="C7" s="97" t="s">
        <v>1</v>
      </c>
      <c r="D7" s="95" t="s">
        <v>19</v>
      </c>
      <c r="E7" s="95" t="s">
        <v>2</v>
      </c>
      <c r="F7" s="95" t="s">
        <v>14</v>
      </c>
      <c r="G7" s="95" t="s">
        <v>18</v>
      </c>
      <c r="H7" s="95" t="s">
        <v>133</v>
      </c>
      <c r="I7" s="95" t="s">
        <v>23</v>
      </c>
      <c r="J7" s="95" t="s">
        <v>24</v>
      </c>
      <c r="K7" s="96" t="s">
        <v>5</v>
      </c>
    </row>
    <row r="8" spans="1:15" s="41" customFormat="1" ht="20.25" customHeight="1" thickBot="1" x14ac:dyDescent="0.25">
      <c r="B8" s="791" t="s">
        <v>34</v>
      </c>
      <c r="C8" s="792"/>
      <c r="D8" s="792"/>
      <c r="E8" s="792"/>
      <c r="F8" s="792"/>
      <c r="G8" s="792"/>
      <c r="H8" s="792"/>
      <c r="I8" s="792"/>
      <c r="J8" s="792"/>
      <c r="K8" s="793"/>
      <c r="L8" s="39"/>
      <c r="M8" s="39"/>
    </row>
    <row r="9" spans="1:15" s="41" customFormat="1" ht="60" customHeight="1" x14ac:dyDescent="0.2">
      <c r="B9" s="204">
        <v>1</v>
      </c>
      <c r="C9" s="565" t="s">
        <v>92</v>
      </c>
      <c r="D9" s="651">
        <v>350</v>
      </c>
      <c r="E9" s="652">
        <v>10.5</v>
      </c>
      <c r="F9" s="651">
        <v>25.38</v>
      </c>
      <c r="G9" s="251">
        <v>0</v>
      </c>
      <c r="H9" s="251">
        <v>0</v>
      </c>
      <c r="I9" s="251">
        <f>SUM(E9:H9)</f>
        <v>35.879999999999995</v>
      </c>
      <c r="J9" s="101">
        <f>+D9-I9</f>
        <v>314.12</v>
      </c>
      <c r="K9" s="653"/>
      <c r="L9" s="39"/>
      <c r="M9" s="39"/>
    </row>
    <row r="10" spans="1:15" s="41" customFormat="1" ht="60" customHeight="1" x14ac:dyDescent="0.2">
      <c r="B10" s="648">
        <v>2</v>
      </c>
      <c r="C10" s="258" t="s">
        <v>119</v>
      </c>
      <c r="D10" s="110">
        <v>421</v>
      </c>
      <c r="E10" s="647">
        <v>12.63</v>
      </c>
      <c r="F10" s="646">
        <v>30.52</v>
      </c>
      <c r="G10" s="58">
        <v>0</v>
      </c>
      <c r="H10" s="58">
        <v>0</v>
      </c>
      <c r="I10" s="58">
        <f>SUM(E10:H10)</f>
        <v>43.15</v>
      </c>
      <c r="J10" s="202">
        <f>+D10-I10</f>
        <v>377.85</v>
      </c>
      <c r="K10" s="242"/>
      <c r="L10" s="247"/>
      <c r="M10" s="247"/>
      <c r="N10" s="248"/>
      <c r="O10" s="248"/>
    </row>
    <row r="11" spans="1:15" s="41" customFormat="1" ht="60" customHeight="1" thickBot="1" x14ac:dyDescent="0.25">
      <c r="B11" s="240">
        <v>3</v>
      </c>
      <c r="C11" s="649" t="s">
        <v>118</v>
      </c>
      <c r="D11" s="125">
        <v>350</v>
      </c>
      <c r="E11" s="650">
        <v>10.5</v>
      </c>
      <c r="F11" s="646">
        <v>0</v>
      </c>
      <c r="G11" s="646">
        <v>25.38</v>
      </c>
      <c r="H11" s="58">
        <v>0</v>
      </c>
      <c r="I11" s="58">
        <f>SUM(E11:H11)</f>
        <v>35.879999999999995</v>
      </c>
      <c r="J11" s="202">
        <f>+D11-I11</f>
        <v>314.12</v>
      </c>
      <c r="K11" s="242"/>
      <c r="L11" s="247"/>
      <c r="M11" s="247"/>
      <c r="N11" s="248"/>
      <c r="O11" s="248"/>
    </row>
    <row r="12" spans="1:15" s="41" customFormat="1" ht="19.5" customHeight="1" thickBot="1" x14ac:dyDescent="0.25">
      <c r="B12" s="791" t="s">
        <v>63</v>
      </c>
      <c r="C12" s="792"/>
      <c r="D12" s="792"/>
      <c r="E12" s="792"/>
      <c r="F12" s="792"/>
      <c r="G12" s="792"/>
      <c r="H12" s="792"/>
      <c r="I12" s="792"/>
      <c r="J12" s="792"/>
      <c r="K12" s="793"/>
      <c r="L12" s="39"/>
      <c r="M12" s="39"/>
    </row>
    <row r="13" spans="1:15" s="41" customFormat="1" ht="60" customHeight="1" thickBot="1" x14ac:dyDescent="0.25">
      <c r="B13" s="200">
        <v>4</v>
      </c>
      <c r="C13" s="265" t="s">
        <v>94</v>
      </c>
      <c r="D13" s="266">
        <v>800</v>
      </c>
      <c r="E13" s="172">
        <v>24</v>
      </c>
      <c r="F13" s="184">
        <v>58</v>
      </c>
      <c r="G13" s="181">
        <v>0</v>
      </c>
      <c r="H13" s="186">
        <v>42.27</v>
      </c>
      <c r="I13" s="181">
        <f>SUM(E13:H13)</f>
        <v>124.27000000000001</v>
      </c>
      <c r="J13" s="181">
        <f>+D13-I13</f>
        <v>675.73</v>
      </c>
      <c r="K13" s="206"/>
      <c r="L13" s="39"/>
      <c r="M13" s="39"/>
    </row>
    <row r="14" spans="1:15" ht="60" customHeight="1" thickBot="1" x14ac:dyDescent="0.3">
      <c r="B14" s="152"/>
      <c r="C14" s="709"/>
      <c r="D14" s="203">
        <f>SUM(D9:D13)</f>
        <v>1921</v>
      </c>
      <c r="E14" s="203">
        <f t="shared" ref="E14:H14" si="0">SUM(E9:E13)</f>
        <v>57.63</v>
      </c>
      <c r="F14" s="203">
        <f>SUM(F9:F13)</f>
        <v>113.9</v>
      </c>
      <c r="G14" s="203">
        <f t="shared" si="0"/>
        <v>25.38</v>
      </c>
      <c r="H14" s="203">
        <f t="shared" si="0"/>
        <v>42.27</v>
      </c>
      <c r="I14" s="203">
        <f>SUM(I9:I13)</f>
        <v>239.18</v>
      </c>
      <c r="J14" s="203">
        <f>SUM(J9:J13)</f>
        <v>1681.8200000000002</v>
      </c>
      <c r="K14" s="153" t="s">
        <v>53</v>
      </c>
      <c r="L14" s="4"/>
    </row>
    <row r="15" spans="1:15" ht="25.5" customHeight="1" x14ac:dyDescent="0.25">
      <c r="B15" s="17"/>
      <c r="C15" s="214"/>
      <c r="D15" s="215"/>
      <c r="E15" s="215"/>
      <c r="F15" s="215"/>
      <c r="G15" s="215"/>
      <c r="H15" s="215"/>
      <c r="I15" s="215"/>
      <c r="J15" s="215"/>
      <c r="K15" s="216"/>
      <c r="L15" s="4"/>
    </row>
    <row r="16" spans="1:15" ht="21" customHeight="1" x14ac:dyDescent="0.25">
      <c r="A16" s="5"/>
      <c r="B16" s="16"/>
      <c r="C16" s="214"/>
      <c r="D16" s="215"/>
      <c r="E16" s="215"/>
      <c r="F16" s="215"/>
      <c r="G16" s="215"/>
      <c r="H16" s="215"/>
      <c r="I16" s="215"/>
      <c r="J16" s="215"/>
      <c r="K16" s="216"/>
      <c r="L16" s="4"/>
    </row>
    <row r="17" spans="1:12" ht="21" customHeight="1" x14ac:dyDescent="0.25">
      <c r="A17" s="5"/>
      <c r="B17" s="16"/>
      <c r="C17" s="214" t="str">
        <f>'UNIDAD JURIDICA'!C17</f>
        <v xml:space="preserve">SR. HERNAN JOSE TORRES </v>
      </c>
      <c r="D17" s="215"/>
      <c r="E17" s="215"/>
      <c r="F17" s="215" t="str">
        <f>'UNIDAD JURIDICA'!F17</f>
        <v>LICDO. NAHIN ARNELGE FERRUFINO</v>
      </c>
      <c r="G17" s="215"/>
      <c r="H17" s="215"/>
      <c r="I17" s="215"/>
      <c r="J17" s="215" t="str">
        <f>'UNIDAD JURIDICA'!J17</f>
        <v>LIDA. GLORIA ISABEL GONZALEZ</v>
      </c>
      <c r="K17" s="216"/>
      <c r="L17" s="4"/>
    </row>
    <row r="18" spans="1:12" ht="21" customHeight="1" x14ac:dyDescent="0.25">
      <c r="A18" s="5"/>
      <c r="B18" s="16"/>
      <c r="C18" s="214" t="str">
        <f>'UNIDAD JURIDICA'!C18</f>
        <v>SINDICO MPAL.</v>
      </c>
      <c r="D18" s="215"/>
      <c r="E18" s="215"/>
      <c r="F18" s="215" t="str">
        <f>'UNIDAD JURIDICA'!F18</f>
        <v>ALCALDE MPAL</v>
      </c>
      <c r="G18" s="215"/>
      <c r="H18" s="215"/>
      <c r="I18" s="215"/>
      <c r="J18" s="215" t="str">
        <f>'UNIDAD JURIDICA'!J18</f>
        <v>CONTADORA MPAL.</v>
      </c>
      <c r="K18" s="216"/>
      <c r="L18" s="4"/>
    </row>
    <row r="19" spans="1:12" ht="23.25" customHeight="1" x14ac:dyDescent="0.2">
      <c r="A19" s="5"/>
      <c r="B19" s="16"/>
      <c r="C19" s="32"/>
      <c r="D19" s="819"/>
      <c r="E19" s="819"/>
      <c r="F19" s="819"/>
      <c r="G19" s="819"/>
      <c r="H19" s="819"/>
      <c r="I19" s="819"/>
      <c r="J19" s="819"/>
      <c r="K19" s="29"/>
    </row>
    <row r="20" spans="1:12" s="50" customFormat="1" ht="19.5" customHeight="1" x14ac:dyDescent="0.2">
      <c r="A20" s="16"/>
      <c r="B20" s="16"/>
      <c r="C20" s="710"/>
      <c r="D20" s="845"/>
      <c r="E20" s="845"/>
      <c r="F20" s="845"/>
      <c r="G20" s="845"/>
      <c r="H20" s="845"/>
      <c r="I20" s="845"/>
      <c r="J20" s="845"/>
      <c r="K20" s="51"/>
    </row>
    <row r="21" spans="1:12" s="50" customForma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2" s="50" customFormat="1" x14ac:dyDescent="0.2">
      <c r="A22" s="16"/>
      <c r="B22" s="16"/>
      <c r="C22" s="16" t="str">
        <f>'UNIDAD JURIDICA'!D22</f>
        <v xml:space="preserve">LIDA. CARINA PATRICIA FLORES </v>
      </c>
      <c r="D22" s="16"/>
      <c r="E22" s="16"/>
      <c r="F22" s="16"/>
      <c r="G22" s="16"/>
      <c r="H22" s="16" t="str">
        <f>'UNIDAD JURIDICA'!H22</f>
        <v>SR. MARIO ALBERTO DIAZ</v>
      </c>
      <c r="I22" s="16"/>
      <c r="J22" s="16"/>
    </row>
    <row r="23" spans="1:12" s="50" customFormat="1" ht="15" x14ac:dyDescent="0.25">
      <c r="A23" s="16"/>
      <c r="B23" s="53"/>
      <c r="C23" s="16" t="str">
        <f>'UNIDAD JURIDICA'!D23</f>
        <v>JEFA DE DESARROLLO HUMANO</v>
      </c>
      <c r="D23" s="126"/>
      <c r="E23" s="126"/>
      <c r="F23" s="16"/>
      <c r="G23" s="178"/>
      <c r="H23" s="108" t="str">
        <f>'UNIDAD JURIDICA'!H23</f>
        <v>TESORERO MPAL</v>
      </c>
      <c r="I23" s="16"/>
      <c r="J23" s="16"/>
      <c r="L23" s="108"/>
    </row>
    <row r="24" spans="1:12" s="50" customFormat="1" ht="15.75" customHeight="1" x14ac:dyDescent="0.25">
      <c r="A24" s="16"/>
      <c r="B24" s="53"/>
      <c r="C24" s="126"/>
      <c r="D24" s="126"/>
      <c r="E24" s="245"/>
      <c r="F24" s="245"/>
      <c r="G24" s="245"/>
      <c r="H24" s="245"/>
      <c r="I24" s="16"/>
      <c r="J24" s="16"/>
      <c r="L24" s="108"/>
    </row>
    <row r="25" spans="1:12" s="50" customFormat="1" ht="15" x14ac:dyDescent="0.25">
      <c r="B25" s="77"/>
      <c r="C25" s="77"/>
      <c r="D25" s="77"/>
      <c r="E25" s="77"/>
      <c r="F25" s="77"/>
      <c r="G25" s="178"/>
      <c r="H25" s="178"/>
      <c r="K25" s="53"/>
    </row>
    <row r="26" spans="1:12" s="50" customFormat="1" ht="15" x14ac:dyDescent="0.25">
      <c r="B26" s="77"/>
      <c r="C26" s="77"/>
      <c r="D26" s="77"/>
      <c r="E26" s="77"/>
      <c r="G26" s="108"/>
      <c r="H26" s="108"/>
      <c r="K26" s="77"/>
    </row>
    <row r="27" spans="1:12" ht="15" x14ac:dyDescent="0.25">
      <c r="B27" s="77"/>
      <c r="C27" s="77"/>
      <c r="D27" s="77"/>
      <c r="E27" s="77"/>
      <c r="G27" s="108"/>
      <c r="H27" s="108"/>
      <c r="K27" s="77"/>
    </row>
    <row r="28" spans="1:12" ht="15" x14ac:dyDescent="0.25">
      <c r="B28" s="77"/>
      <c r="C28" s="77"/>
      <c r="D28" s="77"/>
      <c r="E28" s="77"/>
      <c r="F28" s="77"/>
      <c r="G28" s="77"/>
      <c r="H28" s="77"/>
      <c r="I28" s="77"/>
      <c r="J28" s="77"/>
      <c r="K28" s="77"/>
    </row>
  </sheetData>
  <mergeCells count="2">
    <mergeCell ref="B12:K12"/>
    <mergeCell ref="B8:K8"/>
  </mergeCells>
  <printOptions horizontalCentered="1"/>
  <pageMargins left="0.19685039370078741" right="0" top="0.39370078740157483" bottom="0" header="0.23622047244094491" footer="0"/>
  <pageSetup paperSize="5" scale="59" orientation="landscape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1:N26"/>
  <sheetViews>
    <sheetView topLeftCell="A7" zoomScale="62" zoomScaleNormal="62" workbookViewId="0">
      <selection activeCell="J20" sqref="J20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20.140625" style="7" customWidth="1"/>
    <col min="11" max="11" width="19.5703125" style="7" customWidth="1"/>
    <col min="12" max="12" width="40.5703125" style="7" customWidth="1"/>
    <col min="13" max="16384" width="11.42578125" style="7"/>
  </cols>
  <sheetData>
    <row r="1" spans="2:14" x14ac:dyDescent="0.2">
      <c r="E1" s="850" t="str">
        <f>'GESTION T.'!E4</f>
        <v>PLANILLA DE SUELDO DE OCTUBRE 2019</v>
      </c>
    </row>
    <row r="2" spans="2:14" ht="13.5" thickBot="1" x14ac:dyDescent="0.25"/>
    <row r="3" spans="2:14" ht="75.75" customHeight="1" thickBot="1" x14ac:dyDescent="0.25">
      <c r="B3" s="42" t="s">
        <v>11</v>
      </c>
      <c r="C3" s="44" t="s">
        <v>26</v>
      </c>
      <c r="D3" s="44" t="s">
        <v>12</v>
      </c>
      <c r="E3" s="43" t="s">
        <v>13</v>
      </c>
      <c r="F3" s="44" t="s">
        <v>14</v>
      </c>
      <c r="G3" s="44" t="s">
        <v>18</v>
      </c>
      <c r="H3" s="207" t="s">
        <v>133</v>
      </c>
      <c r="I3" s="52" t="s">
        <v>30</v>
      </c>
      <c r="J3" s="44" t="s">
        <v>15</v>
      </c>
      <c r="K3" s="44" t="s">
        <v>16</v>
      </c>
      <c r="L3" s="61" t="s">
        <v>17</v>
      </c>
    </row>
    <row r="4" spans="2:14" s="232" customFormat="1" ht="35.25" customHeight="1" thickBot="1" x14ac:dyDescent="0.25">
      <c r="B4" s="797" t="s">
        <v>106</v>
      </c>
      <c r="C4" s="798"/>
      <c r="D4" s="450">
        <f t="shared" ref="D4:H4" si="0">+D5</f>
        <v>3000</v>
      </c>
      <c r="E4" s="450">
        <f t="shared" si="0"/>
        <v>30</v>
      </c>
      <c r="F4" s="450">
        <f t="shared" si="0"/>
        <v>217.5</v>
      </c>
      <c r="G4" s="450">
        <f t="shared" si="0"/>
        <v>0</v>
      </c>
      <c r="H4" s="450">
        <f t="shared" si="0"/>
        <v>502.89</v>
      </c>
      <c r="I4" s="450">
        <f t="shared" ref="I4:K4" si="1">+I5</f>
        <v>0</v>
      </c>
      <c r="J4" s="450">
        <f>+J5</f>
        <v>750.39</v>
      </c>
      <c r="K4" s="450">
        <f t="shared" si="1"/>
        <v>2249.61</v>
      </c>
      <c r="L4" s="449"/>
    </row>
    <row r="5" spans="2:14" s="232" customFormat="1" ht="58.5" customHeight="1" thickBot="1" x14ac:dyDescent="0.25">
      <c r="B5" s="529">
        <v>1</v>
      </c>
      <c r="C5" s="530" t="s">
        <v>105</v>
      </c>
      <c r="D5" s="531">
        <v>3000</v>
      </c>
      <c r="E5" s="532">
        <v>30</v>
      </c>
      <c r="F5" s="533">
        <v>217.5</v>
      </c>
      <c r="G5" s="532">
        <v>0</v>
      </c>
      <c r="H5" s="534">
        <v>502.89</v>
      </c>
      <c r="I5" s="535"/>
      <c r="J5" s="532">
        <f>SUM(E5:I5)</f>
        <v>750.39</v>
      </c>
      <c r="K5" s="532">
        <f>+D5-J5</f>
        <v>2249.61</v>
      </c>
      <c r="L5" s="536"/>
    </row>
    <row r="6" spans="2:14" s="232" customFormat="1" ht="35.25" customHeight="1" thickBot="1" x14ac:dyDescent="0.25">
      <c r="B6" s="799" t="s">
        <v>104</v>
      </c>
      <c r="C6" s="800"/>
      <c r="D6" s="800"/>
      <c r="E6" s="800"/>
      <c r="F6" s="800"/>
      <c r="G6" s="800"/>
      <c r="H6" s="800"/>
      <c r="I6" s="800"/>
      <c r="J6" s="800"/>
      <c r="K6" s="800"/>
      <c r="L6" s="801"/>
      <c r="N6" s="448"/>
    </row>
    <row r="7" spans="2:14" s="232" customFormat="1" ht="51" customHeight="1" x14ac:dyDescent="0.2">
      <c r="B7" s="537">
        <v>2</v>
      </c>
      <c r="C7" s="538" t="s">
        <v>131</v>
      </c>
      <c r="D7" s="539">
        <v>400</v>
      </c>
      <c r="E7" s="539">
        <v>12</v>
      </c>
      <c r="F7" s="539">
        <v>29</v>
      </c>
      <c r="G7" s="540">
        <v>0</v>
      </c>
      <c r="H7" s="540">
        <v>0</v>
      </c>
      <c r="I7" s="541"/>
      <c r="J7" s="539">
        <f>SUM(E7:I7)</f>
        <v>41</v>
      </c>
      <c r="K7" s="539">
        <f>+D7-J7</f>
        <v>359</v>
      </c>
      <c r="L7" s="542"/>
      <c r="N7" s="448"/>
    </row>
    <row r="8" spans="2:14" s="232" customFormat="1" ht="63" customHeight="1" thickBot="1" x14ac:dyDescent="0.25">
      <c r="B8" s="102">
        <v>3</v>
      </c>
      <c r="C8" s="447" t="s">
        <v>128</v>
      </c>
      <c r="D8" s="446">
        <v>1040</v>
      </c>
      <c r="E8" s="445">
        <v>30</v>
      </c>
      <c r="F8" s="445">
        <v>75.400000000000006</v>
      </c>
      <c r="G8" s="445">
        <v>0</v>
      </c>
      <c r="H8" s="444">
        <v>67.87</v>
      </c>
      <c r="I8" s="443"/>
      <c r="J8" s="521">
        <f>SUM(E8:I8)</f>
        <v>173.27</v>
      </c>
      <c r="K8" s="521">
        <f>+D8-J8</f>
        <v>866.73</v>
      </c>
      <c r="L8" s="442"/>
      <c r="M8" s="441"/>
      <c r="N8" s="440"/>
    </row>
    <row r="9" spans="2:14" ht="33" customHeight="1" thickBot="1" x14ac:dyDescent="0.25">
      <c r="B9" s="802" t="s">
        <v>103</v>
      </c>
      <c r="C9" s="803"/>
      <c r="D9" s="803"/>
      <c r="E9" s="803"/>
      <c r="F9" s="803"/>
      <c r="G9" s="803"/>
      <c r="H9" s="803"/>
      <c r="I9" s="803"/>
      <c r="J9" s="803"/>
      <c r="K9" s="803"/>
      <c r="L9" s="804"/>
    </row>
    <row r="10" spans="2:14" ht="57" customHeight="1" thickBot="1" x14ac:dyDescent="0.25">
      <c r="B10" s="529">
        <v>4</v>
      </c>
      <c r="C10" s="530" t="s">
        <v>102</v>
      </c>
      <c r="D10" s="712">
        <v>1210</v>
      </c>
      <c r="E10" s="532">
        <v>30</v>
      </c>
      <c r="F10" s="532">
        <v>0</v>
      </c>
      <c r="G10" s="532">
        <v>87.73</v>
      </c>
      <c r="H10" s="534">
        <v>99.41</v>
      </c>
      <c r="I10" s="532">
        <v>0</v>
      </c>
      <c r="J10" s="532">
        <f>SUM(E10:I10)</f>
        <v>217.14</v>
      </c>
      <c r="K10" s="532">
        <f>+D10-J10</f>
        <v>992.86</v>
      </c>
      <c r="L10" s="713"/>
    </row>
    <row r="11" spans="2:14" ht="36" customHeight="1" thickBot="1" x14ac:dyDescent="0.35">
      <c r="B11" s="708" t="s">
        <v>6</v>
      </c>
      <c r="C11" s="543"/>
      <c r="D11" s="714">
        <f>+D10+D8+D7+D5</f>
        <v>5650</v>
      </c>
      <c r="E11" s="714">
        <f>+E10+E8+E7+E5</f>
        <v>102</v>
      </c>
      <c r="F11" s="714">
        <f>+F10+F8+F7+F5</f>
        <v>321.89999999999998</v>
      </c>
      <c r="G11" s="714">
        <f>+G10+G8+G4</f>
        <v>87.73</v>
      </c>
      <c r="H11" s="714">
        <f>+H10+H8+H4</f>
        <v>670.17</v>
      </c>
      <c r="I11" s="714">
        <f t="shared" ref="I11" si="2">+I10+I8+I4</f>
        <v>0</v>
      </c>
      <c r="J11" s="404">
        <f>+J10+J8+J7+J5</f>
        <v>1181.8</v>
      </c>
      <c r="K11" s="714">
        <f>+K10+K8+K7+K4</f>
        <v>4468.2000000000007</v>
      </c>
      <c r="L11" s="452" t="s">
        <v>49</v>
      </c>
    </row>
    <row r="12" spans="2:14" x14ac:dyDescent="0.2">
      <c r="B12" s="14"/>
      <c r="D12" s="15"/>
      <c r="E12" s="15"/>
      <c r="F12" s="15"/>
      <c r="G12" s="15"/>
      <c r="H12" s="15"/>
      <c r="I12" s="15"/>
      <c r="J12" s="15"/>
      <c r="K12" s="15"/>
      <c r="L12" s="5"/>
    </row>
    <row r="13" spans="2:14" x14ac:dyDescent="0.2">
      <c r="B13" s="14"/>
      <c r="D13" s="15"/>
      <c r="E13" s="15"/>
      <c r="F13" s="15"/>
      <c r="G13" s="15"/>
      <c r="H13" s="15"/>
      <c r="I13" s="15"/>
      <c r="J13" s="15"/>
      <c r="K13" s="15"/>
      <c r="L13" s="5"/>
    </row>
    <row r="14" spans="2:14" x14ac:dyDescent="0.2">
      <c r="B14" s="14"/>
      <c r="D14" s="15"/>
      <c r="E14" s="15"/>
      <c r="F14" s="15"/>
      <c r="G14" s="15"/>
      <c r="H14" s="15"/>
      <c r="I14" s="15"/>
      <c r="J14" s="15"/>
      <c r="K14" s="15"/>
      <c r="L14" s="5"/>
    </row>
    <row r="15" spans="2:14" x14ac:dyDescent="0.2">
      <c r="B15" s="14"/>
      <c r="D15" s="15"/>
      <c r="E15" s="15"/>
      <c r="F15" s="15"/>
      <c r="G15" s="15"/>
      <c r="H15" s="15"/>
      <c r="I15" s="15"/>
      <c r="J15" s="15"/>
      <c r="K15" s="15"/>
      <c r="L15" s="5"/>
    </row>
    <row r="16" spans="2:14" x14ac:dyDescent="0.2">
      <c r="B16" s="14"/>
      <c r="D16" s="15"/>
      <c r="E16" s="15"/>
      <c r="F16" s="15"/>
      <c r="G16" s="15"/>
      <c r="H16" s="15"/>
      <c r="I16" s="15"/>
      <c r="J16" s="15"/>
      <c r="K16" s="15"/>
      <c r="L16" s="5"/>
    </row>
    <row r="17" spans="2:14" x14ac:dyDescent="0.2">
      <c r="B17" s="14"/>
      <c r="D17" s="15"/>
      <c r="E17" s="15"/>
      <c r="F17" s="15"/>
      <c r="G17" s="15"/>
      <c r="H17" s="15"/>
      <c r="I17" s="15"/>
      <c r="J17" s="15"/>
      <c r="K17" s="15"/>
      <c r="L17" s="5"/>
    </row>
    <row r="18" spans="2:14" x14ac:dyDescent="0.2">
      <c r="B18" s="14"/>
      <c r="D18" s="15"/>
      <c r="E18" s="15"/>
      <c r="F18" s="15"/>
      <c r="G18" s="15"/>
      <c r="H18" s="15"/>
      <c r="I18" s="15"/>
      <c r="J18" s="15"/>
      <c r="K18" s="15"/>
      <c r="L18" s="5"/>
    </row>
    <row r="19" spans="2:14" x14ac:dyDescent="0.2">
      <c r="B19" s="14"/>
      <c r="D19" s="15"/>
      <c r="E19" s="15"/>
      <c r="F19" s="15"/>
      <c r="G19" s="15"/>
      <c r="H19" s="15"/>
      <c r="I19" s="15"/>
      <c r="J19" s="15"/>
      <c r="K19" s="15"/>
      <c r="L19" s="5"/>
    </row>
    <row r="20" spans="2:14" x14ac:dyDescent="0.2">
      <c r="B20" s="14"/>
      <c r="D20" s="15"/>
      <c r="E20" s="15"/>
      <c r="F20" s="15"/>
      <c r="G20" s="15"/>
      <c r="H20" s="15"/>
      <c r="I20" s="15"/>
      <c r="J20" s="15"/>
      <c r="K20" s="15"/>
      <c r="L20" s="5"/>
    </row>
    <row r="21" spans="2:14" x14ac:dyDescent="0.2">
      <c r="B21" s="439"/>
      <c r="C21" s="3"/>
      <c r="D21" s="320"/>
      <c r="E21" s="320"/>
      <c r="F21" s="320"/>
      <c r="G21" s="320"/>
      <c r="H21" s="320"/>
      <c r="I21" s="320"/>
      <c r="J21" s="320"/>
      <c r="K21" s="320"/>
      <c r="L21" s="3"/>
      <c r="M21" s="3"/>
      <c r="N21" s="3"/>
    </row>
    <row r="22" spans="2:14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4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4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4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4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3">
    <mergeCell ref="B4:C4"/>
    <mergeCell ref="B6:L6"/>
    <mergeCell ref="B9:L9"/>
  </mergeCells>
  <printOptions horizontalCentered="1"/>
  <pageMargins left="0.59055118110236227" right="0" top="0.19685039370078741" bottom="3.937007874015748E-2" header="0.19685039370078741" footer="0"/>
  <pageSetup paperSize="5" scale="52" orientation="landscape" r:id="rId1"/>
  <headerFooter alignWithMargins="0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2:M35"/>
  <sheetViews>
    <sheetView zoomScale="66" zoomScaleNormal="66" workbookViewId="0">
      <selection activeCell="H9" sqref="H9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6" width="16.140625" style="7" customWidth="1"/>
    <col min="7" max="7" width="18.42578125" style="7" customWidth="1"/>
    <col min="8" max="8" width="16.85546875" style="7" customWidth="1"/>
    <col min="9" max="9" width="19.5703125" style="7" customWidth="1"/>
    <col min="10" max="10" width="31.5703125" style="7" customWidth="1"/>
    <col min="11" max="16384" width="11.42578125" style="7"/>
  </cols>
  <sheetData>
    <row r="2" spans="2:12" ht="15.75" customHeight="1" x14ac:dyDescent="0.25">
      <c r="B2" s="63"/>
      <c r="E2" s="851" t="str">
        <f>CONTRATO!E1</f>
        <v>PLANILLA DE SUELDO DE OCTUBRE 2019</v>
      </c>
      <c r="F2" s="34"/>
      <c r="G2" s="34"/>
      <c r="I2" s="64"/>
      <c r="J2" s="20"/>
    </row>
    <row r="3" spans="2:12" ht="15.75" customHeight="1" thickBot="1" x14ac:dyDescent="0.3">
      <c r="B3" s="63"/>
      <c r="E3" s="34"/>
      <c r="F3" s="34"/>
      <c r="G3" s="34"/>
      <c r="I3" s="64"/>
      <c r="J3" s="20"/>
    </row>
    <row r="4" spans="2:12" ht="75.75" customHeight="1" thickBot="1" x14ac:dyDescent="0.25">
      <c r="B4" s="42" t="s">
        <v>11</v>
      </c>
      <c r="C4" s="44" t="s">
        <v>26</v>
      </c>
      <c r="D4" s="44" t="s">
        <v>12</v>
      </c>
      <c r="E4" s="43" t="s">
        <v>13</v>
      </c>
      <c r="F4" s="43" t="s">
        <v>136</v>
      </c>
      <c r="G4" s="44" t="s">
        <v>8</v>
      </c>
      <c r="H4" s="44" t="s">
        <v>15</v>
      </c>
      <c r="I4" s="44" t="s">
        <v>16</v>
      </c>
      <c r="J4" s="61" t="s">
        <v>17</v>
      </c>
    </row>
    <row r="5" spans="2:12" s="232" customFormat="1" ht="36.75" customHeight="1" thickBot="1" x14ac:dyDescent="0.25">
      <c r="B5" s="759"/>
      <c r="C5" s="760"/>
      <c r="D5" s="760"/>
      <c r="E5" s="760"/>
      <c r="F5" s="760"/>
      <c r="G5" s="760"/>
      <c r="H5" s="760"/>
      <c r="I5" s="760"/>
      <c r="J5" s="761"/>
    </row>
    <row r="6" spans="2:12" s="232" customFormat="1" ht="54.75" customHeight="1" x14ac:dyDescent="0.2">
      <c r="B6" s="584">
        <v>1</v>
      </c>
      <c r="C6" s="509" t="s">
        <v>10</v>
      </c>
      <c r="D6" s="671">
        <v>310</v>
      </c>
      <c r="E6" s="671">
        <v>9.3000000000000007</v>
      </c>
      <c r="F6" s="671">
        <v>22.48</v>
      </c>
      <c r="G6" s="671">
        <v>0</v>
      </c>
      <c r="H6" s="583">
        <f>SUM(E6:G6)</f>
        <v>31.78</v>
      </c>
      <c r="I6" s="583">
        <f>+D6-H6</f>
        <v>278.22000000000003</v>
      </c>
      <c r="J6" s="477"/>
    </row>
    <row r="7" spans="2:12" s="232" customFormat="1" ht="54.75" customHeight="1" x14ac:dyDescent="0.2">
      <c r="B7" s="406">
        <v>2</v>
      </c>
      <c r="C7" s="255" t="s">
        <v>137</v>
      </c>
      <c r="D7" s="688">
        <v>450</v>
      </c>
      <c r="E7" s="688">
        <v>13.5</v>
      </c>
      <c r="F7" s="688">
        <v>32.630000000000003</v>
      </c>
      <c r="G7" s="688">
        <v>0</v>
      </c>
      <c r="H7" s="688">
        <f>SUM(E7:G7)</f>
        <v>46.13</v>
      </c>
      <c r="I7" s="688">
        <f>+D7-H7</f>
        <v>403.87</v>
      </c>
      <c r="J7" s="407"/>
    </row>
    <row r="8" spans="2:12" s="232" customFormat="1" ht="54.75" customHeight="1" thickBot="1" x14ac:dyDescent="0.25">
      <c r="B8" s="590">
        <v>3</v>
      </c>
      <c r="C8" s="687" t="s">
        <v>10</v>
      </c>
      <c r="D8" s="660">
        <v>310</v>
      </c>
      <c r="E8" s="582">
        <v>9.3000000000000007</v>
      </c>
      <c r="F8" s="582">
        <v>0</v>
      </c>
      <c r="G8" s="582">
        <v>18.600000000000001</v>
      </c>
      <c r="H8" s="583">
        <f>SUM(E8:G8)</f>
        <v>27.900000000000002</v>
      </c>
      <c r="I8" s="583">
        <f>+D8-H8</f>
        <v>282.10000000000002</v>
      </c>
      <c r="J8" s="442"/>
      <c r="K8" s="441"/>
      <c r="L8" s="440"/>
    </row>
    <row r="9" spans="2:12" ht="36" customHeight="1" thickBot="1" x14ac:dyDescent="0.35">
      <c r="B9" s="708" t="s">
        <v>6</v>
      </c>
      <c r="C9" s="543"/>
      <c r="D9" s="404">
        <f>+D8+D7+D6</f>
        <v>1070</v>
      </c>
      <c r="E9" s="404">
        <f>+E8+E7+E6</f>
        <v>32.1</v>
      </c>
      <c r="F9" s="404">
        <f>SUM(F6:F8)</f>
        <v>55.11</v>
      </c>
      <c r="G9" s="404">
        <f>+G8</f>
        <v>18.600000000000001</v>
      </c>
      <c r="H9" s="404">
        <f>+H8+H7+H6</f>
        <v>105.81</v>
      </c>
      <c r="I9" s="404">
        <f>+I8+I7+I6</f>
        <v>964.19</v>
      </c>
      <c r="J9" s="452" t="s">
        <v>49</v>
      </c>
    </row>
    <row r="10" spans="2:12" x14ac:dyDescent="0.2">
      <c r="B10" s="14"/>
      <c r="D10" s="15"/>
      <c r="E10" s="15"/>
      <c r="F10" s="15"/>
      <c r="G10" s="15"/>
      <c r="H10" s="15"/>
      <c r="I10" s="15"/>
      <c r="J10" s="5"/>
    </row>
    <row r="11" spans="2:12" x14ac:dyDescent="0.2">
      <c r="B11" s="14"/>
      <c r="D11" s="15"/>
      <c r="E11" s="15"/>
      <c r="F11" s="15"/>
      <c r="G11" s="15"/>
      <c r="H11" s="15"/>
      <c r="I11" s="15"/>
      <c r="J11" s="5"/>
    </row>
    <row r="12" spans="2:12" x14ac:dyDescent="0.2">
      <c r="B12" s="14"/>
      <c r="D12" s="15"/>
      <c r="E12" s="15"/>
      <c r="F12" s="15"/>
      <c r="G12" s="15"/>
      <c r="H12" s="15"/>
      <c r="I12" s="15"/>
      <c r="J12" s="5"/>
    </row>
    <row r="13" spans="2:12" x14ac:dyDescent="0.2">
      <c r="B13" s="14"/>
      <c r="D13" s="15"/>
      <c r="E13" s="15"/>
      <c r="F13" s="15"/>
      <c r="G13" s="15"/>
      <c r="H13" s="15"/>
      <c r="I13" s="15"/>
      <c r="J13" s="5"/>
    </row>
    <row r="14" spans="2:12" x14ac:dyDescent="0.2">
      <c r="B14" s="14"/>
      <c r="D14" s="15"/>
      <c r="E14" s="15"/>
      <c r="F14" s="15"/>
      <c r="G14" s="15"/>
      <c r="H14" s="15"/>
      <c r="I14" s="15"/>
      <c r="J14" s="5"/>
    </row>
    <row r="15" spans="2:12" x14ac:dyDescent="0.2">
      <c r="B15" s="14"/>
      <c r="D15" s="15"/>
      <c r="E15" s="15"/>
      <c r="F15" s="15"/>
      <c r="G15" s="15" t="s">
        <v>45</v>
      </c>
      <c r="H15" s="15"/>
      <c r="I15" s="15"/>
      <c r="J15" s="5"/>
    </row>
    <row r="16" spans="2:12" x14ac:dyDescent="0.2">
      <c r="B16" s="14"/>
      <c r="D16" s="15"/>
      <c r="E16" s="15"/>
      <c r="F16" s="15"/>
      <c r="G16" s="15"/>
      <c r="H16" s="15"/>
      <c r="I16" s="15"/>
      <c r="J16" s="5"/>
    </row>
    <row r="17" spans="2:13" x14ac:dyDescent="0.2">
      <c r="B17" s="14"/>
      <c r="D17" s="15"/>
      <c r="E17" s="15"/>
      <c r="F17" s="15"/>
      <c r="G17" s="15"/>
      <c r="H17" s="15"/>
      <c r="I17" s="15"/>
      <c r="J17" s="5"/>
    </row>
    <row r="18" spans="2:13" x14ac:dyDescent="0.2">
      <c r="B18" s="14"/>
      <c r="D18" s="15"/>
      <c r="E18" s="15"/>
      <c r="F18" s="15"/>
      <c r="G18" s="15"/>
      <c r="H18" s="15"/>
      <c r="I18" s="15"/>
      <c r="J18" s="5"/>
    </row>
    <row r="19" spans="2:13" x14ac:dyDescent="0.2">
      <c r="B19" s="14"/>
      <c r="D19" s="15"/>
      <c r="E19" s="15"/>
      <c r="F19" s="15"/>
      <c r="G19" s="15"/>
      <c r="H19" s="15"/>
      <c r="I19" s="15"/>
      <c r="J19" s="5"/>
    </row>
    <row r="20" spans="2:13" s="55" customFormat="1" ht="15.75" x14ac:dyDescent="0.25">
      <c r="B20" s="301"/>
      <c r="C20" s="438"/>
      <c r="D20" s="78"/>
      <c r="E20" s="78"/>
      <c r="F20" s="78"/>
      <c r="G20" s="78"/>
      <c r="H20" s="78"/>
      <c r="I20" s="439"/>
      <c r="J20" s="439"/>
      <c r="K20" s="439"/>
      <c r="L20" s="439"/>
      <c r="M20" s="7"/>
    </row>
    <row r="21" spans="2:13" s="55" customFormat="1" ht="15.75" x14ac:dyDescent="0.25">
      <c r="B21" s="301"/>
      <c r="C21" s="438"/>
      <c r="D21" s="78"/>
      <c r="E21" s="78"/>
      <c r="F21" s="78"/>
      <c r="G21" s="78"/>
      <c r="J21" s="439"/>
      <c r="K21" s="439"/>
      <c r="L21" s="439"/>
      <c r="M21" s="7"/>
    </row>
    <row r="22" spans="2:13" s="55" customFormat="1" ht="15.75" x14ac:dyDescent="0.25">
      <c r="L22" s="78"/>
    </row>
    <row r="23" spans="2:13" x14ac:dyDescent="0.2">
      <c r="L23" s="3"/>
    </row>
    <row r="24" spans="2:13" ht="13.5" customHeight="1" x14ac:dyDescent="0.2">
      <c r="B24" s="78"/>
      <c r="C24" s="78"/>
      <c r="D24" s="78"/>
      <c r="E24" s="78"/>
      <c r="F24" s="78"/>
      <c r="H24" s="805"/>
      <c r="I24" s="805"/>
      <c r="J24" s="3"/>
      <c r="K24" s="3"/>
      <c r="L24" s="3"/>
    </row>
    <row r="25" spans="2:13" ht="26.25" customHeight="1" x14ac:dyDescent="0.2">
      <c r="B25" s="176"/>
      <c r="C25" s="56"/>
      <c r="D25" s="176"/>
      <c r="E25" s="176"/>
      <c r="F25" s="580"/>
      <c r="G25" s="514"/>
    </row>
    <row r="26" spans="2:13" ht="18.75" customHeight="1" x14ac:dyDescent="0.2">
      <c r="B26" s="14"/>
      <c r="G26" s="14"/>
    </row>
    <row r="27" spans="2:13" x14ac:dyDescent="0.2">
      <c r="B27" s="5"/>
    </row>
    <row r="28" spans="2:13" x14ac:dyDescent="0.2">
      <c r="B28" s="5"/>
      <c r="I28" s="5"/>
    </row>
    <row r="29" spans="2:13" x14ac:dyDescent="0.2">
      <c r="B29" s="5"/>
      <c r="I29" s="5"/>
    </row>
    <row r="30" spans="2:13" x14ac:dyDescent="0.2">
      <c r="B30" s="1"/>
      <c r="C30" s="1"/>
      <c r="D30" s="1"/>
      <c r="E30" s="2"/>
      <c r="F30" s="2"/>
      <c r="G30" s="2"/>
      <c r="H30" s="1"/>
      <c r="I30" s="1"/>
      <c r="J30" s="1"/>
    </row>
    <row r="31" spans="2:13" x14ac:dyDescent="0.2">
      <c r="B31" s="1"/>
      <c r="C31" s="1"/>
      <c r="D31" s="1"/>
      <c r="E31" s="2"/>
      <c r="F31" s="2"/>
      <c r="G31" s="5"/>
      <c r="J31" s="1"/>
    </row>
    <row r="32" spans="2:13" x14ac:dyDescent="0.2">
      <c r="B32" s="1"/>
      <c r="C32" s="1"/>
      <c r="D32" s="1"/>
      <c r="E32" s="2"/>
      <c r="F32" s="2"/>
      <c r="G32" s="15"/>
      <c r="J32" s="1"/>
    </row>
    <row r="33" spans="2:10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">
      <c r="B35" s="1"/>
      <c r="C35" s="1"/>
      <c r="D35" s="1"/>
      <c r="E35" s="1"/>
      <c r="F35" s="1"/>
      <c r="G35" s="1"/>
      <c r="H35" s="1"/>
      <c r="I35" s="1"/>
      <c r="J35" s="1"/>
    </row>
  </sheetData>
  <mergeCells count="2">
    <mergeCell ref="H24:I24"/>
    <mergeCell ref="B5:J5"/>
  </mergeCells>
  <printOptions horizontalCentered="1"/>
  <pageMargins left="0.59055118110236227" right="0" top="0.19685039370078741" bottom="3.937007874015748E-2" header="0.19685039370078741" footer="0"/>
  <pageSetup paperSize="5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4:M30"/>
  <sheetViews>
    <sheetView topLeftCell="A5" zoomScale="75" zoomScaleNormal="75" workbookViewId="0">
      <selection activeCell="J12" sqref="J12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37" customWidth="1"/>
    <col min="4" max="4" width="16" style="6" customWidth="1"/>
    <col min="5" max="5" width="13.28515625" style="6" customWidth="1"/>
    <col min="6" max="6" width="13.85546875" style="6" customWidth="1"/>
    <col min="7" max="7" width="12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4" spans="2:12" x14ac:dyDescent="0.2">
      <c r="F4" s="5" t="str">
        <f>DESPACHO!E6</f>
        <v>PLANILLA DE SUELDO DEL MES DE OCTUBRE DE 2019</v>
      </c>
    </row>
    <row r="5" spans="2:12" ht="30" customHeight="1" thickBot="1" x14ac:dyDescent="0.3">
      <c r="B5" s="19"/>
      <c r="C5" s="141"/>
      <c r="D5" s="17"/>
      <c r="E5" s="17"/>
      <c r="F5" s="17"/>
      <c r="G5" s="17"/>
      <c r="H5" s="17"/>
      <c r="I5" s="20"/>
      <c r="J5" s="169"/>
      <c r="K5" s="169"/>
      <c r="L5" s="170"/>
    </row>
    <row r="6" spans="2:12" ht="82.5" customHeight="1" thickBot="1" x14ac:dyDescent="0.25">
      <c r="B6" s="90" t="s">
        <v>11</v>
      </c>
      <c r="C6" s="146" t="s">
        <v>26</v>
      </c>
      <c r="D6" s="92" t="s">
        <v>12</v>
      </c>
      <c r="E6" s="91" t="s">
        <v>13</v>
      </c>
      <c r="F6" s="92" t="s">
        <v>14</v>
      </c>
      <c r="G6" s="88" t="s">
        <v>47</v>
      </c>
      <c r="H6" s="88" t="s">
        <v>0</v>
      </c>
      <c r="I6" s="92" t="s">
        <v>133</v>
      </c>
      <c r="J6" s="92" t="s">
        <v>15</v>
      </c>
      <c r="K6" s="92" t="s">
        <v>16</v>
      </c>
      <c r="L6" s="93" t="s">
        <v>17</v>
      </c>
    </row>
    <row r="7" spans="2:12" ht="23.25" customHeight="1" thickBot="1" x14ac:dyDescent="0.25">
      <c r="B7" s="720" t="s">
        <v>31</v>
      </c>
      <c r="C7" s="721"/>
      <c r="D7" s="721"/>
      <c r="E7" s="721"/>
      <c r="F7" s="721"/>
      <c r="G7" s="721"/>
      <c r="H7" s="721"/>
      <c r="I7" s="721"/>
      <c r="J7" s="721"/>
      <c r="K7" s="721"/>
      <c r="L7" s="722"/>
    </row>
    <row r="8" spans="2:12" ht="47.25" customHeight="1" x14ac:dyDescent="0.2">
      <c r="B8" s="243">
        <v>1</v>
      </c>
      <c r="C8" s="289" t="s">
        <v>97</v>
      </c>
      <c r="D8" s="350">
        <v>410</v>
      </c>
      <c r="E8" s="351">
        <v>12.3</v>
      </c>
      <c r="F8" s="351">
        <v>0</v>
      </c>
      <c r="G8" s="351">
        <v>29.73</v>
      </c>
      <c r="H8" s="351">
        <v>0</v>
      </c>
      <c r="I8" s="351">
        <v>0</v>
      </c>
      <c r="J8" s="352">
        <f>SUM(E8:I8)</f>
        <v>42.03</v>
      </c>
      <c r="K8" s="352">
        <f>+D8-J8</f>
        <v>367.97</v>
      </c>
      <c r="L8" s="572"/>
    </row>
    <row r="9" spans="2:12" ht="47.25" customHeight="1" x14ac:dyDescent="0.2">
      <c r="B9" s="62">
        <v>2</v>
      </c>
      <c r="C9" s="297" t="s">
        <v>84</v>
      </c>
      <c r="D9" s="353">
        <v>580</v>
      </c>
      <c r="E9" s="340">
        <v>17.399999999999999</v>
      </c>
      <c r="F9" s="340">
        <v>0</v>
      </c>
      <c r="G9" s="340">
        <v>0</v>
      </c>
      <c r="H9" s="339">
        <v>43.5</v>
      </c>
      <c r="I9" s="276">
        <v>22.38</v>
      </c>
      <c r="J9" s="339">
        <f>SUM(E9:I9)</f>
        <v>83.28</v>
      </c>
      <c r="K9" s="339">
        <f>+D9-J9</f>
        <v>496.72</v>
      </c>
      <c r="L9" s="573"/>
    </row>
    <row r="10" spans="2:12" ht="47.25" customHeight="1" x14ac:dyDescent="0.2">
      <c r="B10" s="62">
        <v>3</v>
      </c>
      <c r="C10" s="297" t="s">
        <v>33</v>
      </c>
      <c r="D10" s="353">
        <v>475</v>
      </c>
      <c r="E10" s="340">
        <v>14.25</v>
      </c>
      <c r="F10" s="340">
        <v>0</v>
      </c>
      <c r="G10" s="340">
        <v>0</v>
      </c>
      <c r="H10" s="339">
        <v>35.630000000000003</v>
      </c>
      <c r="I10" s="276">
        <v>0</v>
      </c>
      <c r="J10" s="339">
        <f>SUM(E10:I10)</f>
        <v>49.88</v>
      </c>
      <c r="K10" s="339">
        <f>+D10-J10</f>
        <v>425.12</v>
      </c>
      <c r="L10" s="573"/>
    </row>
    <row r="11" spans="2:12" ht="47.25" customHeight="1" x14ac:dyDescent="0.2">
      <c r="B11" s="62">
        <v>4</v>
      </c>
      <c r="C11" s="297" t="s">
        <v>33</v>
      </c>
      <c r="D11" s="353">
        <v>370</v>
      </c>
      <c r="E11" s="340">
        <v>11.1</v>
      </c>
      <c r="F11" s="340">
        <v>26.83</v>
      </c>
      <c r="G11" s="340">
        <v>0</v>
      </c>
      <c r="H11" s="339">
        <v>0</v>
      </c>
      <c r="I11" s="277">
        <v>0</v>
      </c>
      <c r="J11" s="339">
        <f>SUM(E11:I11)</f>
        <v>37.93</v>
      </c>
      <c r="K11" s="339">
        <f>+D11-J11</f>
        <v>332.07</v>
      </c>
      <c r="L11" s="573"/>
    </row>
    <row r="12" spans="2:12" ht="47.25" customHeight="1" thickBot="1" x14ac:dyDescent="0.25">
      <c r="B12" s="100">
        <v>5</v>
      </c>
      <c r="C12" s="256" t="s">
        <v>33</v>
      </c>
      <c r="D12" s="354">
        <v>360</v>
      </c>
      <c r="E12" s="355">
        <v>10.8</v>
      </c>
      <c r="F12" s="355">
        <v>26.1</v>
      </c>
      <c r="G12" s="355">
        <v>0</v>
      </c>
      <c r="H12" s="356">
        <v>0</v>
      </c>
      <c r="I12" s="357">
        <v>0</v>
      </c>
      <c r="J12" s="356">
        <f>SUM(E12:I12)</f>
        <v>36.900000000000006</v>
      </c>
      <c r="K12" s="356">
        <f>+D12-J12</f>
        <v>323.10000000000002</v>
      </c>
      <c r="L12" s="574"/>
    </row>
    <row r="13" spans="2:12" ht="33" customHeight="1" thickBot="1" x14ac:dyDescent="0.3">
      <c r="B13" s="723" t="s">
        <v>6</v>
      </c>
      <c r="C13" s="724"/>
      <c r="D13" s="365">
        <f>SUM(D8:D12)</f>
        <v>2195</v>
      </c>
      <c r="E13" s="365">
        <f>SUM(E8:E12)</f>
        <v>65.850000000000009</v>
      </c>
      <c r="F13" s="365">
        <f>SUM(F8:F12)</f>
        <v>52.93</v>
      </c>
      <c r="G13" s="365">
        <f>SUM(G8:G12)</f>
        <v>29.73</v>
      </c>
      <c r="H13" s="365">
        <f>SUM(H8:H12)</f>
        <v>79.13</v>
      </c>
      <c r="I13" s="365">
        <f>SUM(I8:I12)</f>
        <v>22.38</v>
      </c>
      <c r="J13" s="365">
        <f>SUM(J8:J12)</f>
        <v>250.02</v>
      </c>
      <c r="K13" s="365">
        <f t="shared" ref="E13:K13" si="0">SUM(K8:K12)</f>
        <v>1944.98</v>
      </c>
      <c r="L13" s="236" t="s">
        <v>56</v>
      </c>
    </row>
    <row r="14" spans="2:12" x14ac:dyDescent="0.2">
      <c r="B14" s="14"/>
      <c r="D14" s="15"/>
      <c r="E14" s="15"/>
      <c r="F14" s="15"/>
      <c r="G14" s="15"/>
      <c r="H14" s="15"/>
      <c r="I14" s="15"/>
      <c r="J14" s="15"/>
      <c r="K14" s="15"/>
      <c r="L14" s="5"/>
    </row>
    <row r="15" spans="2:12" x14ac:dyDescent="0.2">
      <c r="B15" s="14"/>
      <c r="D15" s="15"/>
      <c r="E15" s="15"/>
      <c r="F15" s="15"/>
      <c r="G15" s="15"/>
      <c r="H15" s="15"/>
      <c r="I15" s="15"/>
      <c r="J15" s="15"/>
      <c r="K15" s="15"/>
      <c r="L15" s="5"/>
    </row>
    <row r="16" spans="2:12" x14ac:dyDescent="0.2">
      <c r="B16" s="14"/>
      <c r="C16" s="222"/>
      <c r="D16" s="320"/>
      <c r="E16" s="320"/>
      <c r="F16" s="320"/>
      <c r="G16" s="320"/>
      <c r="H16" s="320"/>
      <c r="I16" s="320"/>
      <c r="J16" s="320"/>
      <c r="K16" s="15"/>
      <c r="L16" s="5"/>
    </row>
    <row r="17" spans="2:13" x14ac:dyDescent="0.2">
      <c r="B17" s="14"/>
      <c r="C17" s="222" t="str">
        <f>DESPACHO!C18</f>
        <v xml:space="preserve">SR. HERNAN JOSE TORRES </v>
      </c>
      <c r="D17" s="320"/>
      <c r="E17" s="320"/>
      <c r="F17" s="320" t="str">
        <f>DESPACHO!F18</f>
        <v>LICDO. NAHIN ARNELGE FERRUFINO</v>
      </c>
      <c r="G17" s="320"/>
      <c r="H17" s="320"/>
      <c r="I17" s="320"/>
      <c r="J17" s="320" t="str">
        <f>DESPACHO!J18</f>
        <v>LICDA. GLORIA ISABEL GONZALEZ</v>
      </c>
      <c r="K17" s="15"/>
      <c r="L17" s="5"/>
    </row>
    <row r="18" spans="2:13" x14ac:dyDescent="0.2">
      <c r="B18" s="14"/>
      <c r="C18" s="222" t="str">
        <f>DESPACHO!C19</f>
        <v>SINDICO MPAL.</v>
      </c>
      <c r="D18" s="320"/>
      <c r="E18" s="320"/>
      <c r="F18" s="320" t="str">
        <f>DESPACHO!F19</f>
        <v>ALCALDE MPAL</v>
      </c>
      <c r="G18" s="320"/>
      <c r="H18" s="320"/>
      <c r="I18" s="320"/>
      <c r="J18" s="320" t="str">
        <f>DESPACHO!J19</f>
        <v>CONTADORA MPAL</v>
      </c>
      <c r="K18" s="15"/>
      <c r="L18" s="5"/>
    </row>
    <row r="19" spans="2:13" x14ac:dyDescent="0.2">
      <c r="B19" s="14"/>
      <c r="C19" s="222"/>
      <c r="D19" s="320"/>
      <c r="E19" s="320"/>
      <c r="F19" s="320"/>
      <c r="G19" s="320"/>
      <c r="H19" s="320"/>
      <c r="I19" s="320"/>
      <c r="J19" s="320"/>
      <c r="K19" s="15"/>
      <c r="L19" s="5"/>
    </row>
    <row r="20" spans="2:13" ht="15" x14ac:dyDescent="0.2">
      <c r="B20" s="40"/>
      <c r="C20" s="222"/>
      <c r="D20" s="3"/>
      <c r="E20" s="3"/>
      <c r="F20" s="3"/>
      <c r="G20" s="3"/>
      <c r="H20" s="3"/>
      <c r="I20" s="3"/>
      <c r="J20" s="3"/>
      <c r="K20" s="40"/>
      <c r="L20" s="40"/>
      <c r="M20" s="40"/>
    </row>
    <row r="21" spans="2:13" ht="15" x14ac:dyDescent="0.2">
      <c r="B21" s="40"/>
      <c r="C21" s="222"/>
      <c r="D21" s="3" t="str">
        <f>DESPACHO!D22</f>
        <v>LICDA. CARINA PATRICIA FLORES</v>
      </c>
      <c r="E21" s="3"/>
      <c r="F21" s="3"/>
      <c r="G21" s="3"/>
      <c r="H21" s="3"/>
      <c r="I21" s="3" t="str">
        <f>DESPACHO!I22</f>
        <v>SR. MARIO ALBERTO DIAZ</v>
      </c>
      <c r="J21" s="3"/>
      <c r="K21" s="40"/>
      <c r="L21" s="40"/>
      <c r="M21" s="40"/>
    </row>
    <row r="22" spans="2:13" ht="15.75" x14ac:dyDescent="0.25">
      <c r="B22" s="133"/>
      <c r="C22" s="222"/>
      <c r="D22" s="3" t="str">
        <f>DESPACHO!D23</f>
        <v>JEFA DE DESARROLLO HUMANO</v>
      </c>
      <c r="E22" s="3"/>
      <c r="F22" s="3"/>
      <c r="G22" s="3"/>
      <c r="H22" s="3"/>
      <c r="I22" s="3" t="str">
        <f>DESPACHO!I23</f>
        <v>TESORERO MPAL.</v>
      </c>
      <c r="J22" s="3"/>
      <c r="K22" s="40"/>
      <c r="L22" s="40"/>
      <c r="M22" s="40"/>
    </row>
    <row r="23" spans="2:13" ht="15.75" x14ac:dyDescent="0.25">
      <c r="B23" s="133"/>
      <c r="C23" s="222"/>
      <c r="D23" s="3"/>
      <c r="E23" s="3"/>
      <c r="F23" s="3"/>
      <c r="G23" s="3"/>
      <c r="H23" s="3"/>
      <c r="I23" s="3"/>
      <c r="J23" s="3"/>
      <c r="K23" s="40"/>
      <c r="L23" s="40"/>
      <c r="M23" s="40"/>
    </row>
    <row r="24" spans="2:13" ht="15.75" customHeight="1" x14ac:dyDescent="0.25">
      <c r="B24" s="133"/>
      <c r="C24" s="304"/>
      <c r="D24" s="40"/>
      <c r="E24" s="40"/>
      <c r="F24" s="40"/>
      <c r="G24" s="40"/>
      <c r="H24" s="40"/>
      <c r="I24" s="40"/>
      <c r="M24" s="40"/>
    </row>
    <row r="25" spans="2:13" ht="15.75" x14ac:dyDescent="0.25">
      <c r="B25" s="40"/>
      <c r="C25" s="304"/>
      <c r="D25" s="40"/>
      <c r="E25" s="133"/>
      <c r="F25" s="133"/>
      <c r="G25" s="133"/>
      <c r="H25" s="40"/>
      <c r="I25" s="40"/>
      <c r="M25" s="40"/>
    </row>
    <row r="26" spans="2:13" ht="15.75" x14ac:dyDescent="0.25">
      <c r="B26" s="40"/>
      <c r="C26" s="304"/>
      <c r="D26" s="40"/>
      <c r="E26" s="133"/>
      <c r="F26" s="133"/>
      <c r="G26" s="133"/>
      <c r="H26" s="40"/>
      <c r="I26" s="40"/>
      <c r="J26" s="124"/>
      <c r="K26" s="40"/>
      <c r="L26" s="40"/>
      <c r="M26" s="40"/>
    </row>
    <row r="27" spans="2:13" ht="15.75" x14ac:dyDescent="0.25">
      <c r="B27" s="40"/>
      <c r="C27" s="304"/>
      <c r="D27" s="40"/>
      <c r="E27" s="133"/>
      <c r="F27" s="133"/>
      <c r="G27" s="133"/>
      <c r="H27" s="40"/>
      <c r="I27" s="40"/>
      <c r="J27" s="40"/>
      <c r="K27" s="40"/>
      <c r="L27" s="40"/>
      <c r="M27" s="40"/>
    </row>
    <row r="28" spans="2:13" ht="14.25" x14ac:dyDescent="0.2">
      <c r="B28" s="36"/>
      <c r="C28" s="149"/>
      <c r="D28" s="36"/>
      <c r="E28" s="36"/>
      <c r="F28" s="36"/>
      <c r="G28" s="36"/>
      <c r="H28" s="36"/>
      <c r="I28" s="36"/>
      <c r="J28" s="36"/>
      <c r="K28" s="36"/>
      <c r="L28" s="36"/>
    </row>
    <row r="29" spans="2:13" x14ac:dyDescent="0.2">
      <c r="B29" s="1"/>
      <c r="C29" s="223"/>
      <c r="D29" s="1"/>
      <c r="E29" s="1"/>
      <c r="F29" s="1"/>
      <c r="G29" s="1"/>
      <c r="H29" s="1"/>
      <c r="I29" s="1"/>
      <c r="J29" s="1"/>
      <c r="K29" s="1"/>
      <c r="L29" s="1"/>
    </row>
    <row r="30" spans="2:13" x14ac:dyDescent="0.2">
      <c r="B30" s="1"/>
      <c r="C30" s="223"/>
      <c r="D30" s="1"/>
      <c r="E30" s="1"/>
      <c r="F30" s="1"/>
      <c r="G30" s="1"/>
      <c r="H30" s="1"/>
      <c r="I30" s="1"/>
      <c r="J30" s="1"/>
      <c r="K30" s="1"/>
      <c r="L30" s="1"/>
    </row>
  </sheetData>
  <mergeCells count="2">
    <mergeCell ref="B7:L7"/>
    <mergeCell ref="B13:C13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3:K32"/>
  <sheetViews>
    <sheetView tabSelected="1" topLeftCell="A13" zoomScale="68" zoomScaleNormal="68" zoomScaleSheetLayoutView="100" zoomScalePageLayoutView="85" workbookViewId="0">
      <selection activeCell="F17" sqref="F17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37" customWidth="1"/>
    <col min="4" max="4" width="15.85546875" style="6" customWidth="1"/>
    <col min="5" max="5" width="14.28515625" style="6" customWidth="1"/>
    <col min="6" max="7" width="13.42578125" style="6" customWidth="1"/>
    <col min="8" max="8" width="13.42578125" style="137" customWidth="1"/>
    <col min="9" max="9" width="17.7109375" style="6" customWidth="1"/>
    <col min="10" max="10" width="16.7109375" style="6" customWidth="1"/>
    <col min="11" max="11" width="31.28515625" style="6" customWidth="1"/>
    <col min="12" max="16384" width="11.42578125" style="6"/>
  </cols>
  <sheetData>
    <row r="3" spans="2:11" ht="15.75" x14ac:dyDescent="0.25">
      <c r="E3" s="133" t="str">
        <f>'GERENCIA GRAL'!F4</f>
        <v>PLANILLA DE SUELDO DEL MES DE OCTUBRE DE 2019</v>
      </c>
    </row>
    <row r="4" spans="2:11" ht="21" x14ac:dyDescent="0.35">
      <c r="B4" s="70"/>
      <c r="C4" s="224"/>
      <c r="D4" s="168"/>
      <c r="E4" s="168"/>
      <c r="F4" s="168"/>
      <c r="G4" s="168"/>
      <c r="H4" s="168"/>
      <c r="I4" s="155"/>
      <c r="J4" s="155"/>
      <c r="K4" s="55"/>
    </row>
    <row r="5" spans="2:11" ht="16.5" thickBot="1" x14ac:dyDescent="0.3">
      <c r="B5" s="112"/>
      <c r="C5" s="225"/>
      <c r="D5" s="55"/>
      <c r="E5" s="55"/>
      <c r="F5" s="55"/>
      <c r="G5" s="55"/>
      <c r="H5" s="138"/>
      <c r="I5" s="68"/>
      <c r="J5" s="71"/>
      <c r="K5" s="55"/>
    </row>
    <row r="6" spans="2:11" ht="75.75" customHeight="1" thickBot="1" x14ac:dyDescent="0.25">
      <c r="B6" s="433" t="s">
        <v>11</v>
      </c>
      <c r="C6" s="229" t="s">
        <v>1</v>
      </c>
      <c r="D6" s="230" t="s">
        <v>19</v>
      </c>
      <c r="E6" s="230" t="s">
        <v>2</v>
      </c>
      <c r="F6" s="230" t="s">
        <v>14</v>
      </c>
      <c r="G6" s="230" t="s">
        <v>20</v>
      </c>
      <c r="H6" s="567" t="s">
        <v>133</v>
      </c>
      <c r="I6" s="230" t="s">
        <v>21</v>
      </c>
      <c r="J6" s="230" t="s">
        <v>16</v>
      </c>
      <c r="K6" s="231" t="s">
        <v>22</v>
      </c>
    </row>
    <row r="7" spans="2:11" ht="22.5" customHeight="1" thickBot="1" x14ac:dyDescent="0.25">
      <c r="B7" s="730" t="s">
        <v>25</v>
      </c>
      <c r="C7" s="731"/>
      <c r="D7" s="731"/>
      <c r="E7" s="731"/>
      <c r="F7" s="731"/>
      <c r="G7" s="731"/>
      <c r="H7" s="731"/>
      <c r="I7" s="731"/>
      <c r="J7" s="731"/>
      <c r="K7" s="732"/>
    </row>
    <row r="8" spans="2:11" ht="55.5" customHeight="1" x14ac:dyDescent="0.3">
      <c r="B8" s="165">
        <v>1</v>
      </c>
      <c r="C8" s="385" t="s">
        <v>41</v>
      </c>
      <c r="D8" s="386">
        <v>940</v>
      </c>
      <c r="E8" s="387">
        <v>28.2</v>
      </c>
      <c r="F8" s="388">
        <v>68.150000000000006</v>
      </c>
      <c r="G8" s="389" t="s">
        <v>54</v>
      </c>
      <c r="H8" s="387">
        <v>54.84</v>
      </c>
      <c r="I8" s="387">
        <f>SUM(E8:H8)</f>
        <v>151.19</v>
      </c>
      <c r="J8" s="493">
        <f>D8-I8</f>
        <v>788.81</v>
      </c>
      <c r="K8" s="494"/>
    </row>
    <row r="9" spans="2:11" ht="55.5" customHeight="1" x14ac:dyDescent="0.3">
      <c r="B9" s="177">
        <v>2</v>
      </c>
      <c r="C9" s="489" t="s">
        <v>123</v>
      </c>
      <c r="D9" s="372">
        <v>725</v>
      </c>
      <c r="E9" s="490">
        <v>21.75</v>
      </c>
      <c r="F9" s="491" t="s">
        <v>135</v>
      </c>
      <c r="G9" s="492">
        <v>52.56</v>
      </c>
      <c r="H9" s="376">
        <v>35.54</v>
      </c>
      <c r="I9" s="387">
        <f>SUM(E9:H9)</f>
        <v>109.85</v>
      </c>
      <c r="J9" s="493">
        <f>D9-I9</f>
        <v>615.15</v>
      </c>
      <c r="K9" s="495"/>
    </row>
    <row r="10" spans="2:11" ht="60" customHeight="1" thickBot="1" x14ac:dyDescent="0.35">
      <c r="B10" s="164">
        <v>3</v>
      </c>
      <c r="C10" s="390" t="s">
        <v>71</v>
      </c>
      <c r="D10" s="391">
        <v>350</v>
      </c>
      <c r="E10" s="392">
        <v>10.5</v>
      </c>
      <c r="F10" s="388">
        <v>25.38</v>
      </c>
      <c r="G10" s="393">
        <v>0</v>
      </c>
      <c r="H10" s="394">
        <v>0</v>
      </c>
      <c r="I10" s="387">
        <f>SUM(E10:H10)</f>
        <v>35.879999999999995</v>
      </c>
      <c r="J10" s="493">
        <f>D10-I10</f>
        <v>314.12</v>
      </c>
      <c r="K10" s="496"/>
    </row>
    <row r="11" spans="2:11" ht="23.25" customHeight="1" thickBot="1" x14ac:dyDescent="0.25">
      <c r="B11" s="725" t="s">
        <v>32</v>
      </c>
      <c r="C11" s="726"/>
      <c r="D11" s="726"/>
      <c r="E11" s="726"/>
      <c r="F11" s="726"/>
      <c r="G11" s="726"/>
      <c r="H11" s="726"/>
      <c r="I11" s="726"/>
      <c r="J11" s="726"/>
      <c r="K11" s="727"/>
    </row>
    <row r="12" spans="2:11" ht="58.5" customHeight="1" x14ac:dyDescent="0.2">
      <c r="B12" s="305">
        <v>4</v>
      </c>
      <c r="C12" s="366" t="s">
        <v>77</v>
      </c>
      <c r="D12" s="367">
        <v>940</v>
      </c>
      <c r="E12" s="368">
        <v>28.2</v>
      </c>
      <c r="F12" s="368">
        <v>0</v>
      </c>
      <c r="G12" s="368">
        <v>68.150000000000006</v>
      </c>
      <c r="H12" s="369">
        <v>54.84</v>
      </c>
      <c r="I12" s="370">
        <f t="shared" ref="I12:I18" si="0">SUM(E12:H12)</f>
        <v>151.19</v>
      </c>
      <c r="J12" s="497">
        <f t="shared" ref="J12:J18" si="1">D12-I12</f>
        <v>788.81</v>
      </c>
      <c r="K12" s="500"/>
    </row>
    <row r="13" spans="2:11" ht="60" customHeight="1" x14ac:dyDescent="0.3">
      <c r="B13" s="250">
        <v>5</v>
      </c>
      <c r="C13" s="371" t="s">
        <v>69</v>
      </c>
      <c r="D13" s="372">
        <v>400</v>
      </c>
      <c r="E13" s="373">
        <v>12</v>
      </c>
      <c r="F13" s="374">
        <v>29</v>
      </c>
      <c r="G13" s="375">
        <v>0</v>
      </c>
      <c r="H13" s="349">
        <v>0</v>
      </c>
      <c r="I13" s="376">
        <f t="shared" si="0"/>
        <v>41</v>
      </c>
      <c r="J13" s="498">
        <f t="shared" si="1"/>
        <v>359</v>
      </c>
      <c r="K13" s="501"/>
    </row>
    <row r="14" spans="2:11" ht="60.75" customHeight="1" x14ac:dyDescent="0.3">
      <c r="B14" s="177">
        <v>6</v>
      </c>
      <c r="C14" s="371" t="s">
        <v>71</v>
      </c>
      <c r="D14" s="372">
        <v>480</v>
      </c>
      <c r="E14" s="373">
        <v>14.4</v>
      </c>
      <c r="F14" s="374">
        <v>34.799999999999997</v>
      </c>
      <c r="G14" s="375">
        <v>0</v>
      </c>
      <c r="H14" s="349">
        <v>0</v>
      </c>
      <c r="I14" s="376">
        <f t="shared" si="0"/>
        <v>49.199999999999996</v>
      </c>
      <c r="J14" s="498">
        <f t="shared" si="1"/>
        <v>430.8</v>
      </c>
      <c r="K14" s="501"/>
    </row>
    <row r="15" spans="2:11" ht="60.75" customHeight="1" x14ac:dyDescent="0.3">
      <c r="B15" s="177">
        <v>7</v>
      </c>
      <c r="C15" s="377" t="s">
        <v>46</v>
      </c>
      <c r="D15" s="689">
        <v>350</v>
      </c>
      <c r="E15" s="378">
        <v>10.5</v>
      </c>
      <c r="F15" s="374">
        <v>25.38</v>
      </c>
      <c r="G15" s="375">
        <v>0</v>
      </c>
      <c r="H15" s="349">
        <v>0</v>
      </c>
      <c r="I15" s="376">
        <f t="shared" si="0"/>
        <v>35.879999999999995</v>
      </c>
      <c r="J15" s="498">
        <f t="shared" si="1"/>
        <v>314.12</v>
      </c>
      <c r="K15" s="501"/>
    </row>
    <row r="16" spans="2:11" ht="60.75" customHeight="1" x14ac:dyDescent="0.3">
      <c r="B16" s="177">
        <v>8</v>
      </c>
      <c r="C16" s="377" t="s">
        <v>46</v>
      </c>
      <c r="D16" s="372">
        <v>350</v>
      </c>
      <c r="E16" s="378">
        <v>10.5</v>
      </c>
      <c r="F16" s="374">
        <v>25.38</v>
      </c>
      <c r="G16" s="375">
        <v>0</v>
      </c>
      <c r="H16" s="349">
        <v>0</v>
      </c>
      <c r="I16" s="376">
        <f>SUM(E16:H16)</f>
        <v>35.879999999999995</v>
      </c>
      <c r="J16" s="498">
        <f t="shared" si="1"/>
        <v>314.12</v>
      </c>
      <c r="K16" s="501"/>
    </row>
    <row r="17" spans="2:11" ht="60.75" customHeight="1" x14ac:dyDescent="0.3">
      <c r="B17" s="177">
        <v>9</v>
      </c>
      <c r="C17" s="371" t="s">
        <v>69</v>
      </c>
      <c r="D17" s="372">
        <v>360</v>
      </c>
      <c r="E17" s="378">
        <v>10.8</v>
      </c>
      <c r="F17" s="374">
        <v>26.1</v>
      </c>
      <c r="G17" s="375">
        <v>0</v>
      </c>
      <c r="H17" s="349">
        <v>0</v>
      </c>
      <c r="I17" s="376">
        <f t="shared" si="0"/>
        <v>36.900000000000006</v>
      </c>
      <c r="J17" s="498">
        <f t="shared" si="1"/>
        <v>323.10000000000002</v>
      </c>
      <c r="K17" s="501"/>
    </row>
    <row r="18" spans="2:11" ht="60.75" customHeight="1" thickBot="1" x14ac:dyDescent="0.35">
      <c r="B18" s="249">
        <v>10</v>
      </c>
      <c r="C18" s="379" t="s">
        <v>69</v>
      </c>
      <c r="D18" s="380">
        <v>380</v>
      </c>
      <c r="E18" s="381">
        <v>11.4</v>
      </c>
      <c r="F18" s="381">
        <v>0</v>
      </c>
      <c r="G18" s="382">
        <v>27.55</v>
      </c>
      <c r="H18" s="383">
        <v>0</v>
      </c>
      <c r="I18" s="384">
        <f t="shared" si="0"/>
        <v>38.950000000000003</v>
      </c>
      <c r="J18" s="499">
        <f t="shared" si="1"/>
        <v>341.05</v>
      </c>
      <c r="K18" s="502"/>
    </row>
    <row r="19" spans="2:11" ht="41.25" customHeight="1" thickBot="1" x14ac:dyDescent="0.25">
      <c r="B19" s="728" t="s">
        <v>6</v>
      </c>
      <c r="C19" s="729"/>
      <c r="D19" s="395">
        <f>SUM(D8:D18)</f>
        <v>5275</v>
      </c>
      <c r="E19" s="395">
        <f>SUM(E8:E18)</f>
        <v>158.25000000000003</v>
      </c>
      <c r="F19" s="395">
        <f t="shared" ref="E19:J19" si="2">SUM(F8:F18)</f>
        <v>234.18999999999997</v>
      </c>
      <c r="G19" s="395">
        <f t="shared" si="2"/>
        <v>148.26000000000002</v>
      </c>
      <c r="H19" s="395">
        <f>SUM(H8:H18)</f>
        <v>145.22</v>
      </c>
      <c r="I19" s="395">
        <f>SUM(I8:I18)</f>
        <v>685.92</v>
      </c>
      <c r="J19" s="395">
        <f>SUM(J8:J18)</f>
        <v>4589.08</v>
      </c>
      <c r="K19" s="571" t="s">
        <v>134</v>
      </c>
    </row>
    <row r="20" spans="2:11" ht="15.75" x14ac:dyDescent="0.2">
      <c r="B20" s="54"/>
      <c r="C20" s="226"/>
      <c r="D20" s="73"/>
      <c r="E20" s="73"/>
      <c r="F20" s="73"/>
      <c r="G20" s="73"/>
      <c r="H20" s="139"/>
      <c r="I20" s="73"/>
      <c r="J20" s="73"/>
      <c r="K20" s="72"/>
    </row>
    <row r="21" spans="2:11" ht="15.75" x14ac:dyDescent="0.2">
      <c r="B21" s="54"/>
      <c r="C21" s="226"/>
      <c r="D21" s="73"/>
      <c r="E21" s="73"/>
      <c r="F21" s="73"/>
      <c r="G21" s="73"/>
      <c r="H21" s="139"/>
      <c r="I21" s="73"/>
      <c r="J21" s="73"/>
      <c r="K21" s="72" t="s">
        <v>45</v>
      </c>
    </row>
    <row r="22" spans="2:11" ht="15.75" x14ac:dyDescent="0.2">
      <c r="B22" s="54"/>
      <c r="C22" s="226"/>
      <c r="D22" s="73"/>
      <c r="E22" s="73"/>
      <c r="F22" s="73"/>
      <c r="G22" s="73"/>
      <c r="H22" s="139"/>
      <c r="I22" s="73"/>
      <c r="J22" s="73"/>
      <c r="K22" s="72"/>
    </row>
    <row r="23" spans="2:11" ht="15.75" x14ac:dyDescent="0.2">
      <c r="B23" s="54"/>
      <c r="C23" s="226"/>
      <c r="D23" s="73"/>
      <c r="E23" s="73"/>
      <c r="F23" s="73"/>
      <c r="G23" s="73"/>
      <c r="H23" s="139"/>
      <c r="I23" s="73"/>
      <c r="J23" s="73"/>
      <c r="K23" s="72"/>
    </row>
    <row r="24" spans="2:11" ht="15.75" x14ac:dyDescent="0.2">
      <c r="B24" s="54"/>
      <c r="C24" s="226"/>
      <c r="D24" s="73"/>
      <c r="E24" s="73"/>
      <c r="F24" s="73"/>
      <c r="G24" s="73"/>
      <c r="H24" s="139"/>
      <c r="I24" s="73"/>
      <c r="J24" s="73"/>
      <c r="K24" s="72"/>
    </row>
    <row r="25" spans="2:11" ht="15.75" x14ac:dyDescent="0.2">
      <c r="B25" s="54"/>
      <c r="C25" s="226" t="str">
        <f>'GERENCIA GRAL'!C17</f>
        <v xml:space="preserve">SR. HERNAN JOSE TORRES </v>
      </c>
      <c r="D25" s="73"/>
      <c r="E25" s="73"/>
      <c r="F25" s="73" t="str">
        <f>'GERENCIA GRAL'!F17</f>
        <v>LICDO. NAHIN ARNELGE FERRUFINO</v>
      </c>
      <c r="G25" s="73"/>
      <c r="H25" s="139"/>
      <c r="I25" s="73"/>
      <c r="J25" s="73" t="str">
        <f>'GERENCIA GRAL'!J17</f>
        <v>LICDA. GLORIA ISABEL GONZALEZ</v>
      </c>
      <c r="K25" s="72"/>
    </row>
    <row r="26" spans="2:11" ht="15.75" x14ac:dyDescent="0.2">
      <c r="B26" s="54"/>
      <c r="C26" s="226" t="str">
        <f>'GERENCIA GRAL'!C18</f>
        <v>SINDICO MPAL.</v>
      </c>
      <c r="D26" s="73"/>
      <c r="E26" s="73"/>
      <c r="F26" s="73" t="str">
        <f>'GERENCIA GRAL'!F18</f>
        <v>ALCALDE MPAL</v>
      </c>
      <c r="G26" s="73"/>
      <c r="H26" s="139"/>
      <c r="I26" s="73"/>
      <c r="J26" s="73" t="str">
        <f>'GERENCIA GRAL'!J18</f>
        <v>CONTADORA MPAL</v>
      </c>
      <c r="K26" s="72"/>
    </row>
    <row r="27" spans="2:11" ht="15.75" x14ac:dyDescent="0.2">
      <c r="B27" s="54"/>
      <c r="C27" s="226"/>
      <c r="D27" s="73"/>
      <c r="E27" s="73"/>
      <c r="F27" s="73"/>
      <c r="G27" s="73"/>
      <c r="H27" s="139"/>
      <c r="I27" s="73"/>
      <c r="J27" s="73"/>
      <c r="K27" s="72"/>
    </row>
    <row r="28" spans="2:11" ht="15.75" x14ac:dyDescent="0.2">
      <c r="B28" s="54"/>
      <c r="C28" s="226"/>
      <c r="D28" s="73"/>
      <c r="E28" s="73"/>
      <c r="F28" s="73"/>
      <c r="G28" s="73"/>
      <c r="H28" s="139"/>
      <c r="I28" s="73"/>
      <c r="J28" s="73"/>
      <c r="K28" s="72"/>
    </row>
    <row r="29" spans="2:11" s="36" customFormat="1" ht="15.75" x14ac:dyDescent="0.2">
      <c r="B29" s="54"/>
      <c r="C29" s="226"/>
      <c r="D29" s="73" t="str">
        <f>'GERENCIA GRAL'!D21</f>
        <v>LICDA. CARINA PATRICIA FLORES</v>
      </c>
      <c r="E29" s="73"/>
      <c r="F29" s="73"/>
      <c r="G29" s="73"/>
      <c r="H29" s="139" t="str">
        <f>'GERENCIA GRAL'!I21</f>
        <v>SR. MARIO ALBERTO DIAZ</v>
      </c>
      <c r="I29" s="73"/>
      <c r="J29" s="73"/>
      <c r="K29" s="72"/>
    </row>
    <row r="30" spans="2:11" x14ac:dyDescent="0.2">
      <c r="B30" s="18"/>
      <c r="C30" s="140"/>
      <c r="D30" s="807" t="str">
        <f>'GERENCIA GRAL'!D22</f>
        <v>JEFA DE DESARROLLO HUMANO</v>
      </c>
      <c r="E30" s="18"/>
      <c r="F30" s="18"/>
      <c r="G30" s="18"/>
      <c r="H30" s="808" t="str">
        <f>'GERENCIA GRAL'!I22</f>
        <v>TESORERO MPAL.</v>
      </c>
      <c r="I30" s="18"/>
      <c r="J30" s="18"/>
      <c r="K30" s="18"/>
    </row>
    <row r="31" spans="2:11" ht="15.75" x14ac:dyDescent="0.25">
      <c r="I31" s="99"/>
    </row>
    <row r="32" spans="2:11" ht="15.75" x14ac:dyDescent="0.25">
      <c r="I32" s="99"/>
    </row>
  </sheetData>
  <mergeCells count="3">
    <mergeCell ref="B11:K11"/>
    <mergeCell ref="B19:C19"/>
    <mergeCell ref="B7:K7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:Q30"/>
  <sheetViews>
    <sheetView topLeftCell="A10" zoomScale="60" zoomScaleNormal="60" workbookViewId="0">
      <pane xSplit="25095" topLeftCell="AD1"/>
      <selection activeCell="C14" sqref="C14"/>
      <selection pane="topRight" activeCell="AE17" sqref="AE17"/>
    </sheetView>
  </sheetViews>
  <sheetFormatPr baseColWidth="10" defaultRowHeight="12.75" x14ac:dyDescent="0.2"/>
  <cols>
    <col min="1" max="1" width="1.28515625" style="6" customWidth="1"/>
    <col min="2" max="2" width="5.7109375" style="6" customWidth="1"/>
    <col min="3" max="3" width="18" style="137" customWidth="1"/>
    <col min="4" max="4" width="19.5703125" style="6" customWidth="1"/>
    <col min="5" max="8" width="12.7109375" style="6" customWidth="1"/>
    <col min="9" max="9" width="12.42578125" style="6" customWidth="1"/>
    <col min="10" max="10" width="16.140625" style="6" customWidth="1"/>
    <col min="11" max="11" width="15" style="6" customWidth="1"/>
    <col min="12" max="12" width="37.5703125" style="6" customWidth="1"/>
    <col min="13" max="16384" width="11.42578125" style="6"/>
  </cols>
  <sheetData>
    <row r="2" spans="2:17" ht="15.75" x14ac:dyDescent="0.25">
      <c r="E2" s="133" t="str">
        <f>CONTABILIDAD!E3</f>
        <v>PLANILLA DE SUELDO DEL MES DE OCTUBRE DE 2019</v>
      </c>
    </row>
    <row r="4" spans="2:17" ht="15.75" thickBot="1" x14ac:dyDescent="0.3">
      <c r="B4" s="19"/>
      <c r="C4" s="141"/>
      <c r="D4" s="17"/>
      <c r="E4" s="17"/>
      <c r="F4" s="17"/>
      <c r="G4" s="17"/>
      <c r="H4" s="17"/>
      <c r="I4" s="20"/>
      <c r="J4" s="20"/>
      <c r="K4" s="20"/>
      <c r="L4" s="20"/>
    </row>
    <row r="5" spans="2:17" ht="100.5" customHeight="1" thickBot="1" x14ac:dyDescent="0.25">
      <c r="B5" s="597" t="s">
        <v>11</v>
      </c>
      <c r="C5" s="146" t="s">
        <v>26</v>
      </c>
      <c r="D5" s="566" t="s">
        <v>12</v>
      </c>
      <c r="E5" s="593" t="s">
        <v>13</v>
      </c>
      <c r="F5" s="566" t="s">
        <v>150</v>
      </c>
      <c r="G5" s="594" t="s">
        <v>47</v>
      </c>
      <c r="H5" s="594" t="s">
        <v>121</v>
      </c>
      <c r="I5" s="566" t="s">
        <v>133</v>
      </c>
      <c r="J5" s="595" t="s">
        <v>15</v>
      </c>
      <c r="K5" s="566" t="s">
        <v>16</v>
      </c>
      <c r="L5" s="596" t="s">
        <v>17</v>
      </c>
      <c r="Q5" s="7" t="s">
        <v>45</v>
      </c>
    </row>
    <row r="6" spans="2:17" ht="24.75" customHeight="1" thickBot="1" x14ac:dyDescent="0.25">
      <c r="B6" s="733" t="s">
        <v>144</v>
      </c>
      <c r="C6" s="734"/>
      <c r="D6" s="734"/>
      <c r="E6" s="734"/>
      <c r="F6" s="734"/>
      <c r="G6" s="734"/>
      <c r="H6" s="734"/>
      <c r="I6" s="734"/>
      <c r="J6" s="734"/>
      <c r="K6" s="734"/>
      <c r="L6" s="735"/>
      <c r="M6" s="175"/>
      <c r="N6" s="175"/>
    </row>
    <row r="7" spans="2:17" ht="60" customHeight="1" x14ac:dyDescent="0.2">
      <c r="B7" s="183">
        <v>1</v>
      </c>
      <c r="C7" s="663" t="s">
        <v>152</v>
      </c>
      <c r="D7" s="664">
        <v>600</v>
      </c>
      <c r="E7" s="665">
        <v>18</v>
      </c>
      <c r="F7" s="665">
        <v>0</v>
      </c>
      <c r="G7" s="666">
        <v>43.5</v>
      </c>
      <c r="H7" s="667">
        <v>0</v>
      </c>
      <c r="I7" s="668">
        <v>24.32</v>
      </c>
      <c r="J7" s="602">
        <f>SUM(E7:I7)</f>
        <v>85.82</v>
      </c>
      <c r="K7" s="602">
        <f>D7-J7</f>
        <v>514.18000000000006</v>
      </c>
      <c r="L7" s="669"/>
      <c r="M7" s="175"/>
      <c r="N7" s="175"/>
    </row>
    <row r="8" spans="2:17" ht="60" customHeight="1" x14ac:dyDescent="0.2">
      <c r="B8" s="62">
        <v>2</v>
      </c>
      <c r="C8" s="591" t="s">
        <v>46</v>
      </c>
      <c r="D8" s="532">
        <v>425</v>
      </c>
      <c r="E8" s="532">
        <v>12.75</v>
      </c>
      <c r="F8" s="532">
        <v>30.81</v>
      </c>
      <c r="G8" s="592">
        <v>0</v>
      </c>
      <c r="H8" s="598">
        <v>0</v>
      </c>
      <c r="I8" s="599">
        <v>0</v>
      </c>
      <c r="J8" s="602">
        <f>SUM(E8:I8)</f>
        <v>43.56</v>
      </c>
      <c r="K8" s="602">
        <f>D8-J8</f>
        <v>381.44</v>
      </c>
      <c r="L8" s="662"/>
    </row>
    <row r="9" spans="2:17" ht="59.25" customHeight="1" thickBot="1" x14ac:dyDescent="0.25">
      <c r="B9" s="62">
        <v>3</v>
      </c>
      <c r="C9" s="589" t="s">
        <v>71</v>
      </c>
      <c r="D9" s="342">
        <v>315</v>
      </c>
      <c r="E9" s="342">
        <v>9.4499999999999993</v>
      </c>
      <c r="F9" s="342">
        <v>0</v>
      </c>
      <c r="G9" s="358">
        <v>22.84</v>
      </c>
      <c r="H9" s="600">
        <v>0</v>
      </c>
      <c r="I9" s="601">
        <v>0</v>
      </c>
      <c r="J9" s="602">
        <f>SUM(E9:I9)</f>
        <v>32.29</v>
      </c>
      <c r="K9" s="603">
        <f>D9-J9</f>
        <v>282.70999999999998</v>
      </c>
      <c r="L9" s="573"/>
    </row>
    <row r="10" spans="2:17" ht="24.75" customHeight="1" thickBot="1" x14ac:dyDescent="0.25">
      <c r="B10" s="736" t="s">
        <v>36</v>
      </c>
      <c r="C10" s="726"/>
      <c r="D10" s="726"/>
      <c r="E10" s="726"/>
      <c r="F10" s="726"/>
      <c r="G10" s="726"/>
      <c r="H10" s="726"/>
      <c r="I10" s="726"/>
      <c r="J10" s="726"/>
      <c r="K10" s="726"/>
      <c r="L10" s="737"/>
      <c r="M10" s="175"/>
      <c r="N10" s="175"/>
    </row>
    <row r="11" spans="2:17" ht="60" customHeight="1" x14ac:dyDescent="0.2">
      <c r="B11" s="661">
        <v>4</v>
      </c>
      <c r="C11" s="359" t="s">
        <v>78</v>
      </c>
      <c r="D11" s="360">
        <v>1140</v>
      </c>
      <c r="E11" s="361">
        <v>30</v>
      </c>
      <c r="F11" s="361">
        <v>82.65</v>
      </c>
      <c r="G11" s="350">
        <v>0</v>
      </c>
      <c r="H11" s="350">
        <v>0</v>
      </c>
      <c r="I11" s="350">
        <v>86.42</v>
      </c>
      <c r="J11" s="352">
        <f>SUM(E11:I11)</f>
        <v>199.07</v>
      </c>
      <c r="K11" s="352">
        <f>D11-J11</f>
        <v>940.93000000000006</v>
      </c>
      <c r="L11" s="275"/>
      <c r="M11" s="175"/>
      <c r="N11" s="175"/>
    </row>
    <row r="12" spans="2:17" ht="60" customHeight="1" x14ac:dyDescent="0.2">
      <c r="B12" s="62">
        <v>5</v>
      </c>
      <c r="C12" s="362" t="s">
        <v>85</v>
      </c>
      <c r="D12" s="363">
        <v>515</v>
      </c>
      <c r="E12" s="276">
        <v>15.45</v>
      </c>
      <c r="F12" s="276">
        <v>37.340000000000003</v>
      </c>
      <c r="G12" s="353">
        <v>0</v>
      </c>
      <c r="H12" s="353">
        <v>0</v>
      </c>
      <c r="I12" s="353">
        <v>0</v>
      </c>
      <c r="J12" s="339">
        <f>SUM(E12:I12)</f>
        <v>52.790000000000006</v>
      </c>
      <c r="K12" s="339">
        <f>D12-J12</f>
        <v>462.21</v>
      </c>
      <c r="L12" s="160"/>
    </row>
    <row r="13" spans="2:17" ht="60" customHeight="1" x14ac:dyDescent="0.2">
      <c r="B13" s="136">
        <v>6</v>
      </c>
      <c r="C13" s="364" t="s">
        <v>85</v>
      </c>
      <c r="D13" s="278">
        <v>430</v>
      </c>
      <c r="E13" s="342">
        <v>12.9</v>
      </c>
      <c r="F13" s="342">
        <v>0</v>
      </c>
      <c r="G13" s="342">
        <v>31.18</v>
      </c>
      <c r="H13" s="342">
        <v>0</v>
      </c>
      <c r="I13" s="358">
        <v>0</v>
      </c>
      <c r="J13" s="341">
        <f>SUM(E13:I13)</f>
        <v>44.08</v>
      </c>
      <c r="K13" s="341">
        <f>D13-J13</f>
        <v>385.92</v>
      </c>
      <c r="L13" s="174"/>
    </row>
    <row r="14" spans="2:17" ht="60" customHeight="1" x14ac:dyDescent="0.2">
      <c r="B14" s="136">
        <v>7</v>
      </c>
      <c r="C14" s="617" t="s">
        <v>85</v>
      </c>
      <c r="D14" s="670">
        <v>430</v>
      </c>
      <c r="E14" s="342">
        <v>12.9</v>
      </c>
      <c r="F14" s="342">
        <v>0</v>
      </c>
      <c r="G14" s="342">
        <v>31.18</v>
      </c>
      <c r="H14" s="342">
        <v>0</v>
      </c>
      <c r="I14" s="358">
        <v>0</v>
      </c>
      <c r="J14" s="341">
        <f>SUM(E14:I14)</f>
        <v>44.08</v>
      </c>
      <c r="K14" s="341">
        <f>D14-J14</f>
        <v>385.92</v>
      </c>
      <c r="L14" s="174"/>
    </row>
    <row r="15" spans="2:17" ht="60" customHeight="1" thickBot="1" x14ac:dyDescent="0.25">
      <c r="B15" s="136">
        <v>8</v>
      </c>
      <c r="C15" s="604" t="s">
        <v>114</v>
      </c>
      <c r="D15" s="605">
        <v>400</v>
      </c>
      <c r="E15" s="403">
        <v>0</v>
      </c>
      <c r="F15" s="606">
        <v>0</v>
      </c>
      <c r="G15" s="358">
        <v>0</v>
      </c>
      <c r="H15" s="358">
        <v>40</v>
      </c>
      <c r="I15" s="358">
        <v>0</v>
      </c>
      <c r="J15" s="341">
        <f>SUM(E15:I15)</f>
        <v>40</v>
      </c>
      <c r="K15" s="341">
        <f>D15-J15</f>
        <v>360</v>
      </c>
      <c r="L15" s="174"/>
    </row>
    <row r="16" spans="2:17" ht="33" customHeight="1" thickBot="1" x14ac:dyDescent="0.25">
      <c r="B16" s="738" t="s">
        <v>6</v>
      </c>
      <c r="C16" s="739"/>
      <c r="D16" s="607">
        <f>+D15+D14+D13+D12+D11+D9+D8+D7</f>
        <v>4255</v>
      </c>
      <c r="E16" s="607">
        <f t="shared" ref="E16:I16" si="0">SUM(E7:E15)</f>
        <v>111.45000000000002</v>
      </c>
      <c r="F16" s="607">
        <f t="shared" si="0"/>
        <v>150.80000000000001</v>
      </c>
      <c r="G16" s="607">
        <f t="shared" si="0"/>
        <v>128.70000000000002</v>
      </c>
      <c r="H16" s="607">
        <f t="shared" si="0"/>
        <v>40</v>
      </c>
      <c r="I16" s="607">
        <f t="shared" si="0"/>
        <v>110.74000000000001</v>
      </c>
      <c r="J16" s="607">
        <f>SUM(J7:J15)</f>
        <v>541.69000000000005</v>
      </c>
      <c r="K16" s="607">
        <f>SUM(K7:K15)</f>
        <v>3713.3100000000004</v>
      </c>
      <c r="L16" s="608" t="s">
        <v>56</v>
      </c>
    </row>
    <row r="17" spans="2:12" x14ac:dyDescent="0.2">
      <c r="B17" s="14"/>
      <c r="D17" s="15"/>
      <c r="E17" s="15"/>
      <c r="F17" s="15"/>
      <c r="G17" s="15"/>
      <c r="H17" s="15"/>
      <c r="I17" s="15"/>
      <c r="J17" s="15"/>
      <c r="K17" s="15"/>
      <c r="L17" s="5"/>
    </row>
    <row r="18" spans="2:12" x14ac:dyDescent="0.2">
      <c r="B18" s="14"/>
      <c r="D18" s="15"/>
      <c r="E18" s="15"/>
      <c r="F18" s="15"/>
      <c r="G18" s="15"/>
      <c r="H18" s="15"/>
      <c r="I18" s="15"/>
      <c r="J18" s="15"/>
      <c r="K18" s="15"/>
      <c r="L18" s="5"/>
    </row>
    <row r="19" spans="2:12" x14ac:dyDescent="0.2">
      <c r="B19" s="14"/>
      <c r="D19" s="15"/>
      <c r="E19" s="15"/>
      <c r="F19" s="15"/>
      <c r="G19" s="15"/>
      <c r="H19" s="15"/>
      <c r="I19" s="15"/>
      <c r="J19" s="15"/>
      <c r="K19" s="15"/>
      <c r="L19" s="5"/>
    </row>
    <row r="20" spans="2:12" x14ac:dyDescent="0.2">
      <c r="B20" s="14"/>
      <c r="C20" s="806"/>
      <c r="D20" s="15"/>
      <c r="E20" s="15"/>
      <c r="F20" s="15"/>
      <c r="G20" s="15"/>
      <c r="H20" s="15"/>
      <c r="I20" s="15"/>
      <c r="J20" s="15"/>
      <c r="K20" s="15"/>
      <c r="L20" s="5"/>
    </row>
    <row r="21" spans="2:12" x14ac:dyDescent="0.2">
      <c r="B21" s="14"/>
      <c r="C21" s="806" t="str">
        <f>CONTABILIDAD!C25</f>
        <v xml:space="preserve">SR. HERNAN JOSE TORRES </v>
      </c>
      <c r="D21" s="15"/>
      <c r="E21" s="15" t="str">
        <f>CONTABILIDAD!F25</f>
        <v>LICDO. NAHIN ARNELGE FERRUFINO</v>
      </c>
      <c r="F21" s="15"/>
      <c r="G21" s="15"/>
      <c r="H21" s="15"/>
      <c r="I21" s="15"/>
      <c r="J21" s="15" t="str">
        <f>CONTABILIDAD!J25</f>
        <v>LICDA. GLORIA ISABEL GONZALEZ</v>
      </c>
      <c r="K21" s="15"/>
      <c r="L21" s="5"/>
    </row>
    <row r="22" spans="2:12" x14ac:dyDescent="0.2">
      <c r="B22" s="14"/>
      <c r="C22" s="806" t="str">
        <f>CONTABILIDAD!C26</f>
        <v>SINDICO MPAL.</v>
      </c>
      <c r="D22" s="15"/>
      <c r="E22" s="15" t="str">
        <f>CONTABILIDAD!F26</f>
        <v>ALCALDE MPAL</v>
      </c>
      <c r="F22" s="15"/>
      <c r="G22" s="15"/>
      <c r="H22" s="15"/>
      <c r="I22" s="15"/>
      <c r="J22" s="15" t="str">
        <f>CONTABILIDAD!J26</f>
        <v>CONTADORA MPAL</v>
      </c>
      <c r="K22" s="15"/>
      <c r="L22" s="5"/>
    </row>
    <row r="23" spans="2:12" x14ac:dyDescent="0.2">
      <c r="B23" s="14"/>
      <c r="C23" s="806"/>
      <c r="D23" s="15"/>
      <c r="E23" s="15"/>
      <c r="F23" s="15"/>
      <c r="G23" s="15"/>
      <c r="H23" s="15"/>
      <c r="I23" s="15"/>
      <c r="J23" s="15"/>
      <c r="K23" s="15"/>
      <c r="L23" s="5"/>
    </row>
    <row r="24" spans="2:12" x14ac:dyDescent="0.2">
      <c r="B24" s="3"/>
      <c r="C24" s="222"/>
      <c r="D24" s="3"/>
      <c r="E24" s="3"/>
      <c r="F24" s="3"/>
      <c r="G24" s="3"/>
      <c r="H24" s="3"/>
      <c r="I24" s="3"/>
      <c r="J24" s="5"/>
      <c r="L24" s="4"/>
    </row>
    <row r="25" spans="2:12" x14ac:dyDescent="0.2">
      <c r="B25" s="1"/>
      <c r="C25" s="809"/>
      <c r="D25" s="2"/>
      <c r="E25" s="2"/>
      <c r="F25" s="2"/>
      <c r="G25" s="2"/>
      <c r="H25" s="2"/>
      <c r="I25" s="2"/>
      <c r="J25" s="2"/>
      <c r="K25" s="1"/>
      <c r="L25" s="1"/>
    </row>
    <row r="26" spans="2:12" x14ac:dyDescent="0.2">
      <c r="B26" s="1"/>
      <c r="C26" s="809"/>
      <c r="D26" s="2"/>
      <c r="E26" s="2"/>
      <c r="F26" s="2"/>
      <c r="G26" s="2"/>
      <c r="H26" s="2"/>
      <c r="I26" s="2"/>
      <c r="J26" s="2"/>
      <c r="K26" s="1"/>
      <c r="L26" s="1"/>
    </row>
    <row r="27" spans="2:12" x14ac:dyDescent="0.2">
      <c r="C27" s="806"/>
      <c r="D27" s="5" t="str">
        <f>CONTABILIDAD!D29</f>
        <v>LICDA. CARINA PATRICIA FLORES</v>
      </c>
      <c r="E27" s="5"/>
      <c r="F27" s="5"/>
      <c r="G27" s="5"/>
      <c r="H27" s="5"/>
      <c r="I27" s="5" t="str">
        <f>CONTABILIDAD!H29</f>
        <v>SR. MARIO ALBERTO DIAZ</v>
      </c>
      <c r="J27" s="5"/>
    </row>
    <row r="28" spans="2:12" x14ac:dyDescent="0.2">
      <c r="C28" s="806"/>
      <c r="D28" s="5" t="str">
        <f>CONTABILIDAD!D30</f>
        <v>JEFA DE DESARROLLO HUMANO</v>
      </c>
      <c r="E28" s="5"/>
      <c r="F28" s="5"/>
      <c r="G28" s="5"/>
      <c r="H28" s="5"/>
      <c r="I28" s="5" t="str">
        <f>CONTABILIDAD!H30</f>
        <v>TESORERO MPAL.</v>
      </c>
      <c r="J28" s="5"/>
    </row>
    <row r="29" spans="2:12" x14ac:dyDescent="0.2">
      <c r="C29" s="806"/>
      <c r="D29" s="5"/>
      <c r="E29" s="5"/>
      <c r="F29" s="5"/>
      <c r="G29" s="5"/>
      <c r="H29" s="5"/>
      <c r="I29" s="5"/>
      <c r="J29" s="5"/>
    </row>
    <row r="30" spans="2:12" x14ac:dyDescent="0.2">
      <c r="C30" s="806"/>
      <c r="D30" s="5"/>
      <c r="E30" s="5"/>
      <c r="F30" s="5"/>
      <c r="G30" s="5"/>
      <c r="H30" s="5"/>
      <c r="I30" s="5"/>
      <c r="J30" s="5"/>
    </row>
  </sheetData>
  <mergeCells count="3">
    <mergeCell ref="B6:L6"/>
    <mergeCell ref="B10:L10"/>
    <mergeCell ref="B16:C16"/>
  </mergeCells>
  <printOptions horizontalCentered="1"/>
  <pageMargins left="0.78740157480314965" right="0" top="0.39370078740157483" bottom="0.19685039370078741" header="0.19685039370078741" footer="0"/>
  <pageSetup paperSize="5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29"/>
  <sheetViews>
    <sheetView showWhiteSpace="0" topLeftCell="A7" zoomScale="80" zoomScaleNormal="80" zoomScaleSheetLayoutView="100" zoomScalePageLayoutView="85" workbookViewId="0">
      <selection activeCell="C12" sqref="C12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37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37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18" customHeight="1" x14ac:dyDescent="0.35">
      <c r="B2" s="63"/>
      <c r="C2" s="220"/>
      <c r="D2" s="34"/>
      <c r="E2" s="64" t="s">
        <v>169</v>
      </c>
      <c r="F2" s="37"/>
      <c r="G2" s="37"/>
      <c r="H2" s="37"/>
      <c r="I2" s="142"/>
      <c r="J2" s="657"/>
      <c r="K2" s="69"/>
      <c r="L2" s="74"/>
    </row>
    <row r="3" spans="2:12" ht="16.5" thickBot="1" x14ac:dyDescent="0.3">
      <c r="B3" s="63"/>
      <c r="C3" s="220"/>
      <c r="D3" s="34"/>
      <c r="E3" s="34"/>
      <c r="F3" s="34"/>
      <c r="G3" s="34"/>
      <c r="H3" s="34"/>
      <c r="I3" s="142"/>
      <c r="J3" s="65"/>
      <c r="K3" s="66"/>
    </row>
    <row r="4" spans="2:12" s="40" customFormat="1" ht="82.5" customHeight="1" thickBot="1" x14ac:dyDescent="0.25">
      <c r="B4" s="436" t="s">
        <v>11</v>
      </c>
      <c r="C4" s="146" t="s">
        <v>1</v>
      </c>
      <c r="D4" s="92" t="s">
        <v>19</v>
      </c>
      <c r="E4" s="92" t="s">
        <v>2</v>
      </c>
      <c r="F4" s="92" t="s">
        <v>14</v>
      </c>
      <c r="G4" s="92" t="s">
        <v>20</v>
      </c>
      <c r="H4" s="92" t="s">
        <v>0</v>
      </c>
      <c r="I4" s="146" t="s">
        <v>133</v>
      </c>
      <c r="J4" s="92" t="s">
        <v>21</v>
      </c>
      <c r="K4" s="92" t="s">
        <v>16</v>
      </c>
      <c r="L4" s="437" t="s">
        <v>22</v>
      </c>
    </row>
    <row r="5" spans="2:12" ht="33.75" customHeight="1" thickBot="1" x14ac:dyDescent="0.25">
      <c r="B5" s="742" t="s">
        <v>101</v>
      </c>
      <c r="C5" s="743"/>
      <c r="D5" s="434">
        <f>SUM(D6:D10)</f>
        <v>2975</v>
      </c>
      <c r="E5" s="434">
        <f t="shared" ref="D5:K5" si="0">SUM(E6:E10)</f>
        <v>89.25</v>
      </c>
      <c r="F5" s="434">
        <f t="shared" si="0"/>
        <v>143.92000000000002</v>
      </c>
      <c r="G5" s="434">
        <f t="shared" si="0"/>
        <v>46.4</v>
      </c>
      <c r="H5" s="434">
        <f t="shared" si="0"/>
        <v>26.25</v>
      </c>
      <c r="I5" s="434">
        <f t="shared" si="0"/>
        <v>117.48</v>
      </c>
      <c r="J5" s="434">
        <f t="shared" si="0"/>
        <v>423.29999999999995</v>
      </c>
      <c r="K5" s="434">
        <f t="shared" si="0"/>
        <v>2551.6999999999998</v>
      </c>
      <c r="L5" s="435"/>
    </row>
    <row r="6" spans="2:12" ht="50.1" customHeight="1" x14ac:dyDescent="0.2">
      <c r="B6" s="183">
        <v>1</v>
      </c>
      <c r="C6" s="285" t="s">
        <v>67</v>
      </c>
      <c r="D6" s="286">
        <v>750</v>
      </c>
      <c r="E6" s="179">
        <v>22.5</v>
      </c>
      <c r="F6" s="179">
        <v>54.38</v>
      </c>
      <c r="G6" s="179">
        <v>0</v>
      </c>
      <c r="H6" s="251">
        <v>0</v>
      </c>
      <c r="I6" s="287">
        <v>37.78</v>
      </c>
      <c r="J6" s="251">
        <f>SUM(E6:I6)</f>
        <v>114.66</v>
      </c>
      <c r="K6" s="251">
        <f>(D6-J6)</f>
        <v>635.34</v>
      </c>
      <c r="L6" s="308"/>
    </row>
    <row r="7" spans="2:12" ht="50.1" customHeight="1" x14ac:dyDescent="0.2">
      <c r="B7" s="62">
        <v>2</v>
      </c>
      <c r="C7" s="281" t="s">
        <v>65</v>
      </c>
      <c r="D7" s="396">
        <v>640</v>
      </c>
      <c r="E7" s="397">
        <v>19.2</v>
      </c>
      <c r="F7" s="60">
        <v>0</v>
      </c>
      <c r="G7" s="397">
        <v>46.4</v>
      </c>
      <c r="H7" s="59">
        <v>0</v>
      </c>
      <c r="I7" s="398">
        <v>27.91</v>
      </c>
      <c r="J7" s="251">
        <f>SUM(E7:I7)</f>
        <v>93.509999999999991</v>
      </c>
      <c r="K7" s="59">
        <f>(D7-J7)</f>
        <v>546.49</v>
      </c>
      <c r="L7" s="307"/>
    </row>
    <row r="8" spans="2:12" ht="50.1" customHeight="1" x14ac:dyDescent="0.2">
      <c r="B8" s="62">
        <v>3</v>
      </c>
      <c r="C8" s="282" t="s">
        <v>87</v>
      </c>
      <c r="D8" s="151">
        <v>655</v>
      </c>
      <c r="E8" s="60">
        <v>19.649999999999999</v>
      </c>
      <c r="F8" s="60">
        <v>47.49</v>
      </c>
      <c r="G8" s="397">
        <v>0</v>
      </c>
      <c r="H8" s="59">
        <v>0</v>
      </c>
      <c r="I8" s="213">
        <v>29.26</v>
      </c>
      <c r="J8" s="251">
        <f>SUM(E8:I8)</f>
        <v>96.4</v>
      </c>
      <c r="K8" s="59">
        <f>(D8-J8)</f>
        <v>558.6</v>
      </c>
      <c r="L8" s="307"/>
    </row>
    <row r="9" spans="2:12" ht="50.1" customHeight="1" x14ac:dyDescent="0.2">
      <c r="B9" s="62">
        <v>4</v>
      </c>
      <c r="C9" s="282" t="s">
        <v>86</v>
      </c>
      <c r="D9" s="151">
        <v>350</v>
      </c>
      <c r="E9" s="60">
        <v>10.5</v>
      </c>
      <c r="F9" s="60" t="s">
        <v>54</v>
      </c>
      <c r="G9" s="60" t="s">
        <v>37</v>
      </c>
      <c r="H9" s="59">
        <v>26.25</v>
      </c>
      <c r="I9" s="288">
        <v>0</v>
      </c>
      <c r="J9" s="251">
        <f>SUM(E9:I9)</f>
        <v>36.75</v>
      </c>
      <c r="K9" s="59">
        <f>(D9-J9)</f>
        <v>313.25</v>
      </c>
      <c r="L9" s="307"/>
    </row>
    <row r="10" spans="2:12" ht="50.1" customHeight="1" thickBot="1" x14ac:dyDescent="0.25">
      <c r="B10" s="62">
        <v>5</v>
      </c>
      <c r="C10" s="282" t="s">
        <v>142</v>
      </c>
      <c r="D10" s="151">
        <v>580</v>
      </c>
      <c r="E10" s="60">
        <v>17.399999999999999</v>
      </c>
      <c r="F10" s="60">
        <v>42.05</v>
      </c>
      <c r="G10" s="60" t="s">
        <v>37</v>
      </c>
      <c r="H10" s="59" t="s">
        <v>37</v>
      </c>
      <c r="I10" s="544">
        <v>22.53</v>
      </c>
      <c r="J10" s="251">
        <f>SUM(E10:I10)</f>
        <v>81.97999999999999</v>
      </c>
      <c r="K10" s="59">
        <f>(D10-J10)</f>
        <v>498.02</v>
      </c>
      <c r="L10" s="307"/>
    </row>
    <row r="11" spans="2:12" s="4" customFormat="1" ht="39.75" customHeight="1" thickBot="1" x14ac:dyDescent="0.25">
      <c r="B11" s="740" t="s">
        <v>81</v>
      </c>
      <c r="C11" s="741"/>
      <c r="D11" s="343">
        <f>D12</f>
        <v>1040</v>
      </c>
      <c r="E11" s="343">
        <f>E12</f>
        <v>30</v>
      </c>
      <c r="F11" s="343">
        <f>F12</f>
        <v>75.400000000000006</v>
      </c>
      <c r="G11" s="343">
        <f t="shared" ref="G11:H11" si="1">G12</f>
        <v>0</v>
      </c>
      <c r="H11" s="343">
        <f t="shared" si="1"/>
        <v>0</v>
      </c>
      <c r="I11" s="343">
        <f>I12</f>
        <v>67.87</v>
      </c>
      <c r="J11" s="343">
        <f>J12</f>
        <v>173.27</v>
      </c>
      <c r="K11" s="343">
        <f>K12</f>
        <v>866.73</v>
      </c>
      <c r="L11" s="344"/>
    </row>
    <row r="12" spans="2:12" s="4" customFormat="1" ht="50.1" customHeight="1" x14ac:dyDescent="0.2">
      <c r="B12" s="309">
        <v>6</v>
      </c>
      <c r="C12" s="310" t="s">
        <v>80</v>
      </c>
      <c r="D12" s="399">
        <v>1040</v>
      </c>
      <c r="E12" s="399">
        <v>30</v>
      </c>
      <c r="F12" s="399">
        <v>75.400000000000006</v>
      </c>
      <c r="G12" s="399">
        <v>0</v>
      </c>
      <c r="H12" s="399">
        <v>0</v>
      </c>
      <c r="I12" s="400">
        <v>67.87</v>
      </c>
      <c r="J12" s="251">
        <f>SUM(E12:I12)</f>
        <v>173.27</v>
      </c>
      <c r="K12" s="251">
        <f>(D12-J12)</f>
        <v>866.73</v>
      </c>
      <c r="L12" s="311"/>
    </row>
    <row r="13" spans="2:12" ht="50.1" customHeight="1" thickBot="1" x14ac:dyDescent="0.25">
      <c r="B13" s="718" t="s">
        <v>6</v>
      </c>
      <c r="C13" s="719"/>
      <c r="D13" s="401">
        <f>+D5+D11</f>
        <v>4015</v>
      </c>
      <c r="E13" s="401">
        <f>+E5+E11</f>
        <v>119.25</v>
      </c>
      <c r="F13" s="401">
        <f t="shared" ref="E13:K13" si="2">+F5+F11</f>
        <v>219.32000000000002</v>
      </c>
      <c r="G13" s="401">
        <f t="shared" si="2"/>
        <v>46.4</v>
      </c>
      <c r="H13" s="401">
        <f t="shared" si="2"/>
        <v>26.25</v>
      </c>
      <c r="I13" s="401">
        <f>+I5+I11</f>
        <v>185.35000000000002</v>
      </c>
      <c r="J13" s="401">
        <f t="shared" si="2"/>
        <v>596.56999999999994</v>
      </c>
      <c r="K13" s="401">
        <f t="shared" si="2"/>
        <v>3418.43</v>
      </c>
      <c r="L13" s="306" t="s">
        <v>50</v>
      </c>
    </row>
    <row r="14" spans="2:12" x14ac:dyDescent="0.2">
      <c r="B14" s="23"/>
      <c r="C14" s="227"/>
      <c r="D14" s="25"/>
      <c r="E14" s="25"/>
      <c r="F14" s="25"/>
      <c r="G14" s="25"/>
      <c r="H14" s="25"/>
      <c r="I14" s="143"/>
      <c r="J14" s="25"/>
      <c r="K14" s="25" t="s">
        <v>45</v>
      </c>
      <c r="L14" s="24"/>
    </row>
    <row r="15" spans="2:12" x14ac:dyDescent="0.2">
      <c r="B15" s="23"/>
      <c r="C15" s="227"/>
      <c r="D15" s="25"/>
      <c r="E15" s="25"/>
      <c r="F15" s="25"/>
      <c r="G15" s="25"/>
      <c r="H15" s="25"/>
      <c r="I15" s="143"/>
      <c r="J15" s="25"/>
      <c r="K15" s="25"/>
      <c r="L15" s="24"/>
    </row>
    <row r="16" spans="2:12" x14ac:dyDescent="0.2">
      <c r="B16" s="23"/>
      <c r="C16" s="810"/>
      <c r="D16" s="811"/>
      <c r="E16" s="811"/>
      <c r="F16" s="811"/>
      <c r="G16" s="811"/>
      <c r="H16" s="811"/>
      <c r="I16" s="812"/>
      <c r="J16" s="25"/>
      <c r="K16" s="25"/>
      <c r="L16" s="24"/>
    </row>
    <row r="17" spans="2:14" x14ac:dyDescent="0.2">
      <c r="B17" s="23"/>
      <c r="C17" s="810" t="str">
        <f>'DESARROLLO HNO'!C21</f>
        <v xml:space="preserve">SR. HERNAN JOSE TORRES </v>
      </c>
      <c r="D17" s="811"/>
      <c r="E17" s="811" t="str">
        <f>'DESARROLLO HNO'!E21</f>
        <v>LICDO. NAHIN ARNELGE FERRUFINO</v>
      </c>
      <c r="F17" s="811"/>
      <c r="G17" s="811"/>
      <c r="H17" s="811"/>
      <c r="I17" s="812" t="str">
        <f>'DESARROLLO HNO'!J21</f>
        <v>LICDA. GLORIA ISABEL GONZALEZ</v>
      </c>
      <c r="J17" s="25"/>
      <c r="K17" s="25"/>
      <c r="L17" s="24"/>
    </row>
    <row r="18" spans="2:14" x14ac:dyDescent="0.2">
      <c r="B18" s="23"/>
      <c r="C18" s="810" t="str">
        <f>'DESARROLLO HNO'!C22</f>
        <v>SINDICO MPAL.</v>
      </c>
      <c r="D18" s="811"/>
      <c r="E18" s="811" t="str">
        <f>'DESARROLLO HNO'!E22</f>
        <v>ALCALDE MPAL</v>
      </c>
      <c r="F18" s="811"/>
      <c r="G18" s="811"/>
      <c r="H18" s="811"/>
      <c r="I18" s="812" t="str">
        <f>'DESARROLLO HNO'!J22</f>
        <v>CONTADORA MPAL</v>
      </c>
      <c r="J18" s="25"/>
      <c r="K18" s="25"/>
      <c r="L18" s="24"/>
    </row>
    <row r="19" spans="2:14" x14ac:dyDescent="0.2">
      <c r="B19" s="23"/>
      <c r="C19" s="810"/>
      <c r="D19" s="811"/>
      <c r="E19" s="811"/>
      <c r="F19" s="811"/>
      <c r="G19" s="811"/>
      <c r="H19" s="811"/>
      <c r="I19" s="812"/>
      <c r="J19" s="25"/>
      <c r="K19" s="25"/>
      <c r="L19" s="24"/>
    </row>
    <row r="20" spans="2:14" ht="15.75" x14ac:dyDescent="0.25">
      <c r="B20" s="55"/>
      <c r="C20" s="809"/>
      <c r="D20" s="120"/>
      <c r="E20" s="2"/>
      <c r="F20" s="813"/>
      <c r="G20" s="813"/>
      <c r="H20" s="813"/>
      <c r="I20" s="228"/>
      <c r="K20" s="155"/>
      <c r="L20" s="155"/>
      <c r="M20" s="124"/>
      <c r="N20" s="124"/>
    </row>
    <row r="21" spans="2:14" ht="15.75" x14ac:dyDescent="0.25">
      <c r="B21" s="55"/>
      <c r="C21" s="809" t="str">
        <f>CONTABILIDAD!D29</f>
        <v>LICDA. CARINA PATRICIA FLORES</v>
      </c>
      <c r="D21" s="120"/>
      <c r="E21" s="2"/>
      <c r="F21" s="813" t="str">
        <f>'DESARROLLO HNO'!I27</f>
        <v>SR. MARIO ALBERTO DIAZ</v>
      </c>
      <c r="G21" s="813"/>
      <c r="H21" s="813"/>
      <c r="I21" s="228"/>
      <c r="K21" s="99"/>
      <c r="L21" s="99"/>
      <c r="M21" s="124"/>
      <c r="N21" s="124"/>
    </row>
    <row r="22" spans="2:14" s="36" customFormat="1" ht="15" x14ac:dyDescent="0.25">
      <c r="B22" s="21"/>
      <c r="C22" s="814" t="str">
        <f>'DESARROLLO HNO'!D28</f>
        <v>JEFA DE DESARROLLO HUMANO</v>
      </c>
      <c r="D22" s="27"/>
      <c r="E22" s="27"/>
      <c r="F22" s="27" t="str">
        <f>'DESARROLLO HNO'!I28</f>
        <v>TESORERO MPAL.</v>
      </c>
      <c r="G22" s="27"/>
      <c r="H22" s="27"/>
      <c r="I22" s="145"/>
      <c r="J22" s="21"/>
    </row>
    <row r="23" spans="2:14" s="36" customFormat="1" ht="15" x14ac:dyDescent="0.25">
      <c r="B23" s="21"/>
      <c r="C23" s="144"/>
      <c r="D23" s="21"/>
      <c r="E23" s="21"/>
      <c r="F23" s="21"/>
      <c r="G23" s="21"/>
      <c r="H23" s="21"/>
      <c r="I23" s="144"/>
    </row>
    <row r="24" spans="2:14" x14ac:dyDescent="0.2">
      <c r="B24" s="17"/>
      <c r="C24" s="141"/>
      <c r="D24" s="17"/>
      <c r="E24" s="17"/>
      <c r="F24" s="16"/>
      <c r="G24" s="16"/>
      <c r="H24" s="17"/>
      <c r="I24" s="141"/>
    </row>
    <row r="25" spans="2:14" x14ac:dyDescent="0.2">
      <c r="B25" s="17"/>
      <c r="C25" s="141"/>
      <c r="D25" s="17"/>
      <c r="E25" s="17"/>
      <c r="F25" s="16"/>
      <c r="G25" s="16"/>
      <c r="H25" s="17"/>
      <c r="I25" s="141"/>
      <c r="J25" s="17"/>
      <c r="K25" s="17"/>
      <c r="L25" s="17"/>
    </row>
    <row r="26" spans="2:14" x14ac:dyDescent="0.2">
      <c r="B26" s="26"/>
      <c r="C26" s="145"/>
      <c r="D26" s="26"/>
      <c r="E26" s="26"/>
      <c r="F26" s="27"/>
      <c r="G26" s="27"/>
      <c r="H26" s="26"/>
      <c r="I26" s="145"/>
      <c r="J26" s="26"/>
      <c r="K26" s="26"/>
      <c r="L26" s="26"/>
    </row>
    <row r="27" spans="2:14" x14ac:dyDescent="0.2">
      <c r="B27" s="18"/>
      <c r="C27" s="140"/>
      <c r="D27" s="18"/>
      <c r="E27" s="18"/>
      <c r="F27" s="18"/>
      <c r="G27" s="18"/>
      <c r="H27" s="18"/>
      <c r="I27" s="140"/>
      <c r="J27" s="18"/>
      <c r="K27" s="18"/>
      <c r="L27" s="18"/>
    </row>
    <row r="28" spans="2:14" x14ac:dyDescent="0.2">
      <c r="B28" s="18"/>
      <c r="C28" s="140"/>
      <c r="D28" s="18"/>
      <c r="E28" s="18"/>
      <c r="F28" s="18"/>
      <c r="G28" s="18"/>
      <c r="H28" s="18"/>
      <c r="I28" s="140"/>
      <c r="J28" s="18"/>
      <c r="K28" s="18"/>
      <c r="L28" s="18"/>
    </row>
    <row r="29" spans="2:14" x14ac:dyDescent="0.2">
      <c r="B29" s="18"/>
      <c r="C29" s="140"/>
      <c r="D29" s="18"/>
      <c r="E29" s="18"/>
      <c r="F29" s="18"/>
      <c r="G29" s="18"/>
      <c r="H29" s="18"/>
      <c r="I29" s="140"/>
      <c r="J29" s="18"/>
      <c r="K29" s="18"/>
      <c r="L29" s="18"/>
    </row>
  </sheetData>
  <mergeCells count="3">
    <mergeCell ref="B5:C5"/>
    <mergeCell ref="B13:C13"/>
    <mergeCell ref="B11:C11"/>
  </mergeCells>
  <printOptions horizontalCentered="1"/>
  <pageMargins left="0" right="0.15748031496062992" top="0.19685039370078741" bottom="0" header="0.27559055118110237" footer="0"/>
  <pageSetup paperSize="5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1:K23"/>
  <sheetViews>
    <sheetView topLeftCell="A4" zoomScale="70" zoomScaleNormal="70" workbookViewId="0">
      <selection activeCell="J13" sqref="J13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22.7109375" style="6" customWidth="1"/>
    <col min="5" max="5" width="20.5703125" style="6" customWidth="1"/>
    <col min="6" max="6" width="16.28515625" style="6" customWidth="1"/>
    <col min="7" max="7" width="13.7109375" style="6" customWidth="1"/>
    <col min="8" max="8" width="13.85546875" style="137" customWidth="1"/>
    <col min="9" max="9" width="14.5703125" style="6" customWidth="1"/>
    <col min="10" max="10" width="15" style="6" customWidth="1"/>
    <col min="11" max="11" width="30" style="6" customWidth="1"/>
    <col min="12" max="16384" width="11.42578125" style="6"/>
  </cols>
  <sheetData>
    <row r="1" spans="2:11" ht="30" customHeight="1" x14ac:dyDescent="0.25">
      <c r="E1" s="133" t="str">
        <f>UATM!E2</f>
        <v>PLANILLA DE SUELDO DE OCTUBRE 2019</v>
      </c>
    </row>
    <row r="2" spans="2:11" ht="21.75" thickBot="1" x14ac:dyDescent="0.4">
      <c r="B2" s="63"/>
      <c r="C2" s="16"/>
      <c r="D2" s="37"/>
      <c r="E2" s="37"/>
      <c r="F2" s="37"/>
      <c r="G2" s="37"/>
      <c r="J2" s="75"/>
      <c r="K2" s="76"/>
    </row>
    <row r="3" spans="2:11" s="40" customFormat="1" ht="75" customHeight="1" thickBot="1" x14ac:dyDescent="0.25">
      <c r="B3" s="522" t="s">
        <v>11</v>
      </c>
      <c r="C3" s="88" t="s">
        <v>1</v>
      </c>
      <c r="D3" s="88" t="s">
        <v>19</v>
      </c>
      <c r="E3" s="88" t="s">
        <v>4</v>
      </c>
      <c r="F3" s="88" t="s">
        <v>14</v>
      </c>
      <c r="G3" s="88" t="s">
        <v>18</v>
      </c>
      <c r="H3" s="523" t="s">
        <v>133</v>
      </c>
      <c r="I3" s="88" t="s">
        <v>21</v>
      </c>
      <c r="J3" s="88" t="s">
        <v>27</v>
      </c>
      <c r="K3" s="564" t="s">
        <v>22</v>
      </c>
    </row>
    <row r="4" spans="2:11" ht="24" customHeight="1" thickBot="1" x14ac:dyDescent="0.25">
      <c r="B4" s="744" t="s">
        <v>28</v>
      </c>
      <c r="C4" s="745"/>
      <c r="D4" s="745"/>
      <c r="E4" s="745"/>
      <c r="F4" s="745"/>
      <c r="G4" s="745"/>
      <c r="H4" s="745"/>
      <c r="I4" s="745"/>
      <c r="J4" s="745"/>
      <c r="K4" s="746"/>
    </row>
    <row r="5" spans="2:11" ht="54.95" customHeight="1" x14ac:dyDescent="0.2">
      <c r="B5" s="183">
        <v>1</v>
      </c>
      <c r="C5" s="121" t="s">
        <v>126</v>
      </c>
      <c r="D5" s="314">
        <v>711.43</v>
      </c>
      <c r="E5" s="569">
        <v>21.34</v>
      </c>
      <c r="F5" s="280">
        <v>51.58</v>
      </c>
      <c r="G5" s="280">
        <v>0</v>
      </c>
      <c r="H5" s="314">
        <v>34.32</v>
      </c>
      <c r="I5" s="280">
        <f>SUM(E5:H5)</f>
        <v>107.24000000000001</v>
      </c>
      <c r="J5" s="280">
        <f>(D5-I5)</f>
        <v>604.18999999999994</v>
      </c>
      <c r="K5" s="575"/>
    </row>
    <row r="6" spans="2:11" ht="54.95" customHeight="1" x14ac:dyDescent="0.2">
      <c r="B6" s="62">
        <v>2</v>
      </c>
      <c r="C6" s="257" t="s">
        <v>127</v>
      </c>
      <c r="D6" s="505">
        <v>465</v>
      </c>
      <c r="E6" s="506">
        <v>13.95</v>
      </c>
      <c r="F6" s="277">
        <v>33.71</v>
      </c>
      <c r="G6" s="277">
        <v>0</v>
      </c>
      <c r="H6" s="277">
        <v>0</v>
      </c>
      <c r="I6" s="277">
        <f>SUM(E6:H6)</f>
        <v>47.66</v>
      </c>
      <c r="J6" s="277">
        <f>(D6-I6)</f>
        <v>417.34000000000003</v>
      </c>
      <c r="K6" s="576"/>
    </row>
    <row r="7" spans="2:11" ht="54.95" customHeight="1" x14ac:dyDescent="0.2">
      <c r="B7" s="62">
        <v>3</v>
      </c>
      <c r="C7" s="257" t="s">
        <v>74</v>
      </c>
      <c r="D7" s="505">
        <v>360</v>
      </c>
      <c r="E7" s="506">
        <v>10.8</v>
      </c>
      <c r="F7" s="277">
        <v>0</v>
      </c>
      <c r="G7" s="277">
        <v>26.1</v>
      </c>
      <c r="H7" s="277">
        <v>0</v>
      </c>
      <c r="I7" s="277">
        <f>SUM(E7:H7)</f>
        <v>36.900000000000006</v>
      </c>
      <c r="J7" s="277">
        <f>(D7-I7)</f>
        <v>323.10000000000002</v>
      </c>
      <c r="K7" s="576"/>
    </row>
    <row r="8" spans="2:11" ht="54.95" customHeight="1" thickBot="1" x14ac:dyDescent="0.25">
      <c r="B8" s="100">
        <v>4</v>
      </c>
      <c r="C8" s="524" t="s">
        <v>140</v>
      </c>
      <c r="D8" s="586">
        <v>370</v>
      </c>
      <c r="E8" s="587">
        <v>11.1</v>
      </c>
      <c r="F8" s="357">
        <v>26.83</v>
      </c>
      <c r="G8" s="357">
        <v>0</v>
      </c>
      <c r="H8" s="357">
        <v>0</v>
      </c>
      <c r="I8" s="357">
        <f>SUM(E8:H8)</f>
        <v>37.93</v>
      </c>
      <c r="J8" s="357">
        <f>(D8-I8)</f>
        <v>332.07</v>
      </c>
      <c r="K8" s="588"/>
    </row>
    <row r="9" spans="2:11" ht="24.75" customHeight="1" thickBot="1" x14ac:dyDescent="0.25">
      <c r="B9" s="715" t="s">
        <v>88</v>
      </c>
      <c r="C9" s="716"/>
      <c r="D9" s="716"/>
      <c r="E9" s="716"/>
      <c r="F9" s="716"/>
      <c r="G9" s="716"/>
      <c r="H9" s="716"/>
      <c r="I9" s="716"/>
      <c r="J9" s="716"/>
      <c r="K9" s="717"/>
    </row>
    <row r="10" spans="2:11" ht="54.95" customHeight="1" x14ac:dyDescent="0.2">
      <c r="B10" s="690">
        <v>5</v>
      </c>
      <c r="C10" s="313" t="s">
        <v>67</v>
      </c>
      <c r="D10" s="314">
        <v>920</v>
      </c>
      <c r="E10" s="315">
        <v>27.6</v>
      </c>
      <c r="F10" s="316">
        <v>66.7</v>
      </c>
      <c r="G10" s="316">
        <v>0</v>
      </c>
      <c r="H10" s="316">
        <v>53.04</v>
      </c>
      <c r="I10" s="280">
        <f>SUM(E10:H10)</f>
        <v>147.34</v>
      </c>
      <c r="J10" s="280">
        <f>D10-I10</f>
        <v>772.66</v>
      </c>
      <c r="K10" s="317"/>
    </row>
    <row r="11" spans="2:11" ht="54.95" customHeight="1" thickBot="1" x14ac:dyDescent="0.25">
      <c r="B11" s="136">
        <v>6</v>
      </c>
      <c r="C11" s="273" t="s">
        <v>58</v>
      </c>
      <c r="D11" s="402">
        <v>870</v>
      </c>
      <c r="E11" s="312">
        <v>26.1</v>
      </c>
      <c r="F11" s="312">
        <v>63.08</v>
      </c>
      <c r="G11" s="312">
        <v>0</v>
      </c>
      <c r="H11" s="403">
        <v>48.55</v>
      </c>
      <c r="I11" s="342">
        <f>SUM(E11:H11)</f>
        <v>137.73000000000002</v>
      </c>
      <c r="J11" s="342">
        <f>D11-I11</f>
        <v>732.27</v>
      </c>
      <c r="K11" s="318"/>
    </row>
    <row r="12" spans="2:11" ht="54.95" customHeight="1" thickBot="1" x14ac:dyDescent="0.25">
      <c r="B12" s="738" t="s">
        <v>6</v>
      </c>
      <c r="C12" s="739"/>
      <c r="D12" s="404">
        <f>SUM(D5:D11)</f>
        <v>3696.43</v>
      </c>
      <c r="E12" s="404">
        <f>SUM(E5:E11)</f>
        <v>110.89000000000001</v>
      </c>
      <c r="F12" s="404">
        <f>SUM(F5:F11)</f>
        <v>241.89999999999998</v>
      </c>
      <c r="G12" s="404">
        <f t="shared" ref="E12:J12" si="0">SUM(G5:G11)</f>
        <v>26.1</v>
      </c>
      <c r="H12" s="404">
        <f>SUM(H5:H11)</f>
        <v>135.91</v>
      </c>
      <c r="I12" s="404">
        <f t="shared" si="0"/>
        <v>514.80000000000007</v>
      </c>
      <c r="J12" s="404">
        <f>SUM(J5:J11)</f>
        <v>3181.63</v>
      </c>
      <c r="K12" s="130" t="s">
        <v>49</v>
      </c>
    </row>
    <row r="13" spans="2:11" x14ac:dyDescent="0.2">
      <c r="B13" s="11"/>
      <c r="C13" s="8"/>
      <c r="D13" s="12"/>
      <c r="E13" s="12"/>
      <c r="F13" s="12"/>
      <c r="G13" s="12"/>
      <c r="H13" s="147"/>
      <c r="I13" s="12"/>
      <c r="J13" s="12"/>
      <c r="K13" s="10"/>
    </row>
    <row r="14" spans="2:11" x14ac:dyDescent="0.2">
      <c r="B14" s="11"/>
      <c r="C14" s="13" t="s">
        <v>7</v>
      </c>
      <c r="D14" s="13"/>
      <c r="E14" s="13"/>
      <c r="F14" s="13"/>
      <c r="G14" s="13"/>
      <c r="H14" s="148"/>
      <c r="I14" s="13"/>
      <c r="J14" s="12"/>
      <c r="K14" s="10"/>
    </row>
    <row r="15" spans="2:11" x14ac:dyDescent="0.2">
      <c r="B15" s="439"/>
      <c r="C15" s="3"/>
      <c r="D15" s="3"/>
      <c r="E15" s="3"/>
      <c r="F15" s="3"/>
      <c r="G15" s="3"/>
      <c r="H15" s="222"/>
      <c r="I15" s="3"/>
      <c r="J15" s="320"/>
      <c r="K15" s="10"/>
    </row>
    <row r="16" spans="2:11" x14ac:dyDescent="0.2">
      <c r="B16" s="439"/>
      <c r="C16" s="3" t="str">
        <f>UATM!C17</f>
        <v xml:space="preserve">SR. HERNAN JOSE TORRES </v>
      </c>
      <c r="D16" s="3"/>
      <c r="E16" s="3"/>
      <c r="F16" s="3" t="str">
        <f>UATM!E17</f>
        <v>LICDO. NAHIN ARNELGE FERRUFINO</v>
      </c>
      <c r="G16" s="3"/>
      <c r="H16" s="222"/>
      <c r="I16" s="3"/>
      <c r="J16" s="320" t="str">
        <f>UATM!I17</f>
        <v>LICDA. GLORIA ISABEL GONZALEZ</v>
      </c>
      <c r="K16" s="10"/>
    </row>
    <row r="17" spans="2:10" x14ac:dyDescent="0.2">
      <c r="B17" s="3"/>
      <c r="C17" s="3" t="str">
        <f>UATM!C18</f>
        <v>SINDICO MPAL.</v>
      </c>
      <c r="D17" s="3"/>
      <c r="E17" s="3"/>
      <c r="F17" s="3" t="str">
        <f>UATM!E18</f>
        <v>ALCALDE MPAL</v>
      </c>
      <c r="G17" s="3"/>
      <c r="H17" s="222"/>
      <c r="I17" s="3"/>
      <c r="J17" s="3" t="str">
        <f>UATM!I18</f>
        <v>CONTADORA MPAL</v>
      </c>
    </row>
    <row r="18" spans="2:10" x14ac:dyDescent="0.2">
      <c r="B18" s="3"/>
      <c r="C18" s="3"/>
      <c r="D18" s="3"/>
      <c r="E18" s="3"/>
      <c r="F18" s="3"/>
      <c r="G18" s="3"/>
      <c r="H18" s="222"/>
      <c r="I18" s="3"/>
      <c r="J18" s="3"/>
    </row>
    <row r="19" spans="2:10" x14ac:dyDescent="0.2">
      <c r="B19" s="3"/>
      <c r="C19" s="3"/>
      <c r="D19" s="3"/>
      <c r="E19" s="3"/>
      <c r="F19" s="3"/>
      <c r="G19" s="3"/>
      <c r="H19" s="222"/>
      <c r="I19" s="3"/>
      <c r="J19" s="3"/>
    </row>
    <row r="20" spans="2:10" x14ac:dyDescent="0.2">
      <c r="B20" s="3"/>
      <c r="C20" s="3"/>
      <c r="D20" s="3" t="str">
        <f>UATM!C21</f>
        <v>LICDA. CARINA PATRICIA FLORES</v>
      </c>
      <c r="E20" s="3"/>
      <c r="F20" s="3"/>
      <c r="G20" s="3"/>
      <c r="H20" s="222"/>
      <c r="I20" s="3"/>
      <c r="J20" s="3"/>
    </row>
    <row r="21" spans="2:10" x14ac:dyDescent="0.2">
      <c r="B21" s="3"/>
      <c r="C21" s="3"/>
      <c r="D21" s="3" t="str">
        <f>UATM!C22</f>
        <v>JEFA DE DESARROLLO HUMANO</v>
      </c>
      <c r="E21" s="3"/>
      <c r="F21" s="3"/>
      <c r="G21" s="3" t="str">
        <f>'DESARROLLO HNO'!I27</f>
        <v>SR. MARIO ALBERTO DIAZ</v>
      </c>
      <c r="H21" s="222"/>
      <c r="I21" s="3"/>
      <c r="J21" s="3"/>
    </row>
    <row r="22" spans="2:10" x14ac:dyDescent="0.2">
      <c r="B22" s="3"/>
      <c r="C22" s="3"/>
      <c r="D22" s="3"/>
      <c r="E22" s="3"/>
      <c r="F22" s="3"/>
      <c r="G22" s="3" t="str">
        <f>UATM!F22</f>
        <v>TESORERO MPAL.</v>
      </c>
      <c r="H22" s="222"/>
      <c r="I22" s="3"/>
      <c r="J22" s="3"/>
    </row>
    <row r="23" spans="2:10" x14ac:dyDescent="0.2">
      <c r="B23" s="3"/>
      <c r="C23" s="3"/>
      <c r="D23" s="3"/>
      <c r="E23" s="3"/>
      <c r="F23" s="3"/>
      <c r="G23" s="3"/>
      <c r="H23" s="222"/>
      <c r="I23" s="3"/>
      <c r="J23" s="3"/>
    </row>
  </sheetData>
  <mergeCells count="3">
    <mergeCell ref="B9:K9"/>
    <mergeCell ref="B12:C12"/>
    <mergeCell ref="B4:K4"/>
  </mergeCells>
  <printOptions horizontalCentered="1"/>
  <pageMargins left="0" right="0" top="0.51181102362204722" bottom="0.31496062992125984" header="0" footer="0"/>
  <pageSetup paperSize="5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1:K24"/>
  <sheetViews>
    <sheetView topLeftCell="A2" zoomScale="75" zoomScaleNormal="75" workbookViewId="0">
      <selection activeCell="D8" sqref="D8"/>
    </sheetView>
  </sheetViews>
  <sheetFormatPr baseColWidth="10" defaultRowHeight="12.75" x14ac:dyDescent="0.2"/>
  <cols>
    <col min="1" max="1" width="6" style="6" customWidth="1"/>
    <col min="2" max="2" width="8.85546875" style="6" customWidth="1"/>
    <col min="3" max="3" width="16.85546875" style="6" customWidth="1"/>
    <col min="4" max="4" width="16" style="6" customWidth="1"/>
    <col min="5" max="5" width="14.140625" style="6" customWidth="1"/>
    <col min="6" max="6" width="14.7109375" style="6" customWidth="1"/>
    <col min="7" max="7" width="18.7109375" style="6" customWidth="1"/>
    <col min="8" max="8" width="16.7109375" style="6" customWidth="1"/>
    <col min="9" max="9" width="33" style="6" customWidth="1"/>
    <col min="10" max="16384" width="11.42578125" style="6"/>
  </cols>
  <sheetData>
    <row r="1" spans="2:11" ht="37.5" customHeight="1" x14ac:dyDescent="0.2">
      <c r="D1" s="5" t="str">
        <f>'REG.'!E1</f>
        <v>PLANILLA DE SUELDO DE OCTUBRE 2019</v>
      </c>
    </row>
    <row r="2" spans="2:11" ht="19.5" thickBot="1" x14ac:dyDescent="0.35">
      <c r="B2" s="63"/>
      <c r="C2" s="16"/>
      <c r="D2" s="37"/>
      <c r="E2" s="37"/>
      <c r="F2" s="37"/>
      <c r="G2" s="63"/>
      <c r="H2" s="64"/>
    </row>
    <row r="3" spans="2:11" s="40" customFormat="1" ht="71.25" customHeight="1" thickBot="1" x14ac:dyDescent="0.25">
      <c r="B3" s="522" t="s">
        <v>11</v>
      </c>
      <c r="C3" s="88" t="s">
        <v>1</v>
      </c>
      <c r="D3" s="88" t="s">
        <v>19</v>
      </c>
      <c r="E3" s="88" t="s">
        <v>4</v>
      </c>
      <c r="F3" s="88" t="s">
        <v>14</v>
      </c>
      <c r="G3" s="88" t="s">
        <v>15</v>
      </c>
      <c r="H3" s="88" t="s">
        <v>27</v>
      </c>
      <c r="I3" s="564" t="s">
        <v>22</v>
      </c>
    </row>
    <row r="4" spans="2:11" ht="32.25" customHeight="1" thickBot="1" x14ac:dyDescent="0.25">
      <c r="B4" s="747" t="s">
        <v>35</v>
      </c>
      <c r="C4" s="748"/>
      <c r="D4" s="748"/>
      <c r="E4" s="748"/>
      <c r="F4" s="748"/>
      <c r="G4" s="748"/>
      <c r="H4" s="748"/>
      <c r="I4" s="749"/>
    </row>
    <row r="5" spans="2:11" ht="54.95" customHeight="1" x14ac:dyDescent="0.2">
      <c r="B5" s="483">
        <v>1</v>
      </c>
      <c r="C5" s="121" t="s">
        <v>125</v>
      </c>
      <c r="D5" s="279">
        <v>475</v>
      </c>
      <c r="E5" s="405">
        <v>14.25</v>
      </c>
      <c r="F5" s="484">
        <v>34.44</v>
      </c>
      <c r="G5" s="280">
        <f>SUM(E5:F5)</f>
        <v>48.69</v>
      </c>
      <c r="H5" s="280">
        <f>D5-G5</f>
        <v>426.31</v>
      </c>
      <c r="I5" s="477"/>
    </row>
    <row r="6" spans="2:11" ht="54.95" customHeight="1" x14ac:dyDescent="0.2">
      <c r="B6" s="483">
        <v>2</v>
      </c>
      <c r="C6" s="121" t="s">
        <v>89</v>
      </c>
      <c r="D6" s="279">
        <v>370</v>
      </c>
      <c r="E6" s="405">
        <v>11.1</v>
      </c>
      <c r="F6" s="484">
        <v>26.83</v>
      </c>
      <c r="G6" s="280">
        <f>SUM(E6:F6)</f>
        <v>37.93</v>
      </c>
      <c r="H6" s="280">
        <f>D6-G6</f>
        <v>332.07</v>
      </c>
      <c r="I6" s="477"/>
    </row>
    <row r="7" spans="2:11" ht="54.95" customHeight="1" x14ac:dyDescent="0.2">
      <c r="B7" s="483">
        <v>3</v>
      </c>
      <c r="C7" s="121" t="s">
        <v>89</v>
      </c>
      <c r="D7" s="279">
        <v>445</v>
      </c>
      <c r="E7" s="405">
        <v>13.35</v>
      </c>
      <c r="F7" s="484">
        <v>32.26</v>
      </c>
      <c r="G7" s="280">
        <f>SUM(E7:F7)</f>
        <v>45.61</v>
      </c>
      <c r="H7" s="280">
        <f>D7-G7</f>
        <v>399.39</v>
      </c>
      <c r="I7" s="477"/>
    </row>
    <row r="8" spans="2:11" ht="54.95" customHeight="1" thickBot="1" x14ac:dyDescent="0.25">
      <c r="B8" s="483">
        <v>4</v>
      </c>
      <c r="C8" s="121" t="s">
        <v>71</v>
      </c>
      <c r="D8" s="279">
        <v>410</v>
      </c>
      <c r="E8" s="405">
        <v>12.3</v>
      </c>
      <c r="F8" s="484">
        <v>29.73</v>
      </c>
      <c r="G8" s="280">
        <f>SUM(E8:F8)</f>
        <v>42.03</v>
      </c>
      <c r="H8" s="280">
        <f>D8-G8</f>
        <v>367.97</v>
      </c>
      <c r="I8" s="477"/>
    </row>
    <row r="9" spans="2:11" ht="54.95" customHeight="1" thickBot="1" x14ac:dyDescent="0.25">
      <c r="B9" s="750" t="s">
        <v>98</v>
      </c>
      <c r="C9" s="751"/>
      <c r="D9" s="404">
        <f>SUM(D5:D8)</f>
        <v>1700</v>
      </c>
      <c r="E9" s="404">
        <f>SUM(E5:E8)</f>
        <v>51</v>
      </c>
      <c r="F9" s="404">
        <f>SUM(F5:F8)</f>
        <v>123.26</v>
      </c>
      <c r="G9" s="404">
        <f>SUM(G5:G8)</f>
        <v>174.26000000000002</v>
      </c>
      <c r="H9" s="404">
        <f t="shared" ref="E9:H9" si="0">SUM(H5:H8)</f>
        <v>1525.74</v>
      </c>
      <c r="I9" s="130" t="s">
        <v>49</v>
      </c>
    </row>
    <row r="10" spans="2:11" x14ac:dyDescent="0.2">
      <c r="B10" s="11"/>
      <c r="C10" s="8"/>
      <c r="D10" s="12"/>
      <c r="E10" s="12"/>
      <c r="F10" s="12"/>
      <c r="G10" s="12"/>
      <c r="H10" s="12"/>
      <c r="I10" s="10"/>
    </row>
    <row r="11" spans="2:11" x14ac:dyDescent="0.2">
      <c r="B11" s="11"/>
      <c r="C11" s="8"/>
      <c r="D11" s="12"/>
      <c r="E11" s="12"/>
      <c r="F11" s="12"/>
      <c r="G11" s="12"/>
      <c r="H11" s="12"/>
      <c r="I11" s="10"/>
    </row>
    <row r="12" spans="2:11" x14ac:dyDescent="0.2">
      <c r="B12" s="11"/>
      <c r="C12" s="4"/>
      <c r="D12" s="816"/>
      <c r="E12" s="816"/>
      <c r="F12" s="816"/>
      <c r="G12" s="816"/>
      <c r="H12" s="816"/>
      <c r="I12" s="4"/>
    </row>
    <row r="13" spans="2:11" x14ac:dyDescent="0.2">
      <c r="B13" s="11"/>
      <c r="C13" s="3" t="str">
        <f>'REG.'!C16</f>
        <v xml:space="preserve">SR. HERNAN JOSE TORRES </v>
      </c>
      <c r="D13" s="320"/>
      <c r="E13" s="320" t="str">
        <f>'REG.'!F16</f>
        <v>LICDO. NAHIN ARNELGE FERRUFINO</v>
      </c>
      <c r="F13" s="320"/>
      <c r="G13" s="320"/>
      <c r="H13" s="320" t="str">
        <f>'REG.'!J16</f>
        <v>LICDA. GLORIA ISABEL GONZALEZ</v>
      </c>
      <c r="I13" s="4"/>
    </row>
    <row r="14" spans="2:11" x14ac:dyDescent="0.2">
      <c r="B14" s="11"/>
      <c r="C14" s="3" t="str">
        <f>'REG.'!C17</f>
        <v>SINDICO MPAL.</v>
      </c>
      <c r="D14" s="3"/>
      <c r="E14" s="3" t="str">
        <f>'REG.'!F17</f>
        <v>ALCALDE MPAL</v>
      </c>
      <c r="F14" s="3"/>
      <c r="G14" s="815"/>
      <c r="H14" s="320" t="str">
        <f>'REG.'!J17</f>
        <v>CONTADORA MPAL</v>
      </c>
      <c r="I14" s="4"/>
    </row>
    <row r="15" spans="2:11" x14ac:dyDescent="0.2">
      <c r="B15" s="11"/>
      <c r="C15" s="815"/>
      <c r="D15" s="815"/>
      <c r="E15" s="815"/>
      <c r="F15" s="815"/>
      <c r="G15" s="815"/>
      <c r="H15" s="320"/>
      <c r="I15" s="4"/>
      <c r="J15" s="5"/>
      <c r="K15" s="5"/>
    </row>
    <row r="16" spans="2:11" x14ac:dyDescent="0.2">
      <c r="B16" s="11"/>
      <c r="C16" s="815"/>
      <c r="D16" s="815"/>
      <c r="E16" s="815"/>
      <c r="F16" s="815"/>
      <c r="G16" s="815"/>
      <c r="H16" s="320"/>
      <c r="I16" s="4"/>
      <c r="J16" s="5"/>
      <c r="K16" s="5"/>
    </row>
    <row r="17" spans="2:11" x14ac:dyDescent="0.2">
      <c r="B17" s="11"/>
      <c r="C17" s="815"/>
      <c r="D17" s="815"/>
      <c r="E17" s="815"/>
      <c r="F17" s="815"/>
      <c r="G17" s="815"/>
      <c r="H17" s="320"/>
      <c r="I17" s="4"/>
      <c r="J17" s="5"/>
      <c r="K17" s="5"/>
    </row>
    <row r="18" spans="2:11" s="77" customFormat="1" ht="15.75" x14ac:dyDescent="0.25">
      <c r="B18" s="99"/>
      <c r="C18" s="707"/>
      <c r="D18" s="707" t="str">
        <f>'REG.'!D20</f>
        <v>LICDA. CARINA PATRICIA FLORES</v>
      </c>
      <c r="E18" s="707"/>
      <c r="F18" s="711"/>
      <c r="G18" s="78" t="str">
        <f>'REG.'!G21</f>
        <v>SR. MARIO ALBERTO DIAZ</v>
      </c>
      <c r="H18" s="78"/>
      <c r="I18" s="817"/>
      <c r="K18" s="53"/>
    </row>
    <row r="19" spans="2:11" s="77" customFormat="1" ht="15.75" x14ac:dyDescent="0.25">
      <c r="B19" s="99"/>
      <c r="C19" s="707"/>
      <c r="D19" s="707" t="str">
        <f>'REG.'!D21</f>
        <v>JEFA DE DESARROLLO HUMANO</v>
      </c>
      <c r="E19" s="707"/>
      <c r="F19" s="711"/>
      <c r="G19" s="78" t="str">
        <f>'REG.'!G22</f>
        <v>TESORERO MPAL.</v>
      </c>
      <c r="H19" s="78"/>
      <c r="I19" s="817"/>
      <c r="K19" s="53"/>
    </row>
    <row r="20" spans="2:11" s="36" customFormat="1" ht="15.75" x14ac:dyDescent="0.25">
      <c r="B20" s="298"/>
      <c r="C20" s="298"/>
      <c r="D20" s="298"/>
      <c r="E20" s="298"/>
      <c r="F20" s="64"/>
      <c r="G20" s="133"/>
      <c r="H20" s="133"/>
      <c r="I20" s="45"/>
      <c r="J20" s="45"/>
      <c r="K20" s="45"/>
    </row>
    <row r="21" spans="2:11" s="36" customFormat="1" ht="12.75" customHeight="1" x14ac:dyDescent="0.25">
      <c r="B21" s="298"/>
      <c r="C21" s="298"/>
      <c r="D21" s="298"/>
      <c r="E21" s="298"/>
      <c r="F21" s="64"/>
      <c r="G21" s="133"/>
      <c r="H21" s="133"/>
      <c r="I21" s="45"/>
      <c r="J21" s="45"/>
      <c r="K21" s="45"/>
    </row>
    <row r="22" spans="2:11" s="36" customFormat="1" ht="12.75" customHeight="1" x14ac:dyDescent="0.25">
      <c r="B22" s="45"/>
      <c r="C22" s="45"/>
      <c r="D22" s="45"/>
      <c r="E22" s="45"/>
      <c r="F22" s="45"/>
      <c r="J22" s="45"/>
      <c r="K22" s="45"/>
    </row>
    <row r="23" spans="2:11" s="36" customFormat="1" ht="15" x14ac:dyDescent="0.25">
      <c r="B23" s="45"/>
      <c r="C23" s="45"/>
      <c r="D23" s="45"/>
      <c r="E23" s="45"/>
      <c r="F23" s="45"/>
      <c r="J23" s="45"/>
      <c r="K23" s="45"/>
    </row>
    <row r="24" spans="2:1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2">
    <mergeCell ref="B4:I4"/>
    <mergeCell ref="B9:C9"/>
  </mergeCells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45F71"/>
  </sheetPr>
  <dimension ref="B1:L23"/>
  <sheetViews>
    <sheetView showWhiteSpace="0" topLeftCell="A4" zoomScale="69" zoomScaleNormal="69" zoomScalePageLayoutView="75" workbookViewId="0">
      <selection activeCell="F14" sqref="F14"/>
    </sheetView>
  </sheetViews>
  <sheetFormatPr baseColWidth="10" defaultRowHeight="12.75" x14ac:dyDescent="0.2"/>
  <cols>
    <col min="1" max="1" width="19.42578125" style="111" customWidth="1"/>
    <col min="2" max="2" width="4.28515625" style="111" customWidth="1"/>
    <col min="3" max="3" width="15.42578125" style="137" customWidth="1"/>
    <col min="4" max="4" width="13.42578125" style="189" customWidth="1"/>
    <col min="5" max="5" width="14.42578125" style="189" customWidth="1"/>
    <col min="6" max="6" width="12" style="189" customWidth="1"/>
    <col min="7" max="7" width="12.42578125" style="189" customWidth="1"/>
    <col min="8" max="8" width="12" style="189" customWidth="1"/>
    <col min="9" max="9" width="13.5703125" style="189" customWidth="1"/>
    <col min="10" max="10" width="14.140625" style="189" customWidth="1"/>
    <col min="11" max="11" width="31.140625" style="111" customWidth="1"/>
    <col min="12" max="16384" width="11.42578125" style="111"/>
  </cols>
  <sheetData>
    <row r="1" spans="2:12" x14ac:dyDescent="0.2">
      <c r="E1" s="830" t="str">
        <f>MERC.MLES!D1</f>
        <v>PLANILLA DE SUELDO DE OCTUBRE 2019</v>
      </c>
    </row>
    <row r="2" spans="2:12" ht="16.5" thickBot="1" x14ac:dyDescent="0.3">
      <c r="B2" s="99"/>
      <c r="C2" s="225"/>
      <c r="D2" s="188"/>
      <c r="I2" s="188"/>
      <c r="J2" s="188"/>
      <c r="K2" s="99"/>
    </row>
    <row r="3" spans="2:12" s="77" customFormat="1" ht="84.75" customHeight="1" thickBot="1" x14ac:dyDescent="0.3">
      <c r="B3" s="233" t="s">
        <v>11</v>
      </c>
      <c r="C3" s="234" t="s">
        <v>1</v>
      </c>
      <c r="D3" s="235" t="s">
        <v>19</v>
      </c>
      <c r="E3" s="235" t="s">
        <v>2</v>
      </c>
      <c r="F3" s="235" t="s">
        <v>14</v>
      </c>
      <c r="G3" s="235" t="s">
        <v>120</v>
      </c>
      <c r="H3" s="235" t="s">
        <v>8</v>
      </c>
      <c r="I3" s="235" t="s">
        <v>139</v>
      </c>
      <c r="J3" s="480" t="s">
        <v>24</v>
      </c>
      <c r="K3" s="481" t="s">
        <v>5</v>
      </c>
    </row>
    <row r="4" spans="2:12" ht="24.75" customHeight="1" thickBot="1" x14ac:dyDescent="0.25">
      <c r="B4" s="752" t="s">
        <v>52</v>
      </c>
      <c r="C4" s="753"/>
      <c r="D4" s="753"/>
      <c r="E4" s="753"/>
      <c r="F4" s="753"/>
      <c r="G4" s="753"/>
      <c r="H4" s="753"/>
      <c r="I4" s="753"/>
      <c r="J4" s="753"/>
      <c r="K4" s="754"/>
    </row>
    <row r="5" spans="2:12" ht="50.1" customHeight="1" thickBot="1" x14ac:dyDescent="0.25">
      <c r="B5" s="546">
        <v>1</v>
      </c>
      <c r="C5" s="686" t="s">
        <v>149</v>
      </c>
      <c r="D5" s="547">
        <v>505</v>
      </c>
      <c r="E5" s="548">
        <v>15.15</v>
      </c>
      <c r="F5" s="549">
        <v>36.61</v>
      </c>
      <c r="G5" s="549">
        <v>0</v>
      </c>
      <c r="H5" s="550">
        <v>0</v>
      </c>
      <c r="I5" s="551">
        <f>SUM(E5:H5)</f>
        <v>51.76</v>
      </c>
      <c r="J5" s="552">
        <f>+D5-I5</f>
        <v>453.24</v>
      </c>
      <c r="K5" s="553"/>
    </row>
    <row r="6" spans="2:12" ht="20.25" customHeight="1" thickBot="1" x14ac:dyDescent="0.25">
      <c r="B6" s="755" t="s">
        <v>60</v>
      </c>
      <c r="C6" s="756"/>
      <c r="D6" s="756"/>
      <c r="E6" s="756"/>
      <c r="F6" s="756"/>
      <c r="G6" s="756"/>
      <c r="H6" s="756"/>
      <c r="I6" s="756"/>
      <c r="J6" s="756"/>
      <c r="K6" s="757"/>
    </row>
    <row r="7" spans="2:12" ht="49.5" customHeight="1" x14ac:dyDescent="0.2">
      <c r="B7" s="619">
        <v>2</v>
      </c>
      <c r="C7" s="620" t="s">
        <v>122</v>
      </c>
      <c r="D7" s="621">
        <v>475</v>
      </c>
      <c r="E7" s="622">
        <v>14.25</v>
      </c>
      <c r="F7" s="623">
        <v>34.44</v>
      </c>
      <c r="G7" s="624">
        <v>0</v>
      </c>
      <c r="H7" s="624">
        <v>0</v>
      </c>
      <c r="I7" s="424">
        <f t="shared" ref="I7:I12" si="0">SUM(E7:H7)</f>
        <v>48.69</v>
      </c>
      <c r="J7" s="478">
        <f t="shared" ref="J7:J12" si="1">+D7-I7</f>
        <v>426.31</v>
      </c>
      <c r="K7" s="625"/>
    </row>
    <row r="8" spans="2:12" ht="49.5" customHeight="1" x14ac:dyDescent="0.3">
      <c r="B8" s="417">
        <v>3</v>
      </c>
      <c r="C8" s="425" t="s">
        <v>29</v>
      </c>
      <c r="D8" s="337">
        <v>475</v>
      </c>
      <c r="E8" s="337">
        <v>14.25</v>
      </c>
      <c r="F8" s="337">
        <v>0</v>
      </c>
      <c r="G8" s="337">
        <v>0</v>
      </c>
      <c r="H8" s="422">
        <v>28.5</v>
      </c>
      <c r="I8" s="424">
        <f t="shared" si="0"/>
        <v>42.75</v>
      </c>
      <c r="J8" s="478">
        <f t="shared" si="1"/>
        <v>432.25</v>
      </c>
      <c r="K8" s="479"/>
    </row>
    <row r="9" spans="2:12" ht="50.1" customHeight="1" x14ac:dyDescent="0.3">
      <c r="B9" s="417">
        <v>4</v>
      </c>
      <c r="C9" s="418" t="s">
        <v>29</v>
      </c>
      <c r="D9" s="475">
        <v>400</v>
      </c>
      <c r="E9" s="337">
        <v>12</v>
      </c>
      <c r="F9" s="337">
        <v>29</v>
      </c>
      <c r="G9" s="337">
        <v>0</v>
      </c>
      <c r="H9" s="422">
        <v>0</v>
      </c>
      <c r="I9" s="424">
        <f t="shared" si="0"/>
        <v>41</v>
      </c>
      <c r="J9" s="478">
        <f t="shared" si="1"/>
        <v>359</v>
      </c>
      <c r="K9" s="479"/>
    </row>
    <row r="10" spans="2:12" ht="50.1" customHeight="1" x14ac:dyDescent="0.3">
      <c r="B10" s="417">
        <v>5</v>
      </c>
      <c r="C10" s="419" t="s">
        <v>29</v>
      </c>
      <c r="D10" s="420">
        <v>360</v>
      </c>
      <c r="E10" s="421">
        <v>10.8</v>
      </c>
      <c r="F10" s="421">
        <v>0</v>
      </c>
      <c r="G10" s="421">
        <v>26.1</v>
      </c>
      <c r="H10" s="422">
        <v>0</v>
      </c>
      <c r="I10" s="424">
        <f t="shared" si="0"/>
        <v>36.900000000000006</v>
      </c>
      <c r="J10" s="478">
        <f t="shared" si="1"/>
        <v>323.10000000000002</v>
      </c>
      <c r="K10" s="479"/>
    </row>
    <row r="11" spans="2:12" ht="50.1" customHeight="1" x14ac:dyDescent="0.3">
      <c r="B11" s="417">
        <v>6</v>
      </c>
      <c r="C11" s="419" t="s">
        <v>29</v>
      </c>
      <c r="D11" s="420">
        <v>325</v>
      </c>
      <c r="E11" s="421">
        <v>9.75</v>
      </c>
      <c r="F11" s="421" t="s">
        <v>38</v>
      </c>
      <c r="G11" s="421">
        <v>0</v>
      </c>
      <c r="H11" s="423">
        <v>19.5</v>
      </c>
      <c r="I11" s="424">
        <f t="shared" si="0"/>
        <v>29.25</v>
      </c>
      <c r="J11" s="507">
        <f t="shared" si="1"/>
        <v>295.75</v>
      </c>
      <c r="K11" s="508"/>
    </row>
    <row r="12" spans="2:12" ht="50.1" customHeight="1" thickBot="1" x14ac:dyDescent="0.35">
      <c r="B12" s="417">
        <v>7</v>
      </c>
      <c r="C12" s="419" t="s">
        <v>29</v>
      </c>
      <c r="D12" s="420">
        <v>315</v>
      </c>
      <c r="E12" s="421">
        <v>9.4499999999999993</v>
      </c>
      <c r="F12" s="421">
        <v>22.84</v>
      </c>
      <c r="G12" s="421">
        <v>0</v>
      </c>
      <c r="H12" s="423">
        <v>0</v>
      </c>
      <c r="I12" s="424">
        <f t="shared" si="0"/>
        <v>32.29</v>
      </c>
      <c r="J12" s="507">
        <f t="shared" si="1"/>
        <v>282.70999999999998</v>
      </c>
      <c r="K12" s="626"/>
    </row>
    <row r="13" spans="2:12" s="113" customFormat="1" ht="50.1" customHeight="1" thickBot="1" x14ac:dyDescent="0.25">
      <c r="B13" s="750" t="s">
        <v>99</v>
      </c>
      <c r="C13" s="751"/>
      <c r="D13" s="338">
        <f>SUM(D5:D12)</f>
        <v>2855</v>
      </c>
      <c r="E13" s="338">
        <f>SUM(E5:E12)</f>
        <v>85.65</v>
      </c>
      <c r="F13" s="338">
        <f>SUM(F5:F12)</f>
        <v>122.89</v>
      </c>
      <c r="G13" s="338">
        <f t="shared" ref="D13:J13" si="2">SUM(G5:G12)</f>
        <v>26.1</v>
      </c>
      <c r="H13" s="338">
        <f t="shared" si="2"/>
        <v>48</v>
      </c>
      <c r="I13" s="338">
        <f t="shared" si="2"/>
        <v>282.64</v>
      </c>
      <c r="J13" s="482">
        <f t="shared" si="2"/>
        <v>2572.36</v>
      </c>
      <c r="K13" s="130" t="s">
        <v>72</v>
      </c>
    </row>
    <row r="14" spans="2:12" x14ac:dyDescent="0.2">
      <c r="B14" s="114"/>
      <c r="C14" s="140"/>
      <c r="D14" s="190"/>
      <c r="E14" s="190"/>
      <c r="F14" s="190"/>
      <c r="G14" s="190"/>
      <c r="H14" s="190"/>
      <c r="I14" s="190"/>
      <c r="J14" s="190"/>
      <c r="K14" s="115"/>
    </row>
    <row r="15" spans="2:12" x14ac:dyDescent="0.2">
      <c r="B15" s="114"/>
      <c r="C15" s="140"/>
      <c r="D15" s="190"/>
      <c r="E15" s="190"/>
      <c r="F15" s="190"/>
      <c r="G15" s="190"/>
      <c r="H15" s="190"/>
      <c r="I15" s="190"/>
      <c r="J15" s="190"/>
      <c r="K15" s="115"/>
    </row>
    <row r="16" spans="2:12" ht="14.25" x14ac:dyDescent="0.2">
      <c r="B16" s="3"/>
      <c r="C16" s="222"/>
      <c r="D16" s="319"/>
      <c r="E16" s="319"/>
      <c r="F16" s="319"/>
      <c r="G16" s="319"/>
      <c r="H16" s="319"/>
      <c r="I16" s="319"/>
      <c r="J16" s="319"/>
      <c r="K16" s="3"/>
      <c r="L16" s="116"/>
    </row>
    <row r="17" spans="3:10" x14ac:dyDescent="0.2">
      <c r="C17" s="137" t="str">
        <f>MERC.MLES!C13</f>
        <v xml:space="preserve">SR. HERNAN JOSE TORRES </v>
      </c>
      <c r="F17" s="189" t="str">
        <f>MERC.MLES!E13</f>
        <v>LICDO. NAHIN ARNELGE FERRUFINO</v>
      </c>
      <c r="J17" s="189" t="str">
        <f>MERC.MLES!H13</f>
        <v>LICDA. GLORIA ISABEL GONZALEZ</v>
      </c>
    </row>
    <row r="18" spans="3:10" x14ac:dyDescent="0.2">
      <c r="C18" s="137" t="str">
        <f>MERC.MLES!C14</f>
        <v>SINDICO MPAL.</v>
      </c>
      <c r="F18" s="189" t="str">
        <f>MERC.MLES!E14</f>
        <v>ALCALDE MPAL</v>
      </c>
      <c r="J18" s="189" t="str">
        <f>MERC.MLES!H14</f>
        <v>CONTADORA MPAL</v>
      </c>
    </row>
    <row r="22" spans="3:10" x14ac:dyDescent="0.2">
      <c r="D22" s="189" t="str">
        <f>MERC.MLES!D18</f>
        <v>LICDA. CARINA PATRICIA FLORES</v>
      </c>
      <c r="H22" s="189" t="str">
        <f>MERC.MLES!G18</f>
        <v>SR. MARIO ALBERTO DIAZ</v>
      </c>
    </row>
    <row r="23" spans="3:10" x14ac:dyDescent="0.2">
      <c r="D23" s="189" t="str">
        <f>MERC.MLES!D19</f>
        <v>JEFA DE DESARROLLO HUMANO</v>
      </c>
      <c r="H23" s="189" t="str">
        <f>MERC.MLES!G19</f>
        <v>TESORERO MPAL.</v>
      </c>
    </row>
  </sheetData>
  <mergeCells count="3">
    <mergeCell ref="B4:K4"/>
    <mergeCell ref="B6:K6"/>
    <mergeCell ref="B13:C13"/>
  </mergeCells>
  <pageMargins left="0.23622047244094491" right="0.23622047244094491" top="0.74803149606299213" bottom="0.74803149606299213" header="0.31496062992125984" footer="0.31496062992125984"/>
  <pageSetup paperSize="5" scale="46" orientation="landscape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">
    <tabColor theme="2" tint="-0.89999084444715716"/>
  </sheetPr>
  <dimension ref="A1:M38"/>
  <sheetViews>
    <sheetView topLeftCell="A13" zoomScale="71" zoomScaleNormal="71" workbookViewId="0">
      <selection activeCell="B19" sqref="B19"/>
    </sheetView>
  </sheetViews>
  <sheetFormatPr baseColWidth="10" defaultRowHeight="12.75" x14ac:dyDescent="0.2"/>
  <cols>
    <col min="1" max="1" width="4.28515625" style="6" customWidth="1"/>
    <col min="2" max="2" width="18" style="6" customWidth="1"/>
    <col min="3" max="3" width="16.7109375" style="6" customWidth="1"/>
    <col min="4" max="4" width="13.85546875" style="6" customWidth="1"/>
    <col min="5" max="7" width="14.42578125" style="6" customWidth="1"/>
    <col min="8" max="8" width="14" style="137" customWidth="1"/>
    <col min="9" max="9" width="15" style="6" customWidth="1"/>
    <col min="10" max="10" width="16" style="6" customWidth="1"/>
    <col min="11" max="11" width="34.42578125" style="6" customWidth="1"/>
    <col min="12" max="16384" width="11.42578125" style="6"/>
  </cols>
  <sheetData>
    <row r="1" spans="1:13" ht="42" customHeight="1" x14ac:dyDescent="0.25">
      <c r="D1" s="847" t="str">
        <f>AIP!E1</f>
        <v>PLANILLA DE SUELDO DE OCTUBRE 2019</v>
      </c>
      <c r="F1" s="846"/>
    </row>
    <row r="2" spans="1:13" ht="21" customHeight="1" x14ac:dyDescent="0.35">
      <c r="A2" s="762"/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9"/>
      <c r="M2" s="9"/>
    </row>
    <row r="3" spans="1:13" ht="12" customHeight="1" thickBot="1" x14ac:dyDescent="0.4">
      <c r="A3" s="63"/>
      <c r="B3" s="16"/>
      <c r="C3" s="37"/>
      <c r="D3" s="37"/>
      <c r="E3" s="37"/>
      <c r="F3" s="37"/>
      <c r="G3" s="577"/>
      <c r="J3" s="75"/>
      <c r="K3" s="76"/>
    </row>
    <row r="4" spans="1:13" s="40" customFormat="1" ht="110.25" customHeight="1" thickBot="1" x14ac:dyDescent="0.25">
      <c r="A4" s="90" t="s">
        <v>11</v>
      </c>
      <c r="B4" s="92" t="s">
        <v>1</v>
      </c>
      <c r="C4" s="92" t="s">
        <v>19</v>
      </c>
      <c r="D4" s="92" t="s">
        <v>4</v>
      </c>
      <c r="E4" s="92" t="s">
        <v>14</v>
      </c>
      <c r="F4" s="92" t="s">
        <v>18</v>
      </c>
      <c r="G4" s="92" t="s">
        <v>8</v>
      </c>
      <c r="H4" s="585" t="s">
        <v>133</v>
      </c>
      <c r="I4" s="92" t="s">
        <v>21</v>
      </c>
      <c r="J4" s="92" t="s">
        <v>27</v>
      </c>
      <c r="K4" s="437" t="s">
        <v>22</v>
      </c>
    </row>
    <row r="5" spans="1:13" s="40" customFormat="1" ht="30.75" customHeight="1" thickBot="1" x14ac:dyDescent="0.25">
      <c r="A5" s="759" t="s">
        <v>59</v>
      </c>
      <c r="B5" s="760"/>
      <c r="C5" s="760"/>
      <c r="D5" s="760"/>
      <c r="E5" s="760"/>
      <c r="F5" s="760"/>
      <c r="G5" s="760"/>
      <c r="H5" s="760"/>
      <c r="I5" s="760"/>
      <c r="J5" s="760"/>
      <c r="K5" s="761"/>
    </row>
    <row r="6" spans="1:13" s="40" customFormat="1" ht="50.25" customHeight="1" x14ac:dyDescent="0.2">
      <c r="A6" s="183">
        <v>1</v>
      </c>
      <c r="B6" s="517" t="s">
        <v>154</v>
      </c>
      <c r="C6" s="676">
        <v>361</v>
      </c>
      <c r="D6" s="676">
        <v>10.83</v>
      </c>
      <c r="E6" s="676">
        <v>26.17</v>
      </c>
      <c r="F6" s="691">
        <v>0</v>
      </c>
      <c r="G6" s="691">
        <v>0</v>
      </c>
      <c r="H6" s="692">
        <v>0</v>
      </c>
      <c r="I6" s="676">
        <f>SUM(D6:H6)</f>
        <v>37</v>
      </c>
      <c r="J6" s="676">
        <f>(C6-I6)</f>
        <v>324</v>
      </c>
      <c r="K6" s="693"/>
    </row>
    <row r="7" spans="1:13" s="67" customFormat="1" ht="33.75" customHeight="1" thickBot="1" x14ac:dyDescent="0.25">
      <c r="A7" s="768" t="s">
        <v>73</v>
      </c>
      <c r="B7" s="769"/>
      <c r="C7" s="769"/>
      <c r="D7" s="769"/>
      <c r="E7" s="769"/>
      <c r="F7" s="769"/>
      <c r="G7" s="769"/>
      <c r="H7" s="769"/>
      <c r="I7" s="769"/>
      <c r="J7" s="769"/>
      <c r="K7" s="770"/>
    </row>
    <row r="8" spans="1:13" s="609" customFormat="1" ht="50.25" customHeight="1" x14ac:dyDescent="0.2">
      <c r="A8" s="612">
        <v>2</v>
      </c>
      <c r="B8" s="610" t="s">
        <v>145</v>
      </c>
      <c r="C8" s="611">
        <v>445</v>
      </c>
      <c r="D8" s="611">
        <v>13.35</v>
      </c>
      <c r="E8" s="611">
        <v>32.26</v>
      </c>
      <c r="F8" s="613">
        <v>0</v>
      </c>
      <c r="G8" s="613">
        <v>0</v>
      </c>
      <c r="H8" s="613">
        <v>0</v>
      </c>
      <c r="I8" s="618">
        <f>SUM(D8:H8)</f>
        <v>45.61</v>
      </c>
      <c r="J8" s="618">
        <f>(C8-I8)</f>
        <v>399.39</v>
      </c>
      <c r="K8" s="614"/>
    </row>
    <row r="9" spans="1:13" s="67" customFormat="1" ht="62.25" customHeight="1" thickBot="1" x14ac:dyDescent="0.25">
      <c r="A9" s="410">
        <v>3</v>
      </c>
      <c r="B9" s="426" t="s">
        <v>75</v>
      </c>
      <c r="C9" s="615">
        <v>340</v>
      </c>
      <c r="D9" s="157">
        <v>10.199999999999999</v>
      </c>
      <c r="E9" s="157">
        <v>24.65</v>
      </c>
      <c r="F9" s="616">
        <v>0</v>
      </c>
      <c r="G9" s="616">
        <v>0</v>
      </c>
      <c r="H9" s="616">
        <v>0</v>
      </c>
      <c r="I9" s="131">
        <f>SUM(D9:H9)</f>
        <v>34.849999999999994</v>
      </c>
      <c r="J9" s="131">
        <f>(C9-I9)</f>
        <v>305.14999999999998</v>
      </c>
      <c r="K9" s="411"/>
    </row>
    <row r="10" spans="1:13" ht="24" customHeight="1" thickBot="1" x14ac:dyDescent="0.25">
      <c r="A10" s="765" t="s">
        <v>100</v>
      </c>
      <c r="B10" s="766"/>
      <c r="C10" s="766"/>
      <c r="D10" s="766"/>
      <c r="E10" s="766"/>
      <c r="F10" s="766"/>
      <c r="G10" s="766"/>
      <c r="H10" s="766"/>
      <c r="I10" s="766"/>
      <c r="J10" s="766"/>
      <c r="K10" s="767"/>
    </row>
    <row r="11" spans="1:13" ht="50.25" customHeight="1" x14ac:dyDescent="0.2">
      <c r="A11" s="658">
        <v>4</v>
      </c>
      <c r="B11" s="578" t="s">
        <v>122</v>
      </c>
      <c r="C11" s="579">
        <v>410</v>
      </c>
      <c r="D11" s="579">
        <v>12.3</v>
      </c>
      <c r="E11" s="579">
        <v>0</v>
      </c>
      <c r="F11" s="579">
        <v>0</v>
      </c>
      <c r="G11" s="579">
        <v>24.6</v>
      </c>
      <c r="H11" s="579">
        <v>0</v>
      </c>
      <c r="I11" s="579">
        <f t="shared" ref="I11:I17" si="0">SUM(D11:H11)</f>
        <v>36.900000000000006</v>
      </c>
      <c r="J11" s="579">
        <f t="shared" ref="J11:J17" si="1">(C11-I11)</f>
        <v>373.1</v>
      </c>
      <c r="K11" s="659"/>
    </row>
    <row r="12" spans="1:13" ht="56.25" customHeight="1" x14ac:dyDescent="0.2">
      <c r="A12" s="516">
        <v>5</v>
      </c>
      <c r="B12" s="517" t="s">
        <v>113</v>
      </c>
      <c r="C12" s="518">
        <v>330</v>
      </c>
      <c r="D12" s="518">
        <v>9.9</v>
      </c>
      <c r="E12" s="518">
        <v>23.93</v>
      </c>
      <c r="F12" s="518">
        <v>0</v>
      </c>
      <c r="G12" s="518">
        <v>0</v>
      </c>
      <c r="H12" s="518">
        <v>0</v>
      </c>
      <c r="I12" s="518">
        <f t="shared" si="0"/>
        <v>33.83</v>
      </c>
      <c r="J12" s="518">
        <f t="shared" si="1"/>
        <v>296.17</v>
      </c>
      <c r="K12" s="519"/>
    </row>
    <row r="13" spans="1:13" ht="66.75" customHeight="1" x14ac:dyDescent="0.2">
      <c r="A13" s="516">
        <v>6</v>
      </c>
      <c r="B13" s="517" t="s">
        <v>141</v>
      </c>
      <c r="C13" s="518">
        <v>315</v>
      </c>
      <c r="D13" s="518">
        <v>9.4499999999999993</v>
      </c>
      <c r="E13" s="518">
        <v>22.84</v>
      </c>
      <c r="F13" s="518">
        <v>0</v>
      </c>
      <c r="G13" s="518">
        <v>0</v>
      </c>
      <c r="H13" s="518">
        <v>0</v>
      </c>
      <c r="I13" s="518">
        <f t="shared" si="0"/>
        <v>32.29</v>
      </c>
      <c r="J13" s="518">
        <f t="shared" si="1"/>
        <v>282.70999999999998</v>
      </c>
      <c r="K13" s="519"/>
    </row>
    <row r="14" spans="1:13" s="67" customFormat="1" ht="51" customHeight="1" x14ac:dyDescent="0.2">
      <c r="A14" s="406">
        <v>7</v>
      </c>
      <c r="B14" s="473" t="s">
        <v>66</v>
      </c>
      <c r="C14" s="295">
        <v>360</v>
      </c>
      <c r="D14" s="134">
        <v>10.8</v>
      </c>
      <c r="E14" s="134">
        <v>26.1</v>
      </c>
      <c r="F14" s="134">
        <v>0</v>
      </c>
      <c r="G14" s="134">
        <v>0</v>
      </c>
      <c r="H14" s="151">
        <v>0</v>
      </c>
      <c r="I14" s="60">
        <f t="shared" si="0"/>
        <v>36.900000000000006</v>
      </c>
      <c r="J14" s="60">
        <f t="shared" si="1"/>
        <v>323.10000000000002</v>
      </c>
      <c r="K14" s="408"/>
    </row>
    <row r="15" spans="1:13" ht="51" customHeight="1" x14ac:dyDescent="0.2">
      <c r="A15" s="406">
        <v>8</v>
      </c>
      <c r="B15" s="473" t="s">
        <v>66</v>
      </c>
      <c r="C15" s="151">
        <v>315</v>
      </c>
      <c r="D15" s="60">
        <v>9.4499999999999993</v>
      </c>
      <c r="E15" s="409">
        <v>0</v>
      </c>
      <c r="F15" s="409">
        <v>22.84</v>
      </c>
      <c r="G15" s="409">
        <v>0</v>
      </c>
      <c r="H15" s="409">
        <v>0</v>
      </c>
      <c r="I15" s="60">
        <f t="shared" si="0"/>
        <v>32.29</v>
      </c>
      <c r="J15" s="60">
        <f t="shared" si="1"/>
        <v>282.70999999999998</v>
      </c>
      <c r="K15" s="407"/>
    </row>
    <row r="16" spans="1:13" ht="51" customHeight="1" x14ac:dyDescent="0.2">
      <c r="A16" s="406">
        <v>9</v>
      </c>
      <c r="B16" s="281" t="s">
        <v>143</v>
      </c>
      <c r="C16" s="409">
        <v>370</v>
      </c>
      <c r="D16" s="409">
        <v>11.1</v>
      </c>
      <c r="E16" s="409">
        <v>0</v>
      </c>
      <c r="F16" s="409">
        <v>26.83</v>
      </c>
      <c r="G16" s="409">
        <v>0</v>
      </c>
      <c r="H16" s="409">
        <v>0</v>
      </c>
      <c r="I16" s="60">
        <f t="shared" si="0"/>
        <v>37.93</v>
      </c>
      <c r="J16" s="60">
        <f t="shared" si="1"/>
        <v>332.07</v>
      </c>
      <c r="K16" s="407"/>
    </row>
    <row r="17" spans="1:12" ht="64.5" customHeight="1" thickBot="1" x14ac:dyDescent="0.25">
      <c r="A17" s="410">
        <v>10</v>
      </c>
      <c r="B17" s="283" t="s">
        <v>90</v>
      </c>
      <c r="C17" s="284">
        <v>331</v>
      </c>
      <c r="D17" s="131">
        <v>9.93</v>
      </c>
      <c r="E17" s="284">
        <v>24</v>
      </c>
      <c r="F17" s="284">
        <v>0</v>
      </c>
      <c r="G17" s="284">
        <v>0</v>
      </c>
      <c r="H17" s="284">
        <v>0</v>
      </c>
      <c r="I17" s="131">
        <f>SUM(D17:H17)</f>
        <v>33.93</v>
      </c>
      <c r="J17" s="131">
        <f t="shared" si="1"/>
        <v>297.07</v>
      </c>
      <c r="K17" s="411"/>
    </row>
    <row r="18" spans="1:12" ht="24" customHeight="1" thickBot="1" x14ac:dyDescent="0.25">
      <c r="A18" s="747" t="s">
        <v>82</v>
      </c>
      <c r="B18" s="748"/>
      <c r="C18" s="748"/>
      <c r="D18" s="748"/>
      <c r="E18" s="748"/>
      <c r="F18" s="748"/>
      <c r="G18" s="748"/>
      <c r="H18" s="748"/>
      <c r="I18" s="748"/>
      <c r="J18" s="748"/>
      <c r="K18" s="749"/>
    </row>
    <row r="19" spans="1:12" ht="62.25" customHeight="1" thickBot="1" x14ac:dyDescent="0.25">
      <c r="A19" s="412">
        <v>11</v>
      </c>
      <c r="B19" s="413" t="s">
        <v>39</v>
      </c>
      <c r="C19" s="259">
        <v>1100</v>
      </c>
      <c r="D19" s="260">
        <v>30</v>
      </c>
      <c r="E19" s="185">
        <v>79.75</v>
      </c>
      <c r="F19" s="414">
        <v>0</v>
      </c>
      <c r="G19" s="414">
        <v>0</v>
      </c>
      <c r="H19" s="415">
        <v>79</v>
      </c>
      <c r="I19" s="166">
        <f>SUM(D19:H19)</f>
        <v>188.75</v>
      </c>
      <c r="J19" s="166">
        <f>(C19-I19)</f>
        <v>911.25</v>
      </c>
      <c r="K19" s="416"/>
    </row>
    <row r="20" spans="1:12" ht="39.950000000000003" customHeight="1" thickBot="1" x14ac:dyDescent="0.25">
      <c r="A20" s="763" t="s">
        <v>6</v>
      </c>
      <c r="B20" s="764"/>
      <c r="C20" s="129">
        <f>SUM(C6:C19)</f>
        <v>4677</v>
      </c>
      <c r="D20" s="129">
        <f>SUM(D6:D19)</f>
        <v>137.30999999999997</v>
      </c>
      <c r="E20" s="129">
        <f>SUM(E6:E19)</f>
        <v>259.7</v>
      </c>
      <c r="F20" s="129">
        <f t="shared" ref="D20:J20" si="2">SUM(F6:F19)</f>
        <v>49.67</v>
      </c>
      <c r="G20" s="129">
        <f>SUM(G6:G19)</f>
        <v>24.6</v>
      </c>
      <c r="H20" s="129">
        <f t="shared" si="2"/>
        <v>79</v>
      </c>
      <c r="I20" s="129">
        <f>SUM(I6:I19)</f>
        <v>550.28</v>
      </c>
      <c r="J20" s="129">
        <f t="shared" si="2"/>
        <v>4126.72</v>
      </c>
      <c r="K20" s="93" t="s">
        <v>49</v>
      </c>
    </row>
    <row r="21" spans="1:12" x14ac:dyDescent="0.2">
      <c r="A21" s="11"/>
      <c r="B21" s="8"/>
      <c r="C21" s="12"/>
      <c r="D21" s="12"/>
      <c r="E21" s="12"/>
      <c r="F21" s="12"/>
      <c r="G21" s="12"/>
      <c r="H21" s="147"/>
      <c r="I21" s="12"/>
      <c r="J21" s="12"/>
      <c r="K21" s="10"/>
    </row>
    <row r="22" spans="1:12" x14ac:dyDescent="0.2">
      <c r="A22" s="11"/>
      <c r="B22" s="13" t="s">
        <v>7</v>
      </c>
      <c r="C22" s="13"/>
      <c r="D22" s="13"/>
      <c r="E22" s="13"/>
      <c r="F22" s="13"/>
      <c r="G22" s="13"/>
      <c r="H22" s="148"/>
      <c r="I22" s="13"/>
      <c r="J22" s="12"/>
      <c r="K22" s="10"/>
    </row>
    <row r="23" spans="1:12" x14ac:dyDescent="0.2">
      <c r="A23" s="11"/>
      <c r="B23" s="3"/>
      <c r="C23" s="3"/>
      <c r="D23" s="3"/>
      <c r="E23" s="3"/>
      <c r="F23" s="3"/>
      <c r="G23" s="3"/>
      <c r="H23" s="222"/>
      <c r="I23" s="3"/>
      <c r="J23" s="12"/>
      <c r="K23" s="10"/>
    </row>
    <row r="24" spans="1:12" x14ac:dyDescent="0.2">
      <c r="A24" s="11"/>
      <c r="B24" s="3"/>
      <c r="C24" s="3"/>
      <c r="D24" s="3"/>
      <c r="E24" s="3"/>
      <c r="F24" s="3"/>
      <c r="G24" s="3"/>
      <c r="H24" s="222"/>
      <c r="I24" s="3"/>
      <c r="J24" s="12"/>
      <c r="K24" s="10"/>
    </row>
    <row r="25" spans="1:12" x14ac:dyDescent="0.2">
      <c r="A25" s="11"/>
      <c r="B25" s="3" t="str">
        <f>AIP!C17</f>
        <v xml:space="preserve">SR. HERNAN JOSE TORRES </v>
      </c>
      <c r="C25" s="3"/>
      <c r="D25" s="3"/>
      <c r="E25" s="319" t="str">
        <f>AIP!F17</f>
        <v>LICDO. NAHIN ARNELGE FERRUFINO</v>
      </c>
      <c r="F25" s="3"/>
      <c r="G25" s="3"/>
      <c r="H25" s="222"/>
      <c r="I25" s="319" t="str">
        <f>AIP!J17</f>
        <v>LICDA. GLORIA ISABEL GONZALEZ</v>
      </c>
      <c r="J25" s="12"/>
      <c r="K25" s="10"/>
    </row>
    <row r="26" spans="1:12" x14ac:dyDescent="0.2">
      <c r="A26" s="11"/>
      <c r="B26" s="3" t="str">
        <f>AIP!C18</f>
        <v>SINDICO MPAL.</v>
      </c>
      <c r="C26" s="3"/>
      <c r="D26" s="3"/>
      <c r="E26" s="319" t="str">
        <f>AIP!F18</f>
        <v>ALCALDE MPAL</v>
      </c>
      <c r="F26" s="3"/>
      <c r="G26" s="3"/>
      <c r="H26" s="222"/>
      <c r="I26" s="319" t="str">
        <f>AIP!J18</f>
        <v>CONTADORA MPAL</v>
      </c>
      <c r="J26" s="12"/>
      <c r="K26" s="10"/>
    </row>
    <row r="27" spans="1:12" x14ac:dyDescent="0.2">
      <c r="A27" s="11"/>
      <c r="B27" s="3"/>
      <c r="C27" s="3"/>
      <c r="D27" s="3"/>
      <c r="E27" s="3"/>
      <c r="F27" s="3"/>
      <c r="G27" s="3"/>
      <c r="H27" s="222"/>
      <c r="I27" s="3"/>
      <c r="J27" s="12"/>
      <c r="K27" s="10"/>
    </row>
    <row r="28" spans="1:12" s="36" customFormat="1" ht="15" x14ac:dyDescent="0.25">
      <c r="A28" s="46"/>
      <c r="B28" s="32"/>
      <c r="C28" s="32"/>
      <c r="D28" s="32"/>
      <c r="E28" s="28"/>
      <c r="F28" s="28"/>
      <c r="G28" s="28"/>
      <c r="H28" s="818"/>
      <c r="I28" s="3"/>
      <c r="L28" s="45"/>
    </row>
    <row r="29" spans="1:12" s="36" customFormat="1" ht="15" x14ac:dyDescent="0.25">
      <c r="A29" s="46"/>
      <c r="B29" s="32"/>
      <c r="C29" s="819" t="str">
        <f>AIP!D22</f>
        <v>LICDA. CARINA PATRICIA FLORES</v>
      </c>
      <c r="D29" s="32"/>
      <c r="E29" s="28"/>
      <c r="F29" s="28"/>
      <c r="G29" s="820" t="str">
        <f>AIP!H22</f>
        <v>SR. MARIO ALBERTO DIAZ</v>
      </c>
      <c r="H29" s="818"/>
      <c r="I29" s="3"/>
      <c r="L29" s="45"/>
    </row>
    <row r="30" spans="1:12" s="36" customFormat="1" ht="15" x14ac:dyDescent="0.25">
      <c r="A30" s="46"/>
      <c r="B30" s="32"/>
      <c r="C30" s="819" t="str">
        <f>AIP!D23</f>
        <v>JEFA DE DESARROLLO HUMANO</v>
      </c>
      <c r="D30" s="32"/>
      <c r="E30" s="28"/>
      <c r="F30" s="28"/>
      <c r="G30" s="820" t="str">
        <f>AIP!H23</f>
        <v>TESORERO MPAL.</v>
      </c>
      <c r="H30" s="818"/>
      <c r="I30" s="3"/>
      <c r="L30" s="45"/>
    </row>
    <row r="31" spans="1:12" s="36" customFormat="1" ht="15" x14ac:dyDescent="0.25">
      <c r="A31" s="46"/>
      <c r="B31" s="46"/>
      <c r="C31" s="46"/>
      <c r="D31" s="46"/>
      <c r="E31" s="21"/>
      <c r="F31" s="21"/>
      <c r="G31" s="21"/>
      <c r="H31" s="150"/>
      <c r="L31" s="45"/>
    </row>
    <row r="32" spans="1:12" s="36" customFormat="1" ht="15.75" x14ac:dyDescent="0.25">
      <c r="A32" s="46"/>
      <c r="B32" s="46"/>
      <c r="C32" s="46"/>
      <c r="D32" s="46"/>
      <c r="E32" s="21"/>
      <c r="F32" s="21"/>
      <c r="G32" s="21"/>
      <c r="H32" s="150"/>
      <c r="J32" s="124"/>
      <c r="L32" s="45"/>
    </row>
    <row r="33" spans="1:12" s="36" customFormat="1" ht="15.75" x14ac:dyDescent="0.25">
      <c r="A33" s="46"/>
      <c r="B33" s="46"/>
      <c r="C33" s="46"/>
      <c r="D33" s="46"/>
      <c r="E33" s="21"/>
      <c r="F33" s="21"/>
      <c r="G33" s="21"/>
      <c r="H33" s="150"/>
      <c r="I33" s="758" t="s">
        <v>45</v>
      </c>
      <c r="J33" s="758"/>
      <c r="L33" s="45"/>
    </row>
    <row r="34" spans="1:12" s="36" customFormat="1" ht="15" x14ac:dyDescent="0.25">
      <c r="A34" s="45"/>
      <c r="B34" s="45"/>
      <c r="C34" s="47"/>
      <c r="D34" s="47"/>
      <c r="H34" s="149"/>
    </row>
    <row r="35" spans="1:12" s="36" customFormat="1" ht="14.25" x14ac:dyDescent="0.2">
      <c r="H35" s="149"/>
    </row>
    <row r="36" spans="1:12" s="36" customFormat="1" ht="14.25" x14ac:dyDescent="0.2">
      <c r="H36" s="149"/>
    </row>
    <row r="37" spans="1:12" s="36" customFormat="1" ht="14.25" x14ac:dyDescent="0.2">
      <c r="H37" s="149"/>
    </row>
    <row r="38" spans="1:12" s="36" customFormat="1" ht="14.25" x14ac:dyDescent="0.2">
      <c r="H38" s="149"/>
    </row>
  </sheetData>
  <mergeCells count="7">
    <mergeCell ref="I33:J33"/>
    <mergeCell ref="A5:K5"/>
    <mergeCell ref="A2:K2"/>
    <mergeCell ref="A20:B20"/>
    <mergeCell ref="A10:K10"/>
    <mergeCell ref="A18:K18"/>
    <mergeCell ref="A7:K7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AIP</vt:lpstr>
      <vt:lpstr>TIANGUE Y RASTRO</vt:lpstr>
      <vt:lpstr>POLICIA1</vt:lpstr>
      <vt:lpstr>POLICIAS 2</vt:lpstr>
      <vt:lpstr>SERVICIOS GENERALES</vt:lpstr>
      <vt:lpstr>ASEO 1</vt:lpstr>
      <vt:lpstr>CENTRO DE FORMACION </vt:lpstr>
      <vt:lpstr>UNIDAD JURIDICA</vt:lpstr>
      <vt:lpstr>GESTION T.</vt:lpstr>
      <vt:lpstr>CONTRATO</vt:lpstr>
      <vt:lpstr>CONTRATO NUEVO</vt:lpstr>
      <vt:lpstr>DESPACHO!Área_de_impresión</vt:lpstr>
      <vt:lpstr>MERC.MLES!Área_de_impresión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2019-10-18T20:21:23Z</cp:lastPrinted>
  <dcterms:created xsi:type="dcterms:W3CDTF">2002-01-15T14:42:07Z</dcterms:created>
  <dcterms:modified xsi:type="dcterms:W3CDTF">2020-03-13T00:27:39Z</dcterms:modified>
</cp:coreProperties>
</file>