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SEPTIEMBRE\"/>
    </mc:Choice>
  </mc:AlternateContent>
  <xr:revisionPtr revIDLastSave="0" documentId="13_ncr:1_{008DDE2E-ACA0-41C8-9B7C-5B495FF9EE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AIP" sheetId="112" r:id="rId8"/>
    <sheet name="TIANGUE Y RASTRO" sheetId="7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UNIDAD JURIDICA" sheetId="160" r:id="rId15"/>
    <sheet name="GESTION T." sheetId="118" r:id="rId16"/>
    <sheet name="CONTRATO" sheetId="159" r:id="rId17"/>
    <sheet name="CONTRATO NUEVO" sheetId="163" r:id="rId18"/>
  </sheets>
  <externalReferences>
    <externalReference r:id="rId19"/>
    <externalReference r:id="rId20"/>
  </externalReferences>
  <definedNames>
    <definedName name="_xlnm.Print_Area" localSheetId="0">DESPACHO!$A$1:$K$27</definedName>
    <definedName name="_xlnm.Print_Area" localSheetId="6">MERC.MLES!$A$2:$M$33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7" l="1"/>
  <c r="J10" i="17"/>
  <c r="D11" i="17"/>
  <c r="J10" i="120"/>
  <c r="J11" i="120"/>
  <c r="H11" i="120"/>
  <c r="E11" i="120"/>
  <c r="D11" i="120"/>
  <c r="I17" i="107"/>
  <c r="I18" i="107"/>
  <c r="H18" i="107"/>
  <c r="G18" i="107"/>
  <c r="F18" i="107"/>
  <c r="E18" i="107"/>
  <c r="D18" i="107"/>
  <c r="J13" i="105"/>
  <c r="J14" i="105" s="1"/>
  <c r="H14" i="105"/>
  <c r="F14" i="105"/>
  <c r="E14" i="105"/>
  <c r="D14" i="105"/>
  <c r="J6" i="108"/>
  <c r="G6" i="108"/>
  <c r="D6" i="108"/>
  <c r="D14" i="108" s="1"/>
  <c r="J13" i="109"/>
  <c r="I13" i="109"/>
  <c r="F13" i="109"/>
  <c r="E13" i="109"/>
  <c r="D13" i="109"/>
  <c r="G5" i="121"/>
  <c r="G9" i="121" s="1"/>
  <c r="F9" i="121"/>
  <c r="D9" i="121"/>
  <c r="I15" i="113"/>
  <c r="H15" i="113"/>
  <c r="F15" i="113"/>
  <c r="D15" i="113"/>
  <c r="C15" i="113"/>
  <c r="H17" i="114"/>
  <c r="D17" i="114"/>
  <c r="C17" i="114"/>
  <c r="K11" i="115"/>
  <c r="L11" i="115" s="1"/>
  <c r="D18" i="115"/>
  <c r="F13" i="9"/>
  <c r="E13" i="9"/>
  <c r="D13" i="9"/>
  <c r="D17" i="117"/>
  <c r="I16" i="117"/>
  <c r="I7" i="160"/>
  <c r="J14" i="160"/>
  <c r="I14" i="160"/>
  <c r="H14" i="160"/>
  <c r="G14" i="160"/>
  <c r="D14" i="160"/>
  <c r="I11" i="118"/>
  <c r="I12" i="118"/>
  <c r="E12" i="118"/>
  <c r="D12" i="118"/>
  <c r="L12" i="159"/>
  <c r="K12" i="159"/>
  <c r="I12" i="159"/>
  <c r="H12" i="159"/>
  <c r="G12" i="159"/>
  <c r="F12" i="159"/>
  <c r="E12" i="159"/>
  <c r="H7" i="163"/>
  <c r="H5" i="163"/>
  <c r="G8" i="163"/>
  <c r="D8" i="163"/>
  <c r="E1" i="163"/>
  <c r="F2" i="159"/>
  <c r="E2" i="160"/>
  <c r="E2" i="117"/>
  <c r="E1" i="9"/>
  <c r="E2" i="115"/>
  <c r="D2" i="114"/>
  <c r="D2" i="113"/>
  <c r="D1" i="7"/>
  <c r="E2" i="112"/>
  <c r="D1" i="121"/>
  <c r="E2" i="109"/>
  <c r="D3" i="108"/>
  <c r="E3" i="105"/>
  <c r="E3" i="107"/>
  <c r="E2" i="120"/>
  <c r="H19" i="118"/>
  <c r="G24" i="159" s="1"/>
  <c r="G19" i="163" s="1"/>
  <c r="H18" i="118"/>
  <c r="G23" i="159" s="1"/>
  <c r="G18" i="163" s="1"/>
  <c r="H26" i="160"/>
  <c r="H25" i="160"/>
  <c r="D26" i="160"/>
  <c r="D19" i="118" s="1"/>
  <c r="D24" i="159" s="1"/>
  <c r="D18" i="163" s="1"/>
  <c r="D22" i="117"/>
  <c r="D25" i="160" s="1"/>
  <c r="D18" i="118" s="1"/>
  <c r="D23" i="159" s="1"/>
  <c r="D17" i="163" s="1"/>
  <c r="K20" i="117"/>
  <c r="K20" i="160" s="1"/>
  <c r="J16" i="118" s="1"/>
  <c r="K19" i="159" s="1"/>
  <c r="J14" i="163" s="1"/>
  <c r="K19" i="117"/>
  <c r="K19" i="160" s="1"/>
  <c r="J15" i="118" s="1"/>
  <c r="K18" i="159" s="1"/>
  <c r="J13" i="163" s="1"/>
  <c r="G20" i="117"/>
  <c r="F20" i="160" s="1"/>
  <c r="F16" i="118" s="1"/>
  <c r="F19" i="159" s="1"/>
  <c r="F14" i="163" s="1"/>
  <c r="G19" i="117"/>
  <c r="F19" i="160" s="1"/>
  <c r="F15" i="118" s="1"/>
  <c r="F18" i="159" s="1"/>
  <c r="F13" i="163" s="1"/>
  <c r="C20" i="117"/>
  <c r="C20" i="160" s="1"/>
  <c r="C16" i="118" s="1"/>
  <c r="C19" i="159" s="1"/>
  <c r="C14" i="163" s="1"/>
  <c r="C19" i="117"/>
  <c r="C19" i="160" s="1"/>
  <c r="C15" i="118" s="1"/>
  <c r="C18" i="159" s="1"/>
  <c r="C13" i="163" s="1"/>
  <c r="C20" i="112"/>
  <c r="B23" i="7" s="1"/>
  <c r="B21" i="113" s="1"/>
  <c r="C23" i="114" s="1"/>
  <c r="C22" i="115" s="1"/>
  <c r="D19" i="109"/>
  <c r="C20" i="108"/>
  <c r="H24" i="105"/>
  <c r="I23" i="108" s="1"/>
  <c r="I24" i="109" s="1"/>
  <c r="G18" i="121" s="1"/>
  <c r="H23" i="112" s="1"/>
  <c r="G26" i="7" s="1"/>
  <c r="H24" i="113" s="1"/>
  <c r="H27" i="114" s="1"/>
  <c r="H25" i="115" s="1"/>
  <c r="K19" i="105"/>
  <c r="J19" i="108" s="1"/>
  <c r="K18" i="109" s="1"/>
  <c r="H14" i="121" s="1"/>
  <c r="J19" i="112" s="1"/>
  <c r="J22" i="7" s="1"/>
  <c r="G20" i="113" s="1"/>
  <c r="J22" i="114" s="1"/>
  <c r="J21" i="115" s="1"/>
  <c r="G28" i="107"/>
  <c r="H25" i="105" s="1"/>
  <c r="I24" i="108" s="1"/>
  <c r="I25" i="109" s="1"/>
  <c r="G19" i="121" s="1"/>
  <c r="H24" i="112" s="1"/>
  <c r="G27" i="7" s="1"/>
  <c r="H25" i="113" s="1"/>
  <c r="H28" i="114" s="1"/>
  <c r="H26" i="115" s="1"/>
  <c r="G22" i="107"/>
  <c r="F19" i="105" s="1"/>
  <c r="F19" i="108" s="1"/>
  <c r="G18" i="109" s="1"/>
  <c r="E14" i="121" s="1"/>
  <c r="E19" i="112" s="1"/>
  <c r="E22" i="7" s="1"/>
  <c r="D20" i="113" s="1"/>
  <c r="F22" i="114" s="1"/>
  <c r="F21" i="115" s="1"/>
  <c r="C23" i="107"/>
  <c r="H20" i="120"/>
  <c r="H19" i="120"/>
  <c r="G27" i="107" s="1"/>
  <c r="D20" i="120"/>
  <c r="C28" i="107" s="1"/>
  <c r="D24" i="105" s="1"/>
  <c r="D24" i="108" s="1"/>
  <c r="E25" i="109" s="1"/>
  <c r="D19" i="121" s="1"/>
  <c r="C24" i="112" s="1"/>
  <c r="C27" i="7" s="1"/>
  <c r="C25" i="113" s="1"/>
  <c r="D28" i="114" s="1"/>
  <c r="D26" i="115" s="1"/>
  <c r="D19" i="120"/>
  <c r="C27" i="107" s="1"/>
  <c r="D23" i="105" s="1"/>
  <c r="D23" i="108" s="1"/>
  <c r="E24" i="109" s="1"/>
  <c r="D18" i="121" s="1"/>
  <c r="C23" i="112" s="1"/>
  <c r="C26" i="7" s="1"/>
  <c r="C24" i="113" s="1"/>
  <c r="D27" i="114" s="1"/>
  <c r="D25" i="115" s="1"/>
  <c r="J16" i="120"/>
  <c r="K23" i="107" s="1"/>
  <c r="K20" i="105" s="1"/>
  <c r="J20" i="108" s="1"/>
  <c r="K19" i="109" s="1"/>
  <c r="H15" i="121" s="1"/>
  <c r="J20" i="112" s="1"/>
  <c r="J23" i="7" s="1"/>
  <c r="G21" i="113" s="1"/>
  <c r="J23" i="114" s="1"/>
  <c r="J22" i="115" s="1"/>
  <c r="J15" i="120"/>
  <c r="K22" i="107" s="1"/>
  <c r="F16" i="120"/>
  <c r="G23" i="107" s="1"/>
  <c r="F20" i="105" s="1"/>
  <c r="F20" i="108" s="1"/>
  <c r="G19" i="109" s="1"/>
  <c r="E15" i="121" s="1"/>
  <c r="E20" i="112" s="1"/>
  <c r="E23" i="7" s="1"/>
  <c r="D21" i="113" s="1"/>
  <c r="F23" i="114" s="1"/>
  <c r="F22" i="115" s="1"/>
  <c r="F15" i="120"/>
  <c r="C16" i="120"/>
  <c r="C15" i="120"/>
  <c r="C22" i="107" s="1"/>
  <c r="C19" i="105" s="1"/>
  <c r="C19" i="108" s="1"/>
  <c r="D18" i="109" s="1"/>
  <c r="C14" i="121" s="1"/>
  <c r="C19" i="112" s="1"/>
  <c r="B22" i="7" s="1"/>
  <c r="B20" i="113" s="1"/>
  <c r="C22" i="114" s="1"/>
  <c r="C21" i="115" s="1"/>
  <c r="K18" i="115" l="1"/>
  <c r="H8" i="163"/>
  <c r="I7" i="117"/>
  <c r="J7" i="117" s="1"/>
  <c r="I7" i="118"/>
  <c r="J7" i="118" s="1"/>
  <c r="H15" i="114"/>
  <c r="I15" i="114" s="1"/>
  <c r="I18" i="115"/>
  <c r="H5" i="9" l="1"/>
  <c r="I5" i="9" s="1"/>
  <c r="H6" i="9"/>
  <c r="I6" i="9"/>
  <c r="H7" i="9"/>
  <c r="I7" i="9" s="1"/>
  <c r="H8" i="9"/>
  <c r="I8" i="9"/>
  <c r="H9" i="9"/>
  <c r="I9" i="9" s="1"/>
  <c r="G10" i="9"/>
  <c r="G13" i="9" s="1"/>
  <c r="H11" i="9"/>
  <c r="I11" i="9" s="1"/>
  <c r="H12" i="9"/>
  <c r="I12" i="9" s="1"/>
  <c r="H10" i="9" l="1"/>
  <c r="I10" i="9" s="1"/>
  <c r="I13" i="9" s="1"/>
  <c r="J7" i="105"/>
  <c r="E8" i="163"/>
  <c r="F8" i="163"/>
  <c r="I13" i="112"/>
  <c r="I14" i="112"/>
  <c r="H13" i="9" l="1"/>
  <c r="I12" i="112" l="1"/>
  <c r="F14" i="160" l="1"/>
  <c r="E14" i="160"/>
  <c r="I14" i="105" l="1"/>
  <c r="G14" i="105"/>
  <c r="I9" i="118" l="1"/>
  <c r="J9" i="118" s="1"/>
  <c r="K7" i="105" l="1"/>
  <c r="H10" i="114" l="1"/>
  <c r="I10" i="114" s="1"/>
  <c r="I8" i="112" l="1"/>
  <c r="J8" i="112" s="1"/>
  <c r="K16" i="115"/>
  <c r="K15" i="115"/>
  <c r="L15" i="115" s="1"/>
  <c r="L16" i="115" l="1"/>
  <c r="J12" i="105" l="1"/>
  <c r="I6" i="7" l="1"/>
  <c r="J6" i="7" l="1"/>
  <c r="J8" i="105" l="1"/>
  <c r="K8" i="105" l="1"/>
  <c r="K14" i="115" l="1"/>
  <c r="L14" i="115" s="1"/>
  <c r="K6" i="159" l="1"/>
  <c r="H12" i="160"/>
  <c r="G12" i="160"/>
  <c r="F12" i="160"/>
  <c r="E12" i="160"/>
  <c r="D10" i="160"/>
  <c r="H10" i="160"/>
  <c r="G10" i="160"/>
  <c r="F10" i="160"/>
  <c r="E10" i="160"/>
  <c r="H7" i="160"/>
  <c r="G7" i="160"/>
  <c r="F7" i="160"/>
  <c r="E7" i="160"/>
  <c r="D7" i="160"/>
  <c r="I8" i="160"/>
  <c r="I13" i="160"/>
  <c r="J13" i="160" s="1"/>
  <c r="I9" i="160"/>
  <c r="I11" i="160"/>
  <c r="I10" i="160" s="1"/>
  <c r="J12" i="160" l="1"/>
  <c r="I12" i="160"/>
  <c r="J8" i="160"/>
  <c r="J10" i="105" l="1"/>
  <c r="I15" i="7" l="1"/>
  <c r="I17" i="7"/>
  <c r="J17" i="7" s="1"/>
  <c r="I14" i="7"/>
  <c r="J14" i="7" s="1"/>
  <c r="I13" i="7"/>
  <c r="J13" i="7" s="1"/>
  <c r="I12" i="7"/>
  <c r="J12" i="7" s="1"/>
  <c r="I11" i="7"/>
  <c r="J11" i="7" s="1"/>
  <c r="I10" i="7"/>
  <c r="J10" i="7" s="1"/>
  <c r="I9" i="7"/>
  <c r="J9" i="7" s="1"/>
  <c r="I7" i="7"/>
  <c r="J7" i="7" s="1"/>
  <c r="D18" i="7"/>
  <c r="E18" i="7"/>
  <c r="C18" i="7"/>
  <c r="G7" i="121"/>
  <c r="G6" i="121"/>
  <c r="H5" i="121"/>
  <c r="I11" i="109"/>
  <c r="J11" i="109" s="1"/>
  <c r="I12" i="109"/>
  <c r="H13" i="109"/>
  <c r="G13" i="109"/>
  <c r="I9" i="109"/>
  <c r="J9" i="109" s="1"/>
  <c r="J15" i="7" l="1"/>
  <c r="J18" i="7" s="1"/>
  <c r="I18" i="7"/>
  <c r="F18" i="115"/>
  <c r="K9" i="115"/>
  <c r="L9" i="115" s="1"/>
  <c r="H6" i="113" l="1"/>
  <c r="H12" i="114" l="1"/>
  <c r="I12" i="114" s="1"/>
  <c r="H6" i="163" l="1"/>
  <c r="I6" i="163" s="1"/>
  <c r="D12" i="160"/>
  <c r="I5" i="163" l="1"/>
  <c r="I14" i="107" l="1"/>
  <c r="I16" i="107"/>
  <c r="I15" i="107"/>
  <c r="I13" i="107"/>
  <c r="I12" i="107"/>
  <c r="I10" i="107"/>
  <c r="I9" i="107"/>
  <c r="I8" i="107"/>
  <c r="J8" i="107" s="1"/>
  <c r="J9" i="120"/>
  <c r="J8" i="120"/>
  <c r="J7" i="120"/>
  <c r="J6" i="120"/>
  <c r="K6" i="120" s="1"/>
  <c r="I10" i="17"/>
  <c r="I9" i="17"/>
  <c r="I7" i="17"/>
  <c r="J7" i="17" s="1"/>
  <c r="G18" i="7"/>
  <c r="F18" i="7"/>
  <c r="E9" i="121" l="1"/>
  <c r="K13" i="105" l="1"/>
  <c r="I7" i="163" l="1"/>
  <c r="J11" i="105"/>
  <c r="I8" i="163" l="1"/>
  <c r="G8" i="121"/>
  <c r="I6" i="118"/>
  <c r="I8" i="118"/>
  <c r="H8" i="121" l="1"/>
  <c r="K17" i="115"/>
  <c r="H9" i="114"/>
  <c r="H8" i="114"/>
  <c r="H6" i="114"/>
  <c r="I6" i="114" s="1"/>
  <c r="H7" i="114"/>
  <c r="J10" i="108" l="1"/>
  <c r="H7" i="121" l="1"/>
  <c r="I10" i="117"/>
  <c r="J10" i="117" s="1"/>
  <c r="I7" i="114"/>
  <c r="H11" i="113" l="1"/>
  <c r="I11" i="113" s="1"/>
  <c r="G12" i="113"/>
  <c r="H12" i="113" s="1"/>
  <c r="I12" i="113" l="1"/>
  <c r="H11" i="114"/>
  <c r="I11" i="114" s="1"/>
  <c r="H14" i="114"/>
  <c r="I14" i="114" s="1"/>
  <c r="K9" i="159" l="1"/>
  <c r="K11" i="159"/>
  <c r="I9" i="114" l="1"/>
  <c r="J11" i="108" l="1"/>
  <c r="H13" i="113"/>
  <c r="I13" i="113" s="1"/>
  <c r="L17" i="115"/>
  <c r="K8" i="159" l="1"/>
  <c r="K11" i="108"/>
  <c r="I8" i="117"/>
  <c r="J8" i="117" s="1"/>
  <c r="L8" i="159" l="1"/>
  <c r="J14" i="112" l="1"/>
  <c r="I5" i="159" l="1"/>
  <c r="H5" i="159"/>
  <c r="G5" i="159"/>
  <c r="F5" i="159"/>
  <c r="E5" i="159"/>
  <c r="J11" i="118"/>
  <c r="J8" i="118"/>
  <c r="H12" i="118"/>
  <c r="G12" i="118"/>
  <c r="F12" i="118"/>
  <c r="J16" i="117"/>
  <c r="I12" i="117"/>
  <c r="J12" i="117" s="1"/>
  <c r="I11" i="117"/>
  <c r="J11" i="117" s="1"/>
  <c r="I9" i="117"/>
  <c r="J9" i="117" s="1"/>
  <c r="H17" i="117"/>
  <c r="G17" i="117"/>
  <c r="F17" i="117"/>
  <c r="K12" i="115"/>
  <c r="L12" i="115" s="1"/>
  <c r="J18" i="115"/>
  <c r="H18" i="115"/>
  <c r="G18" i="115"/>
  <c r="E18" i="115"/>
  <c r="G17" i="114"/>
  <c r="F17" i="114"/>
  <c r="E17" i="114"/>
  <c r="H14" i="113"/>
  <c r="I14" i="113" s="1"/>
  <c r="H10" i="113"/>
  <c r="I10" i="113" s="1"/>
  <c r="H9" i="113"/>
  <c r="I9" i="113" s="1"/>
  <c r="H8" i="113"/>
  <c r="I8" i="113" s="1"/>
  <c r="H7" i="113"/>
  <c r="J13" i="112"/>
  <c r="J12" i="112"/>
  <c r="I11" i="112"/>
  <c r="J11" i="112" s="1"/>
  <c r="I10" i="112"/>
  <c r="J10" i="112" s="1"/>
  <c r="I9" i="112"/>
  <c r="J9" i="112" s="1"/>
  <c r="D15" i="112"/>
  <c r="I7" i="113" l="1"/>
  <c r="J6" i="118"/>
  <c r="J12" i="118" s="1"/>
  <c r="G15" i="113"/>
  <c r="E15" i="113"/>
  <c r="H15" i="112"/>
  <c r="G15" i="112"/>
  <c r="F15" i="112"/>
  <c r="E15" i="112"/>
  <c r="H18" i="7"/>
  <c r="I11" i="120"/>
  <c r="G11" i="120"/>
  <c r="F11" i="120"/>
  <c r="H11" i="17"/>
  <c r="G11" i="17"/>
  <c r="F11" i="17"/>
  <c r="E11" i="17"/>
  <c r="I6" i="109" l="1"/>
  <c r="I7" i="109"/>
  <c r="J7" i="109" s="1"/>
  <c r="H6" i="121"/>
  <c r="J6" i="109" l="1"/>
  <c r="H13" i="114"/>
  <c r="I13" i="114" s="1"/>
  <c r="K13" i="115"/>
  <c r="L13" i="115" s="1"/>
  <c r="K7" i="115" l="1"/>
  <c r="J9" i="17" l="1"/>
  <c r="J11" i="17" s="1"/>
  <c r="I8" i="114" l="1"/>
  <c r="I8" i="109"/>
  <c r="J8" i="109" l="1"/>
  <c r="K12" i="105"/>
  <c r="K8" i="120"/>
  <c r="J9" i="107" l="1"/>
  <c r="H16" i="114" l="1"/>
  <c r="I16" i="114" l="1"/>
  <c r="K5" i="159" l="1"/>
  <c r="I6" i="117"/>
  <c r="H9" i="121" l="1"/>
  <c r="J6" i="117"/>
  <c r="L9" i="159" l="1"/>
  <c r="I6" i="112" l="1"/>
  <c r="I15" i="112" s="1"/>
  <c r="J6" i="112" l="1"/>
  <c r="J15" i="112" s="1"/>
  <c r="J11" i="160" l="1"/>
  <c r="J10" i="160" l="1"/>
  <c r="J5" i="159" l="1"/>
  <c r="J12" i="159" s="1"/>
  <c r="L11" i="159" l="1"/>
  <c r="L6" i="159"/>
  <c r="J9" i="160"/>
  <c r="J7" i="160" l="1"/>
  <c r="L5" i="159"/>
  <c r="J12" i="109" l="1"/>
  <c r="I12" i="108" l="1"/>
  <c r="I6" i="108"/>
  <c r="H6" i="108"/>
  <c r="J13" i="108"/>
  <c r="J12" i="108" s="1"/>
  <c r="J8" i="108"/>
  <c r="J7" i="108"/>
  <c r="I14" i="108" l="1"/>
  <c r="I6" i="113" l="1"/>
  <c r="K7" i="108" l="1"/>
  <c r="D12" i="108"/>
  <c r="J9" i="108"/>
  <c r="K8" i="108"/>
  <c r="K10" i="108"/>
  <c r="E6" i="108"/>
  <c r="G12" i="108"/>
  <c r="H12" i="108"/>
  <c r="H14" i="108" s="1"/>
  <c r="F6" i="108"/>
  <c r="E12" i="108"/>
  <c r="F12" i="108"/>
  <c r="J17" i="107"/>
  <c r="K11" i="105"/>
  <c r="K9" i="120"/>
  <c r="K7" i="120"/>
  <c r="K8" i="115"/>
  <c r="L7" i="115"/>
  <c r="I17" i="114"/>
  <c r="J16" i="107"/>
  <c r="J15" i="107"/>
  <c r="J14" i="107"/>
  <c r="J13" i="107"/>
  <c r="J12" i="107"/>
  <c r="J10" i="107"/>
  <c r="E14" i="117"/>
  <c r="K10" i="120" l="1"/>
  <c r="K9" i="108"/>
  <c r="J14" i="108"/>
  <c r="K10" i="105"/>
  <c r="I14" i="117"/>
  <c r="E17" i="117"/>
  <c r="F14" i="108"/>
  <c r="J18" i="107"/>
  <c r="G14" i="108"/>
  <c r="E14" i="108"/>
  <c r="L8" i="115"/>
  <c r="L18" i="115" s="1"/>
  <c r="K13" i="108"/>
  <c r="K12" i="108" s="1"/>
  <c r="K14" i="105" l="1"/>
  <c r="K11" i="120"/>
  <c r="K6" i="108"/>
  <c r="K14" i="108" s="1"/>
  <c r="J14" i="117"/>
  <c r="J17" i="117" s="1"/>
  <c r="I17" i="117"/>
</calcChain>
</file>

<file path=xl/sharedStrings.xml><?xml version="1.0" encoding="utf-8"?>
<sst xmlns="http://schemas.openxmlformats.org/spreadsheetml/2006/main" count="415" uniqueCount="176">
  <si>
    <t>INPEP</t>
  </si>
  <si>
    <t>CARGO</t>
  </si>
  <si>
    <t>I S S S</t>
  </si>
  <si>
    <t>DUI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</si>
  <si>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</si>
  <si>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</si>
  <si>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</si>
  <si>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</si>
  <si>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</si>
  <si>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</si>
  <si>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</si>
  <si>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</si>
  <si>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</si>
  <si>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</si>
  <si>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</si>
  <si>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</si>
  <si>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</si>
  <si>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</si>
  <si>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</si>
  <si>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</si>
  <si>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</si>
  <si>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</si>
  <si>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</si>
  <si>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</si>
  <si>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</si>
  <si>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</si>
  <si>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</si>
  <si>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</si>
  <si>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</si>
  <si>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</si>
  <si>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</si>
  <si>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</si>
  <si>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</si>
  <si>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</si>
  <si>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</si>
  <si>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Concerje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</si>
  <si>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</si>
  <si>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</si>
  <si>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</si>
  <si>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</si>
  <si>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</si>
  <si>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</si>
  <si>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</si>
  <si>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</si>
  <si>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</si>
  <si>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Guarda Parques</t>
  </si>
  <si>
    <t>Policia Municipal</t>
  </si>
  <si>
    <t xml:space="preserve"> </t>
  </si>
  <si>
    <t xml:space="preserve">Asistente 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</si>
  <si>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</si>
  <si>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</si>
  <si>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</si>
  <si>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</si>
  <si>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</si>
  <si>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</si>
  <si>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</si>
  <si>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</si>
  <si>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</si>
  <si>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</si>
  <si>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</si>
  <si>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</si>
  <si>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</si>
  <si>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</si>
  <si>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</si>
  <si>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</si>
  <si>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</si>
  <si>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</si>
  <si>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</si>
  <si>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</si>
  <si>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</si>
  <si>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</si>
  <si>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</si>
  <si>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</si>
  <si>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</si>
  <si>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CEMENTERIOS MUNICIPALES</t>
  </si>
  <si>
    <t>Digitadora</t>
  </si>
  <si>
    <t>Panteonero</t>
  </si>
  <si>
    <t>………………………</t>
  </si>
  <si>
    <t>Tesorero Municipal</t>
  </si>
  <si>
    <t>Jefe de UACI</t>
  </si>
  <si>
    <t>ASEO  Y ORNATO PUBLICO</t>
  </si>
  <si>
    <t>Gestor de Mora Judicial</t>
  </si>
  <si>
    <t>UATM, CIFRA: 18-9319-1-0102-2-000-51201</t>
  </si>
  <si>
    <t>UNIDAD CONTRAVENCIONAL MUNICIPAL</t>
  </si>
  <si>
    <t>0202  POLICIA MUNICIPAL</t>
  </si>
  <si>
    <t>Recepcionista</t>
  </si>
  <si>
    <t>Asistente UACI</t>
  </si>
  <si>
    <t>Inspector</t>
  </si>
  <si>
    <t>Responsable de Catastro Inmuebles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</si>
  <si>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</si>
  <si>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</si>
  <si>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</si>
  <si>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</si>
  <si>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</si>
  <si>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</si>
  <si>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</si>
  <si>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........................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</si>
  <si>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</si>
  <si>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</si>
  <si>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</si>
  <si>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</si>
  <si>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</si>
  <si>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</si>
  <si>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</si>
  <si>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01388296-6</t>
  </si>
  <si>
    <t>SECRETARIA  MUNICIPAL</t>
  </si>
  <si>
    <t>02037215-0</t>
  </si>
  <si>
    <t xml:space="preserve">  UNIDAD JURIDICA</t>
  </si>
  <si>
    <t>ALCALDE MUNICIPAL</t>
  </si>
  <si>
    <t>01568236-2</t>
  </si>
  <si>
    <t xml:space="preserve"> DIRECCION Y ADMINISTRACION SUPERIOR, DESPACHO MUNICIPAL 18-9319-1-0101-2-000-51101</t>
  </si>
  <si>
    <t>Enc. De Informatica y Soporte Tecnico</t>
  </si>
  <si>
    <t>INFORMATICA Y SOPORTE TECNICO, Cifra: 18-9319-1-0202-2-000-51201</t>
  </si>
  <si>
    <t>Jefe de Aseo Publico y Ornato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</si>
  <si>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</si>
  <si>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</si>
  <si>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</si>
  <si>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</si>
  <si>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</si>
  <si>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</si>
  <si>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Sub Jefe de Aseo Publico y Ornato</t>
  </si>
  <si>
    <t>Psicologo</t>
  </si>
  <si>
    <t>Asistente de  Gestion Territorial y Org. Com.</t>
  </si>
  <si>
    <t>Encargada de Gestion Territorial y Organiz. Comunit.</t>
  </si>
  <si>
    <t>AFP'S CRECER</t>
  </si>
  <si>
    <t>RENTA 10%</t>
  </si>
  <si>
    <t>Jefe</t>
  </si>
  <si>
    <t>Responsable Presupuesto</t>
  </si>
  <si>
    <t>Auditora Interna</t>
  </si>
  <si>
    <t>Administador</t>
  </si>
  <si>
    <t>Jefa</t>
  </si>
  <si>
    <t>Confrontadora</t>
  </si>
  <si>
    <t>JURIDICO MUNICIPAL</t>
  </si>
  <si>
    <t>Motorista del Camion Recolector</t>
  </si>
  <si>
    <t>Instructora de Cosmetologia</t>
  </si>
  <si>
    <t>04560528-5</t>
  </si>
  <si>
    <t>ASISTENTE DE SECRETARIA MUNICIPAL</t>
  </si>
  <si>
    <t>Instructora de Corte y Confección</t>
  </si>
  <si>
    <t>RENTA</t>
  </si>
  <si>
    <t>.....................................................................</t>
  </si>
  <si>
    <t xml:space="preserve"> $    -  </t>
  </si>
  <si>
    <t>AFP CONFIA</t>
  </si>
  <si>
    <t xml:space="preserve">MOTORISTA </t>
  </si>
  <si>
    <t>Motorista del camion Recolector</t>
  </si>
  <si>
    <t>TOTAL  DE  DESC.</t>
  </si>
  <si>
    <t>Digitador</t>
  </si>
  <si>
    <t>Asistente de Educacion Cultura y Deporte</t>
  </si>
  <si>
    <t>Responsable Ctas Corriente</t>
  </si>
  <si>
    <t>Instructor de Aeróbicos</t>
  </si>
  <si>
    <t xml:space="preserve"> DESARROLLO HUMANO</t>
  </si>
  <si>
    <t>Encargada de Cementerio</t>
  </si>
  <si>
    <t>MANTENIMIENTO  GENERAL</t>
  </si>
  <si>
    <t>Instructora de Panaderia y Cocina</t>
  </si>
  <si>
    <t>NIÑEZ, ADOLESCENCIA Y ADULTO MAYOR</t>
  </si>
  <si>
    <t>Encargada de Arhivo Inst.</t>
  </si>
  <si>
    <t>AFPS CONFIA</t>
  </si>
  <si>
    <t>ASEO Y ORNATO PUBLICO 18-9319-1-0202-2-000-1-51201</t>
  </si>
  <si>
    <t>Encargado de Mantenimiento General</t>
  </si>
  <si>
    <t>Encargada de niñez y Adolec.</t>
  </si>
  <si>
    <t>Sub-Jefa de la Unidad de la Mujer</t>
  </si>
  <si>
    <t xml:space="preserve">SR. HERNAN TORRES ROMERO </t>
  </si>
  <si>
    <t>SINDICO MPAL.</t>
  </si>
  <si>
    <t>LICDO. NAHIN ARNELGE FERRUFINO</t>
  </si>
  <si>
    <t xml:space="preserve">LICDA. GLORIA ISABEL GONZALEZ </t>
  </si>
  <si>
    <t>CONTADORA MPAL.</t>
  </si>
  <si>
    <t>LICDA. CARINA PATRICIA FLORES</t>
  </si>
  <si>
    <t>JEFA DE DESARROLLO HUMANO</t>
  </si>
  <si>
    <t>SR. MARIO ALBERTO DIAZ</t>
  </si>
  <si>
    <t>TESORERO MPAL</t>
  </si>
  <si>
    <t>SR. HERNAN JOSE TORRES ROMERO</t>
  </si>
  <si>
    <t>LIC. NAHIN ARNELGE FERRUFINO BENITEZ</t>
  </si>
  <si>
    <t>ALCALDE MPAL</t>
  </si>
  <si>
    <t>LICDA. GLORIA ISABEL GONZALEZ</t>
  </si>
  <si>
    <t>TESORERO MPAL.</t>
  </si>
  <si>
    <t>PLANILLA DE SUELDO DE  SEPTIEMBRE DE 2019</t>
  </si>
  <si>
    <t>PLANILLA DE SUELDO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</si>
</sst>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¢&quot;* #,##0.00_);_(&quot;¢&quot;* \(#,##0.00\);_(&quot;¢&quot;* &quot;-&quot;??_);_(@_)"/>
    <numFmt numFmtId="166" formatCode="_([$$-409]* #,##0.00_);_([$$-409]* \(#,##0.00\);_([$$-409]* &quot;-&quot;??_);_(@_)"/>
    <numFmt numFmtId="167" formatCode="_([$$-440A]* #,##0.00_);_([$$-440A]* \(#,##0.00\);_([$$-440A]* &quot;-&quot;??_);_(@_)"/>
    <numFmt numFmtId="168" formatCode="_-[$$-440A]* #,##0.00_-;\-[$$-440A]* #,##0.00_-;_-[$$-440A]* &quot;-&quot;??_-;_-@_-"/>
  </numFmts>
  <fonts count="1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sz val="12"/>
      <name val="Bookman Old Style"/>
      <family val="1"/>
    </font>
    <font>
      <sz val="9"/>
      <name val="Bookman Old Style"/>
      <family val="1"/>
    </font>
    <font>
      <b/>
      <u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sz val="14.5"/>
      <color theme="1"/>
      <name val="Calibri"/>
      <family val="2"/>
    </font>
    <font>
      <sz val="13"/>
      <color rgb="FF000000"/>
      <name val="Calibri"/>
      <family val="2"/>
    </font>
    <font>
      <b/>
      <sz val="9"/>
      <color theme="1"/>
      <name val="Calibri"/>
      <family val="2"/>
    </font>
    <font>
      <b/>
      <u/>
      <sz val="9"/>
      <name val="Calibri"/>
      <family val="2"/>
      <scheme val="minor"/>
    </font>
    <font>
      <b/>
      <sz val="9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863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/>
    <xf numFmtId="0" fontId="25" fillId="0" borderId="0" xfId="0" applyFont="1"/>
    <xf numFmtId="0" fontId="16" fillId="0" borderId="0" xfId="0" applyFont="1" applyAlignment="1">
      <alignment horizontal="center"/>
    </xf>
    <xf numFmtId="166" fontId="24" fillId="0" borderId="0" xfId="0" applyNumberFormat="1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/>
    <xf numFmtId="44" fontId="26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10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32" fillId="0" borderId="0" xfId="0" applyFont="1"/>
    <xf numFmtId="0" fontId="2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/>
    <xf numFmtId="4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54" fillId="0" borderId="0" xfId="0" applyFont="1"/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7" fillId="0" borderId="0" xfId="0" applyFont="1"/>
    <xf numFmtId="166" fontId="27" fillId="0" borderId="7" xfId="0" applyNumberFormat="1" applyFont="1" applyBorder="1" applyAlignment="1">
      <alignment vertical="center"/>
    </xf>
    <xf numFmtId="166" fontId="27" fillId="0" borderId="4" xfId="0" applyNumberFormat="1" applyFont="1" applyBorder="1" applyAlignment="1">
      <alignment vertical="center"/>
    </xf>
    <xf numFmtId="166" fontId="27" fillId="0" borderId="4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60" fillId="0" borderId="0" xfId="0" applyFont="1" applyAlignment="1">
      <alignment vertical="center"/>
    </xf>
    <xf numFmtId="166" fontId="60" fillId="0" borderId="0" xfId="0" applyNumberFormat="1" applyFont="1" applyAlignment="1">
      <alignment vertical="center"/>
    </xf>
    <xf numFmtId="0" fontId="15" fillId="0" borderId="0" xfId="0" applyFont="1"/>
    <xf numFmtId="0" fontId="30" fillId="0" borderId="0" xfId="0" applyFont="1"/>
    <xf numFmtId="0" fontId="37" fillId="0" borderId="0" xfId="0" applyFont="1"/>
    <xf numFmtId="0" fontId="61" fillId="0" borderId="0" xfId="0" applyFont="1"/>
    <xf numFmtId="0" fontId="63" fillId="0" borderId="0" xfId="0" applyFont="1"/>
    <xf numFmtId="44" fontId="60" fillId="3" borderId="5" xfId="0" applyNumberFormat="1" applyFont="1" applyFill="1" applyBorder="1" applyAlignment="1">
      <alignment vertical="center"/>
    </xf>
    <xf numFmtId="44" fontId="65" fillId="0" borderId="0" xfId="0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/>
    <xf numFmtId="166" fontId="66" fillId="0" borderId="0" xfId="0" applyNumberFormat="1" applyFont="1"/>
    <xf numFmtId="0" fontId="56" fillId="3" borderId="10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166" fontId="27" fillId="3" borderId="4" xfId="0" applyNumberFormat="1" applyFont="1" applyFill="1" applyBorder="1" applyAlignment="1">
      <alignment vertical="center"/>
    </xf>
    <xf numFmtId="0" fontId="60" fillId="0" borderId="0" xfId="0" applyFont="1"/>
    <xf numFmtId="0" fontId="27" fillId="0" borderId="16" xfId="0" applyFont="1" applyBorder="1" applyAlignment="1">
      <alignment horizontal="center" vertical="center"/>
    </xf>
    <xf numFmtId="166" fontId="27" fillId="3" borderId="19" xfId="0" applyNumberFormat="1" applyFont="1" applyFill="1" applyBorder="1" applyAlignment="1">
      <alignment vertical="center"/>
    </xf>
    <xf numFmtId="0" fontId="27" fillId="0" borderId="21" xfId="0" applyFont="1" applyBorder="1" applyAlignment="1">
      <alignment horizontal="center" vertical="center"/>
    </xf>
    <xf numFmtId="166" fontId="14" fillId="3" borderId="19" xfId="0" applyNumberFormat="1" applyFont="1" applyFill="1" applyBorder="1" applyAlignment="1">
      <alignment vertical="center"/>
    </xf>
    <xf numFmtId="44" fontId="14" fillId="3" borderId="19" xfId="0" applyNumberFormat="1" applyFont="1" applyFill="1" applyBorder="1" applyAlignment="1">
      <alignment vertical="center"/>
    </xf>
    <xf numFmtId="44" fontId="14" fillId="3" borderId="4" xfId="0" applyNumberFormat="1" applyFont="1" applyFill="1" applyBorder="1" applyAlignment="1">
      <alignment vertical="center"/>
    </xf>
    <xf numFmtId="0" fontId="68" fillId="3" borderId="0" xfId="0" applyFont="1" applyFill="1"/>
    <xf numFmtId="0" fontId="20" fillId="3" borderId="4" xfId="0" applyFont="1" applyFill="1" applyBorder="1" applyAlignment="1">
      <alignment horizontal="center" vertical="center" wrapText="1"/>
    </xf>
    <xf numFmtId="166" fontId="54" fillId="0" borderId="0" xfId="0" applyNumberFormat="1" applyFont="1"/>
    <xf numFmtId="166" fontId="32" fillId="0" borderId="0" xfId="0" applyNumberFormat="1" applyFont="1"/>
    <xf numFmtId="166" fontId="69" fillId="3" borderId="4" xfId="0" applyNumberFormat="1" applyFont="1" applyFill="1" applyBorder="1" applyAlignment="1">
      <alignment horizontal="center" vertical="center"/>
    </xf>
    <xf numFmtId="0" fontId="42" fillId="0" borderId="0" xfId="0" applyFont="1"/>
    <xf numFmtId="0" fontId="60" fillId="0" borderId="0" xfId="0" applyFont="1" applyAlignment="1">
      <alignment horizontal="right"/>
    </xf>
    <xf numFmtId="0" fontId="42" fillId="0" borderId="0" xfId="0" applyFont="1" applyAlignment="1">
      <alignment vertical="center"/>
    </xf>
    <xf numFmtId="0" fontId="44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0" fontId="70" fillId="0" borderId="0" xfId="0" applyFont="1"/>
    <xf numFmtId="0" fontId="23" fillId="3" borderId="19" xfId="0" applyFont="1" applyFill="1" applyBorder="1" applyAlignment="1">
      <alignment horizontal="center" vertical="center" wrapText="1"/>
    </xf>
    <xf numFmtId="166" fontId="27" fillId="3" borderId="25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vertical="center"/>
    </xf>
    <xf numFmtId="166" fontId="60" fillId="0" borderId="0" xfId="0" applyNumberFormat="1" applyFont="1"/>
    <xf numFmtId="166" fontId="69" fillId="3" borderId="25" xfId="0" applyNumberFormat="1" applyFont="1" applyFill="1" applyBorder="1" applyAlignment="1">
      <alignment horizontal="center" vertical="center"/>
    </xf>
    <xf numFmtId="44" fontId="14" fillId="4" borderId="19" xfId="0" applyNumberFormat="1" applyFont="1" applyFill="1" applyBorder="1" applyAlignment="1">
      <alignment vertical="center"/>
    </xf>
    <xf numFmtId="44" fontId="14" fillId="4" borderId="26" xfId="0" applyNumberFormat="1" applyFont="1" applyFill="1" applyBorder="1" applyAlignment="1">
      <alignment vertical="center"/>
    </xf>
    <xf numFmtId="166" fontId="38" fillId="0" borderId="12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0" fontId="11" fillId="0" borderId="0" xfId="0" applyFont="1"/>
    <xf numFmtId="166" fontId="14" fillId="0" borderId="4" xfId="0" applyNumberFormat="1" applyFont="1" applyBorder="1" applyAlignment="1">
      <alignment vertical="center"/>
    </xf>
    <xf numFmtId="166" fontId="14" fillId="3" borderId="4" xfId="0" applyNumberFormat="1" applyFont="1" applyFill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44" fontId="14" fillId="3" borderId="24" xfId="0" applyNumberFormat="1" applyFont="1" applyFill="1" applyBorder="1" applyAlignment="1">
      <alignment vertical="center"/>
    </xf>
    <xf numFmtId="166" fontId="14" fillId="3" borderId="24" xfId="0" applyNumberFormat="1" applyFont="1" applyFill="1" applyBorder="1" applyAlignment="1">
      <alignment vertical="center"/>
    </xf>
    <xf numFmtId="0" fontId="72" fillId="0" borderId="0" xfId="0" applyFont="1"/>
    <xf numFmtId="0" fontId="73" fillId="0" borderId="0" xfId="0" applyFont="1"/>
    <xf numFmtId="166" fontId="74" fillId="0" borderId="0" xfId="0" applyNumberFormat="1" applyFont="1" applyAlignment="1">
      <alignment vertical="center"/>
    </xf>
    <xf numFmtId="0" fontId="75" fillId="0" borderId="0" xfId="0" applyFont="1"/>
    <xf numFmtId="0" fontId="76" fillId="0" borderId="0" xfId="0" applyFont="1"/>
    <xf numFmtId="0" fontId="58" fillId="0" borderId="0" xfId="0" applyFont="1"/>
    <xf numFmtId="166" fontId="77" fillId="0" borderId="0" xfId="0" applyNumberFormat="1" applyFont="1" applyAlignment="1">
      <alignment vertical="center"/>
    </xf>
    <xf numFmtId="0" fontId="78" fillId="0" borderId="0" xfId="0" applyFont="1"/>
    <xf numFmtId="0" fontId="51" fillId="0" borderId="0" xfId="0" applyFont="1"/>
    <xf numFmtId="0" fontId="79" fillId="0" borderId="0" xfId="0" applyFont="1"/>
    <xf numFmtId="0" fontId="80" fillId="0" borderId="0" xfId="0" applyFont="1"/>
    <xf numFmtId="0" fontId="82" fillId="0" borderId="12" xfId="0" applyFont="1" applyBorder="1" applyAlignment="1">
      <alignment horizontal="center" vertical="center" wrapText="1"/>
    </xf>
    <xf numFmtId="166" fontId="83" fillId="0" borderId="0" xfId="0" applyNumberFormat="1" applyFont="1"/>
    <xf numFmtId="0" fontId="84" fillId="0" borderId="0" xfId="0" applyFont="1"/>
    <xf numFmtId="0" fontId="85" fillId="0" borderId="0" xfId="0" applyFont="1"/>
    <xf numFmtId="166" fontId="78" fillId="0" borderId="0" xfId="0" applyNumberFormat="1" applyFont="1"/>
    <xf numFmtId="44" fontId="27" fillId="0" borderId="4" xfId="0" applyNumberFormat="1" applyFont="1" applyBorder="1" applyAlignment="1">
      <alignment horizontal="center" vertical="center"/>
    </xf>
    <xf numFmtId="0" fontId="20" fillId="0" borderId="28" xfId="0" applyFont="1" applyBorder="1"/>
    <xf numFmtId="44" fontId="19" fillId="0" borderId="29" xfId="0" applyNumberFormat="1" applyFont="1" applyBorder="1" applyAlignment="1">
      <alignment horizontal="center"/>
    </xf>
    <xf numFmtId="166" fontId="27" fillId="4" borderId="4" xfId="0" applyNumberFormat="1" applyFont="1" applyFill="1" applyBorder="1" applyAlignment="1">
      <alignment vertical="center"/>
    </xf>
    <xf numFmtId="0" fontId="60" fillId="0" borderId="0" xfId="0" applyFont="1" applyAlignment="1">
      <alignment horizontal="center"/>
    </xf>
    <xf numFmtId="166" fontId="27" fillId="4" borderId="17" xfId="0" applyNumberFormat="1" applyFont="1" applyFill="1" applyBorder="1" applyAlignment="1">
      <alignment vertical="center"/>
    </xf>
    <xf numFmtId="166" fontId="27" fillId="3" borderId="17" xfId="0" applyNumberFormat="1" applyFont="1" applyFill="1" applyBorder="1" applyAlignment="1">
      <alignment vertical="center"/>
    </xf>
    <xf numFmtId="166" fontId="27" fillId="3" borderId="18" xfId="0" applyNumberFormat="1" applyFont="1" applyFill="1" applyBorder="1" applyAlignment="1">
      <alignment vertical="center"/>
    </xf>
    <xf numFmtId="166" fontId="27" fillId="0" borderId="5" xfId="0" applyNumberFormat="1" applyFont="1" applyBorder="1" applyAlignment="1">
      <alignment vertical="center"/>
    </xf>
    <xf numFmtId="44" fontId="14" fillId="4" borderId="24" xfId="0" applyNumberFormat="1" applyFont="1" applyFill="1" applyBorder="1" applyAlignment="1">
      <alignment vertical="center"/>
    </xf>
    <xf numFmtId="44" fontId="14" fillId="4" borderId="32" xfId="0" applyNumberFormat="1" applyFont="1" applyFill="1" applyBorder="1" applyAlignment="1">
      <alignment vertical="center"/>
    </xf>
    <xf numFmtId="44" fontId="60" fillId="3" borderId="33" xfId="0" applyNumberFormat="1" applyFont="1" applyFill="1" applyBorder="1" applyAlignment="1">
      <alignment vertical="center"/>
    </xf>
    <xf numFmtId="0" fontId="86" fillId="0" borderId="21" xfId="0" applyFont="1" applyBorder="1" applyAlignment="1">
      <alignment horizontal="center" vertical="center"/>
    </xf>
    <xf numFmtId="0" fontId="86" fillId="0" borderId="35" xfId="0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0" fontId="56" fillId="3" borderId="27" xfId="0" applyFont="1" applyFill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2" fillId="3" borderId="0" xfId="0" applyFont="1" applyFill="1"/>
    <xf numFmtId="166" fontId="88" fillId="3" borderId="29" xfId="0" applyNumberFormat="1" applyFont="1" applyFill="1" applyBorder="1" applyAlignment="1">
      <alignment vertical="center"/>
    </xf>
    <xf numFmtId="166" fontId="31" fillId="4" borderId="30" xfId="0" applyNumberFormat="1" applyFont="1" applyFill="1" applyBorder="1" applyAlignment="1">
      <alignment horizontal="center" vertical="center"/>
    </xf>
    <xf numFmtId="44" fontId="8" fillId="0" borderId="4" xfId="0" applyNumberFormat="1" applyFont="1" applyBorder="1" applyAlignment="1">
      <alignment vertical="center"/>
    </xf>
    <xf numFmtId="166" fontId="27" fillId="0" borderId="23" xfId="0" applyNumberFormat="1" applyFont="1" applyBorder="1" applyAlignment="1">
      <alignment vertical="center"/>
    </xf>
    <xf numFmtId="0" fontId="87" fillId="3" borderId="0" xfId="0" applyFont="1" applyFill="1" applyAlignment="1">
      <alignment vertical="center"/>
    </xf>
    <xf numFmtId="0" fontId="65" fillId="0" borderId="0" xfId="0" applyFont="1" applyAlignment="1">
      <alignment horizontal="center"/>
    </xf>
    <xf numFmtId="0" fontId="86" fillId="0" borderId="10" xfId="0" applyFont="1" applyBorder="1" applyAlignment="1">
      <alignment horizontal="center" vertical="center"/>
    </xf>
    <xf numFmtId="166" fontId="54" fillId="0" borderId="0" xfId="0" applyNumberFormat="1" applyFont="1" applyAlignment="1">
      <alignment horizontal="center"/>
    </xf>
    <xf numFmtId="166" fontId="27" fillId="0" borderId="19" xfId="0" applyNumberFormat="1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166" fontId="27" fillId="3" borderId="30" xfId="0" applyNumberFormat="1" applyFont="1" applyFill="1" applyBorder="1" applyAlignment="1">
      <alignment vertical="center"/>
    </xf>
    <xf numFmtId="44" fontId="28" fillId="3" borderId="19" xfId="0" applyNumberFormat="1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6" fontId="69" fillId="5" borderId="30" xfId="0" applyNumberFormat="1" applyFont="1" applyFill="1" applyBorder="1" applyAlignment="1">
      <alignment horizontal="center" vertical="center"/>
    </xf>
    <xf numFmtId="166" fontId="58" fillId="4" borderId="38" xfId="0" applyNumberFormat="1" applyFont="1" applyFill="1" applyBorder="1" applyAlignment="1">
      <alignment horizontal="center" vertical="center"/>
    </xf>
    <xf numFmtId="166" fontId="69" fillId="3" borderId="30" xfId="0" applyNumberFormat="1" applyFont="1" applyFill="1" applyBorder="1" applyAlignment="1">
      <alignment horizontal="center" vertical="center"/>
    </xf>
    <xf numFmtId="44" fontId="60" fillId="0" borderId="0" xfId="0" applyNumberFormat="1" applyFont="1" applyAlignment="1">
      <alignment horizontal="center"/>
    </xf>
    <xf numFmtId="44" fontId="60" fillId="0" borderId="0" xfId="0" applyNumberFormat="1" applyFont="1"/>
    <xf numFmtId="44" fontId="42" fillId="0" borderId="0" xfId="0" applyNumberFormat="1" applyFont="1"/>
    <xf numFmtId="44" fontId="44" fillId="0" borderId="0" xfId="0" applyNumberFormat="1" applyFont="1"/>
    <xf numFmtId="44" fontId="8" fillId="0" borderId="19" xfId="0" applyNumberFormat="1" applyFont="1" applyBorder="1" applyAlignment="1">
      <alignment horizontal="center" vertical="center"/>
    </xf>
    <xf numFmtId="44" fontId="65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44" fontId="54" fillId="3" borderId="5" xfId="0" applyNumberFormat="1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66" fontId="27" fillId="3" borderId="7" xfId="0" applyNumberFormat="1" applyFont="1" applyFill="1" applyBorder="1" applyAlignment="1">
      <alignment vertical="center"/>
    </xf>
    <xf numFmtId="44" fontId="29" fillId="0" borderId="30" xfId="0" applyNumberFormat="1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66" fontId="27" fillId="3" borderId="39" xfId="0" applyNumberFormat="1" applyFont="1" applyFill="1" applyBorder="1" applyAlignment="1">
      <alignment vertical="center"/>
    </xf>
    <xf numFmtId="166" fontId="27" fillId="3" borderId="40" xfId="0" applyNumberFormat="1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44" fontId="91" fillId="4" borderId="19" xfId="0" applyNumberFormat="1" applyFont="1" applyFill="1" applyBorder="1" applyAlignment="1">
      <alignment vertical="center"/>
    </xf>
    <xf numFmtId="44" fontId="91" fillId="4" borderId="26" xfId="0" applyNumberFormat="1" applyFont="1" applyFill="1" applyBorder="1" applyAlignment="1">
      <alignment vertical="center"/>
    </xf>
    <xf numFmtId="44" fontId="90" fillId="3" borderId="19" xfId="0" applyNumberFormat="1" applyFont="1" applyFill="1" applyBorder="1" applyAlignment="1">
      <alignment vertical="center"/>
    </xf>
    <xf numFmtId="44" fontId="28" fillId="3" borderId="4" xfId="0" applyNumberFormat="1" applyFont="1" applyFill="1" applyBorder="1" applyAlignment="1">
      <alignment horizontal="center" vertical="center"/>
    </xf>
    <xf numFmtId="44" fontId="91" fillId="4" borderId="4" xfId="0" applyNumberFormat="1" applyFont="1" applyFill="1" applyBorder="1" applyAlignment="1">
      <alignment vertical="center"/>
    </xf>
    <xf numFmtId="166" fontId="90" fillId="0" borderId="4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4" fontId="29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0" fontId="22" fillId="3" borderId="0" xfId="0" applyFont="1" applyFill="1" applyAlignment="1">
      <alignment vertical="center"/>
    </xf>
    <xf numFmtId="44" fontId="54" fillId="3" borderId="8" xfId="0" applyNumberFormat="1" applyFont="1" applyFill="1" applyBorder="1" applyAlignment="1">
      <alignment horizontal="center" vertical="center"/>
    </xf>
    <xf numFmtId="0" fontId="82" fillId="0" borderId="0" xfId="0" applyFont="1"/>
    <xf numFmtId="166" fontId="92" fillId="0" borderId="0" xfId="0" applyNumberFormat="1" applyFont="1"/>
    <xf numFmtId="0" fontId="94" fillId="0" borderId="0" xfId="0" applyFont="1"/>
    <xf numFmtId="0" fontId="95" fillId="0" borderId="0" xfId="0" applyFont="1"/>
    <xf numFmtId="0" fontId="74" fillId="0" borderId="0" xfId="0" applyFont="1"/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97" fillId="0" borderId="0" xfId="0" applyFont="1"/>
    <xf numFmtId="0" fontId="99" fillId="0" borderId="0" xfId="0" applyFont="1"/>
    <xf numFmtId="0" fontId="98" fillId="0" borderId="3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9" xfId="0" applyFont="1" applyBorder="1" applyAlignment="1">
      <alignment horizontal="center" vertical="center" wrapText="1"/>
    </xf>
    <xf numFmtId="0" fontId="2" fillId="3" borderId="0" xfId="0" applyFont="1" applyFill="1"/>
    <xf numFmtId="0" fontId="54" fillId="0" borderId="1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44" fontId="54" fillId="0" borderId="12" xfId="0" applyNumberFormat="1" applyFont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2" fillId="3" borderId="5" xfId="0" applyFont="1" applyFill="1" applyBorder="1"/>
    <xf numFmtId="0" fontId="23" fillId="0" borderId="22" xfId="0" applyFont="1" applyBorder="1" applyAlignment="1">
      <alignment horizontal="center" vertical="center"/>
    </xf>
    <xf numFmtId="166" fontId="27" fillId="3" borderId="23" xfId="0" applyNumberFormat="1" applyFont="1" applyFill="1" applyBorder="1" applyAlignment="1">
      <alignment vertical="center"/>
    </xf>
    <xf numFmtId="0" fontId="27" fillId="0" borderId="27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2" fillId="0" borderId="16" xfId="0" applyFont="1" applyBorder="1" applyAlignment="1">
      <alignment horizontal="center" vertical="center"/>
    </xf>
    <xf numFmtId="0" fontId="102" fillId="0" borderId="10" xfId="0" applyFont="1" applyBorder="1" applyAlignment="1">
      <alignment horizontal="center" vertical="center"/>
    </xf>
    <xf numFmtId="166" fontId="27" fillId="0" borderId="19" xfId="0" applyNumberFormat="1" applyFont="1" applyBorder="1" applyAlignment="1">
      <alignment vertical="center"/>
    </xf>
    <xf numFmtId="0" fontId="23" fillId="3" borderId="4" xfId="0" applyFont="1" applyFill="1" applyBorder="1" applyAlignment="1">
      <alignment horizontal="center" vertical="center"/>
    </xf>
    <xf numFmtId="44" fontId="14" fillId="3" borderId="4" xfId="0" applyNumberFormat="1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/>
    </xf>
    <xf numFmtId="0" fontId="61" fillId="3" borderId="4" xfId="0" applyFont="1" applyFill="1" applyBorder="1" applyAlignment="1">
      <alignment horizontal="center" vertical="center" wrapText="1"/>
    </xf>
    <xf numFmtId="44" fontId="27" fillId="3" borderId="12" xfId="0" applyNumberFormat="1" applyFont="1" applyFill="1" applyBorder="1" applyAlignment="1">
      <alignment horizontal="center" vertical="center"/>
    </xf>
    <xf numFmtId="166" fontId="27" fillId="4" borderId="12" xfId="0" applyNumberFormat="1" applyFont="1" applyFill="1" applyBorder="1" applyAlignment="1">
      <alignment horizontal="center" vertical="center"/>
    </xf>
    <xf numFmtId="0" fontId="61" fillId="3" borderId="24" xfId="0" applyFont="1" applyFill="1" applyBorder="1" applyAlignment="1">
      <alignment horizontal="center" vertical="center" wrapText="1"/>
    </xf>
    <xf numFmtId="44" fontId="27" fillId="3" borderId="17" xfId="0" applyNumberFormat="1" applyFont="1" applyFill="1" applyBorder="1" applyAlignment="1">
      <alignment vertical="center"/>
    </xf>
    <xf numFmtId="0" fontId="61" fillId="3" borderId="25" xfId="0" applyFont="1" applyFill="1" applyBorder="1" applyAlignment="1">
      <alignment horizontal="center" vertical="center" wrapText="1"/>
    </xf>
    <xf numFmtId="0" fontId="49" fillId="0" borderId="30" xfId="0" applyFont="1" applyBorder="1" applyAlignment="1">
      <alignment horizontal="center" vertical="center" wrapText="1"/>
    </xf>
    <xf numFmtId="44" fontId="31" fillId="3" borderId="30" xfId="0" applyNumberFormat="1" applyFont="1" applyFill="1" applyBorder="1" applyAlignment="1">
      <alignment horizontal="center" vertical="center"/>
    </xf>
    <xf numFmtId="0" fontId="56" fillId="3" borderId="35" xfId="0" applyFont="1" applyFill="1" applyBorder="1" applyAlignment="1">
      <alignment horizontal="center" vertical="center"/>
    </xf>
    <xf numFmtId="44" fontId="65" fillId="3" borderId="8" xfId="0" applyNumberFormat="1" applyFont="1" applyFill="1" applyBorder="1" applyAlignment="1">
      <alignment horizontal="center" vertical="center"/>
    </xf>
    <xf numFmtId="44" fontId="65" fillId="3" borderId="5" xfId="0" applyNumberFormat="1" applyFont="1" applyFill="1" applyBorder="1" applyAlignment="1">
      <alignment horizontal="center" vertical="center"/>
    </xf>
    <xf numFmtId="0" fontId="54" fillId="0" borderId="12" xfId="0" applyFont="1" applyBorder="1" applyAlignment="1">
      <alignment horizontal="center" vertical="center" wrapText="1"/>
    </xf>
    <xf numFmtId="0" fontId="54" fillId="3" borderId="12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166" fontId="32" fillId="0" borderId="12" xfId="0" applyNumberFormat="1" applyFont="1" applyBorder="1" applyAlignment="1">
      <alignment vertical="center"/>
    </xf>
    <xf numFmtId="0" fontId="87" fillId="3" borderId="46" xfId="0" applyFont="1" applyFill="1" applyBorder="1" applyAlignment="1">
      <alignment horizontal="center" vertical="center"/>
    </xf>
    <xf numFmtId="166" fontId="103" fillId="0" borderId="4" xfId="0" applyNumberFormat="1" applyFont="1" applyBorder="1" applyAlignment="1">
      <alignment horizontal="center" vertical="center"/>
    </xf>
    <xf numFmtId="166" fontId="39" fillId="0" borderId="4" xfId="0" applyNumberFormat="1" applyFont="1" applyBorder="1" applyAlignment="1">
      <alignment horizontal="center" vertical="center"/>
    </xf>
    <xf numFmtId="44" fontId="39" fillId="0" borderId="4" xfId="0" applyNumberFormat="1" applyFont="1" applyBorder="1" applyAlignment="1">
      <alignment horizontal="center" vertical="center"/>
    </xf>
    <xf numFmtId="44" fontId="39" fillId="3" borderId="19" xfId="0" applyNumberFormat="1" applyFont="1" applyFill="1" applyBorder="1" applyAlignment="1">
      <alignment horizontal="center" vertical="center"/>
    </xf>
    <xf numFmtId="166" fontId="39" fillId="0" borderId="19" xfId="0" applyNumberFormat="1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166" fontId="56" fillId="0" borderId="17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44" fontId="27" fillId="0" borderId="19" xfId="0" applyNumberFormat="1" applyFont="1" applyBorder="1" applyAlignment="1">
      <alignment horizontal="center" vertical="center"/>
    </xf>
    <xf numFmtId="166" fontId="58" fillId="0" borderId="19" xfId="0" applyNumberFormat="1" applyFont="1" applyBorder="1" applyAlignment="1">
      <alignment vertical="center"/>
    </xf>
    <xf numFmtId="166" fontId="58" fillId="0" borderId="4" xfId="0" applyNumberFormat="1" applyFont="1" applyBorder="1" applyAlignment="1">
      <alignment vertical="center"/>
    </xf>
    <xf numFmtId="0" fontId="20" fillId="0" borderId="24" xfId="0" applyFont="1" applyBorder="1" applyAlignment="1">
      <alignment horizontal="center" vertical="center" wrapText="1"/>
    </xf>
    <xf numFmtId="44" fontId="27" fillId="0" borderId="24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vertical="center"/>
    </xf>
    <xf numFmtId="0" fontId="96" fillId="0" borderId="33" xfId="0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4" fontId="6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6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90" fillId="0" borderId="0" xfId="0" applyFont="1"/>
    <xf numFmtId="0" fontId="86" fillId="3" borderId="27" xfId="0" applyFont="1" applyFill="1" applyBorder="1" applyAlignment="1">
      <alignment horizontal="center" vertical="center"/>
    </xf>
    <xf numFmtId="166" fontId="19" fillId="0" borderId="5" xfId="0" applyNumberFormat="1" applyFont="1" applyBorder="1" applyAlignment="1">
      <alignment horizontal="center" vertical="center"/>
    </xf>
    <xf numFmtId="166" fontId="19" fillId="0" borderId="8" xfId="0" applyNumberFormat="1" applyFont="1" applyBorder="1" applyAlignment="1">
      <alignment horizontal="center" vertical="center"/>
    </xf>
    <xf numFmtId="166" fontId="39" fillId="4" borderId="7" xfId="0" applyNumberFormat="1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44" fontId="31" fillId="3" borderId="19" xfId="0" applyNumberFormat="1" applyFont="1" applyFill="1" applyBorder="1" applyAlignment="1">
      <alignment horizontal="center" vertical="center" wrapText="1"/>
    </xf>
    <xf numFmtId="166" fontId="39" fillId="3" borderId="19" xfId="0" applyNumberFormat="1" applyFont="1" applyFill="1" applyBorder="1" applyAlignment="1">
      <alignment horizontal="center" vertical="center"/>
    </xf>
    <xf numFmtId="166" fontId="103" fillId="4" borderId="19" xfId="0" applyNumberFormat="1" applyFont="1" applyFill="1" applyBorder="1" applyAlignment="1">
      <alignment horizontal="center" vertical="center"/>
    </xf>
    <xf numFmtId="166" fontId="103" fillId="3" borderId="19" xfId="0" applyNumberFormat="1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44" fontId="9" fillId="0" borderId="0" xfId="0" applyNumberFormat="1" applyFont="1"/>
    <xf numFmtId="166" fontId="9" fillId="0" borderId="0" xfId="0" applyNumberFormat="1" applyFont="1"/>
    <xf numFmtId="44" fontId="63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44" fontId="105" fillId="3" borderId="24" xfId="0" applyNumberFormat="1" applyFont="1" applyFill="1" applyBorder="1" applyAlignment="1">
      <alignment horizontal="center" vertical="center"/>
    </xf>
    <xf numFmtId="166" fontId="105" fillId="4" borderId="24" xfId="0" applyNumberFormat="1" applyFont="1" applyFill="1" applyBorder="1" applyAlignment="1">
      <alignment horizontal="center" vertical="center"/>
    </xf>
    <xf numFmtId="166" fontId="105" fillId="0" borderId="24" xfId="0" applyNumberFormat="1" applyFont="1" applyBorder="1" applyAlignment="1">
      <alignment horizontal="center" vertical="center"/>
    </xf>
    <xf numFmtId="44" fontId="105" fillId="3" borderId="4" xfId="0" applyNumberFormat="1" applyFont="1" applyFill="1" applyBorder="1" applyAlignment="1">
      <alignment horizontal="center" vertical="center"/>
    </xf>
    <xf numFmtId="166" fontId="105" fillId="4" borderId="4" xfId="0" applyNumberFormat="1" applyFont="1" applyFill="1" applyBorder="1" applyAlignment="1">
      <alignment horizontal="center" vertical="center"/>
    </xf>
    <xf numFmtId="166" fontId="105" fillId="3" borderId="4" xfId="0" applyNumberFormat="1" applyFont="1" applyFill="1" applyBorder="1" applyAlignment="1">
      <alignment horizontal="center" vertical="center"/>
    </xf>
    <xf numFmtId="166" fontId="105" fillId="0" borderId="4" xfId="0" applyNumberFormat="1" applyFont="1" applyBorder="1" applyAlignment="1">
      <alignment horizontal="center" vertical="center"/>
    </xf>
    <xf numFmtId="166" fontId="106" fillId="3" borderId="19" xfId="0" applyNumberFormat="1" applyFont="1" applyFill="1" applyBorder="1" applyAlignment="1">
      <alignment horizontal="center" vertical="center"/>
    </xf>
    <xf numFmtId="166" fontId="106" fillId="3" borderId="19" xfId="0" applyNumberFormat="1" applyFont="1" applyFill="1" applyBorder="1" applyAlignment="1">
      <alignment vertical="center"/>
    </xf>
    <xf numFmtId="166" fontId="106" fillId="0" borderId="19" xfId="0" applyNumberFormat="1" applyFont="1" applyBorder="1" applyAlignment="1">
      <alignment vertical="center"/>
    </xf>
    <xf numFmtId="166" fontId="106" fillId="3" borderId="4" xfId="0" applyNumberFormat="1" applyFont="1" applyFill="1" applyBorder="1" applyAlignment="1">
      <alignment horizontal="center" vertical="center"/>
    </xf>
    <xf numFmtId="166" fontId="106" fillId="3" borderId="4" xfId="0" applyNumberFormat="1" applyFont="1" applyFill="1" applyBorder="1" applyAlignment="1">
      <alignment vertical="center"/>
    </xf>
    <xf numFmtId="166" fontId="106" fillId="0" borderId="4" xfId="0" applyNumberFormat="1" applyFont="1" applyBorder="1" applyAlignment="1">
      <alignment vertical="center"/>
    </xf>
    <xf numFmtId="44" fontId="107" fillId="3" borderId="4" xfId="0" applyNumberFormat="1" applyFont="1" applyFill="1" applyBorder="1" applyAlignment="1">
      <alignment horizontal="center" vertical="center"/>
    </xf>
    <xf numFmtId="166" fontId="107" fillId="4" borderId="4" xfId="0" applyNumberFormat="1" applyFont="1" applyFill="1" applyBorder="1" applyAlignment="1">
      <alignment horizontal="center" vertical="center"/>
    </xf>
    <xf numFmtId="166" fontId="107" fillId="3" borderId="4" xfId="0" applyNumberFormat="1" applyFont="1" applyFill="1" applyBorder="1" applyAlignment="1">
      <alignment horizontal="center" vertical="center"/>
    </xf>
    <xf numFmtId="44" fontId="108" fillId="3" borderId="4" xfId="0" applyNumberFormat="1" applyFont="1" applyFill="1" applyBorder="1" applyAlignment="1">
      <alignment vertical="center"/>
    </xf>
    <xf numFmtId="44" fontId="109" fillId="0" borderId="4" xfId="0" applyNumberFormat="1" applyFont="1" applyBorder="1" applyAlignment="1">
      <alignment vertical="center"/>
    </xf>
    <xf numFmtId="44" fontId="43" fillId="0" borderId="12" xfId="0" applyNumberFormat="1" applyFont="1" applyBorder="1" applyAlignment="1">
      <alignment vertical="center"/>
    </xf>
    <xf numFmtId="166" fontId="47" fillId="0" borderId="4" xfId="0" applyNumberFormat="1" applyFont="1" applyBorder="1" applyAlignment="1">
      <alignment horizontal="center" vertical="center"/>
    </xf>
    <xf numFmtId="166" fontId="47" fillId="0" borderId="4" xfId="0" applyNumberFormat="1" applyFont="1" applyBorder="1" applyAlignment="1">
      <alignment vertical="center"/>
    </xf>
    <xf numFmtId="166" fontId="47" fillId="0" borderId="7" xfId="0" applyNumberFormat="1" applyFont="1" applyBorder="1" applyAlignment="1">
      <alignment horizontal="center" vertical="center"/>
    </xf>
    <xf numFmtId="166" fontId="39" fillId="0" borderId="7" xfId="0" applyNumberFormat="1" applyFont="1" applyBorder="1" applyAlignment="1">
      <alignment horizontal="center" vertical="center"/>
    </xf>
    <xf numFmtId="44" fontId="11" fillId="6" borderId="12" xfId="0" applyNumberFormat="1" applyFont="1" applyFill="1" applyBorder="1" applyAlignment="1">
      <alignment vertical="center"/>
    </xf>
    <xf numFmtId="0" fontId="18" fillId="6" borderId="20" xfId="0" applyFont="1" applyFill="1" applyBorder="1" applyAlignment="1">
      <alignment horizontal="center" vertical="center" wrapText="1"/>
    </xf>
    <xf numFmtId="44" fontId="113" fillId="0" borderId="17" xfId="0" applyNumberFormat="1" applyFont="1" applyBorder="1" applyAlignment="1">
      <alignment vertical="center"/>
    </xf>
    <xf numFmtId="166" fontId="114" fillId="0" borderId="30" xfId="0" applyNumberFormat="1" applyFont="1" applyBorder="1" applyAlignment="1">
      <alignment vertical="center"/>
    </xf>
    <xf numFmtId="166" fontId="114" fillId="0" borderId="31" xfId="0" applyNumberFormat="1" applyFont="1" applyBorder="1" applyAlignment="1">
      <alignment vertical="center"/>
    </xf>
    <xf numFmtId="166" fontId="115" fillId="0" borderId="30" xfId="0" applyNumberFormat="1" applyFont="1" applyBorder="1" applyAlignment="1">
      <alignment horizontal="center" vertical="center"/>
    </xf>
    <xf numFmtId="166" fontId="115" fillId="0" borderId="4" xfId="0" applyNumberFormat="1" applyFont="1" applyBorder="1" applyAlignment="1">
      <alignment vertical="center"/>
    </xf>
    <xf numFmtId="44" fontId="47" fillId="0" borderId="24" xfId="0" applyNumberFormat="1" applyFont="1" applyBorder="1" applyAlignment="1">
      <alignment vertical="center"/>
    </xf>
    <xf numFmtId="166" fontId="47" fillId="0" borderId="24" xfId="0" applyNumberFormat="1" applyFont="1" applyBorder="1" applyAlignment="1">
      <alignment vertical="center"/>
    </xf>
    <xf numFmtId="166" fontId="47" fillId="0" borderId="24" xfId="0" applyNumberFormat="1" applyFont="1" applyBorder="1" applyAlignment="1">
      <alignment horizontal="center" vertical="center"/>
    </xf>
    <xf numFmtId="44" fontId="47" fillId="0" borderId="4" xfId="0" applyNumberFormat="1" applyFont="1" applyBorder="1" applyAlignment="1">
      <alignment vertical="center"/>
    </xf>
    <xf numFmtId="44" fontId="47" fillId="3" borderId="17" xfId="0" applyNumberFormat="1" applyFont="1" applyFill="1" applyBorder="1" applyAlignment="1">
      <alignment vertical="center"/>
    </xf>
    <xf numFmtId="166" fontId="47" fillId="4" borderId="17" xfId="0" applyNumberFormat="1" applyFont="1" applyFill="1" applyBorder="1" applyAlignment="1">
      <alignment vertical="center"/>
    </xf>
    <xf numFmtId="166" fontId="47" fillId="0" borderId="17" xfId="0" applyNumberFormat="1" applyFont="1" applyBorder="1" applyAlignment="1">
      <alignment horizontal="center" vertical="center"/>
    </xf>
    <xf numFmtId="166" fontId="39" fillId="0" borderId="17" xfId="0" applyNumberFormat="1" applyFont="1" applyBorder="1" applyAlignment="1">
      <alignment horizontal="center" vertical="center"/>
    </xf>
    <xf numFmtId="44" fontId="47" fillId="0" borderId="7" xfId="0" applyNumberFormat="1" applyFont="1" applyBorder="1" applyAlignment="1">
      <alignment vertical="center"/>
    </xf>
    <xf numFmtId="0" fontId="62" fillId="0" borderId="24" xfId="0" applyFont="1" applyBorder="1" applyAlignment="1">
      <alignment horizontal="center" vertical="center" wrapText="1"/>
    </xf>
    <xf numFmtId="44" fontId="62" fillId="0" borderId="24" xfId="0" applyNumberFormat="1" applyFont="1" applyBorder="1" applyAlignment="1">
      <alignment vertical="center"/>
    </xf>
    <xf numFmtId="166" fontId="103" fillId="0" borderId="24" xfId="0" applyNumberFormat="1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 wrapText="1"/>
    </xf>
    <xf numFmtId="44" fontId="62" fillId="0" borderId="4" xfId="0" applyNumberFormat="1" applyFont="1" applyBorder="1" applyAlignment="1">
      <alignment vertical="center"/>
    </xf>
    <xf numFmtId="0" fontId="39" fillId="0" borderId="4" xfId="0" applyFont="1" applyBorder="1" applyAlignment="1">
      <alignment horizontal="center" vertical="center" wrapText="1"/>
    </xf>
    <xf numFmtId="166" fontId="41" fillId="0" borderId="30" xfId="0" applyNumberFormat="1" applyFont="1" applyBorder="1" applyAlignment="1">
      <alignment horizontal="center" vertical="center"/>
    </xf>
    <xf numFmtId="0" fontId="113" fillId="3" borderId="24" xfId="0" applyFont="1" applyFill="1" applyBorder="1" applyAlignment="1">
      <alignment horizontal="center" vertical="center" wrapText="1"/>
    </xf>
    <xf numFmtId="44" fontId="115" fillId="3" borderId="24" xfId="0" applyNumberFormat="1" applyFont="1" applyFill="1" applyBorder="1" applyAlignment="1">
      <alignment horizontal="center" vertical="center"/>
    </xf>
    <xf numFmtId="44" fontId="116" fillId="3" borderId="24" xfId="0" applyNumberFormat="1" applyFont="1" applyFill="1" applyBorder="1" applyAlignment="1">
      <alignment horizontal="center" vertical="center"/>
    </xf>
    <xf numFmtId="44" fontId="116" fillId="0" borderId="24" xfId="0" applyNumberFormat="1" applyFont="1" applyBorder="1" applyAlignment="1">
      <alignment horizontal="center" vertical="center"/>
    </xf>
    <xf numFmtId="166" fontId="116" fillId="0" borderId="24" xfId="0" applyNumberFormat="1" applyFont="1" applyBorder="1" applyAlignment="1">
      <alignment vertical="center"/>
    </xf>
    <xf numFmtId="0" fontId="114" fillId="3" borderId="4" xfId="0" applyFont="1" applyFill="1" applyBorder="1" applyAlignment="1">
      <alignment horizontal="center" vertical="center" wrapText="1"/>
    </xf>
    <xf numFmtId="44" fontId="115" fillId="3" borderId="4" xfId="0" applyNumberFormat="1" applyFont="1" applyFill="1" applyBorder="1" applyAlignment="1">
      <alignment horizontal="center" vertical="center"/>
    </xf>
    <xf numFmtId="166" fontId="115" fillId="5" borderId="4" xfId="0" applyNumberFormat="1" applyFont="1" applyFill="1" applyBorder="1" applyAlignment="1">
      <alignment vertical="center"/>
    </xf>
    <xf numFmtId="166" fontId="115" fillId="4" borderId="4" xfId="0" applyNumberFormat="1" applyFont="1" applyFill="1" applyBorder="1" applyAlignment="1">
      <alignment horizontal="center" vertical="center"/>
    </xf>
    <xf numFmtId="44" fontId="115" fillId="0" borderId="4" xfId="0" applyNumberFormat="1" applyFont="1" applyBorder="1" applyAlignment="1">
      <alignment vertical="center"/>
    </xf>
    <xf numFmtId="166" fontId="116" fillId="0" borderId="4" xfId="0" applyNumberFormat="1" applyFont="1" applyBorder="1" applyAlignment="1">
      <alignment vertical="center"/>
    </xf>
    <xf numFmtId="44" fontId="114" fillId="3" borderId="4" xfId="0" applyNumberFormat="1" applyFont="1" applyFill="1" applyBorder="1" applyAlignment="1">
      <alignment horizontal="center" vertical="center" wrapText="1"/>
    </xf>
    <xf numFmtId="166" fontId="115" fillId="5" borderId="4" xfId="0" applyNumberFormat="1" applyFont="1" applyFill="1" applyBorder="1" applyAlignment="1">
      <alignment horizontal="center" vertical="center"/>
    </xf>
    <xf numFmtId="44" fontId="114" fillId="3" borderId="17" xfId="0" applyNumberFormat="1" applyFont="1" applyFill="1" applyBorder="1" applyAlignment="1">
      <alignment horizontal="center" vertical="center" wrapText="1"/>
    </xf>
    <xf numFmtId="166" fontId="115" fillId="3" borderId="17" xfId="0" applyNumberFormat="1" applyFont="1" applyFill="1" applyBorder="1" applyAlignment="1">
      <alignment horizontal="center" vertical="center"/>
    </xf>
    <xf numFmtId="166" fontId="115" fillId="4" borderId="17" xfId="0" applyNumberFormat="1" applyFont="1" applyFill="1" applyBorder="1" applyAlignment="1">
      <alignment horizontal="center" vertical="center"/>
    </xf>
    <xf numFmtId="44" fontId="115" fillId="0" borderId="17" xfId="0" applyNumberFormat="1" applyFont="1" applyBorder="1" applyAlignment="1">
      <alignment vertical="center"/>
    </xf>
    <xf numFmtId="166" fontId="115" fillId="0" borderId="17" xfId="0" applyNumberFormat="1" applyFont="1" applyBorder="1" applyAlignment="1">
      <alignment vertical="center"/>
    </xf>
    <xf numFmtId="166" fontId="116" fillId="0" borderId="17" xfId="0" applyNumberFormat="1" applyFont="1" applyBorder="1" applyAlignment="1">
      <alignment vertical="center"/>
    </xf>
    <xf numFmtId="44" fontId="113" fillId="3" borderId="19" xfId="0" applyNumberFormat="1" applyFont="1" applyFill="1" applyBorder="1" applyAlignment="1">
      <alignment horizontal="center" vertical="center" wrapText="1"/>
    </xf>
    <xf numFmtId="44" fontId="115" fillId="3" borderId="19" xfId="0" applyNumberFormat="1" applyFont="1" applyFill="1" applyBorder="1" applyAlignment="1">
      <alignment horizontal="center" vertical="center"/>
    </xf>
    <xf numFmtId="166" fontId="116" fillId="0" borderId="19" xfId="0" applyNumberFormat="1" applyFont="1" applyBorder="1" applyAlignment="1">
      <alignment vertical="center"/>
    </xf>
    <xf numFmtId="166" fontId="116" fillId="0" borderId="26" xfId="0" applyNumberFormat="1" applyFont="1" applyBorder="1" applyAlignment="1">
      <alignment horizontal="center" vertical="center"/>
    </xf>
    <xf numFmtId="166" fontId="116" fillId="0" borderId="26" xfId="0" applyNumberFormat="1" applyFont="1" applyBorder="1" applyAlignment="1">
      <alignment vertical="center"/>
    </xf>
    <xf numFmtId="0" fontId="113" fillId="3" borderId="19" xfId="0" applyFont="1" applyFill="1" applyBorder="1" applyAlignment="1">
      <alignment horizontal="center" vertical="center" wrapText="1"/>
    </xf>
    <xf numFmtId="166" fontId="115" fillId="3" borderId="19" xfId="0" applyNumberFormat="1" applyFont="1" applyFill="1" applyBorder="1" applyAlignment="1">
      <alignment horizontal="center" vertical="center"/>
    </xf>
    <xf numFmtId="166" fontId="116" fillId="0" borderId="19" xfId="0" applyNumberFormat="1" applyFont="1" applyBorder="1" applyAlignment="1">
      <alignment horizontal="center" vertical="center"/>
    </xf>
    <xf numFmtId="166" fontId="115" fillId="0" borderId="43" xfId="0" applyNumberFormat="1" applyFont="1" applyBorder="1" applyAlignment="1">
      <alignment vertical="center"/>
    </xf>
    <xf numFmtId="166" fontId="116" fillId="0" borderId="25" xfId="0" applyNumberFormat="1" applyFont="1" applyBorder="1" applyAlignment="1">
      <alignment vertical="center"/>
    </xf>
    <xf numFmtId="166" fontId="41" fillId="0" borderId="30" xfId="0" applyNumberFormat="1" applyFont="1" applyBorder="1" applyAlignment="1">
      <alignment vertical="center"/>
    </xf>
    <xf numFmtId="44" fontId="56" fillId="0" borderId="4" xfId="0" applyNumberFormat="1" applyFont="1" applyBorder="1" applyAlignment="1">
      <alignment horizontal="center" vertical="center"/>
    </xf>
    <xf numFmtId="166" fontId="56" fillId="0" borderId="4" xfId="0" applyNumberFormat="1" applyFont="1" applyBorder="1" applyAlignment="1">
      <alignment vertical="center"/>
    </xf>
    <xf numFmtId="166" fontId="73" fillId="0" borderId="4" xfId="0" applyNumberFormat="1" applyFont="1" applyBorder="1" applyAlignment="1">
      <alignment vertical="center"/>
    </xf>
    <xf numFmtId="44" fontId="39" fillId="3" borderId="7" xfId="0" applyNumberFormat="1" applyFont="1" applyFill="1" applyBorder="1" applyAlignment="1">
      <alignment horizontal="center" vertical="center"/>
    </xf>
    <xf numFmtId="166" fontId="103" fillId="3" borderId="7" xfId="0" applyNumberFormat="1" applyFont="1" applyFill="1" applyBorder="1" applyAlignment="1">
      <alignment horizontal="center" vertical="center"/>
    </xf>
    <xf numFmtId="166" fontId="29" fillId="0" borderId="12" xfId="0" applyNumberFormat="1" applyFont="1" applyBorder="1" applyAlignment="1">
      <alignment horizontal="center" vertical="center"/>
    </xf>
    <xf numFmtId="166" fontId="39" fillId="4" borderId="19" xfId="0" applyNumberFormat="1" applyFont="1" applyFill="1" applyBorder="1" applyAlignment="1">
      <alignment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17" fillId="3" borderId="5" xfId="0" applyFont="1" applyFill="1" applyBorder="1" applyAlignment="1">
      <alignment horizontal="center" vertical="center"/>
    </xf>
    <xf numFmtId="166" fontId="56" fillId="0" borderId="4" xfId="0" applyNumberFormat="1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44" fontId="27" fillId="3" borderId="12" xfId="0" applyNumberFormat="1" applyFont="1" applyFill="1" applyBorder="1" applyAlignment="1">
      <alignment horizontal="center" vertical="center" wrapText="1"/>
    </xf>
    <xf numFmtId="166" fontId="56" fillId="5" borderId="12" xfId="0" applyNumberFormat="1" applyFont="1" applyFill="1" applyBorder="1" applyAlignment="1">
      <alignment horizontal="center" vertical="center"/>
    </xf>
    <xf numFmtId="44" fontId="82" fillId="3" borderId="12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08" fillId="3" borderId="10" xfId="0" applyFont="1" applyFill="1" applyBorder="1" applyAlignment="1">
      <alignment horizontal="center" vertical="center"/>
    </xf>
    <xf numFmtId="0" fontId="120" fillId="3" borderId="4" xfId="0" applyFont="1" applyFill="1" applyBorder="1" applyAlignment="1">
      <alignment horizontal="center" vertical="center"/>
    </xf>
    <xf numFmtId="0" fontId="120" fillId="3" borderId="4" xfId="0" applyFont="1" applyFill="1" applyBorder="1" applyAlignment="1">
      <alignment horizontal="center" vertical="center" wrapText="1"/>
    </xf>
    <xf numFmtId="44" fontId="120" fillId="3" borderId="4" xfId="0" applyNumberFormat="1" applyFont="1" applyFill="1" applyBorder="1" applyAlignment="1">
      <alignment vertical="center"/>
    </xf>
    <xf numFmtId="44" fontId="108" fillId="4" borderId="4" xfId="0" applyNumberFormat="1" applyFont="1" applyFill="1" applyBorder="1" applyAlignment="1">
      <alignment vertical="center"/>
    </xf>
    <xf numFmtId="44" fontId="119" fillId="0" borderId="4" xfId="0" applyNumberFormat="1" applyFont="1" applyBorder="1" applyAlignment="1">
      <alignment vertical="center"/>
    </xf>
    <xf numFmtId="44" fontId="108" fillId="0" borderId="4" xfId="0" applyNumberFormat="1" applyFont="1" applyBorder="1" applyAlignment="1">
      <alignment horizontal="center" vertical="center"/>
    </xf>
    <xf numFmtId="44" fontId="111" fillId="0" borderId="4" xfId="0" applyNumberFormat="1" applyFont="1" applyBorder="1" applyAlignment="1">
      <alignment vertical="center"/>
    </xf>
    <xf numFmtId="0" fontId="120" fillId="0" borderId="4" xfId="0" applyFont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166" fontId="19" fillId="0" borderId="30" xfId="0" applyNumberFormat="1" applyFont="1" applyBorder="1" applyAlignment="1">
      <alignment vertical="center"/>
    </xf>
    <xf numFmtId="44" fontId="105" fillId="0" borderId="4" xfId="0" applyNumberFormat="1" applyFont="1" applyBorder="1" applyAlignment="1">
      <alignment vertical="center"/>
    </xf>
    <xf numFmtId="44" fontId="109" fillId="0" borderId="17" xfId="0" applyNumberFormat="1" applyFont="1" applyBorder="1" applyAlignment="1">
      <alignment vertical="center"/>
    </xf>
    <xf numFmtId="44" fontId="110" fillId="4" borderId="17" xfId="0" applyNumberFormat="1" applyFont="1" applyFill="1" applyBorder="1" applyAlignment="1">
      <alignment vertical="center"/>
    </xf>
    <xf numFmtId="44" fontId="105" fillId="0" borderId="17" xfId="0" applyNumberFormat="1" applyFont="1" applyBorder="1" applyAlignment="1">
      <alignment vertical="center"/>
    </xf>
    <xf numFmtId="0" fontId="65" fillId="0" borderId="2" xfId="0" applyFont="1" applyBorder="1" applyAlignment="1">
      <alignment horizontal="center" vertical="center" wrapText="1"/>
    </xf>
    <xf numFmtId="44" fontId="82" fillId="6" borderId="30" xfId="0" applyNumberFormat="1" applyFont="1" applyFill="1" applyBorder="1" applyAlignment="1">
      <alignment vertical="center"/>
    </xf>
    <xf numFmtId="0" fontId="78" fillId="6" borderId="40" xfId="0" applyFont="1" applyFill="1" applyBorder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66" fontId="93" fillId="0" borderId="0" xfId="0" applyNumberFormat="1" applyFont="1"/>
    <xf numFmtId="0" fontId="9" fillId="0" borderId="0" xfId="0" applyFont="1" applyAlignment="1">
      <alignment horizontal="center"/>
    </xf>
    <xf numFmtId="0" fontId="38" fillId="4" borderId="0" xfId="0" applyFont="1" applyFill="1" applyAlignment="1">
      <alignment vertical="center"/>
    </xf>
    <xf numFmtId="166" fontId="31" fillId="0" borderId="0" xfId="0" applyNumberFormat="1" applyFont="1" applyAlignment="1">
      <alignment horizontal="center" vertical="center"/>
    </xf>
    <xf numFmtId="166" fontId="31" fillId="0" borderId="39" xfId="0" applyNumberFormat="1" applyFont="1" applyBorder="1" applyAlignment="1">
      <alignment horizontal="center" vertical="center"/>
    </xf>
    <xf numFmtId="166" fontId="125" fillId="0" borderId="43" xfId="0" applyNumberFormat="1" applyFont="1" applyBorder="1" applyAlignment="1">
      <alignment horizontal="center" vertical="center"/>
    </xf>
    <xf numFmtId="166" fontId="31" fillId="0" borderId="43" xfId="0" applyNumberFormat="1" applyFont="1" applyBorder="1" applyAlignment="1">
      <alignment horizontal="center" vertical="center"/>
    </xf>
    <xf numFmtId="166" fontId="31" fillId="4" borderId="43" xfId="0" applyNumberFormat="1" applyFont="1" applyFill="1" applyBorder="1" applyAlignment="1">
      <alignment horizontal="center" vertical="center"/>
    </xf>
    <xf numFmtId="44" fontId="31" fillId="4" borderId="43" xfId="0" applyNumberFormat="1" applyFont="1" applyFill="1" applyBorder="1" applyAlignment="1">
      <alignment horizontal="center" vertical="center"/>
    </xf>
    <xf numFmtId="0" fontId="23" fillId="4" borderId="43" xfId="0" applyFont="1" applyFill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166" fontId="22" fillId="6" borderId="6" xfId="0" applyNumberFormat="1" applyFont="1" applyFill="1" applyBorder="1" applyAlignment="1">
      <alignment horizontal="center" vertical="center"/>
    </xf>
    <xf numFmtId="166" fontId="38" fillId="6" borderId="12" xfId="0" applyNumberFormat="1" applyFont="1" applyFill="1" applyBorder="1" applyAlignment="1">
      <alignment horizontal="center" vertical="center"/>
    </xf>
    <xf numFmtId="0" fontId="128" fillId="0" borderId="0" xfId="0" applyFont="1"/>
    <xf numFmtId="166" fontId="22" fillId="0" borderId="6" xfId="0" applyNumberFormat="1" applyFont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/>
    </xf>
    <xf numFmtId="44" fontId="129" fillId="3" borderId="25" xfId="0" applyNumberFormat="1" applyFont="1" applyFill="1" applyBorder="1" applyAlignment="1">
      <alignment vertical="center"/>
    </xf>
    <xf numFmtId="44" fontId="38" fillId="3" borderId="25" xfId="0" applyNumberFormat="1" applyFont="1" applyFill="1" applyBorder="1" applyAlignment="1">
      <alignment vertical="center"/>
    </xf>
    <xf numFmtId="0" fontId="27" fillId="3" borderId="25" xfId="0" applyFont="1" applyFill="1" applyBorder="1" applyAlignment="1">
      <alignment vertical="center" wrapText="1"/>
    </xf>
    <xf numFmtId="44" fontId="38" fillId="6" borderId="12" xfId="0" applyNumberFormat="1" applyFont="1" applyFill="1" applyBorder="1" applyAlignment="1">
      <alignment vertical="center"/>
    </xf>
    <xf numFmtId="166" fontId="31" fillId="0" borderId="12" xfId="0" applyNumberFormat="1" applyFont="1" applyBorder="1" applyAlignment="1">
      <alignment horizontal="center" vertical="center"/>
    </xf>
    <xf numFmtId="166" fontId="129" fillId="0" borderId="12" xfId="0" applyNumberFormat="1" applyFont="1" applyBorder="1" applyAlignment="1">
      <alignment horizontal="center" vertical="center"/>
    </xf>
    <xf numFmtId="166" fontId="69" fillId="3" borderId="12" xfId="0" applyNumberFormat="1" applyFont="1" applyFill="1" applyBorder="1" applyAlignment="1">
      <alignment horizontal="center" vertical="center"/>
    </xf>
    <xf numFmtId="44" fontId="69" fillId="3" borderId="12" xfId="0" applyNumberFormat="1" applyFont="1" applyFill="1" applyBorder="1" applyAlignment="1">
      <alignment horizontal="center" vertical="center"/>
    </xf>
    <xf numFmtId="0" fontId="61" fillId="3" borderId="12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166" fontId="38" fillId="6" borderId="12" xfId="0" applyNumberFormat="1" applyFont="1" applyFill="1" applyBorder="1" applyAlignment="1">
      <alignment vertical="center"/>
    </xf>
    <xf numFmtId="166" fontId="31" fillId="0" borderId="4" xfId="0" applyNumberFormat="1" applyFont="1" applyBorder="1" applyAlignment="1">
      <alignment horizontal="center" vertical="center"/>
    </xf>
    <xf numFmtId="166" fontId="89" fillId="0" borderId="4" xfId="0" applyNumberFormat="1" applyFont="1" applyBorder="1" applyAlignment="1">
      <alignment horizontal="center" vertical="center"/>
    </xf>
    <xf numFmtId="44" fontId="31" fillId="0" borderId="4" xfId="0" applyNumberFormat="1" applyFont="1" applyBorder="1" applyAlignment="1">
      <alignment horizontal="center" vertical="center"/>
    </xf>
    <xf numFmtId="166" fontId="31" fillId="0" borderId="24" xfId="0" applyNumberFormat="1" applyFont="1" applyBorder="1" applyAlignment="1">
      <alignment horizontal="center" vertical="center"/>
    </xf>
    <xf numFmtId="166" fontId="89" fillId="0" borderId="24" xfId="0" applyNumberFormat="1" applyFont="1" applyBorder="1" applyAlignment="1">
      <alignment horizontal="center" vertical="center"/>
    </xf>
    <xf numFmtId="44" fontId="31" fillId="0" borderId="24" xfId="0" applyNumberFormat="1" applyFont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57" fillId="0" borderId="4" xfId="0" applyFont="1" applyBorder="1" applyAlignment="1">
      <alignment horizontal="center" vertical="center" wrapText="1"/>
    </xf>
    <xf numFmtId="44" fontId="48" fillId="3" borderId="4" xfId="0" applyNumberFormat="1" applyFont="1" applyFill="1" applyBorder="1" applyAlignment="1">
      <alignment vertical="center"/>
    </xf>
    <xf numFmtId="166" fontId="108" fillId="4" borderId="4" xfId="0" applyNumberFormat="1" applyFont="1" applyFill="1" applyBorder="1" applyAlignment="1">
      <alignment vertical="center"/>
    </xf>
    <xf numFmtId="0" fontId="19" fillId="3" borderId="8" xfId="0" applyFont="1" applyFill="1" applyBorder="1" applyAlignment="1">
      <alignment horizontal="center" vertical="center"/>
    </xf>
    <xf numFmtId="44" fontId="111" fillId="0" borderId="1" xfId="0" applyNumberFormat="1" applyFont="1" applyBorder="1" applyAlignment="1">
      <alignment vertical="center"/>
    </xf>
    <xf numFmtId="0" fontId="121" fillId="2" borderId="51" xfId="0" applyFont="1" applyFill="1" applyBorder="1"/>
    <xf numFmtId="44" fontId="54" fillId="0" borderId="14" xfId="0" applyNumberFormat="1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44" fontId="43" fillId="0" borderId="14" xfId="0" applyNumberFormat="1" applyFont="1" applyBorder="1" applyAlignment="1">
      <alignment vertical="center"/>
    </xf>
    <xf numFmtId="0" fontId="23" fillId="3" borderId="35" xfId="0" applyFont="1" applyFill="1" applyBorder="1" applyAlignment="1">
      <alignment horizontal="center" vertical="center"/>
    </xf>
    <xf numFmtId="166" fontId="39" fillId="0" borderId="26" xfId="0" applyNumberFormat="1" applyFont="1" applyBorder="1" applyAlignment="1">
      <alignment vertical="center"/>
    </xf>
    <xf numFmtId="166" fontId="106" fillId="3" borderId="25" xfId="0" applyNumberFormat="1" applyFont="1" applyFill="1" applyBorder="1" applyAlignment="1">
      <alignment vertical="center"/>
    </xf>
    <xf numFmtId="166" fontId="106" fillId="0" borderId="25" xfId="0" applyNumberFormat="1" applyFont="1" applyBorder="1" applyAlignment="1">
      <alignment vertical="center"/>
    </xf>
    <xf numFmtId="0" fontId="23" fillId="0" borderId="49" xfId="0" applyFont="1" applyBorder="1"/>
    <xf numFmtId="0" fontId="113" fillId="3" borderId="4" xfId="0" applyFont="1" applyFill="1" applyBorder="1" applyAlignment="1">
      <alignment horizontal="center" vertical="center" wrapText="1"/>
    </xf>
    <xf numFmtId="166" fontId="115" fillId="0" borderId="19" xfId="0" applyNumberFormat="1" applyFont="1" applyBorder="1" applyAlignment="1">
      <alignment vertical="center"/>
    </xf>
    <xf numFmtId="166" fontId="47" fillId="0" borderId="26" xfId="0" applyNumberFormat="1" applyFont="1" applyBorder="1" applyAlignment="1">
      <alignment horizontal="center" vertical="center"/>
    </xf>
    <xf numFmtId="166" fontId="115" fillId="0" borderId="26" xfId="0" applyNumberFormat="1" applyFont="1" applyBorder="1" applyAlignment="1">
      <alignment vertical="center"/>
    </xf>
    <xf numFmtId="166" fontId="116" fillId="0" borderId="63" xfId="0" applyNumberFormat="1" applyFont="1" applyBorder="1" applyAlignment="1">
      <alignment vertical="center"/>
    </xf>
    <xf numFmtId="166" fontId="87" fillId="0" borderId="50" xfId="0" applyNumberFormat="1" applyFont="1" applyBorder="1" applyAlignment="1">
      <alignment horizontal="center"/>
    </xf>
    <xf numFmtId="166" fontId="87" fillId="0" borderId="51" xfId="0" applyNumberFormat="1" applyFont="1" applyBorder="1" applyAlignment="1">
      <alignment horizontal="center"/>
    </xf>
    <xf numFmtId="166" fontId="87" fillId="0" borderId="45" xfId="0" applyNumberFormat="1" applyFont="1" applyBorder="1" applyAlignment="1">
      <alignment horizontal="center"/>
    </xf>
    <xf numFmtId="166" fontId="116" fillId="0" borderId="59" xfId="0" applyNumberFormat="1" applyFont="1" applyBorder="1" applyAlignment="1">
      <alignment vertical="center"/>
    </xf>
    <xf numFmtId="166" fontId="116" fillId="0" borderId="1" xfId="0" applyNumberFormat="1" applyFont="1" applyBorder="1" applyAlignment="1">
      <alignment vertical="center"/>
    </xf>
    <xf numFmtId="166" fontId="116" fillId="0" borderId="60" xfId="0" applyNumberFormat="1" applyFont="1" applyBorder="1" applyAlignment="1">
      <alignment vertical="center"/>
    </xf>
    <xf numFmtId="44" fontId="86" fillId="3" borderId="50" xfId="0" applyNumberFormat="1" applyFont="1" applyFill="1" applyBorder="1" applyAlignment="1">
      <alignment horizontal="center" vertical="center"/>
    </xf>
    <xf numFmtId="166" fontId="86" fillId="0" borderId="51" xfId="0" applyNumberFormat="1" applyFont="1" applyBorder="1" applyAlignment="1">
      <alignment horizontal="center"/>
    </xf>
    <xf numFmtId="166" fontId="86" fillId="0" borderId="53" xfId="0" applyNumberFormat="1" applyFont="1" applyBorder="1" applyAlignment="1">
      <alignment horizontal="center"/>
    </xf>
    <xf numFmtId="0" fontId="54" fillId="0" borderId="0" xfId="0" applyFont="1" applyAlignment="1"/>
    <xf numFmtId="166" fontId="39" fillId="3" borderId="4" xfId="0" applyNumberFormat="1" applyFont="1" applyFill="1" applyBorder="1" applyAlignment="1">
      <alignment horizontal="center" vertical="center"/>
    </xf>
    <xf numFmtId="166" fontId="39" fillId="4" borderId="4" xfId="0" applyNumberFormat="1" applyFont="1" applyFill="1" applyBorder="1" applyAlignment="1">
      <alignment horizontal="center" vertical="center"/>
    </xf>
    <xf numFmtId="44" fontId="111" fillId="0" borderId="61" xfId="0" applyNumberFormat="1" applyFont="1" applyBorder="1" applyAlignment="1">
      <alignment vertical="center"/>
    </xf>
    <xf numFmtId="0" fontId="121" fillId="2" borderId="62" xfId="0" applyFont="1" applyFill="1" applyBorder="1"/>
    <xf numFmtId="0" fontId="27" fillId="3" borderId="19" xfId="0" applyFont="1" applyFill="1" applyBorder="1" applyAlignment="1">
      <alignment horizontal="center" vertical="center" wrapText="1"/>
    </xf>
    <xf numFmtId="44" fontId="105" fillId="3" borderId="19" xfId="0" applyNumberFormat="1" applyFont="1" applyFill="1" applyBorder="1" applyAlignment="1">
      <alignment vertical="center"/>
    </xf>
    <xf numFmtId="166" fontId="105" fillId="4" borderId="19" xfId="0" applyNumberFormat="1" applyFont="1" applyFill="1" applyBorder="1" applyAlignment="1">
      <alignment vertical="center"/>
    </xf>
    <xf numFmtId="44" fontId="105" fillId="0" borderId="19" xfId="0" applyNumberFormat="1" applyFont="1" applyBorder="1" applyAlignment="1">
      <alignment vertical="center"/>
    </xf>
    <xf numFmtId="0" fontId="18" fillId="3" borderId="3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60" fillId="0" borderId="40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168" fontId="27" fillId="0" borderId="19" xfId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6" fontId="108" fillId="4" borderId="7" xfId="0" applyNumberFormat="1" applyFont="1" applyFill="1" applyBorder="1" applyAlignment="1">
      <alignment vertical="center"/>
    </xf>
    <xf numFmtId="166" fontId="131" fillId="0" borderId="4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82" fillId="0" borderId="3" xfId="0" applyFont="1" applyBorder="1" applyAlignment="1">
      <alignment horizontal="center" vertical="center" wrapText="1"/>
    </xf>
    <xf numFmtId="166" fontId="55" fillId="0" borderId="47" xfId="0" applyNumberFormat="1" applyFont="1" applyBorder="1" applyAlignment="1">
      <alignment vertical="center"/>
    </xf>
    <xf numFmtId="166" fontId="55" fillId="0" borderId="54" xfId="0" applyNumberFormat="1" applyFont="1" applyBorder="1" applyAlignment="1">
      <alignment vertical="center"/>
    </xf>
    <xf numFmtId="166" fontId="55" fillId="0" borderId="36" xfId="0" applyNumberFormat="1" applyFont="1" applyBorder="1" applyAlignment="1">
      <alignment vertical="center"/>
    </xf>
    <xf numFmtId="166" fontId="55" fillId="0" borderId="37" xfId="0" applyNumberFormat="1" applyFont="1" applyBorder="1" applyAlignment="1">
      <alignment vertical="center"/>
    </xf>
    <xf numFmtId="166" fontId="105" fillId="3" borderId="24" xfId="0" applyNumberFormat="1" applyFont="1" applyFill="1" applyBorder="1" applyAlignment="1">
      <alignment horizontal="center" vertical="center"/>
    </xf>
    <xf numFmtId="166" fontId="105" fillId="0" borderId="33" xfId="0" applyNumberFormat="1" applyFont="1" applyBorder="1" applyAlignment="1">
      <alignment horizontal="center" vertical="center"/>
    </xf>
    <xf numFmtId="166" fontId="105" fillId="0" borderId="5" xfId="0" applyNumberFormat="1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44" fontId="105" fillId="3" borderId="17" xfId="0" applyNumberFormat="1" applyFont="1" applyFill="1" applyBorder="1" applyAlignment="1">
      <alignment horizontal="center" vertical="center"/>
    </xf>
    <xf numFmtId="166" fontId="105" fillId="4" borderId="17" xfId="0" applyNumberFormat="1" applyFont="1" applyFill="1" applyBorder="1" applyAlignment="1">
      <alignment horizontal="center" vertical="center"/>
    </xf>
    <xf numFmtId="166" fontId="105" fillId="3" borderId="17" xfId="0" applyNumberFormat="1" applyFont="1" applyFill="1" applyBorder="1" applyAlignment="1">
      <alignment horizontal="center" vertical="center"/>
    </xf>
    <xf numFmtId="166" fontId="105" fillId="0" borderId="17" xfId="0" applyNumberFormat="1" applyFont="1" applyBorder="1" applyAlignment="1">
      <alignment horizontal="center" vertical="center"/>
    </xf>
    <xf numFmtId="166" fontId="105" fillId="0" borderId="18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03" fillId="0" borderId="25" xfId="0" applyFont="1" applyBorder="1" applyAlignment="1">
      <alignment horizontal="center" vertical="center"/>
    </xf>
    <xf numFmtId="0" fontId="39" fillId="3" borderId="25" xfId="0" applyFont="1" applyFill="1" applyBorder="1" applyAlignment="1">
      <alignment horizontal="center" vertical="center" wrapText="1"/>
    </xf>
    <xf numFmtId="44" fontId="39" fillId="3" borderId="25" xfId="0" applyNumberFormat="1" applyFont="1" applyFill="1" applyBorder="1" applyAlignment="1">
      <alignment horizontal="center" vertical="center"/>
    </xf>
    <xf numFmtId="166" fontId="39" fillId="0" borderId="25" xfId="0" applyNumberFormat="1" applyFont="1" applyBorder="1" applyAlignment="1">
      <alignment horizontal="center" vertical="center"/>
    </xf>
    <xf numFmtId="44" fontId="47" fillId="0" borderId="25" xfId="0" applyNumberFormat="1" applyFont="1" applyBorder="1" applyAlignment="1">
      <alignment horizontal="center" vertical="center" wrapText="1"/>
    </xf>
    <xf numFmtId="166" fontId="103" fillId="0" borderId="25" xfId="0" applyNumberFormat="1" applyFont="1" applyBorder="1" applyAlignment="1">
      <alignment horizontal="center" vertical="center"/>
    </xf>
    <xf numFmtId="166" fontId="127" fillId="0" borderId="25" xfId="0" applyNumberFormat="1" applyFont="1" applyBorder="1" applyAlignment="1">
      <alignment horizontal="center" vertical="center"/>
    </xf>
    <xf numFmtId="166" fontId="126" fillId="3" borderId="34" xfId="0" applyNumberFormat="1" applyFont="1" applyFill="1" applyBorder="1" applyAlignment="1">
      <alignment horizontal="center" vertical="center"/>
    </xf>
    <xf numFmtId="0" fontId="31" fillId="5" borderId="35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 vertical="center" wrapText="1"/>
    </xf>
    <xf numFmtId="44" fontId="31" fillId="5" borderId="19" xfId="0" applyNumberFormat="1" applyFont="1" applyFill="1" applyBorder="1" applyAlignment="1">
      <alignment horizontal="center" vertical="center"/>
    </xf>
    <xf numFmtId="44" fontId="38" fillId="5" borderId="19" xfId="0" applyNumberFormat="1" applyFont="1" applyFill="1" applyBorder="1" applyAlignment="1">
      <alignment horizontal="center" vertical="center"/>
    </xf>
    <xf numFmtId="0" fontId="38" fillId="5" borderId="19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166" fontId="58" fillId="3" borderId="4" xfId="0" applyNumberFormat="1" applyFont="1" applyFill="1" applyBorder="1" applyAlignment="1">
      <alignment vertical="center"/>
    </xf>
    <xf numFmtId="0" fontId="65" fillId="0" borderId="12" xfId="0" applyFont="1" applyBorder="1" applyAlignment="1">
      <alignment horizontal="center" vertical="center" wrapText="1"/>
    </xf>
    <xf numFmtId="0" fontId="118" fillId="0" borderId="28" xfId="0" applyFont="1" applyBorder="1" applyAlignment="1">
      <alignment horizontal="center" vertical="center"/>
    </xf>
    <xf numFmtId="0" fontId="120" fillId="3" borderId="30" xfId="0" applyFont="1" applyFill="1" applyBorder="1" applyAlignment="1">
      <alignment horizontal="center" vertical="center" wrapText="1"/>
    </xf>
    <xf numFmtId="44" fontId="120" fillId="3" borderId="30" xfId="0" applyNumberFormat="1" applyFont="1" applyFill="1" applyBorder="1" applyAlignment="1">
      <alignment vertical="center"/>
    </xf>
    <xf numFmtId="44" fontId="108" fillId="4" borderId="30" xfId="0" applyNumberFormat="1" applyFont="1" applyFill="1" applyBorder="1" applyAlignment="1">
      <alignment horizontal="center" vertical="center"/>
    </xf>
    <xf numFmtId="44" fontId="111" fillId="4" borderId="30" xfId="0" applyNumberFormat="1" applyFont="1" applyFill="1" applyBorder="1" applyAlignment="1">
      <alignment horizontal="center" vertical="center"/>
    </xf>
    <xf numFmtId="44" fontId="111" fillId="0" borderId="30" xfId="0" applyNumberFormat="1" applyFont="1" applyBorder="1" applyAlignment="1">
      <alignment horizontal="center" vertical="center"/>
    </xf>
    <xf numFmtId="44" fontId="111" fillId="0" borderId="30" xfId="0" applyNumberFormat="1" applyFont="1" applyBorder="1" applyAlignment="1">
      <alignment vertical="center"/>
    </xf>
    <xf numFmtId="44" fontId="111" fillId="0" borderId="58" xfId="0" applyNumberFormat="1" applyFont="1" applyBorder="1" applyAlignment="1">
      <alignment vertical="center"/>
    </xf>
    <xf numFmtId="0" fontId="121" fillId="0" borderId="45" xfId="0" applyFont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4" fontId="105" fillId="0" borderId="63" xfId="0" applyNumberFormat="1" applyFont="1" applyBorder="1" applyAlignment="1">
      <alignment vertical="center"/>
    </xf>
    <xf numFmtId="44" fontId="105" fillId="0" borderId="1" xfId="0" applyNumberFormat="1" applyFont="1" applyBorder="1" applyAlignment="1">
      <alignment vertical="center"/>
    </xf>
    <xf numFmtId="44" fontId="105" fillId="0" borderId="60" xfId="0" applyNumberFormat="1" applyFont="1" applyBorder="1" applyAlignment="1">
      <alignment vertical="center"/>
    </xf>
    <xf numFmtId="0" fontId="100" fillId="0" borderId="50" xfId="0" applyFont="1" applyBorder="1"/>
    <xf numFmtId="0" fontId="100" fillId="0" borderId="44" xfId="0" applyFont="1" applyBorder="1"/>
    <xf numFmtId="0" fontId="100" fillId="0" borderId="51" xfId="0" applyFont="1" applyBorder="1"/>
    <xf numFmtId="0" fontId="100" fillId="0" borderId="62" xfId="0" applyFont="1" applyBorder="1"/>
    <xf numFmtId="0" fontId="58" fillId="0" borderId="53" xfId="0" applyFont="1" applyBorder="1"/>
    <xf numFmtId="0" fontId="19" fillId="0" borderId="9" xfId="0" applyFont="1" applyBorder="1" applyAlignment="1">
      <alignment horizontal="center" vertical="center" wrapText="1"/>
    </xf>
    <xf numFmtId="0" fontId="61" fillId="3" borderId="19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5" fillId="0" borderId="19" xfId="0" applyNumberFormat="1" applyFont="1" applyBorder="1" applyAlignment="1">
      <alignment horizontal="center" vertical="center"/>
    </xf>
    <xf numFmtId="166" fontId="115" fillId="0" borderId="19" xfId="0" applyNumberFormat="1" applyFont="1" applyBorder="1" applyAlignment="1">
      <alignment horizontal="center" vertical="center"/>
    </xf>
    <xf numFmtId="166" fontId="130" fillId="0" borderId="19" xfId="0" applyNumberFormat="1" applyFont="1" applyBorder="1" applyAlignment="1">
      <alignment horizontal="center" vertical="center"/>
    </xf>
    <xf numFmtId="166" fontId="115" fillId="0" borderId="34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6" fontId="39" fillId="4" borderId="19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6" fontId="2" fillId="0" borderId="45" xfId="0" applyNumberFormat="1" applyFont="1" applyBorder="1" applyAlignment="1">
      <alignment vertical="center"/>
    </xf>
    <xf numFmtId="0" fontId="22" fillId="0" borderId="3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0" borderId="19" xfId="0" applyFont="1" applyFill="1" applyBorder="1" applyAlignment="1">
      <alignment horizontal="center" vertical="center"/>
    </xf>
    <xf numFmtId="167" fontId="27" fillId="0" borderId="19" xfId="1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44" fontId="38" fillId="6" borderId="11" xfId="0" applyNumberFormat="1" applyFont="1" applyFill="1" applyBorder="1" applyAlignment="1">
      <alignment vertical="center"/>
    </xf>
    <xf numFmtId="166" fontId="31" fillId="4" borderId="25" xfId="0" applyNumberFormat="1" applyFont="1" applyFill="1" applyBorder="1" applyAlignment="1">
      <alignment horizontal="center" vertical="center"/>
    </xf>
    <xf numFmtId="166" fontId="125" fillId="0" borderId="25" xfId="0" applyNumberFormat="1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44" fontId="19" fillId="3" borderId="19" xfId="0" applyNumberFormat="1" applyFont="1" applyFill="1" applyBorder="1" applyAlignment="1">
      <alignment horizontal="center" vertical="center"/>
    </xf>
    <xf numFmtId="44" fontId="19" fillId="3" borderId="4" xfId="0" applyNumberFormat="1" applyFont="1" applyFill="1" applyBorder="1" applyAlignment="1">
      <alignment horizontal="center" vertical="center"/>
    </xf>
    <xf numFmtId="0" fontId="96" fillId="0" borderId="12" xfId="0" applyFont="1" applyBorder="1" applyAlignment="1">
      <alignment horizontal="center" vertical="center" wrapText="1"/>
    </xf>
    <xf numFmtId="166" fontId="39" fillId="3" borderId="17" xfId="0" applyNumberFormat="1" applyFont="1" applyFill="1" applyBorder="1" applyAlignment="1">
      <alignment horizontal="center" vertical="center"/>
    </xf>
    <xf numFmtId="166" fontId="39" fillId="4" borderId="1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56" fillId="3" borderId="4" xfId="0" applyFont="1" applyFill="1" applyBorder="1" applyAlignment="1">
      <alignment horizontal="center" vertical="center"/>
    </xf>
    <xf numFmtId="44" fontId="39" fillId="0" borderId="7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44" fontId="39" fillId="0" borderId="25" xfId="0" applyNumberFormat="1" applyFont="1" applyBorder="1" applyAlignment="1">
      <alignment horizontal="center" vertical="center" wrapText="1"/>
    </xf>
    <xf numFmtId="44" fontId="23" fillId="3" borderId="25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4" fontId="23" fillId="3" borderId="19" xfId="0" applyNumberFormat="1" applyFont="1" applyFill="1" applyBorder="1" applyAlignment="1">
      <alignment horizontal="center" vertical="center" wrapText="1"/>
    </xf>
    <xf numFmtId="44" fontId="23" fillId="0" borderId="19" xfId="0" applyNumberFormat="1" applyFont="1" applyBorder="1" applyAlignment="1">
      <alignment horizontal="center" vertical="center" wrapText="1"/>
    </xf>
    <xf numFmtId="44" fontId="23" fillId="3" borderId="7" xfId="0" applyNumberFormat="1" applyFont="1" applyFill="1" applyBorder="1" applyAlignment="1">
      <alignment horizontal="center" vertical="center" wrapText="1"/>
    </xf>
    <xf numFmtId="44" fontId="23" fillId="0" borderId="7" xfId="0" applyNumberFormat="1" applyFont="1" applyBorder="1" applyAlignment="1">
      <alignment horizontal="center" vertical="center" wrapText="1"/>
    </xf>
    <xf numFmtId="44" fontId="39" fillId="0" borderId="19" xfId="0" applyNumberFormat="1" applyFont="1" applyBorder="1" applyAlignment="1">
      <alignment horizontal="center" vertical="center" wrapText="1"/>
    </xf>
    <xf numFmtId="44" fontId="37" fillId="0" borderId="19" xfId="0" applyNumberFormat="1" applyFont="1" applyBorder="1" applyAlignment="1">
      <alignment horizontal="center" vertical="center" wrapText="1"/>
    </xf>
    <xf numFmtId="0" fontId="120" fillId="3" borderId="7" xfId="0" applyFont="1" applyFill="1" applyBorder="1" applyAlignment="1">
      <alignment horizontal="center" vertical="center" wrapText="1"/>
    </xf>
    <xf numFmtId="44" fontId="120" fillId="3" borderId="7" xfId="0" applyNumberFormat="1" applyFont="1" applyFill="1" applyBorder="1" applyAlignment="1">
      <alignment vertical="center"/>
    </xf>
    <xf numFmtId="166" fontId="103" fillId="0" borderId="7" xfId="0" applyNumberFormat="1" applyFont="1" applyBorder="1" applyAlignment="1">
      <alignment horizontal="center" vertical="center"/>
    </xf>
    <xf numFmtId="166" fontId="41" fillId="0" borderId="12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0" fontId="59" fillId="3" borderId="0" xfId="0" applyFont="1" applyFill="1"/>
    <xf numFmtId="0" fontId="27" fillId="0" borderId="24" xfId="0" applyFont="1" applyBorder="1" applyAlignment="1">
      <alignment horizontal="center" vertical="center" wrapText="1"/>
    </xf>
    <xf numFmtId="168" fontId="27" fillId="0" borderId="24" xfId="1" applyNumberFormat="1" applyFont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44" fontId="19" fillId="3" borderId="24" xfId="0" applyNumberFormat="1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44" fontId="27" fillId="3" borderId="17" xfId="0" applyNumberFormat="1" applyFont="1" applyFill="1" applyBorder="1" applyAlignment="1">
      <alignment horizontal="center" vertical="center"/>
    </xf>
    <xf numFmtId="167" fontId="27" fillId="3" borderId="17" xfId="0" applyNumberFormat="1" applyFont="1" applyFill="1" applyBorder="1" applyAlignment="1">
      <alignment horizontal="center" vertical="center"/>
    </xf>
    <xf numFmtId="44" fontId="27" fillId="3" borderId="24" xfId="0" applyNumberFormat="1" applyFont="1" applyFill="1" applyBorder="1" applyAlignment="1">
      <alignment horizontal="center" vertical="center"/>
    </xf>
    <xf numFmtId="0" fontId="108" fillId="3" borderId="35" xfId="0" applyFont="1" applyFill="1" applyBorder="1" applyAlignment="1">
      <alignment horizontal="center" vertical="center"/>
    </xf>
    <xf numFmtId="0" fontId="120" fillId="3" borderId="19" xfId="0" applyFont="1" applyFill="1" applyBorder="1" applyAlignment="1">
      <alignment horizontal="center" vertical="center" wrapText="1"/>
    </xf>
    <xf numFmtId="44" fontId="120" fillId="3" borderId="19" xfId="0" applyNumberFormat="1" applyFont="1" applyFill="1" applyBorder="1" applyAlignment="1">
      <alignment vertical="center"/>
    </xf>
    <xf numFmtId="44" fontId="108" fillId="4" borderId="19" xfId="0" applyNumberFormat="1" applyFont="1" applyFill="1" applyBorder="1" applyAlignment="1">
      <alignment vertical="center"/>
    </xf>
    <xf numFmtId="44" fontId="110" fillId="4" borderId="19" xfId="0" applyNumberFormat="1" applyFont="1" applyFill="1" applyBorder="1" applyAlignment="1">
      <alignment vertical="center"/>
    </xf>
    <xf numFmtId="44" fontId="121" fillId="3" borderId="19" xfId="0" applyNumberFormat="1" applyFont="1" applyFill="1" applyBorder="1" applyAlignment="1">
      <alignment horizontal="center" vertical="center" wrapText="1"/>
    </xf>
    <xf numFmtId="0" fontId="121" fillId="3" borderId="50" xfId="0" applyFont="1" applyFill="1" applyBorder="1" applyAlignment="1">
      <alignment horizontal="center" vertical="center" wrapText="1"/>
    </xf>
    <xf numFmtId="0" fontId="121" fillId="2" borderId="53" xfId="0" applyFont="1" applyFill="1" applyBorder="1"/>
    <xf numFmtId="44" fontId="38" fillId="6" borderId="3" xfId="0" applyNumberFormat="1" applyFont="1" applyFill="1" applyBorder="1" applyAlignment="1">
      <alignment vertical="center"/>
    </xf>
    <xf numFmtId="166" fontId="31" fillId="0" borderId="7" xfId="0" applyNumberFormat="1" applyFont="1" applyBorder="1" applyAlignment="1">
      <alignment horizontal="center" vertical="center"/>
    </xf>
    <xf numFmtId="166" fontId="31" fillId="0" borderId="6" xfId="0" applyNumberFormat="1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 wrapText="1"/>
    </xf>
    <xf numFmtId="166" fontId="38" fillId="6" borderId="14" xfId="0" applyNumberFormat="1" applyFont="1" applyFill="1" applyBorder="1" applyAlignment="1">
      <alignment vertical="center"/>
    </xf>
    <xf numFmtId="166" fontId="31" fillId="0" borderId="59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166" fontId="31" fillId="0" borderId="14" xfId="0" applyNumberFormat="1" applyFont="1" applyBorder="1" applyAlignment="1">
      <alignment horizontal="center" vertical="center"/>
    </xf>
    <xf numFmtId="44" fontId="38" fillId="6" borderId="64" xfId="0" applyNumberFormat="1" applyFont="1" applyFill="1" applyBorder="1" applyAlignment="1">
      <alignment vertical="center"/>
    </xf>
    <xf numFmtId="166" fontId="31" fillId="0" borderId="61" xfId="0" applyNumberFormat="1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2" fillId="6" borderId="15" xfId="0" applyFont="1" applyFill="1" applyBorder="1" applyAlignment="1">
      <alignment vertical="center"/>
    </xf>
    <xf numFmtId="0" fontId="22" fillId="3" borderId="42" xfId="0" applyFont="1" applyFill="1" applyBorder="1" applyAlignment="1">
      <alignment vertical="center"/>
    </xf>
    <xf numFmtId="0" fontId="22" fillId="3" borderId="51" xfId="0" applyFont="1" applyFill="1" applyBorder="1" applyAlignment="1">
      <alignment vertical="center"/>
    </xf>
    <xf numFmtId="0" fontId="38" fillId="3" borderId="15" xfId="0" applyFont="1" applyFill="1" applyBorder="1" applyAlignment="1">
      <alignment vertical="center"/>
    </xf>
    <xf numFmtId="0" fontId="38" fillId="6" borderId="15" xfId="0" applyFont="1" applyFill="1" applyBorder="1" applyAlignment="1">
      <alignment vertical="center"/>
    </xf>
    <xf numFmtId="166" fontId="23" fillId="0" borderId="52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horizontal="center" vertical="center"/>
    </xf>
    <xf numFmtId="166" fontId="31" fillId="0" borderId="48" xfId="0" applyNumberFormat="1" applyFont="1" applyBorder="1" applyAlignment="1">
      <alignment horizontal="center" vertical="center"/>
    </xf>
    <xf numFmtId="166" fontId="69" fillId="3" borderId="7" xfId="0" applyNumberFormat="1" applyFont="1" applyFill="1" applyBorder="1" applyAlignment="1">
      <alignment horizontal="center" vertical="center"/>
    </xf>
    <xf numFmtId="166" fontId="31" fillId="5" borderId="7" xfId="0" applyNumberFormat="1" applyFont="1" applyFill="1" applyBorder="1" applyAlignment="1">
      <alignment horizontal="center" vertical="center"/>
    </xf>
    <xf numFmtId="0" fontId="55" fillId="3" borderId="10" xfId="0" applyFont="1" applyFill="1" applyBorder="1" applyAlignment="1">
      <alignment horizontal="center" vertical="center"/>
    </xf>
    <xf numFmtId="0" fontId="64" fillId="3" borderId="25" xfId="0" applyFont="1" applyFill="1" applyBorder="1" applyAlignment="1">
      <alignment horizontal="center" vertical="center" wrapText="1"/>
    </xf>
    <xf numFmtId="166" fontId="31" fillId="4" borderId="7" xfId="0" applyNumberFormat="1" applyFont="1" applyFill="1" applyBorder="1" applyAlignment="1">
      <alignment horizontal="center" vertical="center"/>
    </xf>
    <xf numFmtId="166" fontId="69" fillId="3" borderId="19" xfId="0" applyNumberFormat="1" applyFont="1" applyFill="1" applyBorder="1" applyAlignment="1">
      <alignment horizontal="center" vertical="center"/>
    </xf>
    <xf numFmtId="166" fontId="31" fillId="4" borderId="19" xfId="0" applyNumberFormat="1" applyFont="1" applyFill="1" applyBorder="1" applyAlignment="1">
      <alignment horizontal="center" vertical="center"/>
    </xf>
    <xf numFmtId="166" fontId="27" fillId="3" borderId="8" xfId="0" applyNumberFormat="1" applyFont="1" applyFill="1" applyBorder="1" applyAlignment="1">
      <alignment vertical="center"/>
    </xf>
    <xf numFmtId="0" fontId="96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41" fillId="0" borderId="0" xfId="0" applyFont="1"/>
    <xf numFmtId="0" fontId="19" fillId="0" borderId="3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4" fontId="38" fillId="4" borderId="25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3" fillId="3" borderId="41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22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6" fontId="63" fillId="0" borderId="0" xfId="0" applyNumberFormat="1" applyFont="1" applyAlignment="1">
      <alignment horizontal="center"/>
    </xf>
    <xf numFmtId="0" fontId="56" fillId="3" borderId="7" xfId="0" applyFont="1" applyFill="1" applyBorder="1" applyAlignment="1">
      <alignment horizontal="center" vertical="center"/>
    </xf>
    <xf numFmtId="0" fontId="57" fillId="3" borderId="7" xfId="0" applyFont="1" applyFill="1" applyBorder="1" applyAlignment="1">
      <alignment horizontal="center" vertical="center" wrapText="1"/>
    </xf>
    <xf numFmtId="44" fontId="14" fillId="3" borderId="7" xfId="0" applyNumberFormat="1" applyFont="1" applyFill="1" applyBorder="1" applyAlignment="1">
      <alignment horizontal="center" vertical="center"/>
    </xf>
    <xf numFmtId="44" fontId="14" fillId="4" borderId="25" xfId="0" applyNumberFormat="1" applyFont="1" applyFill="1" applyBorder="1" applyAlignment="1">
      <alignment vertical="center"/>
    </xf>
    <xf numFmtId="44" fontId="14" fillId="4" borderId="43" xfId="0" applyNumberFormat="1" applyFont="1" applyFill="1" applyBorder="1" applyAlignment="1">
      <alignment vertical="center"/>
    </xf>
    <xf numFmtId="44" fontId="14" fillId="3" borderId="25" xfId="0" applyNumberFormat="1" applyFont="1" applyFill="1" applyBorder="1" applyAlignment="1">
      <alignment vertical="center"/>
    </xf>
    <xf numFmtId="166" fontId="14" fillId="3" borderId="25" xfId="0" applyNumberFormat="1" applyFont="1" applyFill="1" applyBorder="1" applyAlignment="1">
      <alignment vertical="center"/>
    </xf>
    <xf numFmtId="44" fontId="60" fillId="3" borderId="23" xfId="0" applyNumberFormat="1" applyFont="1" applyFill="1" applyBorder="1" applyAlignment="1">
      <alignment vertical="center"/>
    </xf>
    <xf numFmtId="44" fontId="69" fillId="3" borderId="19" xfId="0" applyNumberFormat="1" applyFont="1" applyFill="1" applyBorder="1" applyAlignment="1">
      <alignment horizontal="center" vertical="center"/>
    </xf>
    <xf numFmtId="44" fontId="61" fillId="3" borderId="19" xfId="0" applyNumberFormat="1" applyFont="1" applyFill="1" applyBorder="1" applyAlignment="1">
      <alignment horizontal="center" vertical="center" wrapText="1"/>
    </xf>
    <xf numFmtId="166" fontId="41" fillId="0" borderId="20" xfId="0" applyNumberFormat="1" applyFont="1" applyBorder="1" applyAlignment="1">
      <alignment horizontal="center" vertical="center"/>
    </xf>
    <xf numFmtId="166" fontId="41" fillId="0" borderId="29" xfId="0" applyNumberFormat="1" applyFont="1" applyBorder="1" applyAlignment="1">
      <alignment horizontal="center" vertical="center"/>
    </xf>
    <xf numFmtId="166" fontId="27" fillId="0" borderId="25" xfId="0" applyNumberFormat="1" applyFont="1" applyBorder="1" applyAlignment="1">
      <alignment vertical="center"/>
    </xf>
    <xf numFmtId="166" fontId="27" fillId="3" borderId="34" xfId="0" applyNumberFormat="1" applyFont="1" applyFill="1" applyBorder="1" applyAlignment="1">
      <alignment vertical="center"/>
    </xf>
    <xf numFmtId="44" fontId="23" fillId="3" borderId="4" xfId="0" applyNumberFormat="1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wrapText="1"/>
    </xf>
    <xf numFmtId="44" fontId="27" fillId="3" borderId="25" xfId="0" applyNumberFormat="1" applyFont="1" applyFill="1" applyBorder="1" applyAlignment="1">
      <alignment vertical="center"/>
    </xf>
    <xf numFmtId="166" fontId="27" fillId="4" borderId="25" xfId="0" applyNumberFormat="1" applyFont="1" applyFill="1" applyBorder="1" applyAlignment="1">
      <alignment vertical="center"/>
    </xf>
    <xf numFmtId="0" fontId="20" fillId="0" borderId="11" xfId="0" applyFont="1" applyBorder="1"/>
    <xf numFmtId="0" fontId="18" fillId="0" borderId="38" xfId="0" applyFont="1" applyBorder="1" applyAlignment="1">
      <alignment horizontal="center" vertical="center"/>
    </xf>
    <xf numFmtId="44" fontId="29" fillId="0" borderId="12" xfId="0" applyNumberFormat="1" applyFont="1" applyBorder="1" applyAlignment="1">
      <alignment horizontal="center" vertical="center"/>
    </xf>
    <xf numFmtId="44" fontId="19" fillId="0" borderId="6" xfId="0" applyNumberFormat="1" applyFont="1" applyBorder="1" applyAlignment="1">
      <alignment horizontal="center"/>
    </xf>
    <xf numFmtId="0" fontId="22" fillId="6" borderId="13" xfId="0" applyFont="1" applyFill="1" applyBorder="1" applyAlignment="1">
      <alignment horizontal="center" vertical="center"/>
    </xf>
    <xf numFmtId="0" fontId="22" fillId="6" borderId="48" xfId="0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horizontal="center" vertical="center"/>
    </xf>
    <xf numFmtId="0" fontId="22" fillId="6" borderId="41" xfId="0" applyFont="1" applyFill="1" applyBorder="1" applyAlignment="1">
      <alignment horizontal="center" vertical="center"/>
    </xf>
    <xf numFmtId="0" fontId="22" fillId="6" borderId="56" xfId="0" applyFont="1" applyFill="1" applyBorder="1" applyAlignment="1">
      <alignment horizontal="center" vertical="center"/>
    </xf>
    <xf numFmtId="0" fontId="22" fillId="6" borderId="46" xfId="0" applyFont="1" applyFill="1" applyBorder="1" applyAlignment="1">
      <alignment horizontal="center" vertical="center"/>
    </xf>
    <xf numFmtId="0" fontId="22" fillId="0" borderId="49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104" fillId="6" borderId="11" xfId="0" applyFont="1" applyFill="1" applyBorder="1" applyAlignment="1">
      <alignment horizontal="center" vertical="center"/>
    </xf>
    <xf numFmtId="0" fontId="104" fillId="6" borderId="12" xfId="0" applyFont="1" applyFill="1" applyBorder="1" applyAlignment="1">
      <alignment horizontal="center" vertical="center"/>
    </xf>
    <xf numFmtId="0" fontId="104" fillId="6" borderId="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7" fillId="6" borderId="11" xfId="0" applyFont="1" applyFill="1" applyBorder="1" applyAlignment="1">
      <alignment horizontal="center" vertical="center"/>
    </xf>
    <xf numFmtId="0" fontId="87" fillId="6" borderId="12" xfId="0" applyFont="1" applyFill="1" applyBorder="1" applyAlignment="1">
      <alignment horizontal="center" vertical="center"/>
    </xf>
    <xf numFmtId="0" fontId="87" fillId="6" borderId="9" xfId="0" applyFont="1" applyFill="1" applyBorder="1" applyAlignment="1">
      <alignment horizontal="center" vertical="center"/>
    </xf>
    <xf numFmtId="0" fontId="104" fillId="6" borderId="28" xfId="0" applyFont="1" applyFill="1" applyBorder="1" applyAlignment="1">
      <alignment horizontal="center" vertical="center"/>
    </xf>
    <xf numFmtId="0" fontId="104" fillId="6" borderId="30" xfId="0" applyFont="1" applyFill="1" applyBorder="1" applyAlignment="1">
      <alignment horizontal="center" vertical="center"/>
    </xf>
    <xf numFmtId="0" fontId="104" fillId="6" borderId="29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122" fillId="6" borderId="49" xfId="0" applyFont="1" applyFill="1" applyBorder="1" applyAlignment="1">
      <alignment horizontal="center" vertical="center"/>
    </xf>
    <xf numFmtId="0" fontId="122" fillId="6" borderId="31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166" fontId="60" fillId="0" borderId="0" xfId="0" applyNumberFormat="1" applyFont="1" applyAlignment="1">
      <alignment horizontal="center"/>
    </xf>
    <xf numFmtId="0" fontId="54" fillId="0" borderId="0" xfId="0" applyFont="1" applyAlignment="1">
      <alignment horizontal="center"/>
    </xf>
    <xf numFmtId="0" fontId="22" fillId="6" borderId="11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81" fillId="6" borderId="13" xfId="0" applyFont="1" applyFill="1" applyBorder="1" applyAlignment="1">
      <alignment horizontal="center" vertical="center" wrapText="1"/>
    </xf>
    <xf numFmtId="0" fontId="81" fillId="6" borderId="48" xfId="0" applyFont="1" applyFill="1" applyBorder="1" applyAlignment="1">
      <alignment horizontal="center" vertical="center" wrapText="1"/>
    </xf>
    <xf numFmtId="0" fontId="81" fillId="6" borderId="20" xfId="0" applyFont="1" applyFill="1" applyBorder="1" applyAlignment="1">
      <alignment horizontal="center" vertical="center" wrapText="1"/>
    </xf>
    <xf numFmtId="0" fontId="121" fillId="6" borderId="11" xfId="0" applyFont="1" applyFill="1" applyBorder="1" applyAlignment="1">
      <alignment horizontal="center" vertical="center" wrapText="1"/>
    </xf>
    <xf numFmtId="0" fontId="121" fillId="6" borderId="12" xfId="0" applyFont="1" applyFill="1" applyBorder="1" applyAlignment="1">
      <alignment horizontal="center" vertical="center" wrapText="1"/>
    </xf>
    <xf numFmtId="0" fontId="121" fillId="6" borderId="6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0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44" fontId="65" fillId="6" borderId="11" xfId="0" applyNumberFormat="1" applyFont="1" applyFill="1" applyBorder="1" applyAlignment="1">
      <alignment horizontal="center" vertical="center"/>
    </xf>
    <xf numFmtId="44" fontId="65" fillId="6" borderId="12" xfId="0" applyNumberFormat="1" applyFont="1" applyFill="1" applyBorder="1" applyAlignment="1">
      <alignment horizontal="center" vertical="center"/>
    </xf>
    <xf numFmtId="44" fontId="65" fillId="6" borderId="6" xfId="0" applyNumberFormat="1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4" fontId="54" fillId="6" borderId="11" xfId="0" applyNumberFormat="1" applyFont="1" applyFill="1" applyBorder="1" applyAlignment="1">
      <alignment horizontal="center" vertical="center"/>
    </xf>
    <xf numFmtId="44" fontId="54" fillId="6" borderId="12" xfId="0" applyNumberFormat="1" applyFont="1" applyFill="1" applyBorder="1" applyAlignment="1">
      <alignment horizontal="center" vertical="center"/>
    </xf>
    <xf numFmtId="44" fontId="54" fillId="6" borderId="6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48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18" fillId="6" borderId="56" xfId="0" applyFont="1" applyFill="1" applyBorder="1" applyAlignment="1">
      <alignment horizontal="center" vertical="center"/>
    </xf>
    <xf numFmtId="0" fontId="18" fillId="6" borderId="46" xfId="0" applyFont="1" applyFill="1" applyBorder="1" applyAlignment="1">
      <alignment horizontal="center" vertical="center"/>
    </xf>
    <xf numFmtId="0" fontId="18" fillId="6" borderId="49" xfId="0" applyFont="1" applyFill="1" applyBorder="1" applyAlignment="1">
      <alignment horizontal="center" vertical="center"/>
    </xf>
    <xf numFmtId="0" fontId="18" fillId="6" borderId="57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48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38" fillId="7" borderId="13" xfId="0" applyFont="1" applyFill="1" applyBorder="1" applyAlignment="1">
      <alignment horizontal="center" vertical="center"/>
    </xf>
    <xf numFmtId="0" fontId="38" fillId="7" borderId="48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0" fontId="29" fillId="6" borderId="48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166" fontId="63" fillId="0" borderId="0" xfId="0" applyNumberFormat="1" applyFont="1" applyAlignment="1">
      <alignment horizontal="center"/>
    </xf>
    <xf numFmtId="166" fontId="94" fillId="0" borderId="0" xfId="0" applyNumberFormat="1" applyFont="1"/>
    <xf numFmtId="0" fontId="65" fillId="0" borderId="0" xfId="0" applyFont="1" applyAlignment="1">
      <alignment vertical="center"/>
    </xf>
    <xf numFmtId="0" fontId="92" fillId="0" borderId="0" xfId="0" applyFont="1"/>
    <xf numFmtId="0" fontId="53" fillId="0" borderId="0" xfId="0" applyFont="1" applyAlignment="1">
      <alignment vertical="center"/>
    </xf>
    <xf numFmtId="166" fontId="54" fillId="0" borderId="0" xfId="0" applyNumberFormat="1" applyFont="1" applyAlignment="1">
      <alignment vertical="center"/>
    </xf>
    <xf numFmtId="166" fontId="53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101" fillId="0" borderId="0" xfId="0" applyFont="1"/>
    <xf numFmtId="0" fontId="78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166" fontId="78" fillId="0" borderId="0" xfId="0" applyNumberFormat="1" applyFont="1" applyAlignment="1">
      <alignment vertical="center"/>
    </xf>
    <xf numFmtId="0" fontId="1" fillId="0" borderId="0" xfId="0" applyFont="1"/>
    <xf numFmtId="0" fontId="31" fillId="3" borderId="25" xfId="0" applyFont="1" applyFill="1" applyBorder="1" applyAlignment="1">
      <alignment horizontal="center" vertical="center" wrapText="1"/>
    </xf>
    <xf numFmtId="44" fontId="19" fillId="3" borderId="25" xfId="0" applyNumberFormat="1" applyFont="1" applyFill="1" applyBorder="1" applyAlignment="1">
      <alignment vertical="center"/>
    </xf>
    <xf numFmtId="44" fontId="82" fillId="3" borderId="25" xfId="0" applyNumberFormat="1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 wrapText="1"/>
    </xf>
    <xf numFmtId="166" fontId="11" fillId="0" borderId="12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4" fontId="25" fillId="0" borderId="0" xfId="0" applyNumberFormat="1" applyFont="1"/>
    <xf numFmtId="0" fontId="132" fillId="0" borderId="0" xfId="0" applyFont="1"/>
    <xf numFmtId="44" fontId="93" fillId="3" borderId="0" xfId="0" applyNumberFormat="1" applyFont="1" applyFill="1" applyAlignment="1">
      <alignment vertical="center"/>
    </xf>
    <xf numFmtId="166" fontId="96" fillId="0" borderId="0" xfId="0" applyNumberFormat="1" applyFont="1"/>
    <xf numFmtId="166" fontId="65" fillId="0" borderId="0" xfId="0" applyNumberFormat="1" applyFont="1"/>
    <xf numFmtId="44" fontId="7" fillId="0" borderId="0" xfId="0" applyNumberFormat="1" applyFont="1"/>
    <xf numFmtId="44" fontId="18" fillId="0" borderId="0" xfId="0" applyNumberFormat="1" applyFont="1"/>
    <xf numFmtId="166" fontId="18" fillId="0" borderId="0" xfId="0" applyNumberFormat="1" applyFont="1"/>
    <xf numFmtId="44" fontId="65" fillId="0" borderId="0" xfId="0" applyNumberFormat="1" applyFont="1"/>
    <xf numFmtId="44" fontId="32" fillId="0" borderId="0" xfId="0" applyNumberFormat="1" applyFont="1"/>
    <xf numFmtId="166" fontId="19" fillId="0" borderId="0" xfId="0" applyNumberFormat="1" applyFont="1"/>
    <xf numFmtId="0" fontId="25" fillId="0" borderId="0" xfId="0" applyFont="1" applyAlignment="1">
      <alignment horizontal="center" vertical="center"/>
    </xf>
    <xf numFmtId="44" fontId="25" fillId="0" borderId="0" xfId="0" applyNumberFormat="1" applyFont="1" applyAlignment="1">
      <alignment horizontal="center" vertical="center"/>
    </xf>
    <xf numFmtId="0" fontId="133" fillId="0" borderId="0" xfId="0" applyFont="1" applyAlignment="1">
      <alignment wrapText="1"/>
    </xf>
    <xf numFmtId="0" fontId="134" fillId="0" borderId="0" xfId="0" applyFont="1"/>
    <xf numFmtId="44" fontId="25" fillId="0" borderId="0" xfId="0" applyNumberFormat="1" applyFont="1" applyAlignment="1">
      <alignment horizontal="center"/>
    </xf>
    <xf numFmtId="44" fontId="17" fillId="0" borderId="0" xfId="0" applyNumberFormat="1" applyFont="1" applyAlignment="1">
      <alignment horizontal="center" vertical="center"/>
    </xf>
    <xf numFmtId="0" fontId="39" fillId="3" borderId="25" xfId="0" applyFont="1" applyFill="1" applyBorder="1" applyAlignment="1">
      <alignment horizontal="center" vertical="center"/>
    </xf>
    <xf numFmtId="44" fontId="39" fillId="0" borderId="25" xfId="0" applyNumberFormat="1" applyFont="1" applyBorder="1" applyAlignment="1">
      <alignment horizontal="center" vertical="center"/>
    </xf>
    <xf numFmtId="166" fontId="23" fillId="0" borderId="34" xfId="0" applyNumberFormat="1" applyFont="1" applyBorder="1" applyAlignment="1">
      <alignment vertical="center"/>
    </xf>
    <xf numFmtId="164" fontId="29" fillId="0" borderId="12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44" fontId="115" fillId="0" borderId="7" xfId="0" applyNumberFormat="1" applyFont="1" applyBorder="1" applyAlignment="1">
      <alignment horizontal="center" vertical="center"/>
    </xf>
    <xf numFmtId="166" fontId="115" fillId="0" borderId="7" xfId="0" applyNumberFormat="1" applyFont="1" applyBorder="1" applyAlignment="1">
      <alignment horizontal="center" vertical="center"/>
    </xf>
    <xf numFmtId="166" fontId="40" fillId="0" borderId="9" xfId="0" applyNumberFormat="1" applyFont="1" applyBorder="1" applyAlignment="1">
      <alignment vertical="center"/>
    </xf>
    <xf numFmtId="166" fontId="112" fillId="0" borderId="12" xfId="0" applyNumberFormat="1" applyFont="1" applyBorder="1" applyAlignment="1">
      <alignment horizontal="center" vertical="center"/>
    </xf>
    <xf numFmtId="166" fontId="41" fillId="0" borderId="14" xfId="0" applyNumberFormat="1" applyFont="1" applyBorder="1" applyAlignment="1">
      <alignment horizontal="center" vertical="center"/>
    </xf>
    <xf numFmtId="44" fontId="11" fillId="0" borderId="0" xfId="0" applyNumberFormat="1" applyFont="1"/>
    <xf numFmtId="44" fontId="41" fillId="0" borderId="0" xfId="0" applyNumberFormat="1" applyFont="1"/>
    <xf numFmtId="44" fontId="11" fillId="0" borderId="0" xfId="0" applyNumberFormat="1" applyFont="1" applyAlignment="1">
      <alignment horizontal="center"/>
    </xf>
    <xf numFmtId="44" fontId="27" fillId="0" borderId="4" xfId="0" applyNumberFormat="1" applyFont="1" applyBorder="1" applyAlignment="1">
      <alignment vertical="center"/>
    </xf>
    <xf numFmtId="0" fontId="76" fillId="0" borderId="66" xfId="0" applyFont="1" applyBorder="1" applyAlignment="1">
      <alignment horizontal="center" vertical="center"/>
    </xf>
    <xf numFmtId="0" fontId="76" fillId="0" borderId="55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9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166" fontId="27" fillId="3" borderId="5" xfId="0" applyNumberFormat="1" applyFont="1" applyFill="1" applyBorder="1" applyAlignment="1">
      <alignment vertical="center"/>
    </xf>
    <xf numFmtId="0" fontId="20" fillId="3" borderId="16" xfId="0" applyFont="1" applyFill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44" fontId="46" fillId="0" borderId="30" xfId="0" applyNumberFormat="1" applyFont="1" applyBorder="1" applyAlignment="1">
      <alignment horizontal="center" vertical="center"/>
    </xf>
    <xf numFmtId="37" fontId="61" fillId="3" borderId="27" xfId="0" applyNumberFormat="1" applyFont="1" applyFill="1" applyBorder="1" applyAlignment="1">
      <alignment horizontal="center" vertical="center"/>
    </xf>
    <xf numFmtId="44" fontId="69" fillId="5" borderId="24" xfId="0" applyNumberFormat="1" applyFont="1" applyFill="1" applyBorder="1" applyAlignment="1">
      <alignment horizontal="center" vertical="center"/>
    </xf>
    <xf numFmtId="166" fontId="69" fillId="5" borderId="24" xfId="0" applyNumberFormat="1" applyFont="1" applyFill="1" applyBorder="1" applyAlignment="1">
      <alignment horizontal="center" vertical="center"/>
    </xf>
    <xf numFmtId="44" fontId="61" fillId="3" borderId="24" xfId="0" applyNumberFormat="1" applyFont="1" applyFill="1" applyBorder="1" applyAlignment="1">
      <alignment horizontal="center" vertical="center"/>
    </xf>
    <xf numFmtId="166" fontId="90" fillId="0" borderId="24" xfId="0" applyNumberFormat="1" applyFont="1" applyBorder="1" applyAlignment="1">
      <alignment vertical="center"/>
    </xf>
    <xf numFmtId="44" fontId="54" fillId="3" borderId="33" xfId="0" applyNumberFormat="1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44" fontId="14" fillId="3" borderId="17" xfId="0" applyNumberFormat="1" applyFont="1" applyFill="1" applyBorder="1" applyAlignment="1">
      <alignment vertical="center"/>
    </xf>
    <xf numFmtId="44" fontId="91" fillId="4" borderId="17" xfId="0" applyNumberFormat="1" applyFont="1" applyFill="1" applyBorder="1" applyAlignment="1">
      <alignment vertical="center"/>
    </xf>
    <xf numFmtId="44" fontId="8" fillId="0" borderId="17" xfId="0" applyNumberFormat="1" applyFont="1" applyBorder="1" applyAlignment="1">
      <alignment vertical="center"/>
    </xf>
    <xf numFmtId="44" fontId="28" fillId="3" borderId="17" xfId="0" applyNumberFormat="1" applyFont="1" applyFill="1" applyBorder="1" applyAlignment="1">
      <alignment horizontal="center" vertical="center"/>
    </xf>
    <xf numFmtId="166" fontId="14" fillId="0" borderId="17" xfId="0" applyNumberFormat="1" applyFont="1" applyBorder="1" applyAlignment="1">
      <alignment vertical="center"/>
    </xf>
    <xf numFmtId="166" fontId="14" fillId="3" borderId="17" xfId="0" applyNumberFormat="1" applyFont="1" applyFill="1" applyBorder="1" applyAlignment="1">
      <alignment vertical="center"/>
    </xf>
    <xf numFmtId="44" fontId="54" fillId="3" borderId="18" xfId="0" applyNumberFormat="1" applyFont="1" applyFill="1" applyBorder="1" applyAlignment="1">
      <alignment horizontal="center" vertical="center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FF99FF"/>
      <color rgb="FF00FFFF"/>
      <color rgb="FF33CCFF"/>
      <color rgb="FF0099CC"/>
      <color rgb="FF66FFFF"/>
      <color rgb="FFFF6699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DE%20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DE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D12" t="str">
            <v>JOSE LUIS ALVARADO MARQUEZ</v>
          </cell>
        </row>
        <row r="18">
          <cell r="J18">
            <v>18.899999999999999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K12">
            <v>8.0500000000000007</v>
          </cell>
        </row>
        <row r="28">
          <cell r="J28">
            <v>24.72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3:M27"/>
  <sheetViews>
    <sheetView tabSelected="1" zoomScale="71" zoomScaleNormal="71" workbookViewId="0">
      <selection activeCell="I12" sqref="I12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30" customWidth="1"/>
    <col min="4" max="4" width="16.42578125" style="130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3" spans="2:13" ht="18" x14ac:dyDescent="0.25">
      <c r="F3" s="658" t="s">
        <v>174</v>
      </c>
    </row>
    <row r="4" spans="2:13" ht="13.5" thickBot="1" x14ac:dyDescent="0.25"/>
    <row r="5" spans="2:13" ht="80.25" customHeight="1" thickBot="1" x14ac:dyDescent="0.25">
      <c r="B5" s="86" t="s">
        <v>13</v>
      </c>
      <c r="C5" s="141" t="s">
        <v>28</v>
      </c>
      <c r="D5" s="141" t="s">
        <v>14</v>
      </c>
      <c r="E5" s="87" t="s">
        <v>15</v>
      </c>
      <c r="F5" s="88" t="s">
        <v>16</v>
      </c>
      <c r="G5" s="88" t="s">
        <v>49</v>
      </c>
      <c r="H5" s="88" t="s">
        <v>138</v>
      </c>
      <c r="I5" s="88" t="s">
        <v>17</v>
      </c>
      <c r="J5" s="88" t="s">
        <v>18</v>
      </c>
      <c r="K5" s="89" t="s">
        <v>19</v>
      </c>
    </row>
    <row r="6" spans="2:13" ht="21" customHeight="1" thickBot="1" x14ac:dyDescent="0.25">
      <c r="B6" s="694" t="s">
        <v>59</v>
      </c>
      <c r="C6" s="695"/>
      <c r="D6" s="695"/>
      <c r="E6" s="695"/>
      <c r="F6" s="695"/>
      <c r="G6" s="695"/>
      <c r="H6" s="695"/>
      <c r="I6" s="695"/>
      <c r="J6" s="695"/>
      <c r="K6" s="696"/>
    </row>
    <row r="7" spans="2:13" ht="66" customHeight="1" thickBot="1" x14ac:dyDescent="0.25">
      <c r="B7" s="162">
        <v>1</v>
      </c>
      <c r="C7" s="271" t="s">
        <v>69</v>
      </c>
      <c r="D7" s="329">
        <v>525</v>
      </c>
      <c r="E7" s="330">
        <v>15.75</v>
      </c>
      <c r="F7" s="331">
        <v>38.06</v>
      </c>
      <c r="G7" s="331">
        <v>0</v>
      </c>
      <c r="H7" s="331">
        <v>0</v>
      </c>
      <c r="I7" s="332">
        <f>SUM(E7:H7)</f>
        <v>53.81</v>
      </c>
      <c r="J7" s="332">
        <f>+D7-I7</f>
        <v>471.19</v>
      </c>
      <c r="K7" s="165"/>
    </row>
    <row r="8" spans="2:13" s="65" customFormat="1" ht="27" customHeight="1" thickBot="1" x14ac:dyDescent="0.25">
      <c r="B8" s="694" t="s">
        <v>5</v>
      </c>
      <c r="C8" s="695"/>
      <c r="D8" s="695"/>
      <c r="E8" s="695"/>
      <c r="F8" s="695"/>
      <c r="G8" s="695"/>
      <c r="H8" s="695"/>
      <c r="I8" s="695"/>
      <c r="J8" s="695"/>
      <c r="K8" s="696"/>
      <c r="L8" s="211"/>
      <c r="M8" s="211"/>
    </row>
    <row r="9" spans="2:13" s="65" customFormat="1" ht="66.75" customHeight="1" thickBot="1" x14ac:dyDescent="0.25">
      <c r="B9" s="177">
        <v>2</v>
      </c>
      <c r="C9" s="496" t="s">
        <v>128</v>
      </c>
      <c r="D9" s="558">
        <v>1040</v>
      </c>
      <c r="E9" s="559">
        <v>30</v>
      </c>
      <c r="F9" s="559">
        <v>0</v>
      </c>
      <c r="G9" s="559">
        <v>75.400000000000006</v>
      </c>
      <c r="H9" s="560">
        <v>67.87</v>
      </c>
      <c r="I9" s="470">
        <f>SUM(E9:H9)</f>
        <v>173.27</v>
      </c>
      <c r="J9" s="559">
        <f>+D9-I9</f>
        <v>866.73</v>
      </c>
      <c r="K9" s="561"/>
    </row>
    <row r="10" spans="2:13" s="65" customFormat="1" ht="66.75" customHeight="1" thickBot="1" x14ac:dyDescent="0.25">
      <c r="B10" s="127">
        <v>3</v>
      </c>
      <c r="C10" s="823" t="s">
        <v>48</v>
      </c>
      <c r="D10" s="824">
        <v>420</v>
      </c>
      <c r="E10" s="825">
        <v>12.6</v>
      </c>
      <c r="F10" s="825">
        <v>30.45</v>
      </c>
      <c r="G10" s="825">
        <v>0</v>
      </c>
      <c r="H10" s="825">
        <v>0</v>
      </c>
      <c r="I10" s="825">
        <f>SUM(E10:H10)</f>
        <v>43.05</v>
      </c>
      <c r="J10" s="825">
        <f>+D10-I10</f>
        <v>376.95</v>
      </c>
      <c r="K10" s="826"/>
    </row>
    <row r="11" spans="2:13" ht="42.75" customHeight="1" thickBot="1" x14ac:dyDescent="0.25">
      <c r="B11" s="713" t="s">
        <v>8</v>
      </c>
      <c r="C11" s="714"/>
      <c r="D11" s="827">
        <f>SUM(D7:D10)</f>
        <v>1985</v>
      </c>
      <c r="E11" s="607">
        <f t="shared" ref="E11:H11" si="0">SUM(E7:E10)</f>
        <v>58.35</v>
      </c>
      <c r="F11" s="828">
        <f t="shared" si="0"/>
        <v>68.510000000000005</v>
      </c>
      <c r="G11" s="828">
        <f t="shared" si="0"/>
        <v>75.400000000000006</v>
      </c>
      <c r="H11" s="607">
        <f t="shared" si="0"/>
        <v>67.87</v>
      </c>
      <c r="I11" s="607">
        <f>SUM(I7:I10)</f>
        <v>270.13</v>
      </c>
      <c r="J11" s="607">
        <f>SUM(J7:J10)</f>
        <v>1714.8700000000001</v>
      </c>
      <c r="K11" s="608" t="s">
        <v>58</v>
      </c>
    </row>
    <row r="12" spans="2:13" x14ac:dyDescent="0.2">
      <c r="B12" s="13"/>
      <c r="D12" s="214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D13" s="214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D14" s="214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C15" s="215"/>
      <c r="D15" s="784"/>
      <c r="E15" s="301"/>
      <c r="F15" s="301"/>
      <c r="G15" s="301"/>
      <c r="H15" s="301"/>
      <c r="I15" s="14"/>
      <c r="J15" s="14"/>
      <c r="K15" s="5"/>
    </row>
    <row r="16" spans="2:13" x14ac:dyDescent="0.2">
      <c r="B16" s="13"/>
      <c r="C16" s="215" t="s">
        <v>160</v>
      </c>
      <c r="D16" s="784"/>
      <c r="E16" s="301"/>
      <c r="F16" s="301" t="s">
        <v>162</v>
      </c>
      <c r="G16" s="301"/>
      <c r="H16" s="301"/>
      <c r="I16" s="14"/>
      <c r="J16" s="14" t="s">
        <v>163</v>
      </c>
      <c r="K16" s="5"/>
    </row>
    <row r="17" spans="2:12" x14ac:dyDescent="0.2">
      <c r="B17" s="13"/>
      <c r="C17" s="215" t="s">
        <v>161</v>
      </c>
      <c r="D17" s="784"/>
      <c r="E17" s="301"/>
      <c r="F17" s="301" t="s">
        <v>108</v>
      </c>
      <c r="G17" s="301"/>
      <c r="H17" s="301"/>
      <c r="I17" s="14"/>
      <c r="J17" s="14" t="s">
        <v>164</v>
      </c>
      <c r="K17" s="5"/>
    </row>
    <row r="18" spans="2:12" ht="15" x14ac:dyDescent="0.25">
      <c r="B18" s="287"/>
      <c r="C18" s="215"/>
      <c r="D18" s="784"/>
      <c r="E18" s="301"/>
      <c r="F18" s="301"/>
      <c r="G18" s="301"/>
      <c r="H18" s="301"/>
      <c r="I18" s="105"/>
      <c r="J18" s="105"/>
      <c r="K18" s="43"/>
      <c r="L18" s="34"/>
    </row>
    <row r="19" spans="2:12" ht="15" x14ac:dyDescent="0.25">
      <c r="B19" s="43"/>
      <c r="C19" s="215"/>
      <c r="D19" s="215"/>
      <c r="E19" s="3"/>
      <c r="F19" s="3"/>
      <c r="G19" s="3"/>
      <c r="H19" s="3"/>
      <c r="I19" s="34"/>
      <c r="J19" s="34"/>
      <c r="K19" s="34"/>
      <c r="L19" s="34"/>
    </row>
    <row r="20" spans="2:12" ht="15" x14ac:dyDescent="0.25">
      <c r="B20" s="43"/>
      <c r="C20" s="215"/>
      <c r="D20" s="215" t="s">
        <v>165</v>
      </c>
      <c r="E20" s="3"/>
      <c r="F20" s="3"/>
      <c r="G20" s="3"/>
      <c r="H20" s="3" t="s">
        <v>167</v>
      </c>
      <c r="I20" s="34"/>
      <c r="J20" s="34"/>
      <c r="K20" s="34"/>
      <c r="L20" s="34"/>
    </row>
    <row r="21" spans="2:12" ht="15" x14ac:dyDescent="0.25">
      <c r="B21" s="43"/>
      <c r="C21" s="215"/>
      <c r="D21" s="215" t="s">
        <v>166</v>
      </c>
      <c r="E21" s="3"/>
      <c r="F21" s="3"/>
      <c r="G21" s="3"/>
      <c r="H21" s="3" t="s">
        <v>168</v>
      </c>
      <c r="I21" s="34"/>
      <c r="J21" s="34"/>
      <c r="K21" s="34"/>
      <c r="L21" s="34"/>
    </row>
    <row r="22" spans="2:12" ht="15" x14ac:dyDescent="0.25">
      <c r="B22" s="34"/>
      <c r="C22" s="144"/>
      <c r="D22" s="144"/>
      <c r="E22" s="43"/>
      <c r="F22" s="43"/>
      <c r="G22" s="43"/>
      <c r="H22" s="43"/>
      <c r="I22" s="34"/>
      <c r="J22" s="34"/>
      <c r="K22" s="34"/>
      <c r="L22" s="34"/>
    </row>
    <row r="23" spans="2:12" ht="15" x14ac:dyDescent="0.25">
      <c r="B23" s="34"/>
      <c r="C23" s="144"/>
      <c r="D23" s="144"/>
      <c r="E23" s="43"/>
      <c r="F23" s="43"/>
      <c r="G23" s="43"/>
      <c r="H23" s="43"/>
      <c r="K23" s="34"/>
      <c r="L23" s="34"/>
    </row>
    <row r="24" spans="2:12" ht="15" x14ac:dyDescent="0.25">
      <c r="B24" s="34"/>
      <c r="C24" s="144"/>
      <c r="D24" s="144"/>
      <c r="E24" s="43"/>
      <c r="F24" s="43"/>
      <c r="G24" s="43"/>
      <c r="H24" s="43"/>
      <c r="K24" s="34"/>
      <c r="L24" s="34"/>
    </row>
    <row r="25" spans="2:12" ht="14.25" x14ac:dyDescent="0.2">
      <c r="B25" s="34"/>
      <c r="C25" s="144"/>
      <c r="D25" s="144"/>
      <c r="E25" s="34"/>
      <c r="F25" s="34"/>
      <c r="G25" s="34"/>
      <c r="H25" s="34"/>
      <c r="I25" s="34"/>
      <c r="J25" s="34"/>
      <c r="K25" s="34"/>
      <c r="L25" s="34"/>
    </row>
    <row r="26" spans="2:12" x14ac:dyDescent="0.2">
      <c r="B26" s="1"/>
      <c r="C26" s="216"/>
      <c r="D26" s="216"/>
      <c r="E26" s="1"/>
      <c r="F26" s="1"/>
      <c r="G26" s="1"/>
      <c r="H26" s="1"/>
      <c r="I26" s="1"/>
      <c r="J26" s="1"/>
      <c r="K26" s="1"/>
    </row>
    <row r="27" spans="2:12" x14ac:dyDescent="0.2">
      <c r="B27" s="1"/>
      <c r="C27" s="216"/>
      <c r="D27" s="216"/>
      <c r="E27" s="1"/>
      <c r="F27" s="1"/>
      <c r="G27" s="1"/>
      <c r="H27" s="1"/>
      <c r="I27" s="1"/>
      <c r="J27" s="1"/>
      <c r="K27" s="1"/>
    </row>
  </sheetData>
  <mergeCells count="3">
    <mergeCell ref="B6:K6"/>
    <mergeCell ref="B11:C11"/>
    <mergeCell ref="B8:K8"/>
  </mergeCells>
  <phoneticPr fontId="5" type="noConversion"/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2:J27"/>
  <sheetViews>
    <sheetView topLeftCell="A10" zoomScale="68" zoomScaleNormal="68" workbookViewId="0">
      <selection activeCell="C15" sqref="C15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42.5703125" customWidth="1"/>
  </cols>
  <sheetData>
    <row r="2" spans="1:10" ht="18" x14ac:dyDescent="0.25">
      <c r="D2" s="830" t="str">
        <f>'TIANGUE Y RASTRO'!D1</f>
        <v>PLANILLA DE SUELDO DE  SEPTIEMBRE DE 2019</v>
      </c>
    </row>
    <row r="3" spans="1:10" ht="16.5" thickBot="1" x14ac:dyDescent="0.3">
      <c r="A3" s="55"/>
      <c r="B3" s="95"/>
      <c r="C3" s="95"/>
      <c r="D3" s="95"/>
      <c r="E3" s="95"/>
      <c r="F3" s="95"/>
      <c r="G3" s="54"/>
      <c r="H3" s="95"/>
      <c r="I3" s="55"/>
      <c r="J3" s="95"/>
    </row>
    <row r="4" spans="1:10" s="34" customFormat="1" ht="75.75" customHeight="1" thickBot="1" x14ac:dyDescent="0.25">
      <c r="A4" s="226" t="s">
        <v>13</v>
      </c>
      <c r="B4" s="258" t="s">
        <v>1</v>
      </c>
      <c r="C4" s="258" t="s">
        <v>21</v>
      </c>
      <c r="D4" s="258" t="s">
        <v>2</v>
      </c>
      <c r="E4" s="258" t="s">
        <v>141</v>
      </c>
      <c r="F4" s="258" t="s">
        <v>49</v>
      </c>
      <c r="G4" s="258" t="s">
        <v>10</v>
      </c>
      <c r="H4" s="258" t="s">
        <v>25</v>
      </c>
      <c r="I4" s="258" t="s">
        <v>26</v>
      </c>
      <c r="J4" s="260" t="s">
        <v>7</v>
      </c>
    </row>
    <row r="5" spans="1:10" ht="28.5" customHeight="1" thickBot="1" x14ac:dyDescent="0.25">
      <c r="A5" s="748" t="s">
        <v>12</v>
      </c>
      <c r="B5" s="749"/>
      <c r="C5" s="749"/>
      <c r="D5" s="749"/>
      <c r="E5" s="749"/>
      <c r="F5" s="749"/>
      <c r="G5" s="749"/>
      <c r="H5" s="749"/>
      <c r="I5" s="749"/>
      <c r="J5" s="750"/>
    </row>
    <row r="6" spans="1:10" ht="53.25" customHeight="1" x14ac:dyDescent="0.2">
      <c r="A6" s="255">
        <v>1</v>
      </c>
      <c r="B6" s="556" t="s">
        <v>45</v>
      </c>
      <c r="C6" s="311">
        <v>360</v>
      </c>
      <c r="D6" s="312">
        <v>10.8</v>
      </c>
      <c r="E6" s="312">
        <v>0</v>
      </c>
      <c r="F6" s="312">
        <v>26.1</v>
      </c>
      <c r="G6" s="312">
        <v>0</v>
      </c>
      <c r="H6" s="312">
        <f t="shared" ref="H6:H14" si="0">SUM(D6:G6)</f>
        <v>36.900000000000006</v>
      </c>
      <c r="I6" s="313">
        <f t="shared" ref="I6:I14" si="1">+C6-H6</f>
        <v>323.10000000000002</v>
      </c>
      <c r="J6" s="256"/>
    </row>
    <row r="7" spans="1:10" ht="53.25" customHeight="1" x14ac:dyDescent="0.2">
      <c r="A7" s="83">
        <v>2</v>
      </c>
      <c r="B7" s="247" t="s">
        <v>45</v>
      </c>
      <c r="C7" s="314">
        <v>360</v>
      </c>
      <c r="D7" s="315">
        <v>10.8</v>
      </c>
      <c r="E7" s="315">
        <v>0</v>
      </c>
      <c r="F7" s="315">
        <v>0</v>
      </c>
      <c r="G7" s="315">
        <v>0</v>
      </c>
      <c r="H7" s="312">
        <f t="shared" si="0"/>
        <v>10.8</v>
      </c>
      <c r="I7" s="313">
        <f t="shared" si="1"/>
        <v>349.2</v>
      </c>
      <c r="J7" s="257"/>
    </row>
    <row r="8" spans="1:10" ht="53.25" customHeight="1" x14ac:dyDescent="0.2">
      <c r="A8" s="255">
        <v>3</v>
      </c>
      <c r="B8" s="247" t="s">
        <v>46</v>
      </c>
      <c r="C8" s="314">
        <v>315</v>
      </c>
      <c r="D8" s="315">
        <v>9.4499999999999993</v>
      </c>
      <c r="E8" s="315">
        <v>0</v>
      </c>
      <c r="F8" s="315">
        <v>0</v>
      </c>
      <c r="G8" s="315">
        <v>18.899999999999999</v>
      </c>
      <c r="H8" s="312">
        <f t="shared" si="0"/>
        <v>28.349999999999998</v>
      </c>
      <c r="I8" s="313">
        <f t="shared" si="1"/>
        <v>286.64999999999998</v>
      </c>
      <c r="J8" s="257"/>
    </row>
    <row r="9" spans="1:10" ht="53.25" customHeight="1" x14ac:dyDescent="0.2">
      <c r="A9" s="83">
        <v>4</v>
      </c>
      <c r="B9" s="247" t="s">
        <v>46</v>
      </c>
      <c r="C9" s="314">
        <v>315</v>
      </c>
      <c r="D9" s="315">
        <v>9.4499999999999993</v>
      </c>
      <c r="E9" s="315">
        <v>0</v>
      </c>
      <c r="F9" s="315">
        <v>0</v>
      </c>
      <c r="G9" s="315">
        <v>18.899999999999999</v>
      </c>
      <c r="H9" s="312">
        <f t="shared" si="0"/>
        <v>28.349999999999998</v>
      </c>
      <c r="I9" s="313">
        <f t="shared" si="1"/>
        <v>286.64999999999998</v>
      </c>
      <c r="J9" s="257"/>
    </row>
    <row r="10" spans="1:10" ht="53.25" customHeight="1" x14ac:dyDescent="0.2">
      <c r="A10" s="255">
        <v>5</v>
      </c>
      <c r="B10" s="247" t="s">
        <v>46</v>
      </c>
      <c r="C10" s="314">
        <v>315</v>
      </c>
      <c r="D10" s="315">
        <v>9.4499999999999993</v>
      </c>
      <c r="E10" s="315">
        <v>0</v>
      </c>
      <c r="F10" s="315">
        <v>0</v>
      </c>
      <c r="G10" s="315">
        <v>18.899999999999999</v>
      </c>
      <c r="H10" s="312">
        <f t="shared" si="0"/>
        <v>28.349999999999998</v>
      </c>
      <c r="I10" s="313">
        <f t="shared" si="1"/>
        <v>286.64999999999998</v>
      </c>
      <c r="J10" s="257"/>
    </row>
    <row r="11" spans="1:10" s="102" customFormat="1" ht="53.25" customHeight="1" x14ac:dyDescent="0.25">
      <c r="A11" s="83">
        <v>6</v>
      </c>
      <c r="B11" s="244" t="s">
        <v>46</v>
      </c>
      <c r="C11" s="317">
        <v>315</v>
      </c>
      <c r="D11" s="318">
        <v>9.4499999999999993</v>
      </c>
      <c r="E11" s="318">
        <v>0</v>
      </c>
      <c r="F11" s="319">
        <v>22.84</v>
      </c>
      <c r="G11" s="319">
        <v>0</v>
      </c>
      <c r="H11" s="312">
        <f t="shared" si="0"/>
        <v>32.29</v>
      </c>
      <c r="I11" s="316">
        <f t="shared" si="1"/>
        <v>282.70999999999998</v>
      </c>
      <c r="J11" s="231"/>
    </row>
    <row r="12" spans="1:10" s="102" customFormat="1" ht="53.25" customHeight="1" x14ac:dyDescent="0.25">
      <c r="A12" s="255">
        <v>7</v>
      </c>
      <c r="B12" s="244" t="s">
        <v>46</v>
      </c>
      <c r="C12" s="317">
        <v>315</v>
      </c>
      <c r="D12" s="318">
        <v>9.4499999999999993</v>
      </c>
      <c r="E12" s="318">
        <v>0</v>
      </c>
      <c r="F12" s="319">
        <v>0</v>
      </c>
      <c r="G12" s="319">
        <f>+[1]Hoja1!$J$18</f>
        <v>18.899999999999999</v>
      </c>
      <c r="H12" s="312">
        <f t="shared" si="0"/>
        <v>28.349999999999998</v>
      </c>
      <c r="I12" s="316">
        <f t="shared" si="1"/>
        <v>286.64999999999998</v>
      </c>
      <c r="J12" s="231"/>
    </row>
    <row r="13" spans="1:10" s="102" customFormat="1" ht="53.25" customHeight="1" x14ac:dyDescent="0.25">
      <c r="A13" s="255">
        <v>8</v>
      </c>
      <c r="B13" s="244" t="s">
        <v>46</v>
      </c>
      <c r="C13" s="317">
        <v>315</v>
      </c>
      <c r="D13" s="318">
        <v>9.4499999999999993</v>
      </c>
      <c r="E13" s="318">
        <v>22.84</v>
      </c>
      <c r="F13" s="319">
        <v>0</v>
      </c>
      <c r="G13" s="319">
        <v>0</v>
      </c>
      <c r="H13" s="315">
        <f t="shared" si="0"/>
        <v>32.29</v>
      </c>
      <c r="I13" s="316">
        <f t="shared" si="1"/>
        <v>282.70999999999998</v>
      </c>
      <c r="J13" s="231"/>
    </row>
    <row r="14" spans="1:10" s="102" customFormat="1" ht="53.25" customHeight="1" thickBot="1" x14ac:dyDescent="0.3">
      <c r="A14" s="255">
        <v>9</v>
      </c>
      <c r="B14" s="244" t="s">
        <v>46</v>
      </c>
      <c r="C14" s="317">
        <v>315</v>
      </c>
      <c r="D14" s="318">
        <v>9.4499999999999993</v>
      </c>
      <c r="E14" s="318">
        <v>22.84</v>
      </c>
      <c r="F14" s="318">
        <v>0</v>
      </c>
      <c r="G14" s="315">
        <v>0</v>
      </c>
      <c r="H14" s="466">
        <f t="shared" si="0"/>
        <v>32.29</v>
      </c>
      <c r="I14" s="467">
        <f t="shared" si="1"/>
        <v>282.70999999999998</v>
      </c>
      <c r="J14" s="231"/>
    </row>
    <row r="15" spans="1:10" s="34" customFormat="1" ht="39.950000000000003" customHeight="1" thickBot="1" x14ac:dyDescent="0.25">
      <c r="A15" s="745" t="s">
        <v>11</v>
      </c>
      <c r="B15" s="746"/>
      <c r="C15" s="262">
        <f>SUM(C6:C14)</f>
        <v>2925</v>
      </c>
      <c r="D15" s="262">
        <f>SUM(D6:D14)</f>
        <v>87.750000000000014</v>
      </c>
      <c r="E15" s="262">
        <f t="shared" ref="C15:I15" si="2">SUM(E6:E14)</f>
        <v>45.68</v>
      </c>
      <c r="F15" s="262">
        <f>SUM(F6:F14)</f>
        <v>48.94</v>
      </c>
      <c r="G15" s="262">
        <f t="shared" si="2"/>
        <v>75.599999999999994</v>
      </c>
      <c r="H15" s="262">
        <f>SUM(H6:H14)</f>
        <v>257.96999999999997</v>
      </c>
      <c r="I15" s="262">
        <f>SUM(I6:I14)</f>
        <v>2667.03</v>
      </c>
      <c r="J15" s="544" t="s">
        <v>42</v>
      </c>
    </row>
    <row r="16" spans="1:10" x14ac:dyDescent="0.2">
      <c r="A16" s="79"/>
      <c r="B16" s="81"/>
      <c r="C16" s="82"/>
      <c r="D16" s="82"/>
      <c r="E16" s="82"/>
      <c r="F16" s="82"/>
      <c r="G16" s="82"/>
      <c r="H16" s="82"/>
      <c r="I16" s="82"/>
      <c r="J16" s="80"/>
    </row>
    <row r="17" spans="1:10" x14ac:dyDescent="0.2">
      <c r="A17" s="30"/>
      <c r="B17" s="17"/>
      <c r="C17" s="29"/>
      <c r="D17" s="29"/>
      <c r="E17" s="29"/>
      <c r="F17" s="29"/>
      <c r="G17" s="29"/>
      <c r="H17" s="29"/>
      <c r="I17" s="29"/>
      <c r="J17" s="21"/>
    </row>
    <row r="18" spans="1:10" x14ac:dyDescent="0.2">
      <c r="A18" s="30"/>
      <c r="B18" s="21"/>
      <c r="C18" s="29"/>
      <c r="D18" s="29"/>
      <c r="E18" s="29"/>
      <c r="F18" s="29"/>
      <c r="G18" s="29"/>
      <c r="H18" s="29"/>
      <c r="I18" s="29"/>
      <c r="J18" s="21"/>
    </row>
    <row r="19" spans="1:10" x14ac:dyDescent="0.2">
      <c r="A19" s="30"/>
      <c r="B19" s="15"/>
      <c r="C19" s="809"/>
      <c r="D19" s="809"/>
      <c r="E19" s="809"/>
      <c r="F19" s="809"/>
      <c r="G19" s="809"/>
      <c r="H19" s="809"/>
      <c r="I19" s="809"/>
      <c r="J19" s="21"/>
    </row>
    <row r="20" spans="1:10" x14ac:dyDescent="0.2">
      <c r="A20" s="30"/>
      <c r="B20" s="15" t="str">
        <f>'TIANGUE Y RASTRO'!B22</f>
        <v xml:space="preserve">SR. HERNAN TORRES ROMERO </v>
      </c>
      <c r="C20" s="809"/>
      <c r="D20" s="809" t="str">
        <f>'TIANGUE Y RASTRO'!E22</f>
        <v>LICDO. NAHIN ARNELGE FERRUFINO</v>
      </c>
      <c r="E20" s="809"/>
      <c r="F20" s="809"/>
      <c r="G20" s="809" t="str">
        <f>'TIANGUE Y RASTRO'!J22</f>
        <v xml:space="preserve">LICDA. GLORIA ISABEL GONZALEZ </v>
      </c>
      <c r="H20" s="809"/>
      <c r="I20" s="809"/>
      <c r="J20" s="21"/>
    </row>
    <row r="21" spans="1:10" x14ac:dyDescent="0.2">
      <c r="A21" s="30"/>
      <c r="B21" s="15" t="str">
        <f>'TIANGUE Y RASTRO'!B23</f>
        <v>SINDICO MPAL.</v>
      </c>
      <c r="C21" s="809"/>
      <c r="D21" s="809" t="str">
        <f>'TIANGUE Y RASTRO'!E23</f>
        <v>ALCALDE MUNICIPAL</v>
      </c>
      <c r="E21" s="809"/>
      <c r="F21" s="809"/>
      <c r="G21" s="809" t="str">
        <f>'TIANGUE Y RASTRO'!J23</f>
        <v>CONTADORA MPAL.</v>
      </c>
      <c r="H21" s="809"/>
      <c r="I21" s="809"/>
      <c r="J21" s="21"/>
    </row>
    <row r="22" spans="1:10" x14ac:dyDescent="0.2">
      <c r="A22" s="30"/>
      <c r="B22" s="15"/>
      <c r="C22" s="809"/>
      <c r="D22" s="809"/>
      <c r="E22" s="809"/>
      <c r="F22" s="809"/>
      <c r="G22" s="809"/>
      <c r="H22" s="809"/>
      <c r="I22" s="809"/>
      <c r="J22" s="21"/>
    </row>
    <row r="23" spans="1:10" x14ac:dyDescent="0.2">
      <c r="A23" s="30"/>
      <c r="B23" s="15"/>
      <c r="C23" s="809"/>
      <c r="D23" s="809"/>
      <c r="E23" s="809"/>
      <c r="F23" s="809"/>
      <c r="G23" s="809"/>
      <c r="H23" s="809"/>
      <c r="I23" s="809"/>
      <c r="J23" s="21"/>
    </row>
    <row r="24" spans="1:10" x14ac:dyDescent="0.2">
      <c r="A24" s="30"/>
      <c r="B24" s="15"/>
      <c r="C24" s="809" t="str">
        <f>'TIANGUE Y RASTRO'!C26</f>
        <v>LICDA. CARINA PATRICIA FLORES</v>
      </c>
      <c r="D24" s="809"/>
      <c r="E24" s="809"/>
      <c r="F24" s="809"/>
      <c r="G24" s="809"/>
      <c r="H24" s="809" t="str">
        <f>'TIANGUE Y RASTRO'!G26</f>
        <v>SR. MARIO ALBERTO DIAZ</v>
      </c>
      <c r="I24" s="809"/>
      <c r="J24" s="21"/>
    </row>
    <row r="25" spans="1:10" s="54" customFormat="1" ht="15.75" x14ac:dyDescent="0.25">
      <c r="B25" s="78"/>
      <c r="C25" s="78" t="str">
        <f>'TIANGUE Y RASTRO'!C27</f>
        <v>JEFA DE DESARROLLO HUMANO</v>
      </c>
      <c r="D25" s="78"/>
      <c r="E25" s="78"/>
      <c r="F25" s="78"/>
      <c r="G25" s="78"/>
      <c r="H25" s="810" t="str">
        <f>'TIANGUE Y RASTRO'!G27</f>
        <v>TESORERO MPAL</v>
      </c>
      <c r="I25" s="78"/>
    </row>
    <row r="26" spans="1:10" s="54" customFormat="1" ht="15.75" x14ac:dyDescent="0.25">
      <c r="B26" s="785"/>
      <c r="C26" s="785"/>
      <c r="D26" s="78"/>
      <c r="E26" s="78"/>
      <c r="F26" s="78"/>
      <c r="G26" s="78"/>
      <c r="H26" s="78"/>
      <c r="I26" s="78"/>
    </row>
    <row r="27" spans="1:10" s="54" customFormat="1" ht="15.75" x14ac:dyDescent="0.25">
      <c r="B27" s="747"/>
      <c r="C27" s="747"/>
    </row>
  </sheetData>
  <mergeCells count="3">
    <mergeCell ref="A15:B15"/>
    <mergeCell ref="B27:C27"/>
    <mergeCell ref="A5:J5"/>
  </mergeCells>
  <pageMargins left="0.59055118110236227" right="0" top="0.31496062992125984" bottom="7.874015748031496E-2" header="0.31496062992125984" footer="0.11811023622047245"/>
  <pageSetup paperSize="5" scale="47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2:L29"/>
  <sheetViews>
    <sheetView showWhiteSpace="0" topLeftCell="A10" zoomScale="61" zoomScaleNormal="61" zoomScalePageLayoutView="70" workbookViewId="0">
      <selection activeCell="B16" sqref="B16"/>
    </sheetView>
  </sheetViews>
  <sheetFormatPr baseColWidth="10" defaultRowHeight="12.75" x14ac:dyDescent="0.2"/>
  <cols>
    <col min="1" max="1" width="5.42578125" style="6" customWidth="1"/>
    <col min="2" max="2" width="19.140625" style="130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5.5703125" style="6" customWidth="1"/>
    <col min="9" max="9" width="16.28515625" style="6" customWidth="1"/>
    <col min="10" max="10" width="42.5703125" style="6" customWidth="1"/>
    <col min="11" max="16384" width="11.42578125" style="6"/>
  </cols>
  <sheetData>
    <row r="2" spans="1:12" ht="15.75" x14ac:dyDescent="0.25">
      <c r="D2" s="829" t="str">
        <f>POLICIA1!D2</f>
        <v>PLANILLA DE SUELDO DE  SEPTIEMBRE DE 2019</v>
      </c>
    </row>
    <row r="3" spans="1:12" ht="15.75" customHeight="1" thickBot="1" x14ac:dyDescent="0.3">
      <c r="A3" s="61"/>
      <c r="B3" s="135"/>
      <c r="C3" s="32"/>
      <c r="D3" s="32"/>
      <c r="E3" s="32"/>
      <c r="F3" s="32"/>
      <c r="G3" s="32"/>
      <c r="H3" s="62"/>
      <c r="I3" s="62"/>
      <c r="J3" s="19"/>
    </row>
    <row r="4" spans="1:12" ht="87.75" customHeight="1" thickBot="1" x14ac:dyDescent="0.25">
      <c r="A4" s="654" t="s">
        <v>13</v>
      </c>
      <c r="B4" s="653" t="s">
        <v>28</v>
      </c>
      <c r="C4" s="563" t="s">
        <v>14</v>
      </c>
      <c r="D4" s="565" t="s">
        <v>15</v>
      </c>
      <c r="E4" s="563" t="s">
        <v>16</v>
      </c>
      <c r="F4" s="563" t="s">
        <v>20</v>
      </c>
      <c r="G4" s="563" t="s">
        <v>10</v>
      </c>
      <c r="H4" s="563" t="s">
        <v>17</v>
      </c>
      <c r="I4" s="563" t="s">
        <v>18</v>
      </c>
      <c r="J4" s="655" t="s">
        <v>19</v>
      </c>
    </row>
    <row r="5" spans="1:12" ht="39.75" customHeight="1" thickBot="1" x14ac:dyDescent="0.25">
      <c r="A5" s="751" t="s">
        <v>84</v>
      </c>
      <c r="B5" s="752"/>
      <c r="C5" s="752"/>
      <c r="D5" s="752"/>
      <c r="E5" s="752"/>
      <c r="F5" s="752"/>
      <c r="G5" s="752"/>
      <c r="H5" s="752"/>
      <c r="I5" s="752"/>
      <c r="J5" s="753"/>
    </row>
    <row r="6" spans="1:12" ht="52.5" customHeight="1" x14ac:dyDescent="0.2">
      <c r="A6" s="234">
        <v>1</v>
      </c>
      <c r="B6" s="245" t="s">
        <v>57</v>
      </c>
      <c r="C6" s="304">
        <v>360</v>
      </c>
      <c r="D6" s="305">
        <v>10.8</v>
      </c>
      <c r="E6" s="305">
        <v>26.1</v>
      </c>
      <c r="F6" s="507">
        <v>0</v>
      </c>
      <c r="G6" s="305">
        <v>0</v>
      </c>
      <c r="H6" s="306">
        <f t="shared" ref="H6:H16" si="0">SUM(D6:G6)</f>
        <v>36.900000000000006</v>
      </c>
      <c r="I6" s="508">
        <f t="shared" ref="I6:I16" si="1">C6-H6</f>
        <v>323.10000000000002</v>
      </c>
      <c r="J6" s="503"/>
    </row>
    <row r="7" spans="1:12" ht="52.5" customHeight="1" x14ac:dyDescent="0.2">
      <c r="A7" s="60">
        <v>2</v>
      </c>
      <c r="B7" s="244" t="s">
        <v>46</v>
      </c>
      <c r="C7" s="307">
        <v>315</v>
      </c>
      <c r="D7" s="308">
        <v>9.4499999999999993</v>
      </c>
      <c r="E7" s="308">
        <v>0</v>
      </c>
      <c r="F7" s="309">
        <v>22.84</v>
      </c>
      <c r="G7" s="308">
        <v>0</v>
      </c>
      <c r="H7" s="310">
        <f t="shared" si="0"/>
        <v>32.29</v>
      </c>
      <c r="I7" s="509">
        <f t="shared" si="1"/>
        <v>282.70999999999998</v>
      </c>
      <c r="J7" s="505"/>
    </row>
    <row r="8" spans="1:12" ht="52.5" customHeight="1" x14ac:dyDescent="0.2">
      <c r="A8" s="60">
        <v>3</v>
      </c>
      <c r="B8" s="244" t="s">
        <v>46</v>
      </c>
      <c r="C8" s="307">
        <v>315</v>
      </c>
      <c r="D8" s="308">
        <v>9.4499999999999993</v>
      </c>
      <c r="E8" s="308">
        <v>0</v>
      </c>
      <c r="F8" s="309">
        <v>0</v>
      </c>
      <c r="G8" s="308">
        <v>18.899999999999999</v>
      </c>
      <c r="H8" s="310">
        <f t="shared" si="0"/>
        <v>28.349999999999998</v>
      </c>
      <c r="I8" s="509">
        <f t="shared" si="1"/>
        <v>286.64999999999998</v>
      </c>
      <c r="J8" s="504"/>
      <c r="L8" s="6">
        <v>3</v>
      </c>
    </row>
    <row r="9" spans="1:12" ht="52.5" customHeight="1" x14ac:dyDescent="0.2">
      <c r="A9" s="60">
        <v>4</v>
      </c>
      <c r="B9" s="244" t="s">
        <v>46</v>
      </c>
      <c r="C9" s="307">
        <v>350</v>
      </c>
      <c r="D9" s="308">
        <v>10.5</v>
      </c>
      <c r="E9" s="308">
        <v>0</v>
      </c>
      <c r="F9" s="309">
        <v>0</v>
      </c>
      <c r="G9" s="308">
        <v>21</v>
      </c>
      <c r="H9" s="310">
        <f t="shared" si="0"/>
        <v>31.5</v>
      </c>
      <c r="I9" s="509">
        <f t="shared" si="1"/>
        <v>318.5</v>
      </c>
      <c r="J9" s="504"/>
      <c r="L9" s="6">
        <v>4</v>
      </c>
    </row>
    <row r="10" spans="1:12" ht="52.5" customHeight="1" x14ac:dyDescent="0.2">
      <c r="A10" s="60">
        <v>5</v>
      </c>
      <c r="B10" s="244" t="s">
        <v>46</v>
      </c>
      <c r="C10" s="307">
        <v>315</v>
      </c>
      <c r="D10" s="308">
        <v>9.4499999999999993</v>
      </c>
      <c r="E10" s="308">
        <v>0</v>
      </c>
      <c r="F10" s="309">
        <v>22.84</v>
      </c>
      <c r="G10" s="308">
        <v>0</v>
      </c>
      <c r="H10" s="310">
        <f t="shared" si="0"/>
        <v>32.29</v>
      </c>
      <c r="I10" s="509">
        <f t="shared" si="1"/>
        <v>282.70999999999998</v>
      </c>
      <c r="J10" s="504"/>
    </row>
    <row r="11" spans="1:12" ht="52.5" customHeight="1" x14ac:dyDescent="0.2">
      <c r="A11" s="60">
        <v>6</v>
      </c>
      <c r="B11" s="244" t="s">
        <v>46</v>
      </c>
      <c r="C11" s="307">
        <v>310</v>
      </c>
      <c r="D11" s="308">
        <v>9.3000000000000007</v>
      </c>
      <c r="E11" s="308">
        <v>0</v>
      </c>
      <c r="F11" s="309">
        <v>22.48</v>
      </c>
      <c r="G11" s="308">
        <v>0</v>
      </c>
      <c r="H11" s="310">
        <f t="shared" si="0"/>
        <v>31.78</v>
      </c>
      <c r="I11" s="509">
        <f t="shared" si="1"/>
        <v>278.22000000000003</v>
      </c>
      <c r="J11" s="504"/>
    </row>
    <row r="12" spans="1:12" ht="52.5" customHeight="1" x14ac:dyDescent="0.2">
      <c r="A12" s="60">
        <v>7</v>
      </c>
      <c r="B12" s="244" t="s">
        <v>46</v>
      </c>
      <c r="C12" s="307">
        <v>310</v>
      </c>
      <c r="D12" s="308">
        <v>9.3000000000000007</v>
      </c>
      <c r="E12" s="308">
        <v>0</v>
      </c>
      <c r="F12" s="309">
        <v>22.48</v>
      </c>
      <c r="G12" s="308">
        <v>0</v>
      </c>
      <c r="H12" s="310">
        <f t="shared" si="0"/>
        <v>31.78</v>
      </c>
      <c r="I12" s="509">
        <f t="shared" si="1"/>
        <v>278.22000000000003</v>
      </c>
      <c r="J12" s="504"/>
    </row>
    <row r="13" spans="1:12" ht="52.5" customHeight="1" x14ac:dyDescent="0.2">
      <c r="A13" s="60">
        <v>8</v>
      </c>
      <c r="B13" s="244" t="s">
        <v>46</v>
      </c>
      <c r="C13" s="307">
        <v>315</v>
      </c>
      <c r="D13" s="308">
        <v>9.4499999999999993</v>
      </c>
      <c r="E13" s="308">
        <v>0</v>
      </c>
      <c r="F13" s="309">
        <v>0</v>
      </c>
      <c r="G13" s="310">
        <v>18.899999999999999</v>
      </c>
      <c r="H13" s="310">
        <f t="shared" si="0"/>
        <v>28.349999999999998</v>
      </c>
      <c r="I13" s="509">
        <f t="shared" si="1"/>
        <v>286.64999999999998</v>
      </c>
      <c r="J13" s="505"/>
    </row>
    <row r="14" spans="1:12" ht="52.5" customHeight="1" x14ac:dyDescent="0.2">
      <c r="A14" s="60">
        <v>9</v>
      </c>
      <c r="B14" s="244" t="s">
        <v>46</v>
      </c>
      <c r="C14" s="307">
        <v>310</v>
      </c>
      <c r="D14" s="308">
        <v>9.3000000000000007</v>
      </c>
      <c r="E14" s="308">
        <v>22.48</v>
      </c>
      <c r="F14" s="309">
        <v>0</v>
      </c>
      <c r="G14" s="310">
        <v>0</v>
      </c>
      <c r="H14" s="310">
        <f t="shared" si="0"/>
        <v>31.78</v>
      </c>
      <c r="I14" s="509">
        <f t="shared" si="1"/>
        <v>278.22000000000003</v>
      </c>
      <c r="J14" s="506"/>
    </row>
    <row r="15" spans="1:12" ht="52.5" customHeight="1" x14ac:dyDescent="0.2">
      <c r="A15" s="127">
        <v>10</v>
      </c>
      <c r="B15" s="261" t="s">
        <v>46</v>
      </c>
      <c r="C15" s="681">
        <v>315</v>
      </c>
      <c r="D15" s="680">
        <v>9.4499999999999993</v>
      </c>
      <c r="E15" s="650">
        <v>0</v>
      </c>
      <c r="F15" s="650">
        <v>0</v>
      </c>
      <c r="G15" s="650">
        <v>18.899999999999999</v>
      </c>
      <c r="H15" s="310">
        <f t="shared" si="0"/>
        <v>28.349999999999998</v>
      </c>
      <c r="I15" s="509">
        <f t="shared" si="1"/>
        <v>286.64999999999998</v>
      </c>
      <c r="J15" s="506"/>
    </row>
    <row r="16" spans="1:12" ht="52.5" customHeight="1" thickBot="1" x14ac:dyDescent="0.25">
      <c r="A16" s="96">
        <v>11</v>
      </c>
      <c r="B16" s="510" t="s">
        <v>46</v>
      </c>
      <c r="C16" s="511">
        <v>310</v>
      </c>
      <c r="D16" s="512">
        <v>9.3000000000000007</v>
      </c>
      <c r="E16" s="512">
        <v>22.48</v>
      </c>
      <c r="F16" s="513">
        <v>0</v>
      </c>
      <c r="G16" s="514">
        <v>0</v>
      </c>
      <c r="H16" s="514">
        <f t="shared" si="0"/>
        <v>31.78</v>
      </c>
      <c r="I16" s="515">
        <f t="shared" si="1"/>
        <v>278.22000000000003</v>
      </c>
      <c r="J16" s="506"/>
    </row>
    <row r="17" spans="1:10" ht="31.5" customHeight="1" thickBot="1" x14ac:dyDescent="0.3">
      <c r="A17" s="468"/>
      <c r="B17" s="669"/>
      <c r="C17" s="349">
        <f>SUM(C6:C16)</f>
        <v>3525</v>
      </c>
      <c r="D17" s="349">
        <f>SUM(D6:D16)</f>
        <v>105.75</v>
      </c>
      <c r="E17" s="349">
        <f t="shared" ref="D17:I17" si="2">SUM(E6:E16)</f>
        <v>71.06</v>
      </c>
      <c r="F17" s="349">
        <f t="shared" si="2"/>
        <v>90.64</v>
      </c>
      <c r="G17" s="349">
        <f t="shared" si="2"/>
        <v>77.699999999999989</v>
      </c>
      <c r="H17" s="349">
        <f>SUM(H6:H16)</f>
        <v>345.15</v>
      </c>
      <c r="I17" s="683">
        <f t="shared" si="2"/>
        <v>3179.8500000000004</v>
      </c>
      <c r="J17" s="682"/>
    </row>
    <row r="18" spans="1:10" x14ac:dyDescent="0.2">
      <c r="A18" s="13"/>
      <c r="C18" s="14"/>
      <c r="D18" s="14"/>
      <c r="E18" s="14"/>
      <c r="F18" s="14"/>
      <c r="G18" s="14"/>
      <c r="H18" s="14"/>
      <c r="I18" s="14"/>
      <c r="J18" s="5"/>
    </row>
    <row r="19" spans="1:10" x14ac:dyDescent="0.2">
      <c r="A19" s="13"/>
      <c r="C19" s="14"/>
      <c r="D19" s="14"/>
      <c r="E19" s="14"/>
      <c r="F19" s="14"/>
      <c r="G19" s="14"/>
      <c r="H19" s="14"/>
      <c r="I19" s="14"/>
      <c r="J19" s="5"/>
    </row>
    <row r="20" spans="1:10" x14ac:dyDescent="0.2">
      <c r="A20" s="13"/>
      <c r="C20" s="14"/>
      <c r="D20" s="14"/>
      <c r="E20" s="14"/>
      <c r="F20" s="14"/>
      <c r="G20" s="14"/>
      <c r="H20" s="14"/>
      <c r="I20" s="14"/>
      <c r="J20" s="5"/>
    </row>
    <row r="21" spans="1:10" ht="15" x14ac:dyDescent="0.25">
      <c r="A21" s="78"/>
      <c r="B21" s="220"/>
      <c r="C21" s="52"/>
      <c r="D21" s="52"/>
      <c r="E21" s="52"/>
      <c r="F21" s="52"/>
      <c r="G21" s="52"/>
      <c r="H21" s="52"/>
      <c r="I21" s="52"/>
      <c r="J21" s="52"/>
    </row>
    <row r="22" spans="1:10" ht="15" x14ac:dyDescent="0.25">
      <c r="A22" s="113"/>
      <c r="B22" s="221"/>
      <c r="C22" s="52" t="str">
        <f>POLICIA1!B20</f>
        <v xml:space="preserve">SR. HERNAN TORRES ROMERO </v>
      </c>
      <c r="D22" s="52"/>
      <c r="E22" s="52"/>
      <c r="F22" s="52" t="str">
        <f>POLICIA1!D20</f>
        <v>LICDO. NAHIN ARNELGE FERRUFINO</v>
      </c>
      <c r="G22" s="52"/>
      <c r="H22" s="52"/>
      <c r="I22" s="52"/>
      <c r="J22" s="52" t="str">
        <f>POLICIA1!G20</f>
        <v xml:space="preserve">LICDA. GLORIA ISABEL GONZALEZ </v>
      </c>
    </row>
    <row r="23" spans="1:10" ht="15" x14ac:dyDescent="0.25">
      <c r="A23" s="1"/>
      <c r="B23" s="216"/>
      <c r="C23" s="43" t="str">
        <f>POLICIA1!B21</f>
        <v>SINDICO MPAL.</v>
      </c>
      <c r="D23" s="43"/>
      <c r="E23" s="43"/>
      <c r="F23" s="43" t="str">
        <f>POLICIA1!D21</f>
        <v>ALCALDE MUNICIPAL</v>
      </c>
      <c r="G23" s="43"/>
      <c r="H23" s="43"/>
      <c r="I23" s="43"/>
      <c r="J23" s="43" t="str">
        <f>POLICIA1!G21</f>
        <v>CONTADORA MPAL.</v>
      </c>
    </row>
    <row r="24" spans="1:10" ht="15" x14ac:dyDescent="0.25">
      <c r="A24" s="1"/>
      <c r="B24" s="216"/>
      <c r="C24" s="43"/>
      <c r="D24" s="43"/>
      <c r="E24" s="43"/>
      <c r="F24" s="105"/>
      <c r="G24" s="105"/>
      <c r="H24" s="43"/>
      <c r="I24" s="43"/>
      <c r="J24" s="43"/>
    </row>
    <row r="25" spans="1:10" ht="15" x14ac:dyDescent="0.25">
      <c r="A25" s="1"/>
      <c r="B25" s="216"/>
      <c r="C25" s="43"/>
      <c r="D25" s="43"/>
      <c r="E25" s="43"/>
      <c r="F25" s="43"/>
      <c r="G25" s="43"/>
      <c r="H25" s="43"/>
      <c r="I25" s="43"/>
      <c r="J25" s="43"/>
    </row>
    <row r="26" spans="1:10" ht="15" x14ac:dyDescent="0.25">
      <c r="A26" s="1"/>
      <c r="B26" s="216"/>
      <c r="C26" s="43"/>
      <c r="D26" s="43"/>
      <c r="E26" s="43"/>
      <c r="F26" s="43"/>
      <c r="G26" s="43"/>
      <c r="H26" s="43"/>
      <c r="I26" s="43"/>
      <c r="J26" s="43"/>
    </row>
    <row r="27" spans="1:10" ht="15" x14ac:dyDescent="0.25">
      <c r="A27" s="1"/>
      <c r="B27" s="216"/>
      <c r="C27" s="43"/>
      <c r="D27" s="43" t="str">
        <f>POLICIA1!C24</f>
        <v>LICDA. CARINA PATRICIA FLORES</v>
      </c>
      <c r="E27" s="43"/>
      <c r="F27" s="43"/>
      <c r="G27" s="43"/>
      <c r="H27" s="43" t="str">
        <f>POLICIA1!H24</f>
        <v>SR. MARIO ALBERTO DIAZ</v>
      </c>
      <c r="I27" s="43"/>
      <c r="J27" s="43"/>
    </row>
    <row r="28" spans="1:10" ht="15" x14ac:dyDescent="0.25">
      <c r="C28" s="43"/>
      <c r="D28" s="43" t="str">
        <f>POLICIA1!C25</f>
        <v>JEFA DE DESARROLLO HUMANO</v>
      </c>
      <c r="E28" s="43"/>
      <c r="F28" s="43"/>
      <c r="G28" s="43"/>
      <c r="H28" s="811" t="str">
        <f>POLICIA1!H25</f>
        <v>TESORERO MPAL</v>
      </c>
      <c r="I28" s="43"/>
      <c r="J28" s="43"/>
    </row>
    <row r="29" spans="1:10" ht="15" x14ac:dyDescent="0.25">
      <c r="C29" s="43"/>
      <c r="D29" s="43"/>
      <c r="E29" s="43"/>
      <c r="F29" s="43"/>
      <c r="G29" s="43"/>
      <c r="H29" s="43"/>
      <c r="I29" s="43"/>
      <c r="J29" s="43"/>
    </row>
  </sheetData>
  <mergeCells count="1">
    <mergeCell ref="A5:J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2:Y36"/>
  <sheetViews>
    <sheetView topLeftCell="B13" zoomScale="66" zoomScaleNormal="66" workbookViewId="0">
      <selection activeCell="C16" sqref="C16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4" width="16" style="6" customWidth="1"/>
    <col min="5" max="5" width="13.7109375" style="6" customWidth="1"/>
    <col min="6" max="6" width="14.42578125" style="6" customWidth="1"/>
    <col min="7" max="7" width="14.5703125" style="39" customWidth="1"/>
    <col min="8" max="9" width="13" style="6" customWidth="1"/>
    <col min="10" max="10" width="15.57031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2" spans="2:25" ht="15.75" x14ac:dyDescent="0.25">
      <c r="E2" s="829" t="str">
        <f>'POLICIAS 2'!D2</f>
        <v>PLANILLA DE SUELDO DE  SEPTIEMBRE DE 2019</v>
      </c>
    </row>
    <row r="4" spans="2:25" ht="13.5" thickBot="1" x14ac:dyDescent="0.25"/>
    <row r="5" spans="2:25" ht="79.5" customHeight="1" thickBot="1" x14ac:dyDescent="0.25">
      <c r="B5" s="191" t="s">
        <v>13</v>
      </c>
      <c r="C5" s="192" t="s">
        <v>1</v>
      </c>
      <c r="D5" s="192" t="s">
        <v>21</v>
      </c>
      <c r="E5" s="534" t="s">
        <v>2</v>
      </c>
      <c r="F5" s="258" t="s">
        <v>16</v>
      </c>
      <c r="G5" s="258" t="s">
        <v>20</v>
      </c>
      <c r="H5" s="259" t="s">
        <v>0</v>
      </c>
      <c r="I5" s="259" t="s">
        <v>138</v>
      </c>
      <c r="J5" s="259" t="s">
        <v>10</v>
      </c>
      <c r="K5" s="192" t="s">
        <v>25</v>
      </c>
      <c r="L5" s="192" t="s">
        <v>26</v>
      </c>
      <c r="M5" s="193" t="s">
        <v>7</v>
      </c>
      <c r="N5" s="4"/>
      <c r="O5" s="4"/>
    </row>
    <row r="6" spans="2:25" ht="45.75" customHeight="1" thickBot="1" x14ac:dyDescent="0.25">
      <c r="B6" s="755" t="s">
        <v>151</v>
      </c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7"/>
      <c r="N6" s="4"/>
      <c r="O6" s="4"/>
    </row>
    <row r="7" spans="2:25" ht="60" customHeight="1" x14ac:dyDescent="0.2">
      <c r="B7" s="161">
        <v>1</v>
      </c>
      <c r="C7" s="250" t="s">
        <v>67</v>
      </c>
      <c r="D7" s="246">
        <v>465</v>
      </c>
      <c r="E7" s="155">
        <v>13.95</v>
      </c>
      <c r="F7" s="156">
        <v>33.71</v>
      </c>
      <c r="G7" s="156">
        <v>0</v>
      </c>
      <c r="H7" s="128">
        <v>0</v>
      </c>
      <c r="I7" s="128">
        <v>0</v>
      </c>
      <c r="J7" s="128">
        <v>0</v>
      </c>
      <c r="K7" s="129">
        <f>SUM(E7:J7)</f>
        <v>47.66</v>
      </c>
      <c r="L7" s="129">
        <f>(D7-K7)</f>
        <v>417.34000000000003</v>
      </c>
      <c r="M7" s="157"/>
      <c r="N7" s="4"/>
      <c r="O7" s="4"/>
      <c r="V7" s="7"/>
      <c r="W7" s="7"/>
      <c r="X7" s="7"/>
      <c r="Y7" s="7"/>
    </row>
    <row r="8" spans="2:25" ht="60" customHeight="1" x14ac:dyDescent="0.2">
      <c r="B8" s="588">
        <v>2</v>
      </c>
      <c r="C8" s="247" t="s">
        <v>119</v>
      </c>
      <c r="D8" s="242">
        <v>370</v>
      </c>
      <c r="E8" s="119">
        <v>11.1</v>
      </c>
      <c r="F8" s="120" t="s">
        <v>56</v>
      </c>
      <c r="G8" s="120">
        <v>0</v>
      </c>
      <c r="H8" s="101">
        <v>27.75</v>
      </c>
      <c r="I8" s="101">
        <v>0</v>
      </c>
      <c r="J8" s="101">
        <v>0</v>
      </c>
      <c r="K8" s="99">
        <f>SUM(E8:J8)</f>
        <v>38.85</v>
      </c>
      <c r="L8" s="99">
        <f>(D8-K8)</f>
        <v>331.15</v>
      </c>
      <c r="M8" s="76"/>
      <c r="N8" s="4"/>
      <c r="O8" s="4"/>
    </row>
    <row r="9" spans="2:25" ht="60" customHeight="1" thickBot="1" x14ac:dyDescent="0.25">
      <c r="B9" s="672">
        <v>3</v>
      </c>
      <c r="C9" s="673" t="s">
        <v>67</v>
      </c>
      <c r="D9" s="674">
        <v>360</v>
      </c>
      <c r="E9" s="675">
        <v>10.8</v>
      </c>
      <c r="F9" s="676">
        <v>26.1</v>
      </c>
      <c r="G9" s="676">
        <v>0</v>
      </c>
      <c r="H9" s="677">
        <v>0</v>
      </c>
      <c r="I9" s="677">
        <v>0</v>
      </c>
      <c r="J9" s="677">
        <v>0</v>
      </c>
      <c r="K9" s="678">
        <f>SUM(E9:J9)</f>
        <v>36.900000000000006</v>
      </c>
      <c r="L9" s="678">
        <f>(D9-K9)</f>
        <v>323.10000000000002</v>
      </c>
      <c r="M9" s="679"/>
      <c r="N9" s="4"/>
      <c r="O9" s="4"/>
    </row>
    <row r="10" spans="2:25" ht="41.25" customHeight="1" thickBot="1" x14ac:dyDescent="0.25">
      <c r="B10" s="755" t="s">
        <v>62</v>
      </c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57"/>
      <c r="N10" s="4"/>
      <c r="O10" s="4"/>
    </row>
    <row r="11" spans="2:25" ht="41.25" customHeight="1" x14ac:dyDescent="0.2">
      <c r="B11" s="849">
        <v>4</v>
      </c>
      <c r="C11" s="245" t="s">
        <v>157</v>
      </c>
      <c r="D11" s="850">
        <v>600</v>
      </c>
      <c r="E11" s="851">
        <v>18</v>
      </c>
      <c r="F11" s="851">
        <v>43.5</v>
      </c>
      <c r="G11" s="852">
        <v>0</v>
      </c>
      <c r="H11" s="852">
        <v>0</v>
      </c>
      <c r="I11" s="853">
        <v>24.32</v>
      </c>
      <c r="J11" s="852">
        <v>0</v>
      </c>
      <c r="K11" s="129">
        <f t="shared" ref="K11" si="0">SUM(E11:J11)</f>
        <v>85.82</v>
      </c>
      <c r="L11" s="129">
        <f t="shared" ref="L11" si="1">(D11-K11)</f>
        <v>514.18000000000006</v>
      </c>
      <c r="M11" s="854"/>
      <c r="N11" s="4"/>
      <c r="O11" s="4"/>
    </row>
    <row r="12" spans="2:25" ht="60" customHeight="1" x14ac:dyDescent="0.2">
      <c r="B12" s="177">
        <v>6</v>
      </c>
      <c r="C12" s="114" t="s">
        <v>120</v>
      </c>
      <c r="D12" s="100">
        <v>515</v>
      </c>
      <c r="E12" s="202">
        <v>15.45</v>
      </c>
      <c r="F12" s="203" t="s">
        <v>40</v>
      </c>
      <c r="G12" s="185">
        <v>0</v>
      </c>
      <c r="H12" s="176">
        <v>0</v>
      </c>
      <c r="I12" s="176">
        <v>0</v>
      </c>
      <c r="J12" s="204">
        <v>30.9</v>
      </c>
      <c r="K12" s="99">
        <f t="shared" ref="K12:K17" si="2">SUM(E12:J12)</f>
        <v>46.349999999999994</v>
      </c>
      <c r="L12" s="99">
        <f t="shared" ref="L12:L17" si="3">(D12-K12)</f>
        <v>468.65</v>
      </c>
      <c r="M12" s="212"/>
      <c r="N12" s="4"/>
      <c r="O12" s="4"/>
    </row>
    <row r="13" spans="2:25" ht="60" customHeight="1" x14ac:dyDescent="0.2">
      <c r="B13" s="177">
        <v>7</v>
      </c>
      <c r="C13" s="114" t="s">
        <v>44</v>
      </c>
      <c r="D13" s="100">
        <v>510</v>
      </c>
      <c r="E13" s="202">
        <v>15.3</v>
      </c>
      <c r="F13" s="203">
        <v>36.979999999999997</v>
      </c>
      <c r="G13" s="185">
        <v>0</v>
      </c>
      <c r="H13" s="176">
        <v>0</v>
      </c>
      <c r="I13" s="176">
        <v>0</v>
      </c>
      <c r="J13" s="204">
        <v>0</v>
      </c>
      <c r="K13" s="99">
        <f t="shared" si="2"/>
        <v>52.28</v>
      </c>
      <c r="L13" s="99">
        <f t="shared" si="3"/>
        <v>457.72</v>
      </c>
      <c r="M13" s="212"/>
      <c r="N13" s="4"/>
      <c r="O13" s="4"/>
    </row>
    <row r="14" spans="2:25" ht="60" customHeight="1" x14ac:dyDescent="0.2">
      <c r="B14" s="177">
        <v>8</v>
      </c>
      <c r="C14" s="244" t="s">
        <v>143</v>
      </c>
      <c r="D14" s="101">
        <v>390</v>
      </c>
      <c r="E14" s="206">
        <v>11.7</v>
      </c>
      <c r="F14" s="206">
        <v>0</v>
      </c>
      <c r="G14" s="167">
        <v>28.28</v>
      </c>
      <c r="H14" s="205">
        <v>0</v>
      </c>
      <c r="I14" s="205">
        <v>0</v>
      </c>
      <c r="J14" s="205">
        <v>0</v>
      </c>
      <c r="K14" s="125">
        <f t="shared" si="2"/>
        <v>39.980000000000004</v>
      </c>
      <c r="L14" s="126">
        <f t="shared" si="3"/>
        <v>350.02</v>
      </c>
      <c r="M14" s="190"/>
      <c r="N14" s="4"/>
      <c r="O14" s="4"/>
    </row>
    <row r="15" spans="2:25" ht="60" customHeight="1" x14ac:dyDescent="0.2">
      <c r="B15" s="177">
        <v>9</v>
      </c>
      <c r="C15" s="103" t="s">
        <v>44</v>
      </c>
      <c r="D15" s="101">
        <v>510</v>
      </c>
      <c r="E15" s="206">
        <v>15.3</v>
      </c>
      <c r="F15" s="206">
        <v>36.979999999999997</v>
      </c>
      <c r="G15" s="167">
        <v>0</v>
      </c>
      <c r="H15" s="205">
        <v>0</v>
      </c>
      <c r="I15" s="205">
        <v>0</v>
      </c>
      <c r="J15" s="205">
        <v>0</v>
      </c>
      <c r="K15" s="125">
        <f t="shared" si="2"/>
        <v>52.28</v>
      </c>
      <c r="L15" s="126">
        <f t="shared" si="3"/>
        <v>457.72</v>
      </c>
      <c r="M15" s="190"/>
      <c r="N15" s="4"/>
      <c r="O15" s="4"/>
    </row>
    <row r="16" spans="2:25" ht="60" customHeight="1" x14ac:dyDescent="0.2">
      <c r="B16" s="177">
        <v>10</v>
      </c>
      <c r="C16" s="244" t="s">
        <v>71</v>
      </c>
      <c r="D16" s="101">
        <v>360</v>
      </c>
      <c r="E16" s="206">
        <v>10.8</v>
      </c>
      <c r="F16" s="206">
        <v>26.1</v>
      </c>
      <c r="G16" s="167">
        <v>0</v>
      </c>
      <c r="H16" s="205">
        <v>0</v>
      </c>
      <c r="I16" s="205">
        <v>0</v>
      </c>
      <c r="J16" s="205">
        <v>0</v>
      </c>
      <c r="K16" s="125">
        <f t="shared" si="2"/>
        <v>36.900000000000006</v>
      </c>
      <c r="L16" s="126">
        <f t="shared" si="3"/>
        <v>323.10000000000002</v>
      </c>
      <c r="M16" s="190"/>
      <c r="N16" s="4"/>
      <c r="O16" s="4"/>
    </row>
    <row r="17" spans="2:15" ht="60" customHeight="1" thickBot="1" x14ac:dyDescent="0.25">
      <c r="B17" s="855">
        <v>11</v>
      </c>
      <c r="C17" s="510" t="s">
        <v>133</v>
      </c>
      <c r="D17" s="856">
        <v>390</v>
      </c>
      <c r="E17" s="857">
        <v>11.7</v>
      </c>
      <c r="F17" s="857">
        <v>0</v>
      </c>
      <c r="G17" s="858">
        <v>28.28</v>
      </c>
      <c r="H17" s="859">
        <v>0</v>
      </c>
      <c r="I17" s="859">
        <v>0</v>
      </c>
      <c r="J17" s="859">
        <v>0</v>
      </c>
      <c r="K17" s="860">
        <f t="shared" si="2"/>
        <v>39.980000000000004</v>
      </c>
      <c r="L17" s="861">
        <f t="shared" si="3"/>
        <v>350.02</v>
      </c>
      <c r="M17" s="862"/>
      <c r="N17" s="4"/>
      <c r="O17" s="4"/>
    </row>
    <row r="18" spans="2:15" ht="54.95" customHeight="1" thickBot="1" x14ac:dyDescent="0.25">
      <c r="B18" s="846" t="s">
        <v>50</v>
      </c>
      <c r="C18" s="847"/>
      <c r="D18" s="848">
        <f>SUM(D7:D17)</f>
        <v>4470</v>
      </c>
      <c r="E18" s="848">
        <f t="shared" ref="E18:J18" si="4">SUM(E7:E17)</f>
        <v>134.1</v>
      </c>
      <c r="F18" s="848">
        <f>SUM(F7:F17)</f>
        <v>203.36999999999998</v>
      </c>
      <c r="G18" s="848">
        <f t="shared" si="4"/>
        <v>56.56</v>
      </c>
      <c r="H18" s="848">
        <f t="shared" si="4"/>
        <v>27.75</v>
      </c>
      <c r="I18" s="848">
        <f t="shared" si="4"/>
        <v>24.32</v>
      </c>
      <c r="J18" s="848">
        <f t="shared" si="4"/>
        <v>30.9</v>
      </c>
      <c r="K18" s="848">
        <f>SUM(K7:K17)</f>
        <v>477</v>
      </c>
      <c r="L18" s="848">
        <f t="shared" ref="K18:L18" si="5">SUM(L7:L17)</f>
        <v>3993</v>
      </c>
      <c r="M18" s="494" t="s">
        <v>96</v>
      </c>
      <c r="N18" s="4"/>
    </row>
    <row r="19" spans="2:15" ht="23.25" customHeight="1" x14ac:dyDescent="0.2">
      <c r="B19" s="55"/>
      <c r="C19" s="170"/>
      <c r="D19" s="77"/>
      <c r="E19" s="77"/>
      <c r="F19" s="77"/>
      <c r="G19" s="186"/>
      <c r="H19" s="77"/>
      <c r="I19" s="77"/>
      <c r="J19" s="77"/>
      <c r="K19" s="77"/>
      <c r="L19" s="77"/>
      <c r="M19" s="170"/>
      <c r="N19" s="4"/>
    </row>
    <row r="20" spans="2:15" ht="23.25" customHeight="1" x14ac:dyDescent="0.2">
      <c r="B20" s="55"/>
      <c r="C20" s="170"/>
      <c r="D20" s="77"/>
      <c r="E20" s="77"/>
      <c r="F20" s="77"/>
      <c r="G20" s="186"/>
      <c r="H20" s="77"/>
      <c r="I20" s="77"/>
      <c r="J20" s="77"/>
      <c r="K20" s="77"/>
      <c r="L20" s="77"/>
      <c r="M20" s="170"/>
      <c r="N20" s="4"/>
    </row>
    <row r="21" spans="2:15" ht="23.25" customHeight="1" x14ac:dyDescent="0.2">
      <c r="B21" s="55"/>
      <c r="C21" s="170" t="str">
        <f>'POLICIAS 2'!C22</f>
        <v xml:space="preserve">SR. HERNAN TORRES ROMERO </v>
      </c>
      <c r="D21" s="77"/>
      <c r="E21" s="77"/>
      <c r="F21" s="77" t="str">
        <f>'POLICIAS 2'!F22</f>
        <v>LICDO. NAHIN ARNELGE FERRUFINO</v>
      </c>
      <c r="G21" s="186"/>
      <c r="H21" s="77"/>
      <c r="I21" s="77"/>
      <c r="J21" s="77" t="str">
        <f>'POLICIAS 2'!J22</f>
        <v xml:space="preserve">LICDA. GLORIA ISABEL GONZALEZ </v>
      </c>
      <c r="K21" s="77"/>
      <c r="L21" s="77"/>
      <c r="M21" s="170"/>
      <c r="N21" s="4"/>
    </row>
    <row r="22" spans="2:15" ht="23.25" customHeight="1" x14ac:dyDescent="0.2">
      <c r="B22" s="55"/>
      <c r="C22" s="170" t="str">
        <f>'POLICIAS 2'!C23</f>
        <v>SINDICO MPAL.</v>
      </c>
      <c r="D22" s="77"/>
      <c r="E22" s="77"/>
      <c r="F22" s="77" t="str">
        <f>'POLICIAS 2'!F23</f>
        <v>ALCALDE MUNICIPAL</v>
      </c>
      <c r="G22" s="186"/>
      <c r="H22" s="77"/>
      <c r="I22" s="77"/>
      <c r="J22" s="77" t="str">
        <f>'POLICIAS 2'!J23</f>
        <v>CONTADORA MPAL.</v>
      </c>
      <c r="K22" s="77"/>
      <c r="L22" s="77"/>
      <c r="M22" s="170"/>
      <c r="N22" s="4"/>
    </row>
    <row r="23" spans="2:15" ht="23.25" customHeight="1" x14ac:dyDescent="0.2">
      <c r="B23" s="55"/>
      <c r="C23" s="170"/>
      <c r="D23" s="77"/>
      <c r="E23" s="77"/>
      <c r="F23" s="77"/>
      <c r="G23" s="186"/>
      <c r="H23" s="77"/>
      <c r="I23" s="77"/>
      <c r="J23" s="77"/>
      <c r="K23" s="77"/>
      <c r="L23" s="77"/>
      <c r="M23" s="170"/>
      <c r="N23" s="4"/>
    </row>
    <row r="24" spans="2:15" ht="23.25" customHeight="1" x14ac:dyDescent="0.2">
      <c r="B24" s="55"/>
      <c r="C24" s="170"/>
      <c r="D24" s="77"/>
      <c r="E24" s="77"/>
      <c r="F24" s="77"/>
      <c r="G24" s="186"/>
      <c r="H24" s="77"/>
      <c r="I24" s="77"/>
      <c r="J24" s="77"/>
      <c r="K24" s="77"/>
      <c r="L24" s="77"/>
      <c r="M24" s="170"/>
      <c r="N24" s="4"/>
    </row>
    <row r="25" spans="2:15" ht="23.25" customHeight="1" x14ac:dyDescent="0.2">
      <c r="B25" s="78"/>
      <c r="C25" s="170"/>
      <c r="D25" s="77" t="str">
        <f>'POLICIAS 2'!D27</f>
        <v>LICDA. CARINA PATRICIA FLORES</v>
      </c>
      <c r="E25" s="77"/>
      <c r="F25" s="77"/>
      <c r="G25" s="186"/>
      <c r="H25" s="77" t="str">
        <f>'POLICIAS 2'!H27</f>
        <v>SR. MARIO ALBERTO DIAZ</v>
      </c>
      <c r="I25" s="77"/>
      <c r="J25" s="77"/>
      <c r="K25" s="77"/>
      <c r="L25" s="77"/>
      <c r="M25" s="170"/>
      <c r="N25" s="4"/>
    </row>
    <row r="26" spans="2:15" ht="23.25" customHeight="1" x14ac:dyDescent="0.2">
      <c r="B26" s="78"/>
      <c r="C26" s="170"/>
      <c r="D26" s="77" t="str">
        <f>'POLICIAS 2'!D28</f>
        <v>JEFA DE DESARROLLO HUMANO</v>
      </c>
      <c r="E26" s="77"/>
      <c r="F26" s="77"/>
      <c r="G26" s="186"/>
      <c r="H26" s="77" t="str">
        <f>'POLICIAS 2'!H28</f>
        <v>TESORERO MPAL</v>
      </c>
      <c r="I26" s="77"/>
      <c r="J26" s="77"/>
      <c r="K26" s="77"/>
      <c r="L26" s="77"/>
      <c r="M26" s="170"/>
      <c r="N26" s="4"/>
    </row>
    <row r="27" spans="2:15" s="34" customFormat="1" ht="23.25" customHeight="1" x14ac:dyDescent="0.25">
      <c r="B27" s="95"/>
      <c r="C27" s="150"/>
      <c r="D27" s="181"/>
      <c r="E27" s="181"/>
      <c r="F27" s="181"/>
      <c r="G27" s="284"/>
      <c r="H27" s="182"/>
      <c r="I27" s="182"/>
      <c r="J27" s="182"/>
      <c r="K27" s="483"/>
      <c r="L27" s="124"/>
      <c r="M27" s="150"/>
    </row>
    <row r="28" spans="2:15" s="16" customFormat="1" ht="20.25" customHeight="1" x14ac:dyDescent="0.25">
      <c r="B28" s="62"/>
      <c r="C28" s="15"/>
      <c r="D28" s="62"/>
      <c r="E28" s="62"/>
      <c r="F28" s="62"/>
      <c r="G28" s="285"/>
      <c r="H28" s="62"/>
      <c r="I28" s="62"/>
      <c r="J28" s="62"/>
      <c r="K28" s="483"/>
      <c r="L28" s="62"/>
      <c r="M28" s="62"/>
      <c r="N28" s="117"/>
      <c r="O28" s="117"/>
    </row>
    <row r="29" spans="2:15" s="16" customFormat="1" ht="20.25" customHeight="1" x14ac:dyDescent="0.25">
      <c r="B29" s="62"/>
      <c r="C29" s="15"/>
      <c r="D29" s="62"/>
      <c r="E29" s="62"/>
      <c r="F29" s="62"/>
      <c r="G29" s="285"/>
      <c r="H29" s="62"/>
      <c r="I29" s="62"/>
      <c r="J29" s="62"/>
      <c r="K29" s="754"/>
      <c r="L29" s="754"/>
      <c r="M29" s="62"/>
      <c r="N29" s="117"/>
    </row>
    <row r="30" spans="2:15" s="34" customFormat="1" ht="20.25" customHeight="1" x14ac:dyDescent="0.25">
      <c r="B30" s="20"/>
      <c r="D30" s="20"/>
      <c r="E30" s="20"/>
      <c r="G30" s="187"/>
      <c r="H30" s="20"/>
      <c r="I30" s="20"/>
      <c r="J30" s="20"/>
      <c r="N30" s="46"/>
    </row>
    <row r="31" spans="2:15" s="34" customFormat="1" ht="20.25" customHeight="1" x14ac:dyDescent="0.25">
      <c r="B31" s="20"/>
      <c r="D31" s="20"/>
      <c r="E31" s="20"/>
      <c r="G31" s="187"/>
      <c r="H31" s="20"/>
      <c r="I31" s="20"/>
      <c r="J31" s="20"/>
      <c r="N31" s="46"/>
    </row>
    <row r="32" spans="2:15" s="34" customFormat="1" ht="20.25" customHeight="1" x14ac:dyDescent="0.25">
      <c r="B32" s="20"/>
      <c r="C32" s="20"/>
      <c r="D32" s="20"/>
      <c r="E32" s="20"/>
      <c r="F32" s="20"/>
      <c r="G32" s="188"/>
      <c r="H32" s="20"/>
      <c r="I32" s="20"/>
      <c r="J32" s="20"/>
      <c r="L32" s="20"/>
    </row>
    <row r="33" spans="3:10" s="34" customFormat="1" ht="15" x14ac:dyDescent="0.25">
      <c r="C33" s="47"/>
      <c r="D33" s="47"/>
      <c r="E33" s="47"/>
      <c r="F33" s="47"/>
      <c r="G33" s="189"/>
      <c r="H33" s="47"/>
      <c r="I33" s="47"/>
      <c r="J33" s="47"/>
    </row>
    <row r="34" spans="3:10" s="34" customFormat="1" ht="15" x14ac:dyDescent="0.25">
      <c r="C34" s="47"/>
      <c r="D34" s="47"/>
      <c r="E34" s="47"/>
      <c r="F34" s="47"/>
      <c r="G34" s="189"/>
      <c r="H34" s="47"/>
      <c r="I34" s="47"/>
      <c r="J34" s="47"/>
    </row>
    <row r="35" spans="3:10" s="34" customFormat="1" ht="14.25" x14ac:dyDescent="0.2">
      <c r="G35" s="187"/>
    </row>
    <row r="36" spans="3:10" s="34" customFormat="1" ht="14.25" x14ac:dyDescent="0.2">
      <c r="G36" s="187"/>
    </row>
  </sheetData>
  <mergeCells count="4">
    <mergeCell ref="K29:L29"/>
    <mergeCell ref="B18:C18"/>
    <mergeCell ref="B10:M10"/>
    <mergeCell ref="B6:M6"/>
  </mergeCells>
  <printOptions horizontalCentered="1"/>
  <pageMargins left="0.39370078740157483" right="0" top="0.39370078740157483" bottom="3.937007874015748E-2" header="0.23622047244094491" footer="0"/>
  <pageSetup paperSize="5" scale="4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B1:J23"/>
  <sheetViews>
    <sheetView topLeftCell="A7" zoomScale="59" zoomScaleNormal="59" workbookViewId="0">
      <selection activeCell="B13" sqref="B13:C13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2.85546875" style="6" customWidth="1"/>
    <col min="4" max="4" width="16" style="6" customWidth="1"/>
    <col min="5" max="5" width="17.5703125" style="6" customWidth="1"/>
    <col min="6" max="7" width="15.5703125" style="6" customWidth="1"/>
    <col min="8" max="8" width="18.140625" style="6" customWidth="1"/>
    <col min="9" max="9" width="17.7109375" style="6" customWidth="1"/>
    <col min="10" max="10" width="34.28515625" style="6" customWidth="1"/>
    <col min="11" max="16384" width="11.42578125" style="6"/>
  </cols>
  <sheetData>
    <row r="1" spans="2:10" ht="27" customHeight="1" x14ac:dyDescent="0.25">
      <c r="E1" s="829" t="str">
        <f>'SERVICIOS GENERALES'!E2</f>
        <v>PLANILLA DE SUELDO DE  SEPTIEMBRE DE 2019</v>
      </c>
    </row>
    <row r="2" spans="2:10" ht="13.5" thickBot="1" x14ac:dyDescent="0.25"/>
    <row r="3" spans="2:10" ht="93.75" customHeight="1" thickBot="1" x14ac:dyDescent="0.25">
      <c r="B3" s="85" t="s">
        <v>13</v>
      </c>
      <c r="C3" s="84" t="s">
        <v>1</v>
      </c>
      <c r="D3" s="84" t="s">
        <v>21</v>
      </c>
      <c r="E3" s="84" t="s">
        <v>2</v>
      </c>
      <c r="F3" s="84" t="s">
        <v>16</v>
      </c>
      <c r="G3" s="84" t="s">
        <v>49</v>
      </c>
      <c r="H3" s="84" t="s">
        <v>25</v>
      </c>
      <c r="I3" s="545" t="s">
        <v>26</v>
      </c>
      <c r="J3" s="546" t="s">
        <v>7</v>
      </c>
    </row>
    <row r="4" spans="2:10" ht="29.25" customHeight="1" thickBot="1" x14ac:dyDescent="0.25">
      <c r="B4" s="758" t="s">
        <v>80</v>
      </c>
      <c r="C4" s="759"/>
      <c r="D4" s="759"/>
      <c r="E4" s="759"/>
      <c r="F4" s="759"/>
      <c r="G4" s="759"/>
      <c r="H4" s="759"/>
      <c r="I4" s="759"/>
      <c r="J4" s="760"/>
    </row>
    <row r="5" spans="2:10" ht="50.1" customHeight="1" x14ac:dyDescent="0.25">
      <c r="B5" s="177">
        <v>1</v>
      </c>
      <c r="C5" s="488" t="s">
        <v>71</v>
      </c>
      <c r="D5" s="489">
        <v>360</v>
      </c>
      <c r="E5" s="490">
        <v>10.8</v>
      </c>
      <c r="F5" s="490">
        <v>26.1</v>
      </c>
      <c r="G5" s="490">
        <v>0</v>
      </c>
      <c r="H5" s="491">
        <f t="shared" ref="H5:H12" si="0">SUM(E5:G5)</f>
        <v>36.900000000000006</v>
      </c>
      <c r="I5" s="547">
        <f t="shared" ref="I5:I12" si="1">D5-H5</f>
        <v>323.10000000000002</v>
      </c>
      <c r="J5" s="550"/>
    </row>
    <row r="6" spans="2:10" ht="50.1" customHeight="1" x14ac:dyDescent="0.25">
      <c r="B6" s="177">
        <v>2</v>
      </c>
      <c r="C6" s="488" t="s">
        <v>71</v>
      </c>
      <c r="D6" s="489">
        <v>420</v>
      </c>
      <c r="E6" s="490">
        <v>12.6</v>
      </c>
      <c r="F6" s="490">
        <v>30.45</v>
      </c>
      <c r="G6" s="490">
        <v>0</v>
      </c>
      <c r="H6" s="491">
        <f t="shared" si="0"/>
        <v>43.05</v>
      </c>
      <c r="I6" s="547">
        <f t="shared" si="1"/>
        <v>376.95</v>
      </c>
      <c r="J6" s="551"/>
    </row>
    <row r="7" spans="2:10" ht="50.1" customHeight="1" x14ac:dyDescent="0.25">
      <c r="B7" s="177">
        <v>3</v>
      </c>
      <c r="C7" s="408" t="s">
        <v>71</v>
      </c>
      <c r="D7" s="320">
        <v>360</v>
      </c>
      <c r="E7" s="457">
        <v>10.8</v>
      </c>
      <c r="F7" s="457">
        <v>26.1</v>
      </c>
      <c r="G7" s="457">
        <v>0</v>
      </c>
      <c r="H7" s="410">
        <f t="shared" si="0"/>
        <v>36.900000000000006</v>
      </c>
      <c r="I7" s="548">
        <f t="shared" si="1"/>
        <v>323.10000000000002</v>
      </c>
      <c r="J7" s="552"/>
    </row>
    <row r="8" spans="2:10" ht="50.1" customHeight="1" x14ac:dyDescent="0.25">
      <c r="B8" s="177">
        <v>4</v>
      </c>
      <c r="C8" s="408" t="s">
        <v>71</v>
      </c>
      <c r="D8" s="320">
        <v>360</v>
      </c>
      <c r="E8" s="457">
        <v>10.8</v>
      </c>
      <c r="F8" s="457">
        <v>26.1</v>
      </c>
      <c r="G8" s="457">
        <v>0</v>
      </c>
      <c r="H8" s="410">
        <f t="shared" si="0"/>
        <v>36.900000000000006</v>
      </c>
      <c r="I8" s="548">
        <f t="shared" si="1"/>
        <v>323.10000000000002</v>
      </c>
      <c r="J8" s="552"/>
    </row>
    <row r="9" spans="2:10" ht="50.1" customHeight="1" x14ac:dyDescent="0.25">
      <c r="B9" s="177">
        <v>5</v>
      </c>
      <c r="C9" s="408" t="s">
        <v>71</v>
      </c>
      <c r="D9" s="320">
        <v>360</v>
      </c>
      <c r="E9" s="457">
        <v>10.8</v>
      </c>
      <c r="F9" s="457">
        <v>26.1</v>
      </c>
      <c r="G9" s="499">
        <v>0</v>
      </c>
      <c r="H9" s="410">
        <f t="shared" si="0"/>
        <v>36.900000000000006</v>
      </c>
      <c r="I9" s="548">
        <f t="shared" si="1"/>
        <v>323.10000000000002</v>
      </c>
      <c r="J9" s="553"/>
    </row>
    <row r="10" spans="2:10" ht="50.1" customHeight="1" x14ac:dyDescent="0.25">
      <c r="B10" s="177">
        <v>6</v>
      </c>
      <c r="C10" s="408" t="s">
        <v>71</v>
      </c>
      <c r="D10" s="320">
        <v>341</v>
      </c>
      <c r="E10" s="457">
        <v>10.23</v>
      </c>
      <c r="F10" s="457">
        <v>0</v>
      </c>
      <c r="G10" s="499">
        <f>+[2]Hoja1!$J$28</f>
        <v>24.72</v>
      </c>
      <c r="H10" s="410">
        <f t="shared" si="0"/>
        <v>34.950000000000003</v>
      </c>
      <c r="I10" s="548">
        <f t="shared" si="1"/>
        <v>306.05</v>
      </c>
      <c r="J10" s="553"/>
    </row>
    <row r="11" spans="2:10" ht="50.1" customHeight="1" x14ac:dyDescent="0.25">
      <c r="B11" s="177">
        <v>7</v>
      </c>
      <c r="C11" s="408" t="s">
        <v>71</v>
      </c>
      <c r="D11" s="320">
        <v>310</v>
      </c>
      <c r="E11" s="457">
        <v>9.3000000000000007</v>
      </c>
      <c r="F11" s="457">
        <v>22.48</v>
      </c>
      <c r="G11" s="499">
        <v>0</v>
      </c>
      <c r="H11" s="410">
        <f t="shared" si="0"/>
        <v>31.78</v>
      </c>
      <c r="I11" s="548">
        <f t="shared" si="1"/>
        <v>278.22000000000003</v>
      </c>
      <c r="J11" s="553"/>
    </row>
    <row r="12" spans="2:10" ht="50.1" customHeight="1" thickBot="1" x14ac:dyDescent="0.3">
      <c r="B12" s="177">
        <v>8</v>
      </c>
      <c r="C12" s="407" t="s">
        <v>71</v>
      </c>
      <c r="D12" s="411">
        <v>310</v>
      </c>
      <c r="E12" s="411">
        <v>9.3000000000000007</v>
      </c>
      <c r="F12" s="412">
        <v>22.48</v>
      </c>
      <c r="G12" s="412">
        <v>0</v>
      </c>
      <c r="H12" s="413">
        <f t="shared" si="0"/>
        <v>31.78</v>
      </c>
      <c r="I12" s="549">
        <f t="shared" si="1"/>
        <v>278.22000000000003</v>
      </c>
      <c r="J12" s="554"/>
    </row>
    <row r="13" spans="2:10" ht="50.1" customHeight="1" thickBot="1" x14ac:dyDescent="0.25">
      <c r="B13" s="761" t="s">
        <v>50</v>
      </c>
      <c r="C13" s="762"/>
      <c r="D13" s="409">
        <f>SUM(D5:D12)</f>
        <v>2821</v>
      </c>
      <c r="E13" s="409">
        <f>SUM(E5:E12)</f>
        <v>84.63</v>
      </c>
      <c r="F13" s="409">
        <f>SUM(F5:F12)</f>
        <v>179.80999999999997</v>
      </c>
      <c r="G13" s="409">
        <f t="shared" ref="D13:I13" si="2">SUM(G5:G12)</f>
        <v>24.72</v>
      </c>
      <c r="H13" s="409">
        <f t="shared" si="2"/>
        <v>289.15999999999997</v>
      </c>
      <c r="I13" s="409">
        <f t="shared" si="2"/>
        <v>2531.84</v>
      </c>
      <c r="J13" s="229" t="s">
        <v>65</v>
      </c>
    </row>
    <row r="14" spans="2:10" x14ac:dyDescent="0.2">
      <c r="B14" s="30"/>
      <c r="C14" s="17"/>
      <c r="D14" s="29"/>
      <c r="E14" s="29"/>
      <c r="F14" s="29"/>
      <c r="G14" s="29"/>
      <c r="H14" s="29"/>
      <c r="I14" s="29"/>
      <c r="J14" s="21"/>
    </row>
    <row r="15" spans="2:10" x14ac:dyDescent="0.2">
      <c r="B15" s="30"/>
      <c r="C15" s="17"/>
      <c r="D15" s="29"/>
      <c r="E15" s="29"/>
      <c r="F15" s="29"/>
      <c r="G15" s="29"/>
      <c r="H15" s="29"/>
      <c r="I15" s="29"/>
      <c r="J15" s="21"/>
    </row>
    <row r="16" spans="2:10" ht="15.75" x14ac:dyDescent="0.25">
      <c r="B16" s="30"/>
      <c r="C16" s="62"/>
      <c r="D16" s="812"/>
      <c r="E16" s="812"/>
      <c r="F16" s="812"/>
      <c r="G16" s="812"/>
      <c r="H16" s="812"/>
      <c r="I16" s="812"/>
      <c r="J16" s="62"/>
    </row>
    <row r="17" spans="3:10" ht="15.75" x14ac:dyDescent="0.25">
      <c r="C17" s="124" t="s">
        <v>169</v>
      </c>
      <c r="D17" s="124"/>
      <c r="E17" s="124"/>
      <c r="F17" s="124"/>
      <c r="G17" s="124" t="s">
        <v>170</v>
      </c>
      <c r="H17" s="124"/>
      <c r="I17" s="124"/>
      <c r="J17" s="124" t="s">
        <v>172</v>
      </c>
    </row>
    <row r="18" spans="3:10" ht="15.75" x14ac:dyDescent="0.25">
      <c r="C18" s="124" t="s">
        <v>161</v>
      </c>
      <c r="D18" s="124"/>
      <c r="E18" s="124"/>
      <c r="F18" s="124"/>
      <c r="G18" s="124" t="s">
        <v>171</v>
      </c>
      <c r="H18" s="124"/>
      <c r="I18" s="124"/>
      <c r="J18" s="124" t="s">
        <v>164</v>
      </c>
    </row>
    <row r="19" spans="3:10" ht="15.75" x14ac:dyDescent="0.25">
      <c r="C19" s="124"/>
      <c r="D19" s="124"/>
      <c r="E19" s="124"/>
      <c r="F19" s="124"/>
      <c r="G19" s="124"/>
      <c r="H19" s="124"/>
      <c r="I19" s="124"/>
      <c r="J19" s="124"/>
    </row>
    <row r="20" spans="3:10" ht="15.75" x14ac:dyDescent="0.25">
      <c r="C20" s="124"/>
      <c r="D20" s="124"/>
      <c r="E20" s="124"/>
      <c r="F20" s="124"/>
      <c r="G20" s="124"/>
      <c r="H20" s="124"/>
      <c r="I20" s="124"/>
      <c r="J20" s="124"/>
    </row>
    <row r="21" spans="3:10" ht="15.75" x14ac:dyDescent="0.25">
      <c r="C21" s="124"/>
      <c r="D21" s="124" t="s">
        <v>165</v>
      </c>
      <c r="E21" s="124"/>
      <c r="F21" s="124"/>
      <c r="G21" s="124" t="s">
        <v>167</v>
      </c>
      <c r="H21" s="124"/>
      <c r="I21" s="124"/>
      <c r="J21" s="124"/>
    </row>
    <row r="22" spans="3:10" ht="15.75" x14ac:dyDescent="0.25">
      <c r="C22" s="124"/>
      <c r="D22" s="124" t="s">
        <v>166</v>
      </c>
      <c r="E22" s="124"/>
      <c r="F22" s="124"/>
      <c r="G22" s="124" t="s">
        <v>168</v>
      </c>
      <c r="H22" s="124"/>
      <c r="I22" s="124"/>
      <c r="J22" s="124"/>
    </row>
    <row r="23" spans="3:10" ht="15.75" x14ac:dyDescent="0.25">
      <c r="C23" s="124"/>
      <c r="D23" s="124"/>
      <c r="E23" s="124"/>
      <c r="F23" s="124"/>
      <c r="G23" s="124"/>
      <c r="H23" s="124"/>
      <c r="I23" s="124"/>
      <c r="J23" s="124"/>
    </row>
  </sheetData>
  <mergeCells count="2">
    <mergeCell ref="B4:J4"/>
    <mergeCell ref="B13:C13"/>
  </mergeCells>
  <phoneticPr fontId="5" type="noConversion"/>
  <printOptions horizontalCentered="1"/>
  <pageMargins left="0.59055118110236227" right="0.15748031496062992" top="0.19685039370078741" bottom="0.11811023622047245" header="0" footer="0"/>
  <pageSetup paperSize="5" scale="5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2:M26"/>
  <sheetViews>
    <sheetView topLeftCell="A7" zoomScale="64" zoomScaleNormal="64" zoomScalePageLayoutView="85" workbookViewId="0">
      <selection activeCell="C17" sqref="C17"/>
    </sheetView>
  </sheetViews>
  <sheetFormatPr baseColWidth="10" defaultRowHeight="12.75" x14ac:dyDescent="0.2"/>
  <cols>
    <col min="1" max="1" width="1.85546875" style="6" customWidth="1"/>
    <col min="2" max="2" width="4" style="6" customWidth="1"/>
    <col min="3" max="3" width="16.140625" style="6" customWidth="1"/>
    <col min="4" max="4" width="14.28515625" style="6" customWidth="1"/>
    <col min="5" max="5" width="13.85546875" style="6" customWidth="1"/>
    <col min="6" max="6" width="11.85546875" style="6" customWidth="1"/>
    <col min="7" max="8" width="12" style="6" customWidth="1"/>
    <col min="9" max="9" width="16.7109375" style="6" customWidth="1"/>
    <col min="10" max="10" width="15.85546875" style="6" customWidth="1"/>
    <col min="11" max="11" width="30.85546875" style="6" customWidth="1"/>
    <col min="12" max="16384" width="11.42578125" style="6"/>
  </cols>
  <sheetData>
    <row r="2" spans="2:13" ht="23.25" customHeight="1" x14ac:dyDescent="0.25">
      <c r="E2" s="830" t="str">
        <f>'ASEO 1'!E1</f>
        <v>PLANILLA DE SUELDO DE  SEPTIEMBRE DE 2019</v>
      </c>
    </row>
    <row r="3" spans="2:13" ht="13.5" thickBot="1" x14ac:dyDescent="0.25"/>
    <row r="4" spans="2:13" s="54" customFormat="1" ht="66" customHeight="1" thickBot="1" x14ac:dyDescent="0.3">
      <c r="B4" s="90" t="s">
        <v>13</v>
      </c>
      <c r="C4" s="93" t="s">
        <v>1</v>
      </c>
      <c r="D4" s="91" t="s">
        <v>21</v>
      </c>
      <c r="E4" s="91" t="s">
        <v>2</v>
      </c>
      <c r="F4" s="91" t="s">
        <v>141</v>
      </c>
      <c r="G4" s="91" t="s">
        <v>49</v>
      </c>
      <c r="H4" s="91" t="s">
        <v>138</v>
      </c>
      <c r="I4" s="91" t="s">
        <v>25</v>
      </c>
      <c r="J4" s="91" t="s">
        <v>26</v>
      </c>
      <c r="K4" s="92" t="s">
        <v>7</v>
      </c>
    </row>
    <row r="5" spans="2:13" s="39" customFormat="1" ht="25.5" customHeight="1" thickBot="1" x14ac:dyDescent="0.25">
      <c r="B5" s="763" t="s">
        <v>92</v>
      </c>
      <c r="C5" s="764"/>
      <c r="D5" s="764"/>
      <c r="E5" s="764"/>
      <c r="F5" s="764"/>
      <c r="G5" s="764"/>
      <c r="H5" s="764"/>
      <c r="I5" s="764"/>
      <c r="J5" s="764"/>
      <c r="K5" s="765"/>
      <c r="L5" s="37"/>
      <c r="M5" s="37"/>
    </row>
    <row r="6" spans="2:13" s="39" customFormat="1" ht="45" customHeight="1" x14ac:dyDescent="0.2">
      <c r="B6" s="833">
        <v>1</v>
      </c>
      <c r="C6" s="839" t="s">
        <v>97</v>
      </c>
      <c r="D6" s="278">
        <v>600</v>
      </c>
      <c r="E6" s="279">
        <v>18</v>
      </c>
      <c r="F6" s="279">
        <v>43.5</v>
      </c>
      <c r="G6" s="279">
        <v>0</v>
      </c>
      <c r="H6" s="279">
        <v>24.32</v>
      </c>
      <c r="I6" s="279">
        <f t="shared" ref="I6:I12" si="0">SUM(E6:H6)</f>
        <v>85.82</v>
      </c>
      <c r="J6" s="279">
        <f t="shared" ref="J6:J12" si="1">+D6-I6</f>
        <v>514.18000000000006</v>
      </c>
      <c r="K6" s="280"/>
      <c r="L6" s="37"/>
      <c r="M6" s="37"/>
    </row>
    <row r="7" spans="2:13" s="39" customFormat="1" ht="45" customHeight="1" x14ac:dyDescent="0.2">
      <c r="B7" s="834">
        <v>2</v>
      </c>
      <c r="C7" s="840" t="s">
        <v>159</v>
      </c>
      <c r="D7" s="832">
        <v>455</v>
      </c>
      <c r="E7" s="57">
        <v>13.65</v>
      </c>
      <c r="F7" s="57">
        <v>32.99</v>
      </c>
      <c r="G7" s="57">
        <v>0</v>
      </c>
      <c r="H7" s="57">
        <v>0</v>
      </c>
      <c r="I7" s="57">
        <f t="shared" ref="I7" si="2">SUM(E7:H7)</f>
        <v>46.64</v>
      </c>
      <c r="J7" s="57">
        <f t="shared" ref="J7" si="3">+D7-I7</f>
        <v>408.36</v>
      </c>
      <c r="K7" s="841"/>
      <c r="L7" s="37"/>
      <c r="M7" s="37"/>
    </row>
    <row r="8" spans="2:13" s="39" customFormat="1" ht="45" customHeight="1" x14ac:dyDescent="0.2">
      <c r="B8" s="835">
        <v>3</v>
      </c>
      <c r="C8" s="842" t="s">
        <v>134</v>
      </c>
      <c r="D8" s="832">
        <v>380</v>
      </c>
      <c r="E8" s="57">
        <v>11.4</v>
      </c>
      <c r="F8" s="57">
        <v>27.55</v>
      </c>
      <c r="G8" s="57">
        <v>0</v>
      </c>
      <c r="H8" s="57">
        <v>0</v>
      </c>
      <c r="I8" s="57">
        <f t="shared" si="0"/>
        <v>38.950000000000003</v>
      </c>
      <c r="J8" s="57">
        <f t="shared" si="1"/>
        <v>341.05</v>
      </c>
      <c r="K8" s="154"/>
      <c r="L8" s="37"/>
      <c r="M8" s="37"/>
    </row>
    <row r="9" spans="2:13" s="39" customFormat="1" ht="45" customHeight="1" x14ac:dyDescent="0.2">
      <c r="B9" s="836">
        <v>4</v>
      </c>
      <c r="C9" s="843" t="s">
        <v>53</v>
      </c>
      <c r="D9" s="116">
        <v>380</v>
      </c>
      <c r="E9" s="149">
        <v>11.4</v>
      </c>
      <c r="F9" s="149">
        <v>27.55</v>
      </c>
      <c r="G9" s="57">
        <v>0</v>
      </c>
      <c r="H9" s="57">
        <v>0</v>
      </c>
      <c r="I9" s="94">
        <f t="shared" si="0"/>
        <v>38.950000000000003</v>
      </c>
      <c r="J9" s="57">
        <f t="shared" si="1"/>
        <v>341.05</v>
      </c>
      <c r="K9" s="154"/>
      <c r="L9" s="37"/>
      <c r="M9" s="37"/>
    </row>
    <row r="10" spans="2:13" s="39" customFormat="1" ht="45" customHeight="1" x14ac:dyDescent="0.2">
      <c r="B10" s="837">
        <v>5</v>
      </c>
      <c r="C10" s="843" t="s">
        <v>137</v>
      </c>
      <c r="D10" s="116">
        <v>325</v>
      </c>
      <c r="E10" s="149">
        <v>9.75</v>
      </c>
      <c r="F10" s="149">
        <v>23.56</v>
      </c>
      <c r="G10" s="57">
        <v>0</v>
      </c>
      <c r="H10" s="57">
        <v>0</v>
      </c>
      <c r="I10" s="94">
        <f t="shared" si="0"/>
        <v>33.31</v>
      </c>
      <c r="J10" s="57">
        <f t="shared" si="1"/>
        <v>291.69</v>
      </c>
      <c r="K10" s="154"/>
      <c r="L10" s="37"/>
      <c r="M10" s="37"/>
    </row>
    <row r="11" spans="2:13" s="39" customFormat="1" ht="45" customHeight="1" x14ac:dyDescent="0.2">
      <c r="B11" s="837">
        <v>6</v>
      </c>
      <c r="C11" s="843" t="s">
        <v>35</v>
      </c>
      <c r="D11" s="116">
        <v>350</v>
      </c>
      <c r="E11" s="149">
        <v>10.5</v>
      </c>
      <c r="F11" s="149">
        <v>0</v>
      </c>
      <c r="G11" s="94">
        <v>25.38</v>
      </c>
      <c r="H11" s="57">
        <v>0</v>
      </c>
      <c r="I11" s="94">
        <f t="shared" si="0"/>
        <v>35.879999999999995</v>
      </c>
      <c r="J11" s="94">
        <f t="shared" si="1"/>
        <v>314.12</v>
      </c>
      <c r="K11" s="844"/>
      <c r="L11" s="37"/>
      <c r="M11" s="37"/>
    </row>
    <row r="12" spans="2:13" s="39" customFormat="1" ht="45" customHeight="1" thickBot="1" x14ac:dyDescent="0.25">
      <c r="B12" s="838">
        <v>7</v>
      </c>
      <c r="C12" s="845" t="s">
        <v>152</v>
      </c>
      <c r="D12" s="251">
        <v>370</v>
      </c>
      <c r="E12" s="151">
        <v>11.1</v>
      </c>
      <c r="F12" s="151">
        <v>0</v>
      </c>
      <c r="G12" s="152">
        <v>26.83</v>
      </c>
      <c r="H12" s="152">
        <v>0</v>
      </c>
      <c r="I12" s="152">
        <f t="shared" si="0"/>
        <v>37.93</v>
      </c>
      <c r="J12" s="152">
        <f t="shared" si="1"/>
        <v>332.07</v>
      </c>
      <c r="K12" s="153"/>
      <c r="L12" s="37"/>
      <c r="M12" s="37"/>
    </row>
    <row r="13" spans="2:13" s="39" customFormat="1" ht="23.25" customHeight="1" thickBot="1" x14ac:dyDescent="0.25">
      <c r="B13" s="766" t="s">
        <v>63</v>
      </c>
      <c r="C13" s="767"/>
      <c r="D13" s="767"/>
      <c r="E13" s="767"/>
      <c r="F13" s="767"/>
      <c r="G13" s="767"/>
      <c r="H13" s="767"/>
      <c r="I13" s="767"/>
      <c r="J13" s="767"/>
      <c r="K13" s="768"/>
      <c r="L13" s="37"/>
      <c r="M13" s="37"/>
    </row>
    <row r="14" spans="2:13" s="39" customFormat="1" ht="45" customHeight="1" thickBot="1" x14ac:dyDescent="0.25">
      <c r="B14" s="195">
        <v>8</v>
      </c>
      <c r="C14" s="252" t="s">
        <v>94</v>
      </c>
      <c r="D14" s="118">
        <v>380</v>
      </c>
      <c r="E14" s="118">
        <f>D14*3%</f>
        <v>11.4</v>
      </c>
      <c r="F14" s="118">
        <v>27.55</v>
      </c>
      <c r="G14" s="115">
        <v>0</v>
      </c>
      <c r="H14" s="115">
        <v>0</v>
      </c>
      <c r="I14" s="115">
        <f>SUM(E14:H14)</f>
        <v>38.950000000000003</v>
      </c>
      <c r="J14" s="115">
        <f>+D14-I14</f>
        <v>341.05</v>
      </c>
      <c r="K14" s="199"/>
      <c r="L14" s="37"/>
      <c r="M14" s="37"/>
    </row>
    <row r="15" spans="2:13" s="39" customFormat="1" ht="25.5" customHeight="1" thickBot="1" x14ac:dyDescent="0.25">
      <c r="B15" s="769" t="s">
        <v>153</v>
      </c>
      <c r="C15" s="770"/>
      <c r="D15" s="770"/>
      <c r="E15" s="770"/>
      <c r="F15" s="770"/>
      <c r="G15" s="770"/>
      <c r="H15" s="770"/>
      <c r="I15" s="770"/>
      <c r="J15" s="770"/>
      <c r="K15" s="771"/>
      <c r="L15" s="37"/>
      <c r="M15" s="37"/>
    </row>
    <row r="16" spans="2:13" s="39" customFormat="1" ht="45" customHeight="1" thickBot="1" x14ac:dyDescent="0.25">
      <c r="B16" s="195">
        <v>9</v>
      </c>
      <c r="C16" s="687" t="s">
        <v>121</v>
      </c>
      <c r="D16" s="688">
        <v>475</v>
      </c>
      <c r="E16" s="689">
        <v>14.25</v>
      </c>
      <c r="F16" s="689">
        <v>34.44</v>
      </c>
      <c r="G16" s="115">
        <v>0</v>
      </c>
      <c r="H16" s="115">
        <v>0</v>
      </c>
      <c r="I16" s="115">
        <f>SUM(E16:H16)</f>
        <v>48.69</v>
      </c>
      <c r="J16" s="115">
        <f>+D16-I16</f>
        <v>426.31</v>
      </c>
      <c r="K16" s="199"/>
      <c r="L16" s="37"/>
      <c r="M16" s="37"/>
    </row>
    <row r="17" spans="2:12" ht="45" customHeight="1" thickBot="1" x14ac:dyDescent="0.3">
      <c r="B17" s="690"/>
      <c r="C17" s="691"/>
      <c r="D17" s="692">
        <f>SUM(D6:D16)</f>
        <v>3715</v>
      </c>
      <c r="E17" s="692">
        <f t="shared" ref="D17:J17" si="4">SUM(E6:E16)</f>
        <v>111.44999999999999</v>
      </c>
      <c r="F17" s="692">
        <f t="shared" si="4"/>
        <v>217.14000000000001</v>
      </c>
      <c r="G17" s="692">
        <f t="shared" si="4"/>
        <v>52.209999999999994</v>
      </c>
      <c r="H17" s="692">
        <f t="shared" si="4"/>
        <v>24.32</v>
      </c>
      <c r="I17" s="692">
        <f t="shared" si="4"/>
        <v>405.11999999999995</v>
      </c>
      <c r="J17" s="692">
        <f t="shared" si="4"/>
        <v>3309.8800000000006</v>
      </c>
      <c r="K17" s="693" t="s">
        <v>77</v>
      </c>
      <c r="L17" s="4"/>
    </row>
    <row r="18" spans="2:12" ht="45" customHeight="1" x14ac:dyDescent="0.2">
      <c r="B18" s="16"/>
      <c r="C18" s="31"/>
      <c r="D18" s="33"/>
      <c r="E18" s="33"/>
      <c r="F18" s="33"/>
      <c r="G18" s="33"/>
      <c r="H18" s="33"/>
      <c r="I18" s="33"/>
      <c r="J18" s="33"/>
      <c r="K18" s="28"/>
    </row>
    <row r="19" spans="2:12" ht="23.25" customHeight="1" x14ac:dyDescent="0.2">
      <c r="B19" s="78"/>
      <c r="C19" s="665" t="str">
        <f>'ASEO 1'!C17</f>
        <v>SR. HERNAN JOSE TORRES ROMERO</v>
      </c>
      <c r="D19" s="302"/>
      <c r="E19" s="302"/>
      <c r="F19" s="302"/>
      <c r="G19" s="302" t="str">
        <f>'ASEO 1'!G17</f>
        <v>LIC. NAHIN ARNELGE FERRUFINO BENITEZ</v>
      </c>
      <c r="H19" s="302"/>
      <c r="I19" s="302"/>
      <c r="J19" s="302"/>
      <c r="K19" s="665" t="str">
        <f>'ASEO 1'!J17</f>
        <v>LICDA. GLORIA ISABEL GONZALEZ</v>
      </c>
      <c r="L19" s="78"/>
    </row>
    <row r="20" spans="2:12" ht="23.25" customHeight="1" x14ac:dyDescent="0.2">
      <c r="B20" s="78"/>
      <c r="C20" s="665" t="str">
        <f>'ASEO 1'!C18</f>
        <v>SINDICO MPAL.</v>
      </c>
      <c r="D20" s="302"/>
      <c r="E20" s="302"/>
      <c r="F20" s="302"/>
      <c r="G20" s="302" t="str">
        <f>'ASEO 1'!G18</f>
        <v>ALCALDE MPAL</v>
      </c>
      <c r="H20" s="302"/>
      <c r="I20" s="302"/>
      <c r="J20" s="302"/>
      <c r="K20" s="665" t="str">
        <f>'ASEO 1'!J18</f>
        <v>CONTADORA MPAL.</v>
      </c>
      <c r="L20" s="78"/>
    </row>
    <row r="21" spans="2:12" ht="23.25" customHeight="1" x14ac:dyDescent="0.2">
      <c r="B21" s="78"/>
      <c r="C21" s="665"/>
      <c r="D21" s="302"/>
      <c r="E21" s="302"/>
      <c r="F21" s="302"/>
      <c r="G21" s="302"/>
      <c r="H21" s="302"/>
      <c r="I21" s="302"/>
      <c r="J21" s="302"/>
      <c r="K21" s="303"/>
      <c r="L21" s="78"/>
    </row>
    <row r="22" spans="2:12" ht="23.25" customHeight="1" x14ac:dyDescent="0.2">
      <c r="B22" s="78"/>
      <c r="C22" s="665"/>
      <c r="D22" s="302" t="str">
        <f>'ASEO 1'!D21</f>
        <v>LICDA. CARINA PATRICIA FLORES</v>
      </c>
      <c r="E22" s="302"/>
      <c r="F22" s="302"/>
      <c r="G22" s="302"/>
      <c r="H22" s="302"/>
      <c r="I22" s="302" t="s">
        <v>167</v>
      </c>
      <c r="J22" s="302"/>
      <c r="K22" s="303"/>
      <c r="L22" s="78"/>
    </row>
    <row r="23" spans="2:12" s="48" customFormat="1" ht="15" x14ac:dyDescent="0.25">
      <c r="B23" s="74"/>
      <c r="C23" s="75"/>
      <c r="D23" s="75" t="s">
        <v>166</v>
      </c>
      <c r="E23" s="75"/>
      <c r="F23" s="75"/>
      <c r="G23" s="671"/>
      <c r="H23" s="671"/>
      <c r="I23" s="27" t="s">
        <v>173</v>
      </c>
      <c r="J23" s="27"/>
      <c r="K23" s="52"/>
    </row>
    <row r="24" spans="2:12" s="48" customFormat="1" ht="15" x14ac:dyDescent="0.25">
      <c r="B24" s="74"/>
      <c r="C24" s="74"/>
      <c r="D24" s="74"/>
      <c r="E24" s="74"/>
      <c r="G24" s="104"/>
      <c r="H24" s="104"/>
      <c r="K24" s="74"/>
    </row>
    <row r="25" spans="2:12" ht="15" x14ac:dyDescent="0.25">
      <c r="B25" s="74"/>
      <c r="C25" s="74"/>
      <c r="D25" s="74"/>
      <c r="E25" s="74"/>
      <c r="G25" s="104"/>
      <c r="H25" s="104"/>
      <c r="K25" s="74"/>
    </row>
    <row r="26" spans="2:12" ht="15" x14ac:dyDescent="0.25">
      <c r="B26" s="74"/>
      <c r="C26" s="74"/>
      <c r="D26" s="74"/>
      <c r="E26" s="74"/>
      <c r="F26" s="74"/>
      <c r="G26" s="74"/>
      <c r="H26" s="74"/>
      <c r="I26" s="74"/>
      <c r="J26" s="74"/>
      <c r="K26" s="74"/>
    </row>
  </sheetData>
  <mergeCells count="3">
    <mergeCell ref="B5:K5"/>
    <mergeCell ref="B13:K13"/>
    <mergeCell ref="B15:K15"/>
  </mergeCells>
  <printOptions horizontalCentered="1"/>
  <pageMargins left="0.19685039370078741" right="0" top="0.39370078740157483" bottom="0" header="0.23622047244094491" footer="0"/>
  <pageSetup paperSize="5" scale="49" orientation="landscape" r:id="rId1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1:L27"/>
  <sheetViews>
    <sheetView topLeftCell="A6" zoomScale="70" zoomScaleNormal="70" workbookViewId="0">
      <selection activeCell="I8" sqref="I8"/>
    </sheetView>
  </sheetViews>
  <sheetFormatPr baseColWidth="10" defaultRowHeight="12.75" x14ac:dyDescent="0.2"/>
  <cols>
    <col min="1" max="1" width="1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3.5703125" style="7" customWidth="1"/>
    <col min="6" max="6" width="12.42578125" style="7" customWidth="1"/>
    <col min="7" max="7" width="13.5703125" style="7" customWidth="1"/>
    <col min="8" max="8" width="13.7109375" style="7" customWidth="1"/>
    <col min="9" max="9" width="19" style="7" customWidth="1"/>
    <col min="10" max="10" width="17.28515625" style="7" customWidth="1"/>
    <col min="11" max="11" width="35.140625" style="7" customWidth="1"/>
    <col min="12" max="16384" width="11.42578125" style="7"/>
  </cols>
  <sheetData>
    <row r="1" spans="2:11" ht="18.75" x14ac:dyDescent="0.3">
      <c r="C1" s="230"/>
      <c r="D1" s="230"/>
      <c r="E1" s="230"/>
      <c r="F1" s="230"/>
      <c r="G1" s="230"/>
      <c r="H1" s="230"/>
      <c r="I1" s="230"/>
      <c r="J1" s="36"/>
      <c r="K1" s="36"/>
    </row>
    <row r="2" spans="2:11" ht="18.75" x14ac:dyDescent="0.3">
      <c r="C2" s="230"/>
      <c r="D2" s="230"/>
      <c r="E2" s="831" t="str">
        <f>'CENTRO DE FORMACION '!E2</f>
        <v>PLANILLA DE SUELDO DE  SEPTIEMBRE DE 2019</v>
      </c>
      <c r="F2" s="230"/>
      <c r="G2" s="230"/>
      <c r="H2" s="230"/>
      <c r="I2" s="230"/>
      <c r="J2" s="36"/>
      <c r="K2" s="36"/>
    </row>
    <row r="3" spans="2:11" ht="11.25" customHeight="1" x14ac:dyDescent="0.3">
      <c r="C3" s="35"/>
      <c r="D3" s="230"/>
      <c r="E3" s="230"/>
      <c r="F3" s="230"/>
      <c r="G3" s="230"/>
      <c r="H3" s="230"/>
      <c r="I3" s="36"/>
      <c r="J3" s="36"/>
      <c r="K3" s="36"/>
    </row>
    <row r="4" spans="2:11" ht="9" customHeight="1" x14ac:dyDescent="0.3">
      <c r="C4" s="35"/>
      <c r="D4" s="36"/>
      <c r="E4" s="36"/>
      <c r="F4" s="36"/>
      <c r="G4" s="36"/>
      <c r="H4" s="36"/>
      <c r="I4" s="36"/>
      <c r="J4" s="36"/>
      <c r="K4" s="36"/>
    </row>
    <row r="5" spans="2:11" ht="15.75" customHeight="1" thickBot="1" x14ac:dyDescent="0.45">
      <c r="B5" s="61"/>
      <c r="E5" s="32"/>
      <c r="F5" s="32"/>
      <c r="G5" s="32"/>
      <c r="H5" s="433"/>
      <c r="I5" s="95"/>
      <c r="K5" s="19"/>
    </row>
    <row r="6" spans="2:11" ht="64.5" customHeight="1" thickBot="1" x14ac:dyDescent="0.25">
      <c r="B6" s="40" t="s">
        <v>13</v>
      </c>
      <c r="C6" s="42" t="s">
        <v>28</v>
      </c>
      <c r="D6" s="563" t="s">
        <v>14</v>
      </c>
      <c r="E6" s="565" t="s">
        <v>15</v>
      </c>
      <c r="F6" s="563" t="s">
        <v>16</v>
      </c>
      <c r="G6" s="563" t="s">
        <v>20</v>
      </c>
      <c r="H6" s="492" t="s">
        <v>138</v>
      </c>
      <c r="I6" s="42" t="s">
        <v>17</v>
      </c>
      <c r="J6" s="629" t="s">
        <v>18</v>
      </c>
      <c r="K6" s="636" t="s">
        <v>19</v>
      </c>
    </row>
    <row r="7" spans="2:11" s="225" customFormat="1" ht="32.25" customHeight="1" thickBot="1" x14ac:dyDescent="0.25">
      <c r="B7" s="758" t="s">
        <v>116</v>
      </c>
      <c r="C7" s="772"/>
      <c r="D7" s="446">
        <f>+D8+D9</f>
        <v>2640</v>
      </c>
      <c r="E7" s="446">
        <f t="shared" ref="E7:J7" si="0">+E8+E9</f>
        <v>60</v>
      </c>
      <c r="F7" s="446">
        <f t="shared" si="0"/>
        <v>191.4</v>
      </c>
      <c r="G7" s="446">
        <f t="shared" si="0"/>
        <v>0</v>
      </c>
      <c r="H7" s="446">
        <f t="shared" si="0"/>
        <v>239.62</v>
      </c>
      <c r="I7" s="446">
        <f>+I8+I9</f>
        <v>491.02</v>
      </c>
      <c r="J7" s="630">
        <f t="shared" si="0"/>
        <v>2148.98</v>
      </c>
      <c r="K7" s="637"/>
    </row>
    <row r="8" spans="2:11" ht="52.5" customHeight="1" x14ac:dyDescent="0.2">
      <c r="B8" s="454">
        <v>1</v>
      </c>
      <c r="C8" s="453" t="s">
        <v>115</v>
      </c>
      <c r="D8" s="452">
        <v>1500</v>
      </c>
      <c r="E8" s="450">
        <v>30</v>
      </c>
      <c r="F8" s="450">
        <v>108.75</v>
      </c>
      <c r="G8" s="450">
        <v>0</v>
      </c>
      <c r="H8" s="451">
        <v>153.19999999999999</v>
      </c>
      <c r="I8" s="450">
        <f>SUM(E8:H8)</f>
        <v>291.95</v>
      </c>
      <c r="J8" s="631">
        <f>+D8-I8</f>
        <v>1208.05</v>
      </c>
      <c r="K8" s="638"/>
    </row>
    <row r="9" spans="2:11" ht="52.5" customHeight="1" thickBot="1" x14ac:dyDescent="0.25">
      <c r="B9" s="174">
        <v>2</v>
      </c>
      <c r="C9" s="241" t="s">
        <v>114</v>
      </c>
      <c r="D9" s="449">
        <v>1140</v>
      </c>
      <c r="E9" s="447">
        <v>30</v>
      </c>
      <c r="F9" s="447">
        <v>82.65</v>
      </c>
      <c r="G9" s="447">
        <v>0</v>
      </c>
      <c r="H9" s="448">
        <v>86.42</v>
      </c>
      <c r="I9" s="447">
        <f>SUM(E9:H9)</f>
        <v>199.07</v>
      </c>
      <c r="J9" s="632">
        <f>+D9-I9</f>
        <v>940.93000000000006</v>
      </c>
      <c r="K9" s="639"/>
    </row>
    <row r="10" spans="2:11" ht="30.75" customHeight="1" thickBot="1" x14ac:dyDescent="0.25">
      <c r="B10" s="758" t="s">
        <v>156</v>
      </c>
      <c r="C10" s="772"/>
      <c r="D10" s="446">
        <f>+D11</f>
        <v>700</v>
      </c>
      <c r="E10" s="446">
        <f t="shared" ref="E10:J10" si="1">+E11</f>
        <v>21</v>
      </c>
      <c r="F10" s="446">
        <f t="shared" si="1"/>
        <v>50.75</v>
      </c>
      <c r="G10" s="446">
        <f t="shared" si="1"/>
        <v>0</v>
      </c>
      <c r="H10" s="446">
        <f t="shared" si="1"/>
        <v>33.299999999999997</v>
      </c>
      <c r="I10" s="446">
        <f t="shared" si="1"/>
        <v>105.05</v>
      </c>
      <c r="J10" s="630">
        <f t="shared" si="1"/>
        <v>594.95000000000005</v>
      </c>
      <c r="K10" s="637"/>
    </row>
    <row r="11" spans="2:11" ht="52.5" customHeight="1" thickBot="1" x14ac:dyDescent="0.25">
      <c r="B11" s="445">
        <v>3</v>
      </c>
      <c r="C11" s="444" t="s">
        <v>113</v>
      </c>
      <c r="D11" s="443">
        <v>700</v>
      </c>
      <c r="E11" s="442">
        <v>21</v>
      </c>
      <c r="F11" s="442">
        <v>50.75</v>
      </c>
      <c r="G11" s="442">
        <v>0</v>
      </c>
      <c r="H11" s="441">
        <v>33.299999999999997</v>
      </c>
      <c r="I11" s="440">
        <f>SUM(E11:H11)</f>
        <v>105.05</v>
      </c>
      <c r="J11" s="633">
        <f>+D11-I11</f>
        <v>594.95000000000005</v>
      </c>
      <c r="K11" s="640"/>
    </row>
    <row r="12" spans="2:11" ht="28.5" customHeight="1" thickBot="1" x14ac:dyDescent="0.25">
      <c r="B12" s="773" t="s">
        <v>112</v>
      </c>
      <c r="C12" s="774"/>
      <c r="D12" s="576">
        <f>+D13</f>
        <v>600</v>
      </c>
      <c r="E12" s="439">
        <f t="shared" ref="E12:H12" si="2">+E13</f>
        <v>18</v>
      </c>
      <c r="F12" s="439">
        <f t="shared" si="2"/>
        <v>0</v>
      </c>
      <c r="G12" s="439">
        <f t="shared" si="2"/>
        <v>43.5</v>
      </c>
      <c r="H12" s="439">
        <f t="shared" si="2"/>
        <v>24.32</v>
      </c>
      <c r="I12" s="626">
        <f>+I13</f>
        <v>85.82</v>
      </c>
      <c r="J12" s="634">
        <f>+J13</f>
        <v>514.18000000000006</v>
      </c>
      <c r="K12" s="641"/>
    </row>
    <row r="13" spans="2:11" ht="52.5" customHeight="1" thickBot="1" x14ac:dyDescent="0.25">
      <c r="B13" s="435">
        <v>4</v>
      </c>
      <c r="C13" s="438" t="s">
        <v>111</v>
      </c>
      <c r="D13" s="437">
        <v>600</v>
      </c>
      <c r="E13" s="437">
        <v>18</v>
      </c>
      <c r="F13" s="437">
        <v>0</v>
      </c>
      <c r="G13" s="437">
        <v>43.5</v>
      </c>
      <c r="H13" s="436">
        <v>24.32</v>
      </c>
      <c r="I13" s="627">
        <f>SUM(E13:H13)</f>
        <v>85.82</v>
      </c>
      <c r="J13" s="635">
        <f>+D13-I13</f>
        <v>514.18000000000006</v>
      </c>
      <c r="K13" s="642"/>
    </row>
    <row r="14" spans="2:11" ht="50.1" customHeight="1" thickBot="1" x14ac:dyDescent="0.25">
      <c r="B14" s="729" t="s">
        <v>8</v>
      </c>
      <c r="C14" s="730"/>
      <c r="D14" s="121">
        <f>+D13+D11+D9+D8</f>
        <v>3940</v>
      </c>
      <c r="E14" s="121">
        <f>+E13+E11+E9+E8</f>
        <v>99</v>
      </c>
      <c r="F14" s="121">
        <f>+F13+F11+F9+F8</f>
        <v>242.15</v>
      </c>
      <c r="G14" s="121">
        <f>+G13</f>
        <v>43.5</v>
      </c>
      <c r="H14" s="121">
        <f>+H13+H11+H9+H8</f>
        <v>297.24</v>
      </c>
      <c r="I14" s="628">
        <f>SUM(E14:H14)</f>
        <v>681.89</v>
      </c>
      <c r="J14" s="644">
        <f>+D14-I14</f>
        <v>3258.11</v>
      </c>
      <c r="K14" s="643" t="s">
        <v>51</v>
      </c>
    </row>
    <row r="15" spans="2:11" x14ac:dyDescent="0.2">
      <c r="B15" s="13"/>
      <c r="D15" s="14"/>
      <c r="E15" s="14"/>
      <c r="F15" s="14"/>
      <c r="G15" s="14"/>
      <c r="H15" s="14"/>
      <c r="I15" s="14"/>
      <c r="J15" s="14"/>
      <c r="K15" s="5"/>
    </row>
    <row r="16" spans="2:11" x14ac:dyDescent="0.2">
      <c r="B16" s="13"/>
      <c r="D16" s="14"/>
      <c r="E16" s="14"/>
      <c r="F16" s="14"/>
      <c r="G16" s="14"/>
      <c r="H16" s="14"/>
      <c r="I16" s="14"/>
      <c r="J16" s="14"/>
      <c r="K16" s="5"/>
    </row>
    <row r="17" spans="2:12" x14ac:dyDescent="0.2">
      <c r="B17" s="13"/>
      <c r="D17" s="14"/>
      <c r="E17" s="14"/>
      <c r="F17" s="14"/>
      <c r="G17" s="14"/>
      <c r="H17" s="14"/>
      <c r="I17" s="14"/>
      <c r="J17" s="14"/>
      <c r="K17" s="5"/>
    </row>
    <row r="18" spans="2:12" ht="15" x14ac:dyDescent="0.25">
      <c r="B18" s="13"/>
      <c r="C18" s="43"/>
      <c r="D18" s="105"/>
      <c r="E18" s="105"/>
      <c r="F18" s="105"/>
      <c r="G18" s="105"/>
      <c r="H18" s="105"/>
      <c r="I18" s="105"/>
      <c r="J18" s="105"/>
      <c r="K18" s="5"/>
    </row>
    <row r="19" spans="2:12" ht="15" x14ac:dyDescent="0.25">
      <c r="B19" s="235"/>
      <c r="C19" s="52" t="str">
        <f>'CENTRO DE FORMACION '!C19</f>
        <v>SR. HERNAN JOSE TORRES ROMERO</v>
      </c>
      <c r="D19" s="104"/>
      <c r="E19" s="104"/>
      <c r="F19" s="104" t="str">
        <f>'CENTRO DE FORMACION '!G19</f>
        <v>LIC. NAHIN ARNELGE FERRUFINO BENITEZ</v>
      </c>
      <c r="G19" s="104"/>
      <c r="H19" s="104"/>
      <c r="I19" s="104"/>
      <c r="J19" s="104"/>
      <c r="K19" s="52" t="str">
        <f>'CENTRO DE FORMACION '!K19</f>
        <v>LICDA. GLORIA ISABEL GONZALEZ</v>
      </c>
    </row>
    <row r="20" spans="2:12" ht="15" x14ac:dyDescent="0.25">
      <c r="B20" s="235"/>
      <c r="C20" s="52" t="str">
        <f>'CENTRO DE FORMACION '!C20</f>
        <v>SINDICO MPAL.</v>
      </c>
      <c r="D20" s="104"/>
      <c r="E20" s="104"/>
      <c r="F20" s="104" t="str">
        <f>'CENTRO DE FORMACION '!G20</f>
        <v>ALCALDE MPAL</v>
      </c>
      <c r="G20" s="104"/>
      <c r="H20" s="104"/>
      <c r="I20" s="104"/>
      <c r="J20" s="104"/>
      <c r="K20" s="52" t="str">
        <f>'CENTRO DE FORMACION '!K20</f>
        <v>CONTADORA MPAL.</v>
      </c>
    </row>
    <row r="21" spans="2:12" ht="15" x14ac:dyDescent="0.25">
      <c r="B21" s="235"/>
      <c r="C21" s="52"/>
      <c r="D21" s="104"/>
      <c r="E21" s="104"/>
      <c r="F21" s="104"/>
      <c r="G21" s="104"/>
      <c r="H21" s="104"/>
      <c r="I21" s="104"/>
      <c r="J21" s="104"/>
      <c r="K21" s="52"/>
      <c r="L21" s="5"/>
    </row>
    <row r="22" spans="2:12" ht="15" x14ac:dyDescent="0.25">
      <c r="B22" s="235"/>
      <c r="C22" s="52"/>
      <c r="D22" s="104"/>
      <c r="E22" s="104"/>
      <c r="F22" s="104"/>
      <c r="G22" s="104"/>
      <c r="H22" s="104"/>
      <c r="I22" s="104"/>
      <c r="J22" s="104"/>
      <c r="K22" s="52"/>
      <c r="L22" s="5"/>
    </row>
    <row r="23" spans="2:12" ht="15" x14ac:dyDescent="0.25">
      <c r="B23" s="1"/>
      <c r="C23" s="43"/>
      <c r="D23" s="43"/>
      <c r="E23" s="43"/>
      <c r="F23" s="43"/>
      <c r="G23" s="43"/>
      <c r="H23" s="43"/>
      <c r="I23" s="43"/>
      <c r="J23" s="43"/>
      <c r="K23" s="1"/>
    </row>
    <row r="24" spans="2:12" ht="15" x14ac:dyDescent="0.25">
      <c r="B24" s="1"/>
      <c r="C24" s="43"/>
      <c r="D24" s="43"/>
      <c r="E24" s="43"/>
      <c r="F24" s="43"/>
      <c r="G24" s="43"/>
      <c r="H24" s="43"/>
      <c r="I24" s="43"/>
      <c r="J24" s="43"/>
      <c r="K24" s="1"/>
    </row>
    <row r="25" spans="2:12" ht="15" x14ac:dyDescent="0.25">
      <c r="B25" s="1"/>
      <c r="C25" s="43"/>
      <c r="D25" s="811" t="str">
        <f>'CENTRO DE FORMACION '!D22</f>
        <v>LICDA. CARINA PATRICIA FLORES</v>
      </c>
      <c r="E25" s="43"/>
      <c r="F25" s="43"/>
      <c r="G25" s="43"/>
      <c r="H25" s="811" t="str">
        <f>'CENTRO DE FORMACION '!I22</f>
        <v>SR. MARIO ALBERTO DIAZ</v>
      </c>
      <c r="I25" s="43"/>
      <c r="J25" s="43"/>
    </row>
    <row r="26" spans="2:12" ht="15" x14ac:dyDescent="0.25">
      <c r="C26" s="43"/>
      <c r="D26" s="43" t="str">
        <f>'CENTRO DE FORMACION '!D23</f>
        <v>JEFA DE DESARROLLO HUMANO</v>
      </c>
      <c r="E26" s="43"/>
      <c r="F26" s="43"/>
      <c r="G26" s="43"/>
      <c r="H26" s="43" t="str">
        <f>'CENTRO DE FORMACION '!I23</f>
        <v>TESORERO MPAL.</v>
      </c>
      <c r="I26" s="43"/>
      <c r="J26" s="43"/>
    </row>
    <row r="27" spans="2:12" ht="15" x14ac:dyDescent="0.25">
      <c r="C27" s="43"/>
      <c r="D27" s="43"/>
      <c r="E27" s="43"/>
      <c r="F27" s="43"/>
      <c r="G27" s="43"/>
      <c r="H27" s="43"/>
      <c r="I27" s="43"/>
      <c r="J27" s="43"/>
    </row>
  </sheetData>
  <mergeCells count="4">
    <mergeCell ref="B7:C7"/>
    <mergeCell ref="B10:C10"/>
    <mergeCell ref="B12:C12"/>
    <mergeCell ref="B14:C14"/>
  </mergeCells>
  <printOptions horizontalCentered="1"/>
  <pageMargins left="0.59055118110236227" right="0" top="0.19685039370078741" bottom="3.937007874015748E-2" header="0.19685039370078741" footer="0"/>
  <pageSetup paperSize="5" scale="5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34D5E"/>
  </sheetPr>
  <dimension ref="B2:O25"/>
  <sheetViews>
    <sheetView topLeftCell="A7" zoomScale="84" zoomScaleNormal="84" zoomScalePageLayoutView="85" workbookViewId="0">
      <selection activeCell="I12" sqref="I12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4" style="6" customWidth="1"/>
    <col min="7" max="8" width="12" style="6" customWidth="1"/>
    <col min="9" max="9" width="16.7109375" style="6" customWidth="1"/>
    <col min="10" max="10" width="15.85546875" style="6" customWidth="1"/>
    <col min="11" max="11" width="35.85546875" style="6" customWidth="1"/>
    <col min="12" max="16384" width="11.42578125" style="6"/>
  </cols>
  <sheetData>
    <row r="2" spans="2:15" ht="15.75" x14ac:dyDescent="0.25">
      <c r="E2" s="124" t="s">
        <v>175</v>
      </c>
    </row>
    <row r="3" spans="2:15" ht="16.5" thickBot="1" x14ac:dyDescent="0.3">
      <c r="B3" s="61"/>
      <c r="C3" s="62"/>
      <c r="D3" s="62"/>
      <c r="E3" s="62"/>
      <c r="F3" s="32"/>
      <c r="G3" s="62"/>
      <c r="H3" s="62"/>
      <c r="I3" s="38"/>
      <c r="L3" s="27"/>
      <c r="M3" s="3"/>
    </row>
    <row r="4" spans="2:15" s="54" customFormat="1" ht="83.25" customHeight="1" thickBot="1" x14ac:dyDescent="0.3">
      <c r="B4" s="90" t="s">
        <v>13</v>
      </c>
      <c r="C4" s="93" t="s">
        <v>1</v>
      </c>
      <c r="D4" s="91" t="s">
        <v>21</v>
      </c>
      <c r="E4" s="91" t="s">
        <v>2</v>
      </c>
      <c r="F4" s="91" t="s">
        <v>16</v>
      </c>
      <c r="G4" s="91" t="s">
        <v>20</v>
      </c>
      <c r="H4" s="91" t="s">
        <v>138</v>
      </c>
      <c r="I4" s="91" t="s">
        <v>25</v>
      </c>
      <c r="J4" s="91" t="s">
        <v>26</v>
      </c>
      <c r="K4" s="92" t="s">
        <v>7</v>
      </c>
    </row>
    <row r="5" spans="2:15" s="39" customFormat="1" ht="20.25" customHeight="1" thickBot="1" x14ac:dyDescent="0.25">
      <c r="B5" s="769" t="s">
        <v>36</v>
      </c>
      <c r="C5" s="770"/>
      <c r="D5" s="770"/>
      <c r="E5" s="770"/>
      <c r="F5" s="770"/>
      <c r="G5" s="770"/>
      <c r="H5" s="770"/>
      <c r="I5" s="770"/>
      <c r="J5" s="770"/>
      <c r="K5" s="771"/>
      <c r="L5" s="37"/>
      <c r="M5" s="37"/>
    </row>
    <row r="6" spans="2:15" s="39" customFormat="1" ht="60" customHeight="1" x14ac:dyDescent="0.2">
      <c r="B6" s="198">
        <v>1</v>
      </c>
      <c r="C6" s="556" t="s">
        <v>93</v>
      </c>
      <c r="D6" s="650">
        <v>350</v>
      </c>
      <c r="E6" s="651">
        <v>10.5</v>
      </c>
      <c r="F6" s="650">
        <v>25.38</v>
      </c>
      <c r="G6" s="240">
        <v>0</v>
      </c>
      <c r="H6" s="240">
        <v>0</v>
      </c>
      <c r="I6" s="240">
        <f>SUM(E6:H6)</f>
        <v>35.879999999999995</v>
      </c>
      <c r="J6" s="97">
        <f>+D6-I6</f>
        <v>314.12</v>
      </c>
      <c r="K6" s="652"/>
      <c r="L6" s="37"/>
      <c r="M6" s="37"/>
    </row>
    <row r="7" spans="2:15" s="39" customFormat="1" ht="60" customHeight="1" x14ac:dyDescent="0.2">
      <c r="B7" s="198">
        <v>2</v>
      </c>
      <c r="C7" s="686" t="s">
        <v>158</v>
      </c>
      <c r="D7" s="116">
        <v>340</v>
      </c>
      <c r="E7" s="149">
        <v>10.199999999999999</v>
      </c>
      <c r="F7" s="149">
        <v>24.65</v>
      </c>
      <c r="G7" s="684">
        <v>0</v>
      </c>
      <c r="H7" s="684">
        <v>0</v>
      </c>
      <c r="I7" s="240">
        <f>SUM(E7:H7)</f>
        <v>34.849999999999994</v>
      </c>
      <c r="J7" s="97">
        <f>+D7-I7</f>
        <v>305.14999999999998</v>
      </c>
      <c r="K7" s="685"/>
      <c r="L7" s="37"/>
      <c r="M7" s="37"/>
    </row>
    <row r="8" spans="2:15" s="39" customFormat="1" ht="60" customHeight="1" x14ac:dyDescent="0.2">
      <c r="B8" s="647">
        <v>3</v>
      </c>
      <c r="C8" s="247" t="s">
        <v>123</v>
      </c>
      <c r="D8" s="106">
        <v>421</v>
      </c>
      <c r="E8" s="646">
        <v>12.63</v>
      </c>
      <c r="F8" s="645">
        <v>30.52</v>
      </c>
      <c r="G8" s="56">
        <v>0</v>
      </c>
      <c r="H8" s="56">
        <v>0</v>
      </c>
      <c r="I8" s="56">
        <f>SUM(E8:H8)</f>
        <v>43.15</v>
      </c>
      <c r="J8" s="196">
        <f>+D8-I8</f>
        <v>377.85</v>
      </c>
      <c r="K8" s="233"/>
      <c r="L8" s="236"/>
      <c r="M8" s="236"/>
      <c r="N8" s="237"/>
      <c r="O8" s="237"/>
    </row>
    <row r="9" spans="2:15" s="39" customFormat="1" ht="60" customHeight="1" thickBot="1" x14ac:dyDescent="0.25">
      <c r="B9" s="232">
        <v>4</v>
      </c>
      <c r="C9" s="648" t="s">
        <v>122</v>
      </c>
      <c r="D9" s="118">
        <v>350</v>
      </c>
      <c r="E9" s="649">
        <v>10.5</v>
      </c>
      <c r="F9" s="645">
        <v>0</v>
      </c>
      <c r="G9" s="645">
        <v>25.38</v>
      </c>
      <c r="H9" s="56">
        <v>0</v>
      </c>
      <c r="I9" s="56">
        <f>SUM(E9:H9)</f>
        <v>35.879999999999995</v>
      </c>
      <c r="J9" s="196">
        <f>+D9-I9</f>
        <v>314.12</v>
      </c>
      <c r="K9" s="233"/>
      <c r="L9" s="236"/>
      <c r="M9" s="236"/>
      <c r="N9" s="237"/>
      <c r="O9" s="237"/>
    </row>
    <row r="10" spans="2:15" s="39" customFormat="1" ht="19.5" customHeight="1" thickBot="1" x14ac:dyDescent="0.25">
      <c r="B10" s="769" t="s">
        <v>64</v>
      </c>
      <c r="C10" s="770"/>
      <c r="D10" s="770"/>
      <c r="E10" s="770"/>
      <c r="F10" s="770"/>
      <c r="G10" s="770"/>
      <c r="H10" s="770"/>
      <c r="I10" s="770"/>
      <c r="J10" s="770"/>
      <c r="K10" s="771"/>
      <c r="L10" s="37"/>
      <c r="M10" s="37"/>
    </row>
    <row r="11" spans="2:15" s="39" customFormat="1" ht="60" customHeight="1" thickBot="1" x14ac:dyDescent="0.25">
      <c r="B11" s="194">
        <v>5</v>
      </c>
      <c r="C11" s="253" t="s">
        <v>95</v>
      </c>
      <c r="D11" s="254">
        <v>800</v>
      </c>
      <c r="E11" s="166">
        <v>24</v>
      </c>
      <c r="F11" s="178">
        <v>58</v>
      </c>
      <c r="G11" s="175">
        <v>0</v>
      </c>
      <c r="H11" s="180">
        <v>42.27</v>
      </c>
      <c r="I11" s="175">
        <f>SUM(E11:H11)</f>
        <v>124.27000000000001</v>
      </c>
      <c r="J11" s="175">
        <f>+D11-I11</f>
        <v>675.73</v>
      </c>
      <c r="K11" s="200"/>
      <c r="L11" s="37"/>
      <c r="M11" s="37"/>
    </row>
    <row r="12" spans="2:15" ht="60" customHeight="1" thickBot="1" x14ac:dyDescent="0.3">
      <c r="B12" s="147"/>
      <c r="C12" s="667"/>
      <c r="D12" s="197">
        <f>SUM(D6:D11)</f>
        <v>2261</v>
      </c>
      <c r="E12" s="197">
        <f>SUM(E6:E11)</f>
        <v>67.83</v>
      </c>
      <c r="F12" s="197">
        <f t="shared" ref="E12:H12" si="0">SUM(F6:F11)</f>
        <v>138.55000000000001</v>
      </c>
      <c r="G12" s="197">
        <f t="shared" si="0"/>
        <v>25.38</v>
      </c>
      <c r="H12" s="197">
        <f t="shared" si="0"/>
        <v>42.27</v>
      </c>
      <c r="I12" s="197">
        <f>SUM(I6:I11)</f>
        <v>274.02999999999997</v>
      </c>
      <c r="J12" s="197">
        <f>SUM(J6:J11)</f>
        <v>1986.97</v>
      </c>
      <c r="K12" s="148" t="s">
        <v>55</v>
      </c>
      <c r="L12" s="4"/>
    </row>
    <row r="13" spans="2:15" ht="25.5" customHeight="1" x14ac:dyDescent="0.25">
      <c r="B13" s="16"/>
      <c r="C13" s="208"/>
      <c r="D13" s="209"/>
      <c r="E13" s="209"/>
      <c r="F13" s="209"/>
      <c r="G13" s="209"/>
      <c r="H13" s="209"/>
      <c r="I13" s="209"/>
      <c r="J13" s="209"/>
      <c r="K13" s="210"/>
      <c r="L13" s="4"/>
    </row>
    <row r="14" spans="2:15" ht="21" customHeight="1" x14ac:dyDescent="0.25">
      <c r="B14" s="27"/>
      <c r="C14" s="813"/>
      <c r="D14" s="814"/>
      <c r="E14" s="814"/>
      <c r="F14" s="814"/>
      <c r="G14" s="814"/>
      <c r="H14" s="814"/>
      <c r="I14" s="814"/>
      <c r="J14" s="209"/>
      <c r="K14" s="210"/>
      <c r="L14" s="4"/>
    </row>
    <row r="15" spans="2:15" ht="21" customHeight="1" x14ac:dyDescent="0.25">
      <c r="B15" s="27"/>
      <c r="C15" s="813" t="str">
        <f>'UNIDAD JURIDICA'!C19</f>
        <v>SR. HERNAN JOSE TORRES ROMERO</v>
      </c>
      <c r="D15" s="814"/>
      <c r="E15" s="814"/>
      <c r="F15" s="814" t="str">
        <f>'UNIDAD JURIDICA'!F19</f>
        <v>LIC. NAHIN ARNELGE FERRUFINO BENITEZ</v>
      </c>
      <c r="G15" s="814"/>
      <c r="H15" s="814"/>
      <c r="I15" s="818"/>
      <c r="J15" s="818" t="str">
        <f>'UNIDAD JURIDICA'!K19</f>
        <v>LICDA. GLORIA ISABEL GONZALEZ</v>
      </c>
      <c r="K15" s="210"/>
      <c r="L15" s="4"/>
    </row>
    <row r="16" spans="2:15" ht="21" customHeight="1" x14ac:dyDescent="0.25">
      <c r="B16" s="27"/>
      <c r="C16" s="813" t="str">
        <f>'UNIDAD JURIDICA'!C20</f>
        <v>SINDICO MPAL.</v>
      </c>
      <c r="D16" s="814"/>
      <c r="E16" s="814"/>
      <c r="F16" s="814" t="str">
        <f>'UNIDAD JURIDICA'!F20</f>
        <v>ALCALDE MPAL</v>
      </c>
      <c r="G16" s="814"/>
      <c r="H16" s="814"/>
      <c r="I16" s="818"/>
      <c r="J16" s="818" t="str">
        <f>'UNIDAD JURIDICA'!K20</f>
        <v>CONTADORA MPAL.</v>
      </c>
      <c r="K16" s="210"/>
      <c r="L16" s="4"/>
    </row>
    <row r="17" spans="2:12" ht="23.25" customHeight="1" x14ac:dyDescent="0.2">
      <c r="B17" s="27"/>
      <c r="C17" s="31"/>
      <c r="D17" s="817"/>
      <c r="E17" s="817"/>
      <c r="F17" s="817"/>
      <c r="G17" s="817"/>
      <c r="H17" s="817"/>
      <c r="I17" s="817"/>
      <c r="J17" s="33"/>
      <c r="K17" s="28"/>
    </row>
    <row r="18" spans="2:12" s="48" customFormat="1" ht="19.5" customHeight="1" x14ac:dyDescent="0.2">
      <c r="B18" s="27"/>
      <c r="C18" s="31"/>
      <c r="D18" s="817" t="str">
        <f>'UNIDAD JURIDICA'!D25</f>
        <v>LICDA. CARINA PATRICIA FLORES</v>
      </c>
      <c r="E18" s="817"/>
      <c r="F18" s="817"/>
      <c r="G18" s="817"/>
      <c r="H18" s="817" t="str">
        <f>'UNIDAD JURIDICA'!H25</f>
        <v>SR. MARIO ALBERTO DIAZ</v>
      </c>
      <c r="I18" s="817"/>
      <c r="J18" s="49"/>
      <c r="K18" s="50"/>
    </row>
    <row r="19" spans="2:12" s="48" customFormat="1" x14ac:dyDescent="0.2">
      <c r="B19" s="27"/>
      <c r="C19" s="27"/>
      <c r="D19" s="27" t="str">
        <f>'UNIDAD JURIDICA'!D26</f>
        <v>JEFA DE DESARROLLO HUMANO</v>
      </c>
      <c r="E19" s="27"/>
      <c r="F19" s="27"/>
      <c r="G19" s="27"/>
      <c r="H19" s="27" t="str">
        <f>'UNIDAD JURIDICA'!H26</f>
        <v>TESORERO MPAL.</v>
      </c>
      <c r="I19" s="27"/>
    </row>
    <row r="20" spans="2:12" s="48" customFormat="1" x14ac:dyDescent="0.2">
      <c r="B20" s="27"/>
      <c r="C20" s="27"/>
      <c r="D20" s="27"/>
      <c r="E20" s="27"/>
      <c r="F20" s="27"/>
      <c r="G20" s="27"/>
      <c r="H20" s="27"/>
      <c r="I20" s="27"/>
    </row>
    <row r="21" spans="2:12" s="48" customFormat="1" ht="15.75" customHeight="1" x14ac:dyDescent="0.25">
      <c r="B21" s="75"/>
      <c r="C21" s="815"/>
      <c r="D21" s="815"/>
      <c r="E21" s="816"/>
      <c r="F21" s="816"/>
      <c r="G21" s="816"/>
      <c r="H21" s="816"/>
      <c r="I21" s="27"/>
      <c r="L21" s="104"/>
    </row>
    <row r="22" spans="2:12" s="48" customFormat="1" ht="15" x14ac:dyDescent="0.25">
      <c r="B22" s="74"/>
      <c r="C22" s="74"/>
      <c r="D22" s="74"/>
      <c r="E22" s="74"/>
      <c r="F22" s="74"/>
      <c r="G22" s="172"/>
      <c r="H22" s="172"/>
      <c r="K22" s="52"/>
    </row>
    <row r="23" spans="2:12" s="48" customFormat="1" ht="15" x14ac:dyDescent="0.25">
      <c r="B23" s="74"/>
      <c r="C23" s="74"/>
      <c r="D23" s="74"/>
      <c r="E23" s="74"/>
      <c r="G23" s="104"/>
      <c r="H23" s="104"/>
      <c r="K23" s="74"/>
    </row>
    <row r="24" spans="2:12" ht="15" x14ac:dyDescent="0.25">
      <c r="B24" s="74"/>
      <c r="C24" s="74"/>
      <c r="D24" s="74"/>
      <c r="E24" s="74"/>
      <c r="G24" s="104"/>
      <c r="H24" s="104"/>
      <c r="K24" s="74"/>
    </row>
    <row r="25" spans="2:12" ht="15" x14ac:dyDescent="0.25">
      <c r="B25" s="74"/>
      <c r="C25" s="74"/>
      <c r="D25" s="74"/>
      <c r="E25" s="74"/>
      <c r="F25" s="74"/>
      <c r="G25" s="74"/>
      <c r="H25" s="74"/>
      <c r="I25" s="74"/>
      <c r="J25" s="74"/>
      <c r="K25" s="74"/>
    </row>
  </sheetData>
  <mergeCells count="2">
    <mergeCell ref="B10:K10"/>
    <mergeCell ref="B5:K5"/>
  </mergeCells>
  <printOptions horizontalCentered="1"/>
  <pageMargins left="0.19685039370078741" right="0" top="0.39370078740157483" bottom="0" header="0.23622047244094491" footer="0"/>
  <pageSetup paperSize="5" scale="59" orientation="landscape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2:O26"/>
  <sheetViews>
    <sheetView zoomScale="62" zoomScaleNormal="62" workbookViewId="0">
      <selection activeCell="E12" sqref="E12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14.7109375" style="7" customWidth="1"/>
    <col min="4" max="4" width="23.140625" style="7" customWidth="1"/>
    <col min="5" max="5" width="17.85546875" style="7" customWidth="1"/>
    <col min="6" max="6" width="16.140625" style="7" customWidth="1"/>
    <col min="7" max="7" width="18.42578125" style="7" customWidth="1"/>
    <col min="8" max="8" width="16.28515625" style="7" customWidth="1"/>
    <col min="9" max="9" width="16" style="7" customWidth="1"/>
    <col min="10" max="10" width="19" style="7" hidden="1" customWidth="1"/>
    <col min="11" max="11" width="20.140625" style="7" customWidth="1"/>
    <col min="12" max="12" width="19.5703125" style="7" customWidth="1"/>
    <col min="13" max="13" width="40.5703125" style="7" customWidth="1"/>
    <col min="14" max="16384" width="11.42578125" style="7"/>
  </cols>
  <sheetData>
    <row r="2" spans="2:15" ht="15.75" x14ac:dyDescent="0.25">
      <c r="F2" s="124" t="str">
        <f>'GESTION T.'!E2</f>
        <v>PLANILLA DE SUELDO DE SEPTIEMBRE DE 2019</v>
      </c>
    </row>
    <row r="3" spans="2:15" ht="19.5" thickBot="1" x14ac:dyDescent="0.35">
      <c r="C3" s="668"/>
      <c r="D3" s="35"/>
      <c r="F3" s="36"/>
      <c r="G3" s="36"/>
      <c r="H3" s="36"/>
      <c r="I3" s="36"/>
      <c r="J3" s="36"/>
      <c r="K3" s="36"/>
      <c r="L3" s="36"/>
      <c r="M3" s="36"/>
    </row>
    <row r="4" spans="2:15" ht="75.75" customHeight="1" thickBot="1" x14ac:dyDescent="0.25">
      <c r="B4" s="40" t="s">
        <v>13</v>
      </c>
      <c r="C4" s="41" t="s">
        <v>3</v>
      </c>
      <c r="D4" s="42" t="s">
        <v>28</v>
      </c>
      <c r="E4" s="42" t="s">
        <v>14</v>
      </c>
      <c r="F4" s="41" t="s">
        <v>15</v>
      </c>
      <c r="G4" s="42" t="s">
        <v>16</v>
      </c>
      <c r="H4" s="42" t="s">
        <v>20</v>
      </c>
      <c r="I4" s="201" t="s">
        <v>138</v>
      </c>
      <c r="J4" s="51" t="s">
        <v>32</v>
      </c>
      <c r="K4" s="42" t="s">
        <v>17</v>
      </c>
      <c r="L4" s="42" t="s">
        <v>18</v>
      </c>
      <c r="M4" s="59" t="s">
        <v>19</v>
      </c>
    </row>
    <row r="5" spans="2:15" s="225" customFormat="1" ht="35.25" customHeight="1" thickBot="1" x14ac:dyDescent="0.25">
      <c r="B5" s="775" t="s">
        <v>110</v>
      </c>
      <c r="C5" s="776"/>
      <c r="D5" s="776"/>
      <c r="E5" s="432">
        <f t="shared" ref="E5:I5" si="0">+E6</f>
        <v>3000</v>
      </c>
      <c r="F5" s="432">
        <f t="shared" si="0"/>
        <v>30</v>
      </c>
      <c r="G5" s="432">
        <f t="shared" si="0"/>
        <v>217.5</v>
      </c>
      <c r="H5" s="432">
        <f t="shared" si="0"/>
        <v>0</v>
      </c>
      <c r="I5" s="432">
        <f t="shared" si="0"/>
        <v>502.89</v>
      </c>
      <c r="J5" s="432">
        <f t="shared" ref="J5:L5" si="1">+J6</f>
        <v>0</v>
      </c>
      <c r="K5" s="432">
        <f>+K6</f>
        <v>750.39</v>
      </c>
      <c r="L5" s="432">
        <f t="shared" si="1"/>
        <v>2249.61</v>
      </c>
      <c r="M5" s="431"/>
    </row>
    <row r="6" spans="2:15" s="225" customFormat="1" ht="58.5" customHeight="1" thickBot="1" x14ac:dyDescent="0.25">
      <c r="B6" s="516">
        <v>1</v>
      </c>
      <c r="C6" s="517" t="s">
        <v>109</v>
      </c>
      <c r="D6" s="518" t="s">
        <v>108</v>
      </c>
      <c r="E6" s="519">
        <v>3000</v>
      </c>
      <c r="F6" s="520">
        <v>30</v>
      </c>
      <c r="G6" s="521">
        <v>217.5</v>
      </c>
      <c r="H6" s="520">
        <v>0</v>
      </c>
      <c r="I6" s="522">
        <v>502.89</v>
      </c>
      <c r="J6" s="523"/>
      <c r="K6" s="520">
        <f>SUM(F6:J6)</f>
        <v>750.39</v>
      </c>
      <c r="L6" s="520">
        <f>+E6-K6</f>
        <v>2249.61</v>
      </c>
      <c r="M6" s="524"/>
    </row>
    <row r="7" spans="2:15" s="225" customFormat="1" ht="35.25" customHeight="1" thickBot="1" x14ac:dyDescent="0.25">
      <c r="B7" s="777" t="s">
        <v>107</v>
      </c>
      <c r="C7" s="778"/>
      <c r="D7" s="778"/>
      <c r="E7" s="778"/>
      <c r="F7" s="778"/>
      <c r="G7" s="778"/>
      <c r="H7" s="778"/>
      <c r="I7" s="778"/>
      <c r="J7" s="778"/>
      <c r="K7" s="778"/>
      <c r="L7" s="778"/>
      <c r="M7" s="779"/>
      <c r="O7" s="430"/>
    </row>
    <row r="8" spans="2:15" s="225" customFormat="1" ht="51" customHeight="1" x14ac:dyDescent="0.2">
      <c r="B8" s="525">
        <v>2</v>
      </c>
      <c r="C8" s="526" t="s">
        <v>135</v>
      </c>
      <c r="D8" s="527" t="s">
        <v>136</v>
      </c>
      <c r="E8" s="528">
        <v>400</v>
      </c>
      <c r="F8" s="528">
        <v>12</v>
      </c>
      <c r="G8" s="528">
        <v>29</v>
      </c>
      <c r="H8" s="529">
        <v>0</v>
      </c>
      <c r="I8" s="529">
        <v>0</v>
      </c>
      <c r="J8" s="530"/>
      <c r="K8" s="528">
        <f>SUM(F8:J8)</f>
        <v>41</v>
      </c>
      <c r="L8" s="528">
        <f>+E8-K8</f>
        <v>359</v>
      </c>
      <c r="M8" s="531"/>
      <c r="O8" s="430"/>
    </row>
    <row r="9" spans="2:15" s="225" customFormat="1" ht="63" customHeight="1" thickBot="1" x14ac:dyDescent="0.25">
      <c r="B9" s="98">
        <v>3</v>
      </c>
      <c r="C9" s="429" t="s">
        <v>106</v>
      </c>
      <c r="D9" s="428" t="s">
        <v>132</v>
      </c>
      <c r="E9" s="427">
        <v>1040</v>
      </c>
      <c r="F9" s="426">
        <v>30</v>
      </c>
      <c r="G9" s="426">
        <v>75.400000000000006</v>
      </c>
      <c r="H9" s="426">
        <v>0</v>
      </c>
      <c r="I9" s="425">
        <v>67.87</v>
      </c>
      <c r="J9" s="424"/>
      <c r="K9" s="500">
        <f>SUM(F9:J9)</f>
        <v>173.27</v>
      </c>
      <c r="L9" s="500">
        <f>+E9-K9</f>
        <v>866.73</v>
      </c>
      <c r="M9" s="423"/>
      <c r="N9" s="422"/>
      <c r="O9" s="421"/>
    </row>
    <row r="10" spans="2:15" ht="33" customHeight="1" thickBot="1" x14ac:dyDescent="0.25">
      <c r="B10" s="780" t="s">
        <v>105</v>
      </c>
      <c r="C10" s="781"/>
      <c r="D10" s="781"/>
      <c r="E10" s="781"/>
      <c r="F10" s="781"/>
      <c r="G10" s="781"/>
      <c r="H10" s="781"/>
      <c r="I10" s="781"/>
      <c r="J10" s="781"/>
      <c r="K10" s="781"/>
      <c r="L10" s="781"/>
      <c r="M10" s="782"/>
    </row>
    <row r="11" spans="2:15" ht="57" customHeight="1" thickBot="1" x14ac:dyDescent="0.25">
      <c r="B11" s="516">
        <v>4</v>
      </c>
      <c r="C11" s="819" t="s">
        <v>104</v>
      </c>
      <c r="D11" s="518" t="s">
        <v>103</v>
      </c>
      <c r="E11" s="820">
        <v>1210</v>
      </c>
      <c r="F11" s="520">
        <v>30</v>
      </c>
      <c r="G11" s="520">
        <v>0</v>
      </c>
      <c r="H11" s="520">
        <v>87.73</v>
      </c>
      <c r="I11" s="522">
        <v>99.41</v>
      </c>
      <c r="J11" s="520">
        <v>0</v>
      </c>
      <c r="K11" s="520">
        <f>SUM(F11:J11)</f>
        <v>217.14</v>
      </c>
      <c r="L11" s="520">
        <f>+E11-K11</f>
        <v>992.86</v>
      </c>
      <c r="M11" s="821"/>
    </row>
    <row r="12" spans="2:15" ht="36" customHeight="1" thickBot="1" x14ac:dyDescent="0.35">
      <c r="B12" s="737" t="s">
        <v>8</v>
      </c>
      <c r="C12" s="738"/>
      <c r="D12" s="532"/>
      <c r="E12" s="822">
        <f>+E11+E9+E8+E6</f>
        <v>5650</v>
      </c>
      <c r="F12" s="822">
        <f>+F11+F9+F8+F6</f>
        <v>102</v>
      </c>
      <c r="G12" s="822">
        <f>+G11+G9+G8+G6</f>
        <v>321.89999999999998</v>
      </c>
      <c r="H12" s="822">
        <f>+H11+H9+H5</f>
        <v>87.73</v>
      </c>
      <c r="I12" s="822">
        <f>+I11+I9+I5</f>
        <v>670.17</v>
      </c>
      <c r="J12" s="822">
        <f t="shared" ref="J12" si="2">+J11+J9+J5</f>
        <v>0</v>
      </c>
      <c r="K12" s="385">
        <f>+K11+K9+K8+K6</f>
        <v>1181.8</v>
      </c>
      <c r="L12" s="822">
        <f>+L11+L9+L8+L5</f>
        <v>4468.2000000000007</v>
      </c>
      <c r="M12" s="434" t="s">
        <v>51</v>
      </c>
    </row>
    <row r="13" spans="2:15" x14ac:dyDescent="0.2">
      <c r="B13" s="13"/>
      <c r="C13" s="13"/>
      <c r="E13" s="14"/>
      <c r="F13" s="14"/>
      <c r="G13" s="14"/>
      <c r="H13" s="14"/>
      <c r="I13" s="14"/>
      <c r="J13" s="14"/>
      <c r="K13" s="14"/>
      <c r="L13" s="14"/>
      <c r="M13" s="5"/>
    </row>
    <row r="14" spans="2:15" x14ac:dyDescent="0.2">
      <c r="B14" s="13"/>
      <c r="C14" s="13"/>
      <c r="E14" s="14"/>
      <c r="F14" s="14"/>
      <c r="G14" s="14"/>
      <c r="H14" s="14"/>
      <c r="I14" s="14"/>
      <c r="J14" s="14"/>
      <c r="K14" s="14"/>
      <c r="L14" s="14"/>
      <c r="M14" s="5"/>
    </row>
    <row r="15" spans="2:15" x14ac:dyDescent="0.2">
      <c r="B15" s="13"/>
      <c r="C15" s="13"/>
      <c r="E15" s="14"/>
      <c r="F15" s="14"/>
      <c r="G15" s="14"/>
      <c r="H15" s="14"/>
      <c r="I15" s="14"/>
      <c r="J15" s="14"/>
      <c r="K15" s="14"/>
      <c r="L15" s="14"/>
      <c r="M15" s="5"/>
    </row>
    <row r="16" spans="2:15" x14ac:dyDescent="0.2">
      <c r="B16" s="13"/>
      <c r="C16" s="13"/>
      <c r="D16" s="5"/>
      <c r="E16" s="14"/>
      <c r="F16" s="14"/>
      <c r="G16" s="14"/>
      <c r="H16" s="14"/>
      <c r="I16" s="14"/>
      <c r="J16" s="14"/>
      <c r="K16" s="14"/>
      <c r="L16" s="14"/>
      <c r="M16" s="5"/>
    </row>
    <row r="17" spans="2:13" x14ac:dyDescent="0.2">
      <c r="B17" s="13"/>
      <c r="C17" s="13"/>
      <c r="D17" s="5"/>
      <c r="E17" s="14"/>
      <c r="F17" s="14"/>
      <c r="G17" s="14"/>
      <c r="H17" s="14"/>
      <c r="I17" s="14"/>
      <c r="J17" s="14"/>
      <c r="K17" s="14"/>
      <c r="L17" s="14"/>
      <c r="M17" s="5"/>
    </row>
    <row r="18" spans="2:13" x14ac:dyDescent="0.2">
      <c r="B18" s="13"/>
      <c r="C18" s="13" t="str">
        <f>'GESTION T.'!C15</f>
        <v>SR. HERNAN JOSE TORRES ROMERO</v>
      </c>
      <c r="D18" s="5"/>
      <c r="E18" s="14"/>
      <c r="F18" s="14" t="str">
        <f>'GESTION T.'!F15</f>
        <v>LIC. NAHIN ARNELGE FERRUFINO BENITEZ</v>
      </c>
      <c r="G18" s="14"/>
      <c r="H18" s="14"/>
      <c r="I18" s="14"/>
      <c r="J18" s="14"/>
      <c r="K18" s="14" t="str">
        <f>'GESTION T.'!J15</f>
        <v>LICDA. GLORIA ISABEL GONZALEZ</v>
      </c>
      <c r="L18" s="14"/>
      <c r="M18" s="5"/>
    </row>
    <row r="19" spans="2:13" x14ac:dyDescent="0.2">
      <c r="B19" s="13"/>
      <c r="C19" s="13" t="str">
        <f>'GESTION T.'!C16</f>
        <v>SINDICO MPAL.</v>
      </c>
      <c r="D19" s="5"/>
      <c r="E19" s="14"/>
      <c r="F19" s="14" t="str">
        <f>'GESTION T.'!F16</f>
        <v>ALCALDE MPAL</v>
      </c>
      <c r="G19" s="14"/>
      <c r="H19" s="14"/>
      <c r="I19" s="14"/>
      <c r="J19" s="14"/>
      <c r="K19" s="14" t="str">
        <f>'GESTION T.'!J16</f>
        <v>CONTADORA MPAL.</v>
      </c>
      <c r="L19" s="14"/>
      <c r="M19" s="5"/>
    </row>
    <row r="20" spans="2:13" x14ac:dyDescent="0.2">
      <c r="B20" s="13"/>
      <c r="C20" s="13"/>
      <c r="D20" s="5"/>
      <c r="E20" s="14"/>
      <c r="F20" s="14"/>
      <c r="G20" s="14"/>
      <c r="H20" s="14"/>
      <c r="I20" s="14"/>
      <c r="J20" s="14"/>
      <c r="K20" s="14"/>
      <c r="L20" s="14"/>
      <c r="M20" s="5"/>
    </row>
    <row r="21" spans="2:13" x14ac:dyDescent="0.2"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1"/>
    </row>
    <row r="22" spans="2:13" x14ac:dyDescent="0.2"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1"/>
    </row>
    <row r="23" spans="2:13" x14ac:dyDescent="0.2">
      <c r="B23" s="1"/>
      <c r="C23" s="5"/>
      <c r="D23" s="807" t="str">
        <f>'GESTION T.'!D18</f>
        <v>LICDA. CARINA PATRICIA FLORES</v>
      </c>
      <c r="E23" s="5"/>
      <c r="F23" s="5"/>
      <c r="G23" s="807" t="str">
        <f>'GESTION T.'!H18</f>
        <v>SR. MARIO ALBERTO DIAZ</v>
      </c>
      <c r="H23" s="5"/>
      <c r="I23" s="5"/>
      <c r="J23" s="5"/>
      <c r="K23" s="5"/>
      <c r="L23" s="5"/>
      <c r="M23" s="1"/>
    </row>
    <row r="24" spans="2:13" x14ac:dyDescent="0.2">
      <c r="B24" s="1"/>
      <c r="C24" s="5"/>
      <c r="D24" s="5" t="str">
        <f>'GESTION T.'!D19</f>
        <v>JEFA DE DESARROLLO HUMANO</v>
      </c>
      <c r="E24" s="5"/>
      <c r="F24" s="5"/>
      <c r="G24" s="5" t="str">
        <f>'GESTION T.'!H19</f>
        <v>TESORERO MPAL.</v>
      </c>
      <c r="H24" s="5"/>
      <c r="I24" s="5"/>
      <c r="J24" s="5"/>
      <c r="K24" s="5"/>
      <c r="L24" s="5"/>
      <c r="M24" s="1"/>
    </row>
    <row r="25" spans="2:13" x14ac:dyDescent="0.2"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4">
    <mergeCell ref="B5:D5"/>
    <mergeCell ref="B12:C12"/>
    <mergeCell ref="B7:M7"/>
    <mergeCell ref="B10:M10"/>
  </mergeCells>
  <printOptions horizontalCentered="1"/>
  <pageMargins left="0.59055118110236227" right="0" top="0.19685039370078741" bottom="3.937007874015748E-2" header="0.19685039370078741" footer="0"/>
  <pageSetup paperSize="5" scale="52" orientation="landscape" r:id="rId1"/>
  <headerFooter alignWithMargins="0"/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1:M36"/>
  <sheetViews>
    <sheetView topLeftCell="B1" zoomScale="71" zoomScaleNormal="71" workbookViewId="0">
      <selection activeCell="C7" sqref="C7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6" width="16.140625" style="7" customWidth="1"/>
    <col min="7" max="7" width="18.42578125" style="7" customWidth="1"/>
    <col min="8" max="8" width="16.85546875" style="7" customWidth="1"/>
    <col min="9" max="9" width="19.5703125" style="7" customWidth="1"/>
    <col min="10" max="10" width="31.5703125" style="7" customWidth="1"/>
    <col min="11" max="16384" width="11.42578125" style="7"/>
  </cols>
  <sheetData>
    <row r="1" spans="2:12" ht="15.75" x14ac:dyDescent="0.25">
      <c r="E1" s="124" t="str">
        <f>CONTRATO!F2</f>
        <v>PLANILLA DE SUELDO DE SEPTIEMBRE DE 2019</v>
      </c>
    </row>
    <row r="2" spans="2:12" ht="15.75" customHeight="1" thickBot="1" x14ac:dyDescent="0.3">
      <c r="B2" s="61"/>
      <c r="E2" s="32"/>
      <c r="F2" s="32"/>
      <c r="G2" s="32"/>
      <c r="I2" s="62"/>
      <c r="J2" s="19"/>
    </row>
    <row r="3" spans="2:12" ht="75.75" customHeight="1" thickBot="1" x14ac:dyDescent="0.25">
      <c r="B3" s="40" t="s">
        <v>13</v>
      </c>
      <c r="C3" s="42" t="s">
        <v>28</v>
      </c>
      <c r="D3" s="42" t="s">
        <v>14</v>
      </c>
      <c r="E3" s="41" t="s">
        <v>15</v>
      </c>
      <c r="F3" s="41" t="s">
        <v>141</v>
      </c>
      <c r="G3" s="42" t="s">
        <v>10</v>
      </c>
      <c r="H3" s="42" t="s">
        <v>17</v>
      </c>
      <c r="I3" s="42" t="s">
        <v>18</v>
      </c>
      <c r="J3" s="59" t="s">
        <v>19</v>
      </c>
    </row>
    <row r="4" spans="2:12" s="225" customFormat="1" ht="36.75" customHeight="1" thickBot="1" x14ac:dyDescent="0.25">
      <c r="B4" s="758"/>
      <c r="C4" s="759"/>
      <c r="D4" s="759"/>
      <c r="E4" s="759"/>
      <c r="F4" s="759"/>
      <c r="G4" s="759"/>
      <c r="H4" s="759"/>
      <c r="I4" s="759"/>
      <c r="J4" s="760"/>
    </row>
    <row r="5" spans="2:12" s="225" customFormat="1" ht="54.75" customHeight="1" x14ac:dyDescent="0.2">
      <c r="B5" s="580">
        <v>1</v>
      </c>
      <c r="C5" s="581" t="s">
        <v>12</v>
      </c>
      <c r="D5" s="582">
        <v>310</v>
      </c>
      <c r="E5" s="582">
        <v>9.3000000000000007</v>
      </c>
      <c r="F5" s="582">
        <v>22.48</v>
      </c>
      <c r="G5" s="582">
        <v>0</v>
      </c>
      <c r="H5" s="578">
        <f>SUM(E5:G5)</f>
        <v>31.78</v>
      </c>
      <c r="I5" s="578">
        <f>+D5-H5</f>
        <v>278.22000000000003</v>
      </c>
      <c r="J5" s="458"/>
    </row>
    <row r="6" spans="2:12" s="225" customFormat="1" ht="54.75" customHeight="1" x14ac:dyDescent="0.2">
      <c r="B6" s="387">
        <v>2</v>
      </c>
      <c r="C6" s="579" t="s">
        <v>142</v>
      </c>
      <c r="D6" s="583">
        <v>450</v>
      </c>
      <c r="E6" s="583">
        <v>13.5</v>
      </c>
      <c r="F6" s="583">
        <v>32.630000000000003</v>
      </c>
      <c r="G6" s="583">
        <v>0</v>
      </c>
      <c r="H6" s="583">
        <f>SUM(E6:G6)</f>
        <v>46.13</v>
      </c>
      <c r="I6" s="583">
        <f>+D6-H6</f>
        <v>403.87</v>
      </c>
      <c r="J6" s="388"/>
    </row>
    <row r="7" spans="2:12" s="225" customFormat="1" ht="54.75" customHeight="1" thickBot="1" x14ac:dyDescent="0.25">
      <c r="B7" s="590">
        <v>3</v>
      </c>
      <c r="C7" s="656" t="s">
        <v>12</v>
      </c>
      <c r="D7" s="661">
        <v>310</v>
      </c>
      <c r="E7" s="577">
        <v>9.3000000000000007</v>
      </c>
      <c r="F7" s="577">
        <v>0</v>
      </c>
      <c r="G7" s="577">
        <v>18.600000000000001</v>
      </c>
      <c r="H7" s="578">
        <f>SUM(E7:G7)</f>
        <v>27.900000000000002</v>
      </c>
      <c r="I7" s="578">
        <f>+D7-H7</f>
        <v>282.10000000000002</v>
      </c>
      <c r="J7" s="423"/>
      <c r="K7" s="422"/>
      <c r="L7" s="421"/>
    </row>
    <row r="8" spans="2:12" ht="36" customHeight="1" thickBot="1" x14ac:dyDescent="0.35">
      <c r="B8" s="666" t="s">
        <v>8</v>
      </c>
      <c r="C8" s="532"/>
      <c r="D8" s="385">
        <f>+D7+D6+D5</f>
        <v>1070</v>
      </c>
      <c r="E8" s="385">
        <f>+E7+E6+E5</f>
        <v>32.1</v>
      </c>
      <c r="F8" s="385">
        <f>SUM(F5:F7)</f>
        <v>55.11</v>
      </c>
      <c r="G8" s="385">
        <f>+G7</f>
        <v>18.600000000000001</v>
      </c>
      <c r="H8" s="385">
        <f>+H7+H6+H5</f>
        <v>105.81</v>
      </c>
      <c r="I8" s="385">
        <f>+I7+I6+I5</f>
        <v>964.19</v>
      </c>
      <c r="J8" s="434" t="s">
        <v>51</v>
      </c>
    </row>
    <row r="9" spans="2:12" x14ac:dyDescent="0.2">
      <c r="B9" s="13"/>
      <c r="D9" s="14"/>
      <c r="E9" s="14"/>
      <c r="F9" s="14"/>
      <c r="G9" s="14"/>
      <c r="H9" s="14"/>
      <c r="I9" s="14"/>
      <c r="J9" s="5"/>
    </row>
    <row r="10" spans="2:12" x14ac:dyDescent="0.2">
      <c r="B10" s="13"/>
      <c r="D10" s="14"/>
      <c r="E10" s="14"/>
      <c r="F10" s="14"/>
      <c r="G10" s="14"/>
      <c r="H10" s="14"/>
      <c r="I10" s="14"/>
      <c r="J10" s="5"/>
    </row>
    <row r="11" spans="2:12" x14ac:dyDescent="0.2">
      <c r="B11" s="13"/>
      <c r="D11" s="14"/>
      <c r="E11" s="14"/>
      <c r="F11" s="14"/>
      <c r="G11" s="14"/>
      <c r="H11" s="14"/>
      <c r="I11" s="14"/>
      <c r="J11" s="5"/>
    </row>
    <row r="12" spans="2:12" x14ac:dyDescent="0.2">
      <c r="B12" s="13"/>
      <c r="C12" s="5"/>
      <c r="D12" s="14"/>
      <c r="E12" s="14"/>
      <c r="F12" s="14"/>
      <c r="G12" s="14"/>
      <c r="H12" s="14"/>
      <c r="I12" s="14"/>
      <c r="J12" s="5"/>
    </row>
    <row r="13" spans="2:12" x14ac:dyDescent="0.2">
      <c r="B13" s="13"/>
      <c r="C13" s="5" t="str">
        <f>CONTRATO!C18</f>
        <v>SR. HERNAN JOSE TORRES ROMERO</v>
      </c>
      <c r="D13" s="14"/>
      <c r="E13" s="14"/>
      <c r="F13" s="14" t="str">
        <f>CONTRATO!F18</f>
        <v>LIC. NAHIN ARNELGE FERRUFINO BENITEZ</v>
      </c>
      <c r="G13" s="14"/>
      <c r="H13" s="14"/>
      <c r="I13" s="14"/>
      <c r="J13" s="5" t="str">
        <f>CONTRATO!K18</f>
        <v>LICDA. GLORIA ISABEL GONZALEZ</v>
      </c>
    </row>
    <row r="14" spans="2:12" x14ac:dyDescent="0.2">
      <c r="B14" s="13"/>
      <c r="C14" s="5" t="str">
        <f>CONTRATO!C19</f>
        <v>SINDICO MPAL.</v>
      </c>
      <c r="D14" s="14"/>
      <c r="E14" s="14"/>
      <c r="F14" s="14" t="str">
        <f>CONTRATO!F19</f>
        <v>ALCALDE MPAL</v>
      </c>
      <c r="G14" s="14" t="s">
        <v>47</v>
      </c>
      <c r="H14" s="14"/>
      <c r="I14" s="14"/>
      <c r="J14" s="5" t="str">
        <f>CONTRATO!K19</f>
        <v>CONTADORA MPAL.</v>
      </c>
    </row>
    <row r="15" spans="2:12" x14ac:dyDescent="0.2">
      <c r="B15" s="13"/>
      <c r="C15" s="5"/>
      <c r="D15" s="14"/>
      <c r="E15" s="14"/>
      <c r="F15" s="14"/>
      <c r="G15" s="14"/>
      <c r="H15" s="14"/>
      <c r="I15" s="14"/>
      <c r="J15" s="5"/>
    </row>
    <row r="16" spans="2:12" x14ac:dyDescent="0.2">
      <c r="B16" s="13"/>
      <c r="C16" s="5"/>
      <c r="D16" s="14"/>
      <c r="E16" s="14"/>
      <c r="F16" s="14"/>
      <c r="G16" s="14"/>
      <c r="H16" s="14"/>
      <c r="I16" s="14"/>
      <c r="J16" s="5"/>
    </row>
    <row r="17" spans="2:13" x14ac:dyDescent="0.2">
      <c r="B17" s="13"/>
      <c r="C17" s="5"/>
      <c r="D17" s="14" t="str">
        <f>CONTRATO!D23</f>
        <v>LICDA. CARINA PATRICIA FLORES</v>
      </c>
      <c r="E17" s="14"/>
      <c r="F17" s="14"/>
      <c r="G17" s="14"/>
      <c r="H17" s="14"/>
      <c r="I17" s="14"/>
      <c r="J17" s="5"/>
    </row>
    <row r="18" spans="2:13" x14ac:dyDescent="0.2">
      <c r="B18" s="13"/>
      <c r="C18" s="5"/>
      <c r="D18" s="14" t="str">
        <f>CONTRATO!D24</f>
        <v>JEFA DE DESARROLLO HUMANO</v>
      </c>
      <c r="E18" s="14"/>
      <c r="F18" s="14"/>
      <c r="G18" s="14" t="str">
        <f>CONTRATO!G23</f>
        <v>SR. MARIO ALBERTO DIAZ</v>
      </c>
      <c r="H18" s="14"/>
      <c r="I18" s="14"/>
      <c r="J18" s="5"/>
    </row>
    <row r="19" spans="2:13" x14ac:dyDescent="0.2">
      <c r="B19" s="13"/>
      <c r="C19" s="5"/>
      <c r="D19" s="14"/>
      <c r="E19" s="14"/>
      <c r="F19" s="14"/>
      <c r="G19" s="14" t="str">
        <f>CONTRATO!G24</f>
        <v>TESORERO MPAL.</v>
      </c>
      <c r="H19" s="14"/>
      <c r="I19" s="14"/>
      <c r="J19" s="5"/>
    </row>
    <row r="20" spans="2:13" s="54" customFormat="1" ht="15.75" x14ac:dyDescent="0.25">
      <c r="B20" s="286"/>
      <c r="C20" s="419"/>
      <c r="D20" s="75"/>
      <c r="E20" s="75"/>
      <c r="F20" s="75"/>
      <c r="G20" s="75"/>
      <c r="H20" s="75"/>
      <c r="M20" s="7"/>
    </row>
    <row r="21" spans="2:13" s="54" customFormat="1" ht="15.75" x14ac:dyDescent="0.25">
      <c r="B21" s="286"/>
      <c r="C21" s="419"/>
      <c r="D21" s="75"/>
      <c r="E21" s="75"/>
      <c r="F21" s="75"/>
      <c r="G21" s="75"/>
      <c r="H21" s="75"/>
      <c r="I21" s="420"/>
      <c r="J21" s="420"/>
      <c r="K21" s="420"/>
      <c r="L21" s="420"/>
      <c r="M21" s="7"/>
    </row>
    <row r="22" spans="2:13" s="54" customFormat="1" ht="15.75" x14ac:dyDescent="0.25">
      <c r="B22" s="286"/>
      <c r="C22" s="419"/>
      <c r="D22" s="75"/>
      <c r="E22" s="75"/>
      <c r="F22" s="75"/>
      <c r="G22" s="75"/>
      <c r="J22" s="420"/>
      <c r="K22" s="420"/>
      <c r="L22" s="420"/>
      <c r="M22" s="7"/>
    </row>
    <row r="23" spans="2:13" s="54" customFormat="1" ht="15.75" x14ac:dyDescent="0.25">
      <c r="L23" s="75"/>
    </row>
    <row r="24" spans="2:13" x14ac:dyDescent="0.2">
      <c r="L24" s="3"/>
    </row>
    <row r="25" spans="2:13" ht="13.5" customHeight="1" x14ac:dyDescent="0.2">
      <c r="B25" s="75"/>
      <c r="C25" s="75"/>
      <c r="D25" s="75"/>
      <c r="E25" s="75"/>
      <c r="F25" s="75"/>
      <c r="H25" s="783"/>
      <c r="I25" s="783"/>
      <c r="J25" s="3"/>
      <c r="K25" s="3"/>
      <c r="L25" s="3"/>
    </row>
    <row r="26" spans="2:13" ht="26.25" customHeight="1" x14ac:dyDescent="0.2">
      <c r="B26" s="170"/>
      <c r="C26" s="55"/>
      <c r="D26" s="170"/>
      <c r="E26" s="170"/>
      <c r="F26" s="575"/>
      <c r="G26" s="493"/>
    </row>
    <row r="27" spans="2:13" ht="18.75" customHeight="1" x14ac:dyDescent="0.2">
      <c r="B27" s="13"/>
      <c r="G27" s="13"/>
    </row>
    <row r="28" spans="2:13" x14ac:dyDescent="0.2">
      <c r="B28" s="5"/>
    </row>
    <row r="29" spans="2:13" x14ac:dyDescent="0.2">
      <c r="B29" s="5"/>
      <c r="I29" s="5"/>
    </row>
    <row r="30" spans="2:13" x14ac:dyDescent="0.2">
      <c r="B30" s="5"/>
      <c r="I30" s="5"/>
    </row>
    <row r="31" spans="2:13" x14ac:dyDescent="0.2">
      <c r="B31" s="1"/>
      <c r="C31" s="1"/>
      <c r="D31" s="1"/>
      <c r="E31" s="2"/>
      <c r="F31" s="2"/>
      <c r="G31" s="2"/>
      <c r="H31" s="1"/>
      <c r="I31" s="1"/>
      <c r="J31" s="1"/>
    </row>
    <row r="32" spans="2:13" x14ac:dyDescent="0.2">
      <c r="B32" s="1"/>
      <c r="C32" s="1"/>
      <c r="D32" s="1"/>
      <c r="E32" s="2"/>
      <c r="F32" s="2"/>
      <c r="G32" s="5"/>
      <c r="J32" s="1"/>
    </row>
    <row r="33" spans="2:10" x14ac:dyDescent="0.2">
      <c r="B33" s="1"/>
      <c r="C33" s="1"/>
      <c r="D33" s="1"/>
      <c r="E33" s="2"/>
      <c r="F33" s="2"/>
      <c r="G33" s="14"/>
      <c r="J33" s="1"/>
    </row>
    <row r="34" spans="2:10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">
      <c r="B36" s="1"/>
      <c r="C36" s="1"/>
      <c r="D36" s="1"/>
      <c r="E36" s="1"/>
      <c r="F36" s="1"/>
      <c r="G36" s="1"/>
      <c r="H36" s="1"/>
      <c r="I36" s="1"/>
      <c r="J36" s="1"/>
    </row>
  </sheetData>
  <mergeCells count="2">
    <mergeCell ref="H25:I25"/>
    <mergeCell ref="B4:J4"/>
  </mergeCells>
  <printOptions horizontalCentered="1"/>
  <pageMargins left="0.59055118110236227" right="0" top="0.19685039370078741" bottom="3.937007874015748E-2" header="0.19685039370078741" footer="0"/>
  <pageSetup paperSize="5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M28"/>
  <sheetViews>
    <sheetView topLeftCell="A7" zoomScale="75" zoomScaleNormal="75" workbookViewId="0">
      <selection activeCell="H16" sqref="H16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30" customWidth="1"/>
    <col min="4" max="4" width="16" style="6" customWidth="1"/>
    <col min="5" max="5" width="13.28515625" style="6" customWidth="1"/>
    <col min="6" max="7" width="13.85546875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2" spans="2:12" x14ac:dyDescent="0.2">
      <c r="E2" s="5" t="str">
        <f>DESPACHO!F3</f>
        <v>PLANILLA DE SUELDO DE  SEPTIEMBRE DE 2019</v>
      </c>
    </row>
    <row r="3" spans="2:12" ht="30" customHeight="1" thickBot="1" x14ac:dyDescent="0.3">
      <c r="B3" s="18"/>
      <c r="C3" s="134"/>
      <c r="D3" s="16"/>
      <c r="E3" s="16"/>
      <c r="F3" s="16"/>
      <c r="G3" s="16"/>
      <c r="H3" s="16"/>
      <c r="I3" s="19"/>
      <c r="J3" s="163"/>
      <c r="K3" s="163"/>
      <c r="L3" s="164"/>
    </row>
    <row r="4" spans="2:12" ht="82.5" customHeight="1" thickBot="1" x14ac:dyDescent="0.25">
      <c r="B4" s="86" t="s">
        <v>13</v>
      </c>
      <c r="C4" s="141" t="s">
        <v>28</v>
      </c>
      <c r="D4" s="88" t="s">
        <v>14</v>
      </c>
      <c r="E4" s="87" t="s">
        <v>15</v>
      </c>
      <c r="F4" s="88" t="s">
        <v>16</v>
      </c>
      <c r="G4" s="84" t="s">
        <v>4</v>
      </c>
      <c r="H4" s="84" t="s">
        <v>0</v>
      </c>
      <c r="I4" s="88" t="s">
        <v>138</v>
      </c>
      <c r="J4" s="88" t="s">
        <v>17</v>
      </c>
      <c r="K4" s="88" t="s">
        <v>18</v>
      </c>
      <c r="L4" s="89" t="s">
        <v>19</v>
      </c>
    </row>
    <row r="5" spans="2:12" ht="23.25" customHeight="1" thickBot="1" x14ac:dyDescent="0.25">
      <c r="B5" s="697" t="s">
        <v>33</v>
      </c>
      <c r="C5" s="698"/>
      <c r="D5" s="698"/>
      <c r="E5" s="698"/>
      <c r="F5" s="698"/>
      <c r="G5" s="698"/>
      <c r="H5" s="698"/>
      <c r="I5" s="698"/>
      <c r="J5" s="698"/>
      <c r="K5" s="698"/>
      <c r="L5" s="699"/>
    </row>
    <row r="6" spans="2:12" ht="47.25" customHeight="1" x14ac:dyDescent="0.2">
      <c r="B6" s="234">
        <v>1</v>
      </c>
      <c r="C6" s="277" t="s">
        <v>98</v>
      </c>
      <c r="D6" s="334">
        <v>410</v>
      </c>
      <c r="E6" s="335">
        <v>12.3</v>
      </c>
      <c r="F6" s="335">
        <v>0</v>
      </c>
      <c r="G6" s="335">
        <v>29.73</v>
      </c>
      <c r="H6" s="335">
        <v>0</v>
      </c>
      <c r="I6" s="335">
        <v>0</v>
      </c>
      <c r="J6" s="336">
        <f>SUM(E6:I6)</f>
        <v>42.03</v>
      </c>
      <c r="K6" s="336">
        <f>+D6-J6</f>
        <v>367.97</v>
      </c>
      <c r="L6" s="567"/>
    </row>
    <row r="7" spans="2:12" ht="47.25" customHeight="1" x14ac:dyDescent="0.2">
      <c r="B7" s="60">
        <v>2</v>
      </c>
      <c r="C7" s="282" t="s">
        <v>85</v>
      </c>
      <c r="D7" s="337">
        <v>580</v>
      </c>
      <c r="E7" s="324">
        <v>17.399999999999999</v>
      </c>
      <c r="F7" s="324">
        <v>0</v>
      </c>
      <c r="G7" s="324">
        <v>0</v>
      </c>
      <c r="H7" s="323">
        <v>43.5</v>
      </c>
      <c r="I7" s="264">
        <v>22.38</v>
      </c>
      <c r="J7" s="323">
        <f>SUM(E7:I7)</f>
        <v>83.28</v>
      </c>
      <c r="K7" s="323">
        <f>+D7-J7</f>
        <v>496.72</v>
      </c>
      <c r="L7" s="568"/>
    </row>
    <row r="8" spans="2:12" ht="47.25" customHeight="1" x14ac:dyDescent="0.2">
      <c r="B8" s="60">
        <v>3</v>
      </c>
      <c r="C8" s="282" t="s">
        <v>35</v>
      </c>
      <c r="D8" s="337">
        <v>475</v>
      </c>
      <c r="E8" s="324">
        <v>14.25</v>
      </c>
      <c r="F8" s="324">
        <v>0</v>
      </c>
      <c r="G8" s="324">
        <v>0</v>
      </c>
      <c r="H8" s="323">
        <v>35.630000000000003</v>
      </c>
      <c r="I8" s="264">
        <v>0</v>
      </c>
      <c r="J8" s="323">
        <f>SUM(E8:I8)</f>
        <v>49.88</v>
      </c>
      <c r="K8" s="323">
        <f>+D8-J8</f>
        <v>425.12</v>
      </c>
      <c r="L8" s="568"/>
    </row>
    <row r="9" spans="2:12" ht="47.25" customHeight="1" x14ac:dyDescent="0.2">
      <c r="B9" s="60">
        <v>4</v>
      </c>
      <c r="C9" s="282" t="s">
        <v>35</v>
      </c>
      <c r="D9" s="337">
        <v>370</v>
      </c>
      <c r="E9" s="324">
        <v>11.1</v>
      </c>
      <c r="F9" s="324">
        <v>26.83</v>
      </c>
      <c r="G9" s="324">
        <v>0</v>
      </c>
      <c r="H9" s="323">
        <v>0</v>
      </c>
      <c r="I9" s="265">
        <v>0</v>
      </c>
      <c r="J9" s="323">
        <f>SUM(E9:I9)</f>
        <v>37.93</v>
      </c>
      <c r="K9" s="323">
        <f>+D9-J9</f>
        <v>332.07</v>
      </c>
      <c r="L9" s="568"/>
    </row>
    <row r="10" spans="2:12" ht="47.25" customHeight="1" thickBot="1" x14ac:dyDescent="0.25">
      <c r="B10" s="96">
        <v>5</v>
      </c>
      <c r="C10" s="243" t="s">
        <v>35</v>
      </c>
      <c r="D10" s="338">
        <v>360</v>
      </c>
      <c r="E10" s="339">
        <v>10.8</v>
      </c>
      <c r="F10" s="339">
        <v>26.1</v>
      </c>
      <c r="G10" s="339">
        <v>0</v>
      </c>
      <c r="H10" s="340">
        <v>0</v>
      </c>
      <c r="I10" s="341">
        <v>0</v>
      </c>
      <c r="J10" s="340">
        <f>SUM(E10:I10)</f>
        <v>36.900000000000006</v>
      </c>
      <c r="K10" s="340">
        <f>+D10-J10</f>
        <v>323.10000000000002</v>
      </c>
      <c r="L10" s="569"/>
    </row>
    <row r="11" spans="2:12" ht="33" customHeight="1" thickBot="1" x14ac:dyDescent="0.3">
      <c r="B11" s="700" t="s">
        <v>8</v>
      </c>
      <c r="C11" s="701"/>
      <c r="D11" s="349">
        <f>SUM(D6:D10)</f>
        <v>2195</v>
      </c>
      <c r="E11" s="349">
        <f>SUM(E6:E10)</f>
        <v>65.850000000000009</v>
      </c>
      <c r="F11" s="349">
        <f t="shared" ref="E11:K11" si="0">SUM(F6:F10)</f>
        <v>52.93</v>
      </c>
      <c r="G11" s="349">
        <f t="shared" si="0"/>
        <v>29.73</v>
      </c>
      <c r="H11" s="349">
        <f>SUM(H6:H10)</f>
        <v>79.13</v>
      </c>
      <c r="I11" s="349">
        <f t="shared" si="0"/>
        <v>22.38</v>
      </c>
      <c r="J11" s="349">
        <f>SUM(J6:J10)</f>
        <v>250.02</v>
      </c>
      <c r="K11" s="349">
        <f t="shared" si="0"/>
        <v>1944.98</v>
      </c>
      <c r="L11" s="229" t="s">
        <v>58</v>
      </c>
    </row>
    <row r="12" spans="2:12" x14ac:dyDescent="0.2">
      <c r="B12" s="13"/>
      <c r="D12" s="14"/>
      <c r="E12" s="14"/>
      <c r="F12" s="14"/>
      <c r="G12" s="14"/>
      <c r="H12" s="14"/>
      <c r="I12" s="14"/>
      <c r="J12" s="14"/>
      <c r="K12" s="14"/>
      <c r="L12" s="5"/>
    </row>
    <row r="13" spans="2:12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2" x14ac:dyDescent="0.2">
      <c r="B14" s="13"/>
      <c r="C14" s="215"/>
      <c r="D14" s="301"/>
      <c r="E14" s="301"/>
      <c r="F14" s="301"/>
      <c r="G14" s="301"/>
      <c r="H14" s="301"/>
      <c r="I14" s="301"/>
      <c r="J14" s="301"/>
      <c r="K14" s="301"/>
      <c r="L14" s="5"/>
    </row>
    <row r="15" spans="2:12" x14ac:dyDescent="0.2">
      <c r="B15" s="13"/>
      <c r="C15" s="215" t="str">
        <f>DESPACHO!C16</f>
        <v xml:space="preserve">SR. HERNAN TORRES ROMERO </v>
      </c>
      <c r="D15" s="301"/>
      <c r="E15" s="301"/>
      <c r="F15" s="301" t="str">
        <f>DESPACHO!F16</f>
        <v>LICDO. NAHIN ARNELGE FERRUFINO</v>
      </c>
      <c r="G15" s="301"/>
      <c r="H15" s="301"/>
      <c r="I15" s="301"/>
      <c r="J15" s="301" t="str">
        <f>DESPACHO!J16</f>
        <v xml:space="preserve">LICDA. GLORIA ISABEL GONZALEZ </v>
      </c>
      <c r="K15" s="301"/>
      <c r="L15" s="5"/>
    </row>
    <row r="16" spans="2:12" x14ac:dyDescent="0.2">
      <c r="B16" s="13"/>
      <c r="C16" s="215" t="str">
        <f>DESPACHO!C17</f>
        <v>SINDICO MPAL.</v>
      </c>
      <c r="D16" s="301"/>
      <c r="E16" s="301"/>
      <c r="F16" s="301" t="str">
        <f>DESPACHO!F17</f>
        <v>ALCALDE MUNICIPAL</v>
      </c>
      <c r="G16" s="301"/>
      <c r="H16" s="301"/>
      <c r="I16" s="301"/>
      <c r="J16" s="301" t="str">
        <f>DESPACHO!J17</f>
        <v>CONTADORA MPAL.</v>
      </c>
      <c r="K16" s="301"/>
      <c r="L16" s="5"/>
    </row>
    <row r="17" spans="2:13" x14ac:dyDescent="0.2">
      <c r="B17" s="13"/>
      <c r="C17" s="215"/>
      <c r="D17" s="301"/>
      <c r="E17" s="301"/>
      <c r="F17" s="301"/>
      <c r="G17" s="301"/>
      <c r="H17" s="301"/>
      <c r="I17" s="301"/>
      <c r="J17" s="301"/>
      <c r="K17" s="301"/>
      <c r="L17" s="5"/>
    </row>
    <row r="18" spans="2:13" ht="15" x14ac:dyDescent="0.2">
      <c r="B18" s="38"/>
      <c r="C18" s="215"/>
      <c r="D18" s="3"/>
      <c r="E18" s="3"/>
      <c r="F18" s="3"/>
      <c r="G18" s="3"/>
      <c r="H18" s="3"/>
      <c r="I18" s="3"/>
      <c r="J18" s="3"/>
      <c r="K18" s="3"/>
      <c r="L18" s="38"/>
      <c r="M18" s="38"/>
    </row>
    <row r="19" spans="2:13" ht="15" x14ac:dyDescent="0.2">
      <c r="B19" s="38"/>
      <c r="C19" s="215"/>
      <c r="D19" s="3" t="str">
        <f>DESPACHO!D20</f>
        <v>LICDA. CARINA PATRICIA FLORES</v>
      </c>
      <c r="E19" s="3"/>
      <c r="F19" s="3"/>
      <c r="G19" s="3"/>
      <c r="H19" s="3" t="str">
        <f>DESPACHO!H20</f>
        <v>SR. MARIO ALBERTO DIAZ</v>
      </c>
      <c r="I19" s="3"/>
      <c r="J19" s="3"/>
      <c r="K19" s="3"/>
      <c r="L19" s="38"/>
      <c r="M19" s="38"/>
    </row>
    <row r="20" spans="2:13" ht="15.75" x14ac:dyDescent="0.25">
      <c r="B20" s="124"/>
      <c r="C20" s="215"/>
      <c r="D20" s="3" t="str">
        <f>DESPACHO!D21</f>
        <v>JEFA DE DESARROLLO HUMANO</v>
      </c>
      <c r="E20" s="3"/>
      <c r="F20" s="3"/>
      <c r="G20" s="3"/>
      <c r="H20" s="3" t="str">
        <f>DESPACHO!H21</f>
        <v>TESORERO MPAL</v>
      </c>
      <c r="I20" s="3"/>
      <c r="J20" s="3"/>
      <c r="K20" s="3"/>
      <c r="L20" s="38"/>
      <c r="M20" s="38"/>
    </row>
    <row r="21" spans="2:13" ht="15.75" x14ac:dyDescent="0.25">
      <c r="B21" s="124"/>
      <c r="C21" s="215"/>
      <c r="D21" s="3"/>
      <c r="E21" s="3"/>
      <c r="F21" s="3"/>
      <c r="G21" s="3"/>
      <c r="H21" s="3"/>
      <c r="I21" s="3"/>
      <c r="J21" s="3"/>
      <c r="K21" s="3"/>
      <c r="L21" s="38"/>
      <c r="M21" s="38"/>
    </row>
    <row r="22" spans="2:13" ht="15.75" customHeight="1" x14ac:dyDescent="0.25">
      <c r="B22" s="124"/>
      <c r="C22" s="288"/>
      <c r="D22" s="38"/>
      <c r="E22" s="38"/>
      <c r="F22" s="38"/>
      <c r="G22" s="38"/>
      <c r="H22" s="38"/>
      <c r="I22" s="38"/>
      <c r="M22" s="38"/>
    </row>
    <row r="23" spans="2:13" ht="15.75" x14ac:dyDescent="0.25">
      <c r="B23" s="38"/>
      <c r="C23" s="288"/>
      <c r="D23" s="38"/>
      <c r="E23" s="124"/>
      <c r="F23" s="124"/>
      <c r="G23" s="124"/>
      <c r="H23" s="38"/>
      <c r="I23" s="38"/>
      <c r="M23" s="38"/>
    </row>
    <row r="24" spans="2:13" ht="15.75" x14ac:dyDescent="0.25">
      <c r="B24" s="38"/>
      <c r="C24" s="288"/>
      <c r="D24" s="38"/>
      <c r="E24" s="124"/>
      <c r="F24" s="124"/>
      <c r="G24" s="124"/>
      <c r="H24" s="38"/>
      <c r="I24" s="38"/>
      <c r="J24" s="117"/>
      <c r="K24" s="38"/>
      <c r="L24" s="38"/>
      <c r="M24" s="38"/>
    </row>
    <row r="25" spans="2:13" ht="15.75" x14ac:dyDescent="0.25">
      <c r="B25" s="38"/>
      <c r="C25" s="288"/>
      <c r="D25" s="38"/>
      <c r="E25" s="124"/>
      <c r="F25" s="124"/>
      <c r="G25" s="124"/>
      <c r="H25" s="38"/>
      <c r="I25" s="38"/>
      <c r="J25" s="38"/>
      <c r="K25" s="38"/>
      <c r="L25" s="38"/>
      <c r="M25" s="38"/>
    </row>
    <row r="26" spans="2:13" ht="14.25" x14ac:dyDescent="0.2">
      <c r="B26" s="34"/>
      <c r="C26" s="144"/>
      <c r="D26" s="34"/>
      <c r="E26" s="34"/>
      <c r="F26" s="34"/>
      <c r="G26" s="34"/>
      <c r="H26" s="34"/>
      <c r="I26" s="34"/>
      <c r="J26" s="34"/>
      <c r="K26" s="34"/>
      <c r="L26" s="34"/>
    </row>
    <row r="27" spans="2:13" x14ac:dyDescent="0.2">
      <c r="B27" s="1"/>
      <c r="C27" s="216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1"/>
      <c r="C28" s="216"/>
      <c r="D28" s="1"/>
      <c r="E28" s="1"/>
      <c r="F28" s="1"/>
      <c r="G28" s="1"/>
      <c r="H28" s="1"/>
      <c r="I28" s="1"/>
      <c r="J28" s="1"/>
      <c r="K28" s="1"/>
      <c r="L28" s="1"/>
    </row>
  </sheetData>
  <mergeCells count="2">
    <mergeCell ref="B5:L5"/>
    <mergeCell ref="B11:C11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3:L29"/>
  <sheetViews>
    <sheetView topLeftCell="A13" zoomScale="50" zoomScaleNormal="50" zoomScaleSheetLayoutView="100" zoomScalePageLayoutView="85" workbookViewId="0">
      <selection activeCell="I18" sqref="I18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30" customWidth="1"/>
    <col min="4" max="4" width="18.42578125" style="6" customWidth="1"/>
    <col min="5" max="5" width="16.5703125" style="6" customWidth="1"/>
    <col min="6" max="6" width="16.85546875" style="6" customWidth="1"/>
    <col min="7" max="7" width="15.7109375" style="6" customWidth="1"/>
    <col min="8" max="8" width="15.7109375" style="130" customWidth="1"/>
    <col min="9" max="9" width="17.7109375" style="6" customWidth="1"/>
    <col min="10" max="10" width="18.7109375" style="6" customWidth="1"/>
    <col min="11" max="11" width="31.28515625" style="6" customWidth="1"/>
    <col min="12" max="16384" width="11.42578125" style="6"/>
  </cols>
  <sheetData>
    <row r="3" spans="2:11" ht="29.25" customHeight="1" x14ac:dyDescent="0.25">
      <c r="E3" s="124" t="str">
        <f>'GERENCIA GRAL'!E2</f>
        <v>PLANILLA DE SUELDO DE  SEPTIEMBRE DE 2019</v>
      </c>
    </row>
    <row r="5" spans="2:11" ht="16.5" thickBot="1" x14ac:dyDescent="0.3">
      <c r="B5" s="108"/>
      <c r="C5" s="217"/>
      <c r="D5" s="54"/>
      <c r="E5" s="54"/>
      <c r="F5" s="54"/>
      <c r="G5" s="54"/>
      <c r="H5" s="131"/>
      <c r="I5" s="66"/>
      <c r="J5" s="68"/>
      <c r="K5" s="54"/>
    </row>
    <row r="6" spans="2:11" ht="75.75" customHeight="1" thickBot="1" x14ac:dyDescent="0.25">
      <c r="B6" s="414" t="s">
        <v>13</v>
      </c>
      <c r="C6" s="222" t="s">
        <v>1</v>
      </c>
      <c r="D6" s="223" t="s">
        <v>21</v>
      </c>
      <c r="E6" s="223" t="s">
        <v>2</v>
      </c>
      <c r="F6" s="223" t="s">
        <v>16</v>
      </c>
      <c r="G6" s="223" t="s">
        <v>22</v>
      </c>
      <c r="H6" s="562" t="s">
        <v>138</v>
      </c>
      <c r="I6" s="223" t="s">
        <v>23</v>
      </c>
      <c r="J6" s="223" t="s">
        <v>18</v>
      </c>
      <c r="K6" s="224" t="s">
        <v>24</v>
      </c>
    </row>
    <row r="7" spans="2:11" ht="22.5" customHeight="1" thickBot="1" x14ac:dyDescent="0.25">
      <c r="B7" s="707" t="s">
        <v>27</v>
      </c>
      <c r="C7" s="708"/>
      <c r="D7" s="708"/>
      <c r="E7" s="708"/>
      <c r="F7" s="708"/>
      <c r="G7" s="708"/>
      <c r="H7" s="708"/>
      <c r="I7" s="708"/>
      <c r="J7" s="708"/>
      <c r="K7" s="709"/>
    </row>
    <row r="8" spans="2:11" ht="55.5" customHeight="1" x14ac:dyDescent="0.3">
      <c r="B8" s="159">
        <v>1</v>
      </c>
      <c r="C8" s="369" t="s">
        <v>43</v>
      </c>
      <c r="D8" s="370">
        <v>940</v>
      </c>
      <c r="E8" s="371">
        <v>28.2</v>
      </c>
      <c r="F8" s="372">
        <v>68.150000000000006</v>
      </c>
      <c r="G8" s="373" t="s">
        <v>56</v>
      </c>
      <c r="H8" s="371">
        <v>54.84</v>
      </c>
      <c r="I8" s="371">
        <f>SUM(E8:H8)</f>
        <v>151.19</v>
      </c>
      <c r="J8" s="473">
        <f>D8-I8</f>
        <v>788.81</v>
      </c>
      <c r="K8" s="474"/>
    </row>
    <row r="9" spans="2:11" ht="55.5" customHeight="1" x14ac:dyDescent="0.3">
      <c r="B9" s="171">
        <v>2</v>
      </c>
      <c r="C9" s="469" t="s">
        <v>127</v>
      </c>
      <c r="D9" s="356">
        <v>725</v>
      </c>
      <c r="E9" s="470">
        <v>21.75</v>
      </c>
      <c r="F9" s="471" t="s">
        <v>140</v>
      </c>
      <c r="G9" s="472">
        <v>52.56</v>
      </c>
      <c r="H9" s="360">
        <v>35.54</v>
      </c>
      <c r="I9" s="371">
        <f>SUM(E9:H9)</f>
        <v>109.85</v>
      </c>
      <c r="J9" s="473">
        <f>D9-I9</f>
        <v>615.15</v>
      </c>
      <c r="K9" s="475"/>
    </row>
    <row r="10" spans="2:11" ht="60" customHeight="1" thickBot="1" x14ac:dyDescent="0.35">
      <c r="B10" s="158">
        <v>3</v>
      </c>
      <c r="C10" s="374" t="s">
        <v>72</v>
      </c>
      <c r="D10" s="375">
        <v>350</v>
      </c>
      <c r="E10" s="376">
        <v>10.5</v>
      </c>
      <c r="F10" s="372">
        <v>25.38</v>
      </c>
      <c r="G10" s="377">
        <v>0</v>
      </c>
      <c r="H10" s="378">
        <v>0</v>
      </c>
      <c r="I10" s="371">
        <f>SUM(E10:H10)</f>
        <v>35.879999999999995</v>
      </c>
      <c r="J10" s="473">
        <f>D10-I10</f>
        <v>314.12</v>
      </c>
      <c r="K10" s="476"/>
    </row>
    <row r="11" spans="2:11" ht="23.25" customHeight="1" thickBot="1" x14ac:dyDescent="0.25">
      <c r="B11" s="702" t="s">
        <v>34</v>
      </c>
      <c r="C11" s="703"/>
      <c r="D11" s="703"/>
      <c r="E11" s="703"/>
      <c r="F11" s="703"/>
      <c r="G11" s="703"/>
      <c r="H11" s="703"/>
      <c r="I11" s="703"/>
      <c r="J11" s="703"/>
      <c r="K11" s="704"/>
    </row>
    <row r="12" spans="2:11" ht="58.5" customHeight="1" x14ac:dyDescent="0.2">
      <c r="B12" s="289">
        <v>4</v>
      </c>
      <c r="C12" s="350" t="s">
        <v>78</v>
      </c>
      <c r="D12" s="351">
        <v>940</v>
      </c>
      <c r="E12" s="352">
        <v>28.2</v>
      </c>
      <c r="F12" s="352">
        <v>0</v>
      </c>
      <c r="G12" s="352">
        <v>68.150000000000006</v>
      </c>
      <c r="H12" s="353">
        <v>54.84</v>
      </c>
      <c r="I12" s="354">
        <f t="shared" ref="I12:I17" si="0">SUM(E12:H12)</f>
        <v>151.19</v>
      </c>
      <c r="J12" s="477">
        <f t="shared" ref="J12:J17" si="1">D12-I12</f>
        <v>788.81</v>
      </c>
      <c r="K12" s="480"/>
    </row>
    <row r="13" spans="2:11" ht="60" customHeight="1" x14ac:dyDescent="0.3">
      <c r="B13" s="239">
        <v>5</v>
      </c>
      <c r="C13" s="355" t="s">
        <v>70</v>
      </c>
      <c r="D13" s="356">
        <v>400</v>
      </c>
      <c r="E13" s="357">
        <v>12</v>
      </c>
      <c r="F13" s="358">
        <v>29</v>
      </c>
      <c r="G13" s="359">
        <v>0</v>
      </c>
      <c r="H13" s="333">
        <v>0</v>
      </c>
      <c r="I13" s="360">
        <f t="shared" si="0"/>
        <v>41</v>
      </c>
      <c r="J13" s="478">
        <f t="shared" si="1"/>
        <v>359</v>
      </c>
      <c r="K13" s="481"/>
    </row>
    <row r="14" spans="2:11" ht="60.75" customHeight="1" x14ac:dyDescent="0.3">
      <c r="B14" s="171">
        <v>6</v>
      </c>
      <c r="C14" s="355" t="s">
        <v>72</v>
      </c>
      <c r="D14" s="356">
        <v>480</v>
      </c>
      <c r="E14" s="357">
        <v>14.4</v>
      </c>
      <c r="F14" s="358">
        <v>34.799999999999997</v>
      </c>
      <c r="G14" s="359">
        <v>0</v>
      </c>
      <c r="H14" s="333">
        <v>0</v>
      </c>
      <c r="I14" s="360">
        <f t="shared" si="0"/>
        <v>49.199999999999996</v>
      </c>
      <c r="J14" s="478">
        <f t="shared" si="1"/>
        <v>430.8</v>
      </c>
      <c r="K14" s="481"/>
    </row>
    <row r="15" spans="2:11" ht="60.75" customHeight="1" x14ac:dyDescent="0.3">
      <c r="B15" s="171">
        <v>7</v>
      </c>
      <c r="C15" s="361" t="s">
        <v>48</v>
      </c>
      <c r="D15" s="356">
        <v>350</v>
      </c>
      <c r="E15" s="362">
        <v>10.5</v>
      </c>
      <c r="F15" s="358">
        <v>25.38</v>
      </c>
      <c r="G15" s="359">
        <v>0</v>
      </c>
      <c r="H15" s="333">
        <v>0</v>
      </c>
      <c r="I15" s="360">
        <f t="shared" si="0"/>
        <v>35.879999999999995</v>
      </c>
      <c r="J15" s="478">
        <f t="shared" si="1"/>
        <v>314.12</v>
      </c>
      <c r="K15" s="481"/>
    </row>
    <row r="16" spans="2:11" ht="60.75" customHeight="1" x14ac:dyDescent="0.3">
      <c r="B16" s="171">
        <v>8</v>
      </c>
      <c r="C16" s="355" t="s">
        <v>70</v>
      </c>
      <c r="D16" s="356">
        <v>360</v>
      </c>
      <c r="E16" s="362">
        <v>10.8</v>
      </c>
      <c r="F16" s="358">
        <v>26.1</v>
      </c>
      <c r="G16" s="359">
        <v>0</v>
      </c>
      <c r="H16" s="333">
        <v>0</v>
      </c>
      <c r="I16" s="360">
        <f t="shared" si="0"/>
        <v>36.900000000000006</v>
      </c>
      <c r="J16" s="478">
        <f t="shared" si="1"/>
        <v>323.10000000000002</v>
      </c>
      <c r="K16" s="481"/>
    </row>
    <row r="17" spans="2:12" ht="60.75" customHeight="1" thickBot="1" x14ac:dyDescent="0.35">
      <c r="B17" s="238">
        <v>9</v>
      </c>
      <c r="C17" s="363" t="s">
        <v>70</v>
      </c>
      <c r="D17" s="364">
        <v>380</v>
      </c>
      <c r="E17" s="365">
        <v>11.4</v>
      </c>
      <c r="F17" s="365">
        <v>0</v>
      </c>
      <c r="G17" s="366">
        <v>27.55</v>
      </c>
      <c r="H17" s="367">
        <v>0</v>
      </c>
      <c r="I17" s="368">
        <f>SUM(E17:H17)</f>
        <v>38.950000000000003</v>
      </c>
      <c r="J17" s="479">
        <f t="shared" si="1"/>
        <v>341.05</v>
      </c>
      <c r="K17" s="482"/>
    </row>
    <row r="18" spans="2:12" ht="41.25" customHeight="1" thickBot="1" x14ac:dyDescent="0.25">
      <c r="B18" s="705" t="s">
        <v>8</v>
      </c>
      <c r="C18" s="706"/>
      <c r="D18" s="379">
        <f>SUM(D8:D17)</f>
        <v>4925</v>
      </c>
      <c r="E18" s="379">
        <f>SUM(E8:E17)</f>
        <v>147.75000000000003</v>
      </c>
      <c r="F18" s="379">
        <f>SUM(F8:F17)</f>
        <v>208.80999999999997</v>
      </c>
      <c r="G18" s="379">
        <f>SUM(G8:G17)</f>
        <v>148.26000000000002</v>
      </c>
      <c r="H18" s="379">
        <f>SUM(H8:H17)</f>
        <v>145.22</v>
      </c>
      <c r="I18" s="379">
        <f>SUM(I8:I17)</f>
        <v>650.04</v>
      </c>
      <c r="J18" s="379">
        <f t="shared" ref="E18:J18" si="2">SUM(J8:J17)</f>
        <v>4274.96</v>
      </c>
      <c r="K18" s="566" t="s">
        <v>139</v>
      </c>
    </row>
    <row r="19" spans="2:12" ht="15.75" x14ac:dyDescent="0.2">
      <c r="B19" s="53"/>
      <c r="C19" s="218"/>
      <c r="D19" s="70"/>
      <c r="E19" s="70"/>
      <c r="F19" s="70"/>
      <c r="G19" s="70"/>
      <c r="H19" s="132"/>
      <c r="I19" s="70"/>
      <c r="J19" s="70"/>
      <c r="K19" s="69"/>
    </row>
    <row r="20" spans="2:12" ht="15.75" x14ac:dyDescent="0.2">
      <c r="B20" s="53"/>
      <c r="C20" s="218"/>
      <c r="D20" s="70"/>
      <c r="E20" s="70"/>
      <c r="F20" s="70"/>
      <c r="G20" s="70"/>
      <c r="H20" s="132"/>
      <c r="I20" s="70"/>
      <c r="J20" s="70"/>
      <c r="K20" s="69" t="s">
        <v>47</v>
      </c>
    </row>
    <row r="21" spans="2:12" ht="15.75" x14ac:dyDescent="0.2">
      <c r="B21" s="53"/>
      <c r="C21" s="787"/>
      <c r="D21" s="788"/>
      <c r="E21" s="788"/>
      <c r="F21" s="788"/>
      <c r="G21" s="788"/>
      <c r="H21" s="789"/>
      <c r="I21" s="788"/>
      <c r="J21" s="788"/>
      <c r="K21" s="790"/>
      <c r="L21" s="34"/>
    </row>
    <row r="22" spans="2:12" ht="15.75" x14ac:dyDescent="0.2">
      <c r="B22" s="53"/>
      <c r="C22" s="787" t="str">
        <f>'GERENCIA GRAL'!C15</f>
        <v xml:space="preserve">SR. HERNAN TORRES ROMERO </v>
      </c>
      <c r="D22" s="788"/>
      <c r="E22" s="788"/>
      <c r="F22" s="788"/>
      <c r="G22" s="788" t="str">
        <f>'GERENCIA GRAL'!F15</f>
        <v>LICDO. NAHIN ARNELGE FERRUFINO</v>
      </c>
      <c r="H22" s="789"/>
      <c r="I22" s="788"/>
      <c r="J22" s="788"/>
      <c r="K22" s="790" t="str">
        <f>'GERENCIA GRAL'!J15</f>
        <v xml:space="preserve">LICDA. GLORIA ISABEL GONZALEZ </v>
      </c>
      <c r="L22" s="34"/>
    </row>
    <row r="23" spans="2:12" ht="15.75" x14ac:dyDescent="0.2">
      <c r="B23" s="53"/>
      <c r="C23" s="787" t="str">
        <f>'GERENCIA GRAL'!C16</f>
        <v>SINDICO MPAL.</v>
      </c>
      <c r="D23" s="788"/>
      <c r="E23" s="788"/>
      <c r="F23" s="788"/>
      <c r="G23" s="788" t="str">
        <f>'GERENCIA GRAL'!F16</f>
        <v>ALCALDE MUNICIPAL</v>
      </c>
      <c r="H23" s="789"/>
      <c r="I23" s="788"/>
      <c r="J23" s="788"/>
      <c r="K23" s="790" t="str">
        <f>'GERENCIA GRAL'!J16</f>
        <v>CONTADORA MPAL.</v>
      </c>
      <c r="L23" s="34"/>
    </row>
    <row r="24" spans="2:12" ht="15.75" x14ac:dyDescent="0.2">
      <c r="B24" s="53"/>
      <c r="C24" s="787"/>
      <c r="D24" s="788"/>
      <c r="E24" s="788"/>
      <c r="F24" s="788"/>
      <c r="G24" s="788"/>
      <c r="H24" s="789"/>
      <c r="I24" s="788"/>
      <c r="J24" s="788"/>
      <c r="K24" s="790"/>
      <c r="L24" s="34"/>
    </row>
    <row r="25" spans="2:12" ht="15.75" x14ac:dyDescent="0.2">
      <c r="B25" s="53"/>
      <c r="C25" s="787"/>
      <c r="D25" s="788"/>
      <c r="E25" s="788"/>
      <c r="F25" s="788"/>
      <c r="G25" s="788"/>
      <c r="H25" s="789"/>
      <c r="I25" s="788"/>
      <c r="J25" s="788"/>
      <c r="K25" s="790"/>
      <c r="L25" s="34"/>
    </row>
    <row r="26" spans="2:12" ht="15.75" x14ac:dyDescent="0.2">
      <c r="B26" s="53"/>
      <c r="C26" s="787"/>
      <c r="D26" s="788"/>
      <c r="E26" s="788"/>
      <c r="F26" s="788"/>
      <c r="G26" s="788"/>
      <c r="H26" s="789"/>
      <c r="I26" s="788"/>
      <c r="J26" s="788"/>
      <c r="K26" s="790"/>
      <c r="L26" s="34"/>
    </row>
    <row r="27" spans="2:12" ht="15" x14ac:dyDescent="0.25">
      <c r="B27" s="17"/>
      <c r="C27" s="137" t="str">
        <f>'GERENCIA GRAL'!D19</f>
        <v>LICDA. CARINA PATRICIA FLORES</v>
      </c>
      <c r="D27" s="19"/>
      <c r="E27" s="19"/>
      <c r="F27" s="19"/>
      <c r="G27" s="19" t="str">
        <f>'GERENCIA GRAL'!H19</f>
        <v>SR. MARIO ALBERTO DIAZ</v>
      </c>
      <c r="H27" s="137"/>
      <c r="I27" s="19"/>
      <c r="J27" s="19"/>
      <c r="K27" s="20"/>
      <c r="L27" s="34"/>
    </row>
    <row r="28" spans="2:12" ht="15" x14ac:dyDescent="0.25">
      <c r="C28" s="791" t="str">
        <f>'GERENCIA GRAL'!D20</f>
        <v>JEFA DE DESARROLLO HUMANO</v>
      </c>
      <c r="D28" s="43"/>
      <c r="E28" s="43"/>
      <c r="F28" s="43"/>
      <c r="G28" s="43" t="str">
        <f>'GERENCIA GRAL'!H20</f>
        <v>TESORERO MPAL</v>
      </c>
      <c r="H28" s="791"/>
      <c r="I28" s="52"/>
      <c r="J28" s="43"/>
      <c r="K28" s="34"/>
      <c r="L28" s="34"/>
    </row>
    <row r="29" spans="2:12" ht="15" x14ac:dyDescent="0.25">
      <c r="C29" s="791"/>
      <c r="D29" s="43"/>
      <c r="E29" s="43"/>
      <c r="F29" s="43"/>
      <c r="G29" s="43"/>
      <c r="H29" s="791"/>
      <c r="I29" s="52"/>
      <c r="J29" s="43"/>
      <c r="K29" s="34"/>
      <c r="L29" s="34"/>
    </row>
  </sheetData>
  <mergeCells count="3">
    <mergeCell ref="B11:K11"/>
    <mergeCell ref="B18:C18"/>
    <mergeCell ref="B7:K7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3:N26"/>
  <sheetViews>
    <sheetView topLeftCell="A10" zoomScale="59" zoomScaleNormal="59" workbookViewId="0">
      <pane xSplit="24735" topLeftCell="AD1"/>
      <selection activeCell="G20" sqref="G20"/>
      <selection pane="topRight" activeCell="AD1" sqref="AD1"/>
    </sheetView>
  </sheetViews>
  <sheetFormatPr baseColWidth="10" defaultRowHeight="12.75" x14ac:dyDescent="0.2"/>
  <cols>
    <col min="1" max="1" width="1.28515625" style="6" customWidth="1"/>
    <col min="2" max="2" width="5.7109375" style="6" customWidth="1"/>
    <col min="3" max="3" width="18" style="130" customWidth="1"/>
    <col min="4" max="4" width="19.5703125" style="6" customWidth="1"/>
    <col min="5" max="8" width="12.7109375" style="6" customWidth="1"/>
    <col min="9" max="9" width="12" style="6" customWidth="1"/>
    <col min="10" max="10" width="16.140625" style="6" customWidth="1"/>
    <col min="11" max="11" width="15" style="6" customWidth="1"/>
    <col min="12" max="12" width="37.5703125" style="6" customWidth="1"/>
    <col min="13" max="16384" width="11.42578125" style="6"/>
  </cols>
  <sheetData>
    <row r="3" spans="2:14" ht="18" x14ac:dyDescent="0.25">
      <c r="E3" s="658" t="str">
        <f>CONTABILIDAD!E3</f>
        <v>PLANILLA DE SUELDO DE  SEPTIEMBRE DE 2019</v>
      </c>
    </row>
    <row r="4" spans="2:14" ht="15.75" thickBot="1" x14ac:dyDescent="0.3">
      <c r="B4" s="18"/>
      <c r="C4" s="134"/>
      <c r="D4" s="16"/>
      <c r="E4" s="16"/>
      <c r="F4" s="16"/>
      <c r="G4" s="16"/>
      <c r="H4" s="16"/>
      <c r="I4" s="19"/>
      <c r="J4" s="19"/>
      <c r="K4" s="19"/>
      <c r="L4" s="19"/>
    </row>
    <row r="5" spans="2:14" ht="100.5" customHeight="1" thickBot="1" x14ac:dyDescent="0.25">
      <c r="B5" s="597" t="s">
        <v>13</v>
      </c>
      <c r="C5" s="141" t="s">
        <v>28</v>
      </c>
      <c r="D5" s="557" t="s">
        <v>14</v>
      </c>
      <c r="E5" s="593" t="s">
        <v>15</v>
      </c>
      <c r="F5" s="557" t="s">
        <v>155</v>
      </c>
      <c r="G5" s="594" t="s">
        <v>49</v>
      </c>
      <c r="H5" s="594" t="s">
        <v>125</v>
      </c>
      <c r="I5" s="557" t="s">
        <v>138</v>
      </c>
      <c r="J5" s="595" t="s">
        <v>17</v>
      </c>
      <c r="K5" s="557" t="s">
        <v>18</v>
      </c>
      <c r="L5" s="596" t="s">
        <v>19</v>
      </c>
    </row>
    <row r="6" spans="2:14" ht="24.75" customHeight="1" thickBot="1" x14ac:dyDescent="0.25">
      <c r="B6" s="710" t="s">
        <v>149</v>
      </c>
      <c r="C6" s="711"/>
      <c r="D6" s="711"/>
      <c r="E6" s="711"/>
      <c r="F6" s="711"/>
      <c r="G6" s="711"/>
      <c r="H6" s="711"/>
      <c r="I6" s="711"/>
      <c r="J6" s="711"/>
      <c r="K6" s="711"/>
      <c r="L6" s="712"/>
      <c r="M6" s="169"/>
      <c r="N6" s="169"/>
    </row>
    <row r="7" spans="2:14" ht="60" customHeight="1" thickBot="1" x14ac:dyDescent="0.25">
      <c r="B7" s="98">
        <v>1</v>
      </c>
      <c r="C7" s="591" t="s">
        <v>48</v>
      </c>
      <c r="D7" s="520">
        <v>425</v>
      </c>
      <c r="E7" s="520">
        <v>12.75</v>
      </c>
      <c r="F7" s="520">
        <v>30.81</v>
      </c>
      <c r="G7" s="592">
        <v>0</v>
      </c>
      <c r="H7" s="598">
        <v>0</v>
      </c>
      <c r="I7" s="599">
        <v>0</v>
      </c>
      <c r="J7" s="602">
        <f>SUM(E7:I7)</f>
        <v>43.56</v>
      </c>
      <c r="K7" s="602">
        <f>D7-J7</f>
        <v>381.44</v>
      </c>
      <c r="L7" s="568"/>
    </row>
    <row r="8" spans="2:14" ht="59.25" customHeight="1" thickBot="1" x14ac:dyDescent="0.25">
      <c r="B8" s="662">
        <v>2</v>
      </c>
      <c r="C8" s="589" t="s">
        <v>72</v>
      </c>
      <c r="D8" s="326">
        <v>315</v>
      </c>
      <c r="E8" s="326">
        <v>9.4499999999999993</v>
      </c>
      <c r="F8" s="326">
        <v>0</v>
      </c>
      <c r="G8" s="342">
        <v>22.84</v>
      </c>
      <c r="H8" s="600">
        <v>0</v>
      </c>
      <c r="I8" s="601">
        <v>0</v>
      </c>
      <c r="J8" s="602">
        <f>SUM(E8:I8)</f>
        <v>32.29</v>
      </c>
      <c r="K8" s="603">
        <f>D8-J8</f>
        <v>282.70999999999998</v>
      </c>
      <c r="L8" s="568"/>
    </row>
    <row r="9" spans="2:14" ht="24.75" customHeight="1" thickBot="1" x14ac:dyDescent="0.25">
      <c r="B9" s="702" t="s">
        <v>38</v>
      </c>
      <c r="C9" s="703"/>
      <c r="D9" s="703"/>
      <c r="E9" s="703"/>
      <c r="F9" s="703"/>
      <c r="G9" s="703"/>
      <c r="H9" s="703"/>
      <c r="I9" s="703"/>
      <c r="J9" s="703"/>
      <c r="K9" s="703"/>
      <c r="L9" s="712"/>
      <c r="M9" s="169"/>
      <c r="N9" s="169"/>
    </row>
    <row r="10" spans="2:14" ht="60" customHeight="1" x14ac:dyDescent="0.2">
      <c r="B10" s="663">
        <v>3</v>
      </c>
      <c r="C10" s="343" t="s">
        <v>79</v>
      </c>
      <c r="D10" s="344">
        <v>1140</v>
      </c>
      <c r="E10" s="345">
        <v>30</v>
      </c>
      <c r="F10" s="345">
        <v>82.65</v>
      </c>
      <c r="G10" s="334">
        <v>0</v>
      </c>
      <c r="H10" s="334">
        <v>0</v>
      </c>
      <c r="I10" s="334">
        <v>86.42</v>
      </c>
      <c r="J10" s="336">
        <f>SUM(E10:I10)</f>
        <v>199.07</v>
      </c>
      <c r="K10" s="336">
        <f>D10-J10</f>
        <v>940.93000000000006</v>
      </c>
      <c r="L10" s="263"/>
      <c r="M10" s="169"/>
      <c r="N10" s="169"/>
    </row>
    <row r="11" spans="2:14" ht="60" customHeight="1" x14ac:dyDescent="0.2">
      <c r="B11" s="60">
        <v>4</v>
      </c>
      <c r="C11" s="346" t="s">
        <v>86</v>
      </c>
      <c r="D11" s="347">
        <v>515</v>
      </c>
      <c r="E11" s="264">
        <v>15.45</v>
      </c>
      <c r="F11" s="264">
        <v>37.340000000000003</v>
      </c>
      <c r="G11" s="337">
        <v>0</v>
      </c>
      <c r="H11" s="337">
        <v>0</v>
      </c>
      <c r="I11" s="337">
        <v>0</v>
      </c>
      <c r="J11" s="323">
        <f>SUM(E11:I11)</f>
        <v>52.790000000000006</v>
      </c>
      <c r="K11" s="323">
        <f>D11-J11</f>
        <v>462.21</v>
      </c>
      <c r="L11" s="154"/>
    </row>
    <row r="12" spans="2:14" ht="60" customHeight="1" x14ac:dyDescent="0.2">
      <c r="B12" s="127">
        <v>5</v>
      </c>
      <c r="C12" s="348" t="s">
        <v>86</v>
      </c>
      <c r="D12" s="266">
        <v>430</v>
      </c>
      <c r="E12" s="326">
        <v>12.9</v>
      </c>
      <c r="F12" s="326">
        <v>0</v>
      </c>
      <c r="G12" s="326">
        <v>31.18</v>
      </c>
      <c r="H12" s="326">
        <v>0</v>
      </c>
      <c r="I12" s="342">
        <v>0</v>
      </c>
      <c r="J12" s="325">
        <f>SUM(E12:I12)</f>
        <v>44.08</v>
      </c>
      <c r="K12" s="325">
        <f>D12-J12</f>
        <v>385.92</v>
      </c>
      <c r="L12" s="168"/>
    </row>
    <row r="13" spans="2:14" ht="60" customHeight="1" thickBot="1" x14ac:dyDescent="0.25">
      <c r="B13" s="127">
        <v>6</v>
      </c>
      <c r="C13" s="604" t="s">
        <v>118</v>
      </c>
      <c r="D13" s="605">
        <v>400</v>
      </c>
      <c r="E13" s="384">
        <v>0</v>
      </c>
      <c r="F13" s="606">
        <v>0</v>
      </c>
      <c r="G13" s="342">
        <v>0</v>
      </c>
      <c r="H13" s="342">
        <v>40</v>
      </c>
      <c r="I13" s="342">
        <v>0</v>
      </c>
      <c r="J13" s="325">
        <f>SUM(E13:I13)</f>
        <v>40</v>
      </c>
      <c r="K13" s="325">
        <f>D13-J13</f>
        <v>360</v>
      </c>
      <c r="L13" s="168"/>
    </row>
    <row r="14" spans="2:14" ht="33" customHeight="1" thickBot="1" x14ac:dyDescent="0.25">
      <c r="B14" s="713" t="s">
        <v>8</v>
      </c>
      <c r="C14" s="714"/>
      <c r="D14" s="607">
        <f>+D13+D12+D11+D10+D8+D7</f>
        <v>3225</v>
      </c>
      <c r="E14" s="607">
        <f>SUM(E7:E13)</f>
        <v>80.550000000000011</v>
      </c>
      <c r="F14" s="607">
        <f>SUM(F7:F13)</f>
        <v>150.80000000000001</v>
      </c>
      <c r="G14" s="607">
        <f t="shared" ref="E14:I14" si="0">SUM(G7:G13)</f>
        <v>54.019999999999996</v>
      </c>
      <c r="H14" s="607">
        <f>SUM(H7:H13)</f>
        <v>40</v>
      </c>
      <c r="I14" s="607">
        <f t="shared" si="0"/>
        <v>86.42</v>
      </c>
      <c r="J14" s="607">
        <f>SUM(J7:J13)</f>
        <v>411.78999999999996</v>
      </c>
      <c r="K14" s="607">
        <f>SUM(K7:K13)</f>
        <v>2813.21</v>
      </c>
      <c r="L14" s="608" t="s">
        <v>58</v>
      </c>
    </row>
    <row r="15" spans="2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2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2" ht="15" x14ac:dyDescent="0.25">
      <c r="B18" s="13"/>
      <c r="C18" s="791"/>
      <c r="D18" s="105"/>
      <c r="E18" s="105"/>
      <c r="F18" s="105"/>
      <c r="G18" s="105"/>
      <c r="H18" s="105"/>
      <c r="I18" s="105"/>
      <c r="J18" s="105"/>
      <c r="K18" s="14"/>
      <c r="L18" s="5"/>
    </row>
    <row r="19" spans="2:12" ht="15" x14ac:dyDescent="0.25">
      <c r="B19" s="13"/>
      <c r="C19" s="791" t="str">
        <f>CONTABILIDAD!C22</f>
        <v xml:space="preserve">SR. HERNAN TORRES ROMERO </v>
      </c>
      <c r="D19" s="105"/>
      <c r="E19" s="105"/>
      <c r="F19" s="105" t="str">
        <f>CONTABILIDAD!G22</f>
        <v>LICDO. NAHIN ARNELGE FERRUFINO</v>
      </c>
      <c r="G19" s="105"/>
      <c r="H19" s="105"/>
      <c r="I19" s="105"/>
      <c r="J19" s="105"/>
      <c r="K19" s="14" t="str">
        <f>CONTABILIDAD!K22</f>
        <v xml:space="preserve">LICDA. GLORIA ISABEL GONZALEZ </v>
      </c>
      <c r="L19" s="5"/>
    </row>
    <row r="20" spans="2:12" ht="15" x14ac:dyDescent="0.25">
      <c r="B20" s="13"/>
      <c r="C20" s="791" t="s">
        <v>161</v>
      </c>
      <c r="D20" s="105"/>
      <c r="E20" s="105"/>
      <c r="F20" s="105" t="str">
        <f>CONTABILIDAD!G23</f>
        <v>ALCALDE MUNICIPAL</v>
      </c>
      <c r="G20" s="105"/>
      <c r="H20" s="105"/>
      <c r="I20" s="105"/>
      <c r="J20" s="105"/>
      <c r="K20" s="14" t="str">
        <f>CONTABILIDAD!K23</f>
        <v>CONTADORA MPAL.</v>
      </c>
      <c r="L20" s="5"/>
    </row>
    <row r="21" spans="2:12" ht="15" x14ac:dyDescent="0.25">
      <c r="B21" s="13"/>
      <c r="C21" s="791"/>
      <c r="D21" s="105"/>
      <c r="E21" s="105"/>
      <c r="F21" s="105"/>
      <c r="G21" s="105"/>
      <c r="H21" s="105"/>
      <c r="I21" s="105"/>
      <c r="J21" s="105"/>
      <c r="K21" s="14"/>
      <c r="L21" s="5"/>
    </row>
    <row r="22" spans="2:12" ht="15" x14ac:dyDescent="0.25">
      <c r="B22" s="5"/>
      <c r="C22" s="791"/>
      <c r="D22" s="43"/>
      <c r="E22" s="43"/>
      <c r="F22" s="43"/>
      <c r="G22" s="43"/>
      <c r="H22" s="43"/>
      <c r="I22" s="43"/>
      <c r="J22" s="43"/>
    </row>
    <row r="23" spans="2:12" ht="15" x14ac:dyDescent="0.25">
      <c r="B23" s="1"/>
      <c r="C23" s="791"/>
      <c r="D23" s="43" t="str">
        <f>CONTABILIDAD!C27</f>
        <v>LICDA. CARINA PATRICIA FLORES</v>
      </c>
      <c r="E23" s="43"/>
      <c r="F23" s="43"/>
      <c r="G23" s="43"/>
      <c r="H23" s="43"/>
      <c r="I23" s="43"/>
      <c r="J23" s="43"/>
      <c r="K23" s="1"/>
      <c r="L23" s="1"/>
    </row>
    <row r="24" spans="2:12" ht="15" x14ac:dyDescent="0.25">
      <c r="B24" s="1"/>
      <c r="C24" s="791"/>
      <c r="D24" s="43" t="str">
        <f>CONTABILIDAD!C28</f>
        <v>JEFA DE DESARROLLO HUMANO</v>
      </c>
      <c r="E24" s="43"/>
      <c r="F24" s="43"/>
      <c r="G24" s="43"/>
      <c r="H24" s="43" t="str">
        <f>CONTABILIDAD!G27</f>
        <v>SR. MARIO ALBERTO DIAZ</v>
      </c>
      <c r="I24" s="43"/>
      <c r="J24" s="43"/>
      <c r="K24" s="1"/>
      <c r="L24" s="1"/>
    </row>
    <row r="25" spans="2:12" ht="15" x14ac:dyDescent="0.25">
      <c r="C25" s="791"/>
      <c r="D25" s="43"/>
      <c r="E25" s="43"/>
      <c r="F25" s="43"/>
      <c r="G25" s="43"/>
      <c r="H25" s="43" t="str">
        <f>CONTABILIDAD!G28</f>
        <v>TESORERO MPAL</v>
      </c>
      <c r="I25" s="43"/>
      <c r="J25" s="43"/>
    </row>
    <row r="26" spans="2:12" ht="15" x14ac:dyDescent="0.25">
      <c r="C26" s="791"/>
      <c r="D26" s="43"/>
      <c r="E26" s="43"/>
      <c r="F26" s="43"/>
      <c r="G26" s="43"/>
      <c r="H26" s="43"/>
      <c r="I26" s="43"/>
      <c r="J26" s="43"/>
    </row>
  </sheetData>
  <mergeCells count="3">
    <mergeCell ref="B6:L6"/>
    <mergeCell ref="B9:L9"/>
    <mergeCell ref="B14:C14"/>
  </mergeCells>
  <printOptions horizontalCentered="1"/>
  <pageMargins left="0.78740157480314965" right="0" top="0.39370078740157483" bottom="0.19685039370078741" header="0.19685039370078741" footer="0"/>
  <pageSetup paperSize="5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34"/>
  <sheetViews>
    <sheetView showWhiteSpace="0" topLeftCell="A10" zoomScale="73" zoomScaleNormal="73" zoomScaleSheetLayoutView="100" zoomScalePageLayoutView="85" workbookViewId="0">
      <selection activeCell="C20" sqref="C20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30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30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21" customHeight="1" x14ac:dyDescent="0.2"/>
    <row r="3" spans="2:12" ht="18" customHeight="1" x14ac:dyDescent="0.35">
      <c r="B3" s="61"/>
      <c r="C3" s="213"/>
      <c r="D3" s="62" t="str">
        <f>'DESARROLLO HNO'!E3</f>
        <v>PLANILLA DE SUELDO DE  SEPTIEMBRE DE 2019</v>
      </c>
      <c r="E3" s="32"/>
      <c r="F3" s="35"/>
      <c r="G3" s="35"/>
      <c r="H3" s="35"/>
      <c r="I3" s="135"/>
      <c r="J3" s="657"/>
      <c r="K3" s="67"/>
      <c r="L3" s="71"/>
    </row>
    <row r="4" spans="2:12" ht="16.5" thickBot="1" x14ac:dyDescent="0.3">
      <c r="B4" s="61"/>
      <c r="C4" s="213"/>
      <c r="D4" s="32"/>
      <c r="E4" s="32"/>
      <c r="F4" s="32"/>
      <c r="G4" s="32"/>
      <c r="H4" s="32"/>
      <c r="I4" s="135"/>
      <c r="J4" s="63"/>
      <c r="K4" s="64"/>
    </row>
    <row r="5" spans="2:12" s="38" customFormat="1" ht="82.5" customHeight="1" thickBot="1" x14ac:dyDescent="0.25">
      <c r="B5" s="417" t="s">
        <v>13</v>
      </c>
      <c r="C5" s="141" t="s">
        <v>1</v>
      </c>
      <c r="D5" s="88" t="s">
        <v>21</v>
      </c>
      <c r="E5" s="88" t="s">
        <v>2</v>
      </c>
      <c r="F5" s="88" t="s">
        <v>16</v>
      </c>
      <c r="G5" s="88" t="s">
        <v>22</v>
      </c>
      <c r="H5" s="88" t="s">
        <v>0</v>
      </c>
      <c r="I5" s="141" t="s">
        <v>138</v>
      </c>
      <c r="J5" s="88" t="s">
        <v>23</v>
      </c>
      <c r="K5" s="88" t="s">
        <v>18</v>
      </c>
      <c r="L5" s="418" t="s">
        <v>24</v>
      </c>
    </row>
    <row r="6" spans="2:12" ht="33.75" customHeight="1" thickBot="1" x14ac:dyDescent="0.25">
      <c r="B6" s="718" t="s">
        <v>102</v>
      </c>
      <c r="C6" s="719"/>
      <c r="D6" s="415">
        <f>SUM(D7:D11)</f>
        <v>2975</v>
      </c>
      <c r="E6" s="415">
        <f t="shared" ref="D6:K6" si="0">SUM(E7:E11)</f>
        <v>89.25</v>
      </c>
      <c r="F6" s="415">
        <f t="shared" si="0"/>
        <v>143.92000000000002</v>
      </c>
      <c r="G6" s="415">
        <f>SUM(G7:G11)</f>
        <v>46.4</v>
      </c>
      <c r="H6" s="415">
        <f t="shared" si="0"/>
        <v>26.25</v>
      </c>
      <c r="I6" s="415">
        <f t="shared" si="0"/>
        <v>117.48</v>
      </c>
      <c r="J6" s="415">
        <f>SUM(J7:J11)</f>
        <v>423.29999999999995</v>
      </c>
      <c r="K6" s="415">
        <f t="shared" si="0"/>
        <v>2551.6999999999998</v>
      </c>
      <c r="L6" s="416"/>
    </row>
    <row r="7" spans="2:12" ht="50.1" customHeight="1" x14ac:dyDescent="0.2">
      <c r="B7" s="177">
        <v>1</v>
      </c>
      <c r="C7" s="273" t="s">
        <v>68</v>
      </c>
      <c r="D7" s="274">
        <v>750</v>
      </c>
      <c r="E7" s="173">
        <v>22.5</v>
      </c>
      <c r="F7" s="173">
        <v>54.38</v>
      </c>
      <c r="G7" s="173">
        <v>0</v>
      </c>
      <c r="H7" s="240">
        <v>0</v>
      </c>
      <c r="I7" s="275">
        <v>37.78</v>
      </c>
      <c r="J7" s="240">
        <f>SUM(E7:I7)</f>
        <v>114.66</v>
      </c>
      <c r="K7" s="240">
        <f>(D7-J7)</f>
        <v>635.34</v>
      </c>
      <c r="L7" s="291"/>
    </row>
    <row r="8" spans="2:12" ht="50.1" customHeight="1" x14ac:dyDescent="0.2">
      <c r="B8" s="60">
        <v>2</v>
      </c>
      <c r="C8" s="269" t="s">
        <v>66</v>
      </c>
      <c r="D8" s="380">
        <v>640</v>
      </c>
      <c r="E8" s="381">
        <v>19.2</v>
      </c>
      <c r="F8" s="58">
        <v>0</v>
      </c>
      <c r="G8" s="381">
        <v>46.4</v>
      </c>
      <c r="H8" s="57">
        <v>0</v>
      </c>
      <c r="I8" s="382">
        <v>27.91</v>
      </c>
      <c r="J8" s="240">
        <f>SUM(E8:I8)</f>
        <v>93.509999999999991</v>
      </c>
      <c r="K8" s="57">
        <f>(D8-J8)</f>
        <v>546.49</v>
      </c>
      <c r="L8" s="290"/>
    </row>
    <row r="9" spans="2:12" ht="50.1" customHeight="1" x14ac:dyDescent="0.2">
      <c r="B9" s="60">
        <v>3</v>
      </c>
      <c r="C9" s="270" t="s">
        <v>88</v>
      </c>
      <c r="D9" s="146">
        <v>655</v>
      </c>
      <c r="E9" s="58">
        <v>19.649999999999999</v>
      </c>
      <c r="F9" s="58">
        <v>47.49</v>
      </c>
      <c r="G9" s="381">
        <v>0</v>
      </c>
      <c r="H9" s="57">
        <v>0</v>
      </c>
      <c r="I9" s="207">
        <v>29.26</v>
      </c>
      <c r="J9" s="240">
        <f>SUM(E9:I9)</f>
        <v>96.4</v>
      </c>
      <c r="K9" s="57">
        <f>(D9-J9)</f>
        <v>558.6</v>
      </c>
      <c r="L9" s="290"/>
    </row>
    <row r="10" spans="2:12" ht="50.1" customHeight="1" x14ac:dyDescent="0.2">
      <c r="B10" s="60">
        <v>4</v>
      </c>
      <c r="C10" s="270" t="s">
        <v>87</v>
      </c>
      <c r="D10" s="146">
        <v>350</v>
      </c>
      <c r="E10" s="58">
        <v>10.5</v>
      </c>
      <c r="F10" s="58" t="s">
        <v>56</v>
      </c>
      <c r="G10" s="58" t="s">
        <v>39</v>
      </c>
      <c r="H10" s="57">
        <v>26.25</v>
      </c>
      <c r="I10" s="276">
        <v>0</v>
      </c>
      <c r="J10" s="240">
        <f>SUM(E10:I10)</f>
        <v>36.75</v>
      </c>
      <c r="K10" s="57">
        <f>(D10-J10)</f>
        <v>313.25</v>
      </c>
      <c r="L10" s="290"/>
    </row>
    <row r="11" spans="2:12" ht="50.1" customHeight="1" thickBot="1" x14ac:dyDescent="0.25">
      <c r="B11" s="60">
        <v>5</v>
      </c>
      <c r="C11" s="270" t="s">
        <v>147</v>
      </c>
      <c r="D11" s="146">
        <v>580</v>
      </c>
      <c r="E11" s="58">
        <v>17.399999999999999</v>
      </c>
      <c r="F11" s="58">
        <v>42.05</v>
      </c>
      <c r="G11" s="58" t="s">
        <v>39</v>
      </c>
      <c r="H11" s="57" t="s">
        <v>39</v>
      </c>
      <c r="I11" s="533">
        <v>22.53</v>
      </c>
      <c r="J11" s="240">
        <f>SUM(E11:I11)</f>
        <v>81.97999999999999</v>
      </c>
      <c r="K11" s="57">
        <f>(D11-J11)</f>
        <v>498.02</v>
      </c>
      <c r="L11" s="290"/>
    </row>
    <row r="12" spans="2:12" s="4" customFormat="1" ht="39.75" customHeight="1" thickBot="1" x14ac:dyDescent="0.25">
      <c r="B12" s="715" t="s">
        <v>82</v>
      </c>
      <c r="C12" s="716"/>
      <c r="D12" s="327">
        <f>D13</f>
        <v>1040</v>
      </c>
      <c r="E12" s="327">
        <f>E13</f>
        <v>30</v>
      </c>
      <c r="F12" s="327">
        <f>F13</f>
        <v>75.400000000000006</v>
      </c>
      <c r="G12" s="327">
        <f t="shared" ref="G12:H12" si="1">G13</f>
        <v>0</v>
      </c>
      <c r="H12" s="327">
        <f t="shared" si="1"/>
        <v>0</v>
      </c>
      <c r="I12" s="327">
        <f>I13</f>
        <v>67.87</v>
      </c>
      <c r="J12" s="327">
        <f>J13</f>
        <v>173.27</v>
      </c>
      <c r="K12" s="327">
        <f>K13</f>
        <v>866.73</v>
      </c>
      <c r="L12" s="328"/>
    </row>
    <row r="13" spans="2:12" s="4" customFormat="1" ht="50.1" customHeight="1" thickBot="1" x14ac:dyDescent="0.25">
      <c r="B13" s="435">
        <v>6</v>
      </c>
      <c r="C13" s="796" t="s">
        <v>81</v>
      </c>
      <c r="D13" s="797">
        <v>1040</v>
      </c>
      <c r="E13" s="797">
        <v>30</v>
      </c>
      <c r="F13" s="797">
        <v>75.400000000000006</v>
      </c>
      <c r="G13" s="797">
        <v>0</v>
      </c>
      <c r="H13" s="797">
        <v>0</v>
      </c>
      <c r="I13" s="798">
        <v>67.87</v>
      </c>
      <c r="J13" s="684">
        <f>SUM(E13:I13)</f>
        <v>173.27</v>
      </c>
      <c r="K13" s="684">
        <f>(D13-J13)</f>
        <v>866.73</v>
      </c>
      <c r="L13" s="799"/>
    </row>
    <row r="14" spans="2:12" ht="50.1" customHeight="1" thickBot="1" x14ac:dyDescent="0.25">
      <c r="B14" s="713" t="s">
        <v>8</v>
      </c>
      <c r="C14" s="714"/>
      <c r="D14" s="800">
        <f>+D6+D12</f>
        <v>4015</v>
      </c>
      <c r="E14" s="800">
        <f t="shared" ref="D14:K14" si="2">+E6+E12</f>
        <v>119.25</v>
      </c>
      <c r="F14" s="800">
        <f t="shared" si="2"/>
        <v>219.32000000000002</v>
      </c>
      <c r="G14" s="800">
        <f t="shared" si="2"/>
        <v>46.4</v>
      </c>
      <c r="H14" s="800">
        <f t="shared" si="2"/>
        <v>26.25</v>
      </c>
      <c r="I14" s="800">
        <f t="shared" si="2"/>
        <v>185.35000000000002</v>
      </c>
      <c r="J14" s="800">
        <f t="shared" si="2"/>
        <v>596.56999999999994</v>
      </c>
      <c r="K14" s="800">
        <f t="shared" si="2"/>
        <v>3418.43</v>
      </c>
      <c r="L14" s="801" t="s">
        <v>52</v>
      </c>
    </row>
    <row r="15" spans="2:12" x14ac:dyDescent="0.2">
      <c r="B15" s="22"/>
      <c r="C15" s="219"/>
      <c r="D15" s="24"/>
      <c r="E15" s="24"/>
      <c r="F15" s="24"/>
      <c r="G15" s="24"/>
      <c r="H15" s="24"/>
      <c r="I15" s="136"/>
      <c r="J15" s="24"/>
      <c r="K15" s="24" t="s">
        <v>47</v>
      </c>
      <c r="L15" s="23"/>
    </row>
    <row r="16" spans="2:12" x14ac:dyDescent="0.2">
      <c r="B16" s="22"/>
      <c r="C16" s="219"/>
      <c r="D16" s="24"/>
      <c r="E16" s="24"/>
      <c r="F16" s="24"/>
      <c r="G16" s="24"/>
      <c r="H16" s="24"/>
      <c r="I16" s="136"/>
      <c r="J16" s="24"/>
      <c r="K16" s="24"/>
      <c r="L16" s="23"/>
    </row>
    <row r="17" spans="2:14" x14ac:dyDescent="0.2">
      <c r="B17" s="22"/>
      <c r="C17" s="219"/>
      <c r="D17" s="24"/>
      <c r="E17" s="24"/>
      <c r="F17" s="24"/>
      <c r="G17" s="24"/>
      <c r="H17" s="24"/>
      <c r="I17" s="136"/>
      <c r="J17" s="24"/>
      <c r="K17" s="24"/>
      <c r="L17" s="23"/>
    </row>
    <row r="18" spans="2:14" x14ac:dyDescent="0.2">
      <c r="B18" s="22"/>
      <c r="C18" s="219"/>
      <c r="D18" s="24"/>
      <c r="E18" s="24"/>
      <c r="F18" s="24"/>
      <c r="G18" s="24"/>
      <c r="H18" s="24"/>
      <c r="I18" s="136"/>
      <c r="J18" s="24"/>
      <c r="K18" s="24"/>
      <c r="L18" s="23"/>
    </row>
    <row r="19" spans="2:14" ht="15" x14ac:dyDescent="0.2">
      <c r="B19" s="22"/>
      <c r="C19" s="792" t="str">
        <f>'DESARROLLO HNO'!C19</f>
        <v xml:space="preserve">SR. HERNAN TORRES ROMERO </v>
      </c>
      <c r="D19" s="793"/>
      <c r="E19" s="793"/>
      <c r="F19" s="793" t="str">
        <f>'DESARROLLO HNO'!F19</f>
        <v>LICDO. NAHIN ARNELGE FERRUFINO</v>
      </c>
      <c r="G19" s="793"/>
      <c r="H19" s="793"/>
      <c r="I19" s="794"/>
      <c r="J19" s="793" t="str">
        <f>'DESARROLLO HNO'!K19</f>
        <v xml:space="preserve">LICDA. GLORIA ISABEL GONZALEZ </v>
      </c>
      <c r="K19" s="24"/>
      <c r="L19" s="23"/>
    </row>
    <row r="20" spans="2:14" ht="15" x14ac:dyDescent="0.2">
      <c r="B20" s="22"/>
      <c r="C20" s="792" t="str">
        <f>'DESARROLLO HNO'!C20</f>
        <v>SINDICO MPAL.</v>
      </c>
      <c r="D20" s="793"/>
      <c r="E20" s="793"/>
      <c r="F20" s="793" t="str">
        <f>'DESARROLLO HNO'!F20</f>
        <v>ALCALDE MUNICIPAL</v>
      </c>
      <c r="G20" s="793"/>
      <c r="H20" s="793"/>
      <c r="I20" s="794"/>
      <c r="J20" s="793" t="str">
        <f>'DESARROLLO HNO'!K20</f>
        <v>CONTADORA MPAL.</v>
      </c>
      <c r="K20" s="24"/>
      <c r="L20" s="23"/>
    </row>
    <row r="21" spans="2:14" ht="15" x14ac:dyDescent="0.2">
      <c r="B21" s="22"/>
      <c r="C21" s="792"/>
      <c r="D21" s="793"/>
      <c r="E21" s="793"/>
      <c r="F21" s="793"/>
      <c r="G21" s="793"/>
      <c r="H21" s="793"/>
      <c r="I21" s="794"/>
      <c r="J21" s="793"/>
      <c r="K21" s="24"/>
      <c r="L21" s="23"/>
    </row>
    <row r="22" spans="2:14" ht="15.75" x14ac:dyDescent="0.25">
      <c r="B22" s="54"/>
      <c r="C22" s="144"/>
      <c r="D22" s="74"/>
      <c r="E22" s="34"/>
      <c r="F22" s="104"/>
      <c r="G22" s="104"/>
      <c r="H22" s="104"/>
      <c r="I22" s="795"/>
      <c r="J22" s="34"/>
      <c r="K22" s="150"/>
      <c r="L22" s="150"/>
      <c r="M22" s="117"/>
      <c r="N22" s="117"/>
    </row>
    <row r="23" spans="2:14" ht="15.75" x14ac:dyDescent="0.25">
      <c r="B23" s="54"/>
      <c r="C23" s="144"/>
      <c r="D23" s="74" t="str">
        <f>'DESARROLLO HNO'!D23</f>
        <v>LICDA. CARINA PATRICIA FLORES</v>
      </c>
      <c r="E23" s="34"/>
      <c r="F23" s="104"/>
      <c r="G23" s="104"/>
      <c r="H23" s="104"/>
      <c r="I23" s="795" t="str">
        <f>'DESARROLLO HNO'!H24</f>
        <v>SR. MARIO ALBERTO DIAZ</v>
      </c>
      <c r="J23" s="34"/>
      <c r="K23" s="95"/>
      <c r="L23" s="95"/>
      <c r="M23" s="117"/>
      <c r="N23" s="117"/>
    </row>
    <row r="24" spans="2:14" s="34" customFormat="1" ht="15" x14ac:dyDescent="0.25">
      <c r="B24" s="20"/>
      <c r="C24" s="139"/>
      <c r="D24" s="19" t="str">
        <f>'DESARROLLO HNO'!D24</f>
        <v>JEFA DE DESARROLLO HUMANO</v>
      </c>
      <c r="E24" s="20"/>
      <c r="F24" s="20"/>
      <c r="G24" s="20"/>
      <c r="H24" s="20"/>
      <c r="I24" s="137" t="str">
        <f>'DESARROLLO HNO'!H25</f>
        <v>TESORERO MPAL</v>
      </c>
      <c r="J24" s="20"/>
      <c r="K24" s="20"/>
    </row>
    <row r="25" spans="2:14" s="34" customFormat="1" ht="18.75" customHeight="1" x14ac:dyDescent="0.25">
      <c r="B25" s="665"/>
      <c r="C25" s="138"/>
      <c r="D25" s="717"/>
      <c r="E25" s="717"/>
      <c r="F25" s="717"/>
      <c r="G25" s="52"/>
      <c r="H25" s="52"/>
      <c r="I25" s="138"/>
      <c r="J25" s="74"/>
      <c r="K25" s="722"/>
      <c r="L25" s="722"/>
    </row>
    <row r="26" spans="2:14" s="34" customFormat="1" ht="15.75" x14ac:dyDescent="0.25">
      <c r="B26" s="664"/>
      <c r="C26" s="138"/>
      <c r="D26" s="717"/>
      <c r="E26" s="717"/>
      <c r="F26" s="717"/>
      <c r="G26" s="52"/>
      <c r="H26" s="52"/>
      <c r="I26" s="138"/>
      <c r="J26" s="74"/>
      <c r="K26" s="720"/>
      <c r="L26" s="720"/>
    </row>
    <row r="27" spans="2:14" s="34" customFormat="1" ht="15" x14ac:dyDescent="0.25">
      <c r="B27" s="20"/>
      <c r="C27" s="139"/>
      <c r="D27" s="20"/>
      <c r="E27" s="20"/>
      <c r="F27" s="20"/>
      <c r="G27" s="20"/>
      <c r="H27" s="20"/>
      <c r="I27" s="139"/>
      <c r="J27" s="20"/>
    </row>
    <row r="28" spans="2:14" s="34" customFormat="1" ht="15" x14ac:dyDescent="0.25">
      <c r="B28" s="20"/>
      <c r="C28" s="139"/>
      <c r="D28" s="20"/>
      <c r="E28" s="20"/>
      <c r="F28" s="20"/>
      <c r="G28" s="20"/>
      <c r="H28" s="20"/>
      <c r="I28" s="139"/>
    </row>
    <row r="29" spans="2:14" x14ac:dyDescent="0.2">
      <c r="B29" s="16"/>
      <c r="C29" s="134"/>
      <c r="D29" s="16"/>
      <c r="E29" s="16"/>
      <c r="F29" s="15"/>
      <c r="G29" s="15"/>
      <c r="H29" s="16"/>
      <c r="I29" s="134"/>
    </row>
    <row r="30" spans="2:14" x14ac:dyDescent="0.2">
      <c r="B30" s="16"/>
      <c r="C30" s="134"/>
      <c r="D30" s="16"/>
      <c r="E30" s="16"/>
      <c r="F30" s="15"/>
      <c r="G30" s="15"/>
      <c r="H30" s="16"/>
      <c r="I30" s="134"/>
      <c r="J30" s="16"/>
      <c r="K30" s="16"/>
      <c r="L30" s="16"/>
    </row>
    <row r="31" spans="2:14" x14ac:dyDescent="0.2">
      <c r="B31" s="25"/>
      <c r="C31" s="140"/>
      <c r="D31" s="25"/>
      <c r="E31" s="25"/>
      <c r="F31" s="26"/>
      <c r="G31" s="26"/>
      <c r="H31" s="25"/>
      <c r="I31" s="140"/>
      <c r="J31" s="25"/>
      <c r="K31" s="25"/>
      <c r="L31" s="25"/>
    </row>
    <row r="32" spans="2:14" x14ac:dyDescent="0.2">
      <c r="B32" s="17"/>
      <c r="C32" s="133"/>
      <c r="D32" s="17"/>
      <c r="E32" s="17"/>
      <c r="F32" s="17"/>
      <c r="G32" s="17"/>
      <c r="H32" s="17"/>
      <c r="I32" s="133"/>
      <c r="J32" s="17"/>
      <c r="K32" s="17"/>
      <c r="L32" s="17"/>
    </row>
    <row r="33" spans="2:12" x14ac:dyDescent="0.2">
      <c r="B33" s="17"/>
      <c r="C33" s="133"/>
      <c r="D33" s="17"/>
      <c r="E33" s="17"/>
      <c r="F33" s="17"/>
      <c r="G33" s="17"/>
      <c r="H33" s="17"/>
      <c r="I33" s="133"/>
      <c r="J33" s="17"/>
      <c r="K33" s="17"/>
      <c r="L33" s="17"/>
    </row>
    <row r="34" spans="2:12" x14ac:dyDescent="0.2">
      <c r="B34" s="17"/>
      <c r="C34" s="133"/>
      <c r="D34" s="17"/>
      <c r="E34" s="17"/>
      <c r="F34" s="17"/>
      <c r="G34" s="17"/>
      <c r="H34" s="17"/>
      <c r="I34" s="133"/>
      <c r="J34" s="17"/>
      <c r="K34" s="17"/>
      <c r="L34" s="17"/>
    </row>
  </sheetData>
  <mergeCells count="7">
    <mergeCell ref="B12:C12"/>
    <mergeCell ref="D25:F25"/>
    <mergeCell ref="B6:C6"/>
    <mergeCell ref="D26:F26"/>
    <mergeCell ref="K26:L26"/>
    <mergeCell ref="B14:C14"/>
    <mergeCell ref="K25:L25"/>
  </mergeCells>
  <printOptions horizontalCentered="1"/>
  <pageMargins left="0" right="0.15748031496062992" top="0.19685039370078741" bottom="0" header="0.27559055118110237" footer="0"/>
  <pageSetup paperSize="5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2:K25"/>
  <sheetViews>
    <sheetView topLeftCell="A5" zoomScale="62" zoomScaleNormal="62" workbookViewId="0">
      <selection activeCell="E15" sqref="E15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15.28515625" style="6" customWidth="1"/>
    <col min="5" max="6" width="14" style="6" customWidth="1"/>
    <col min="7" max="7" width="12.7109375" style="6" customWidth="1"/>
    <col min="8" max="8" width="13.85546875" style="130" customWidth="1"/>
    <col min="9" max="9" width="13.7109375" style="6" customWidth="1"/>
    <col min="10" max="10" width="15" style="6" customWidth="1"/>
    <col min="11" max="11" width="30" style="6" customWidth="1"/>
    <col min="12" max="16384" width="11.42578125" style="6"/>
  </cols>
  <sheetData>
    <row r="2" spans="2:11" ht="18" x14ac:dyDescent="0.25">
      <c r="E2" s="658" t="str">
        <f>UATM!D3</f>
        <v>PLANILLA DE SUELDO DE  SEPTIEMBRE DE 2019</v>
      </c>
    </row>
    <row r="3" spans="2:11" ht="21.75" thickBot="1" x14ac:dyDescent="0.4">
      <c r="B3" s="61"/>
      <c r="C3" s="15"/>
      <c r="D3" s="35"/>
      <c r="E3" s="35"/>
      <c r="F3" s="35"/>
      <c r="G3" s="35"/>
      <c r="J3" s="72"/>
      <c r="K3" s="73"/>
    </row>
    <row r="4" spans="2:11" s="38" customFormat="1" ht="75" customHeight="1" thickBot="1" x14ac:dyDescent="0.25">
      <c r="B4" s="501" t="s">
        <v>13</v>
      </c>
      <c r="C4" s="84" t="s">
        <v>1</v>
      </c>
      <c r="D4" s="84" t="s">
        <v>21</v>
      </c>
      <c r="E4" s="84" t="s">
        <v>6</v>
      </c>
      <c r="F4" s="84" t="s">
        <v>16</v>
      </c>
      <c r="G4" s="84" t="s">
        <v>20</v>
      </c>
      <c r="H4" s="502" t="s">
        <v>138</v>
      </c>
      <c r="I4" s="84" t="s">
        <v>23</v>
      </c>
      <c r="J4" s="84" t="s">
        <v>29</v>
      </c>
      <c r="K4" s="555" t="s">
        <v>24</v>
      </c>
    </row>
    <row r="5" spans="2:11" ht="24" customHeight="1" thickBot="1" x14ac:dyDescent="0.25">
      <c r="B5" s="723" t="s">
        <v>30</v>
      </c>
      <c r="C5" s="724"/>
      <c r="D5" s="724"/>
      <c r="E5" s="724"/>
      <c r="F5" s="724"/>
      <c r="G5" s="724"/>
      <c r="H5" s="724"/>
      <c r="I5" s="724"/>
      <c r="J5" s="724"/>
      <c r="K5" s="725"/>
    </row>
    <row r="6" spans="2:11" ht="54.95" customHeight="1" x14ac:dyDescent="0.2">
      <c r="B6" s="177">
        <v>1</v>
      </c>
      <c r="C6" s="114" t="s">
        <v>130</v>
      </c>
      <c r="D6" s="295">
        <v>711.43</v>
      </c>
      <c r="E6" s="564">
        <v>21.34</v>
      </c>
      <c r="F6" s="268">
        <v>51.58</v>
      </c>
      <c r="G6" s="268">
        <v>0</v>
      </c>
      <c r="H6" s="295">
        <v>34.32</v>
      </c>
      <c r="I6" s="268">
        <f>SUM(E6:H6)</f>
        <v>107.24000000000001</v>
      </c>
      <c r="J6" s="268">
        <f>(D6-I6)</f>
        <v>604.18999999999994</v>
      </c>
      <c r="K6" s="570"/>
    </row>
    <row r="7" spans="2:11" ht="54.95" customHeight="1" x14ac:dyDescent="0.2">
      <c r="B7" s="60">
        <v>2</v>
      </c>
      <c r="C7" s="244" t="s">
        <v>131</v>
      </c>
      <c r="D7" s="484">
        <v>465</v>
      </c>
      <c r="E7" s="485">
        <v>13.95</v>
      </c>
      <c r="F7" s="265">
        <v>33.71</v>
      </c>
      <c r="G7" s="265">
        <v>0</v>
      </c>
      <c r="H7" s="265">
        <v>0</v>
      </c>
      <c r="I7" s="265">
        <f>SUM(E7:H7)</f>
        <v>47.66</v>
      </c>
      <c r="J7" s="265">
        <f>(D7-I7)</f>
        <v>417.34000000000003</v>
      </c>
      <c r="K7" s="571"/>
    </row>
    <row r="8" spans="2:11" ht="54.95" customHeight="1" x14ac:dyDescent="0.2">
      <c r="B8" s="60">
        <v>3</v>
      </c>
      <c r="C8" s="244" t="s">
        <v>75</v>
      </c>
      <c r="D8" s="484">
        <v>360</v>
      </c>
      <c r="E8" s="485">
        <v>10.8</v>
      </c>
      <c r="F8" s="265">
        <v>0</v>
      </c>
      <c r="G8" s="265">
        <v>26.1</v>
      </c>
      <c r="H8" s="265">
        <v>0</v>
      </c>
      <c r="I8" s="265">
        <f>SUM(E8:H8)</f>
        <v>36.900000000000006</v>
      </c>
      <c r="J8" s="265">
        <f>(D8-I8)</f>
        <v>323.10000000000002</v>
      </c>
      <c r="K8" s="571"/>
    </row>
    <row r="9" spans="2:11" ht="54.95" customHeight="1" thickBot="1" x14ac:dyDescent="0.25">
      <c r="B9" s="96">
        <v>4</v>
      </c>
      <c r="C9" s="510" t="s">
        <v>145</v>
      </c>
      <c r="D9" s="585">
        <v>370</v>
      </c>
      <c r="E9" s="586">
        <v>11.1</v>
      </c>
      <c r="F9" s="341">
        <v>26.83</v>
      </c>
      <c r="G9" s="341">
        <v>0</v>
      </c>
      <c r="H9" s="341">
        <v>0</v>
      </c>
      <c r="I9" s="341">
        <f>SUM(E9:H9)</f>
        <v>37.93</v>
      </c>
      <c r="J9" s="341">
        <f>(D9-I9)</f>
        <v>332.07</v>
      </c>
      <c r="K9" s="587"/>
    </row>
    <row r="10" spans="2:11" ht="24.75" customHeight="1" thickBot="1" x14ac:dyDescent="0.25">
      <c r="B10" s="694" t="s">
        <v>89</v>
      </c>
      <c r="C10" s="695"/>
      <c r="D10" s="695"/>
      <c r="E10" s="695"/>
      <c r="F10" s="695"/>
      <c r="G10" s="695"/>
      <c r="H10" s="695"/>
      <c r="I10" s="695"/>
      <c r="J10" s="695"/>
      <c r="K10" s="696"/>
    </row>
    <row r="11" spans="2:11" ht="54.95" customHeight="1" x14ac:dyDescent="0.2">
      <c r="B11" s="293">
        <v>5</v>
      </c>
      <c r="C11" s="294" t="s">
        <v>68</v>
      </c>
      <c r="D11" s="295">
        <v>920</v>
      </c>
      <c r="E11" s="296">
        <v>27.6</v>
      </c>
      <c r="F11" s="297">
        <v>66.7</v>
      </c>
      <c r="G11" s="297">
        <v>0</v>
      </c>
      <c r="H11" s="297">
        <v>53.04</v>
      </c>
      <c r="I11" s="268">
        <f>SUM(E11:H11)</f>
        <v>147.34</v>
      </c>
      <c r="J11" s="268">
        <f>D11-I11</f>
        <v>772.66</v>
      </c>
      <c r="K11" s="298"/>
    </row>
    <row r="12" spans="2:11" ht="54.95" customHeight="1" thickBot="1" x14ac:dyDescent="0.25">
      <c r="B12" s="127">
        <v>6</v>
      </c>
      <c r="C12" s="261" t="s">
        <v>60</v>
      </c>
      <c r="D12" s="383">
        <v>870</v>
      </c>
      <c r="E12" s="292">
        <v>26.1</v>
      </c>
      <c r="F12" s="292">
        <v>63.08</v>
      </c>
      <c r="G12" s="292">
        <v>0</v>
      </c>
      <c r="H12" s="384">
        <v>48.55</v>
      </c>
      <c r="I12" s="326">
        <f>SUM(E12:H12)</f>
        <v>137.73000000000002</v>
      </c>
      <c r="J12" s="326">
        <f>D12-I12</f>
        <v>732.27</v>
      </c>
      <c r="K12" s="299"/>
    </row>
    <row r="13" spans="2:11" ht="54.95" customHeight="1" thickBot="1" x14ac:dyDescent="0.25">
      <c r="B13" s="713" t="s">
        <v>8</v>
      </c>
      <c r="C13" s="714"/>
      <c r="D13" s="385">
        <f>SUM(D6:D12)</f>
        <v>3696.43</v>
      </c>
      <c r="E13" s="385">
        <f>SUM(E6:E12)</f>
        <v>110.89000000000001</v>
      </c>
      <c r="F13" s="385">
        <f>SUM(F6:F12)</f>
        <v>241.89999999999998</v>
      </c>
      <c r="G13" s="385">
        <f t="shared" ref="E13:J13" si="0">SUM(G6:G12)</f>
        <v>26.1</v>
      </c>
      <c r="H13" s="385">
        <f t="shared" si="0"/>
        <v>135.91</v>
      </c>
      <c r="I13" s="385">
        <f>SUM(I6:I12)</f>
        <v>514.80000000000007</v>
      </c>
      <c r="J13" s="385">
        <f>SUM(J6:J12)</f>
        <v>3181.63</v>
      </c>
      <c r="K13" s="122" t="s">
        <v>51</v>
      </c>
    </row>
    <row r="14" spans="2:11" x14ac:dyDescent="0.2">
      <c r="B14" s="10"/>
      <c r="C14" s="8"/>
      <c r="D14" s="11"/>
      <c r="E14" s="11"/>
      <c r="F14" s="11"/>
      <c r="G14" s="11"/>
      <c r="H14" s="142"/>
      <c r="I14" s="11"/>
      <c r="J14" s="11"/>
      <c r="K14" s="9"/>
    </row>
    <row r="15" spans="2:11" x14ac:dyDescent="0.2">
      <c r="B15" s="10"/>
      <c r="C15" s="12" t="s">
        <v>9</v>
      </c>
      <c r="D15" s="12"/>
      <c r="E15" s="12"/>
      <c r="F15" s="12"/>
      <c r="G15" s="12"/>
      <c r="H15" s="143"/>
      <c r="I15" s="12"/>
      <c r="J15" s="11"/>
      <c r="K15" s="9"/>
    </row>
    <row r="16" spans="2:11" x14ac:dyDescent="0.2">
      <c r="B16" s="10"/>
      <c r="C16" s="12"/>
      <c r="D16" s="12"/>
      <c r="E16" s="12"/>
      <c r="F16" s="12"/>
      <c r="G16" s="12"/>
      <c r="H16" s="143"/>
      <c r="I16" s="12"/>
      <c r="J16" s="11"/>
      <c r="K16" s="9"/>
    </row>
    <row r="17" spans="2:11" x14ac:dyDescent="0.2">
      <c r="B17" s="10"/>
      <c r="C17" s="12"/>
      <c r="D17" s="5"/>
      <c r="E17" s="5"/>
      <c r="F17" s="5"/>
      <c r="G17" s="5"/>
      <c r="H17" s="786"/>
      <c r="I17" s="5"/>
      <c r="J17" s="14"/>
      <c r="K17" s="5"/>
    </row>
    <row r="18" spans="2:11" x14ac:dyDescent="0.2">
      <c r="B18" s="10"/>
      <c r="C18" s="12"/>
      <c r="D18" s="5" t="str">
        <f>UATM!C19</f>
        <v xml:space="preserve">SR. HERNAN TORRES ROMERO </v>
      </c>
      <c r="E18" s="5"/>
      <c r="F18" s="5"/>
      <c r="G18" s="5" t="str">
        <f>UATM!F19</f>
        <v>LICDO. NAHIN ARNELGE FERRUFINO</v>
      </c>
      <c r="H18" s="786"/>
      <c r="I18" s="5"/>
      <c r="J18" s="14"/>
      <c r="K18" s="5" t="str">
        <f>UATM!J19</f>
        <v xml:space="preserve">LICDA. GLORIA ISABEL GONZALEZ </v>
      </c>
    </row>
    <row r="19" spans="2:11" x14ac:dyDescent="0.2">
      <c r="B19" s="10"/>
      <c r="C19" s="12"/>
      <c r="D19" s="5" t="str">
        <f>UATM!C20</f>
        <v>SINDICO MPAL.</v>
      </c>
      <c r="E19" s="5"/>
      <c r="F19" s="5"/>
      <c r="G19" s="5" t="str">
        <f>UATM!F20</f>
        <v>ALCALDE MUNICIPAL</v>
      </c>
      <c r="H19" s="786"/>
      <c r="I19" s="5"/>
      <c r="J19" s="14"/>
      <c r="K19" s="5" t="str">
        <f>UATM!J20</f>
        <v>CONTADORA MPAL.</v>
      </c>
    </row>
    <row r="20" spans="2:11" x14ac:dyDescent="0.2">
      <c r="B20" s="10"/>
      <c r="C20" s="12"/>
      <c r="D20" s="5"/>
      <c r="E20" s="5"/>
      <c r="F20" s="5"/>
      <c r="G20" s="5"/>
      <c r="H20" s="786"/>
      <c r="I20" s="5"/>
      <c r="J20" s="14"/>
      <c r="K20" s="5"/>
    </row>
    <row r="21" spans="2:11" x14ac:dyDescent="0.2">
      <c r="D21" s="5"/>
      <c r="E21" s="5"/>
      <c r="F21" s="5"/>
      <c r="G21" s="5"/>
      <c r="H21" s="786"/>
      <c r="I21" s="5"/>
      <c r="J21" s="5"/>
      <c r="K21" s="5"/>
    </row>
    <row r="22" spans="2:11" x14ac:dyDescent="0.2">
      <c r="D22" s="5"/>
      <c r="E22" s="5"/>
      <c r="F22" s="5"/>
      <c r="G22" s="5"/>
      <c r="H22" s="786"/>
      <c r="I22" s="5"/>
      <c r="J22" s="5"/>
      <c r="K22" s="5"/>
    </row>
    <row r="23" spans="2:11" x14ac:dyDescent="0.2">
      <c r="D23" s="5"/>
      <c r="E23" s="5"/>
      <c r="F23" s="5"/>
      <c r="G23" s="5"/>
      <c r="H23" s="786"/>
      <c r="I23" s="5"/>
      <c r="J23" s="5"/>
      <c r="K23" s="5"/>
    </row>
    <row r="24" spans="2:11" x14ac:dyDescent="0.2">
      <c r="D24" s="5"/>
      <c r="E24" s="5" t="str">
        <f>UATM!D23</f>
        <v>LICDA. CARINA PATRICIA FLORES</v>
      </c>
      <c r="F24" s="5"/>
      <c r="G24" s="5"/>
      <c r="H24" s="786"/>
      <c r="I24" s="5" t="str">
        <f>UATM!I23</f>
        <v>SR. MARIO ALBERTO DIAZ</v>
      </c>
      <c r="J24" s="5"/>
      <c r="K24" s="5"/>
    </row>
    <row r="25" spans="2:11" x14ac:dyDescent="0.2">
      <c r="D25" s="5"/>
      <c r="E25" s="5" t="str">
        <f>UATM!D24</f>
        <v>JEFA DE DESARROLLO HUMANO</v>
      </c>
      <c r="F25" s="5"/>
      <c r="G25" s="5"/>
      <c r="H25" s="786"/>
      <c r="I25" s="5" t="str">
        <f>UATM!I24</f>
        <v>TESORERO MPAL</v>
      </c>
      <c r="J25" s="5"/>
      <c r="K25" s="5"/>
    </row>
  </sheetData>
  <mergeCells count="3">
    <mergeCell ref="B10:K10"/>
    <mergeCell ref="B13:C13"/>
    <mergeCell ref="B5:K5"/>
  </mergeCells>
  <printOptions horizontalCentered="1"/>
  <pageMargins left="0" right="0" top="0.51181102362204722" bottom="0.31496062992125984" header="0" footer="0"/>
  <pageSetup paperSize="5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1:K22"/>
  <sheetViews>
    <sheetView topLeftCell="B4" zoomScale="75" zoomScaleNormal="75" workbookViewId="0">
      <selection activeCell="G6" sqref="G6"/>
    </sheetView>
  </sheetViews>
  <sheetFormatPr baseColWidth="10" defaultRowHeight="12.75" x14ac:dyDescent="0.2"/>
  <cols>
    <col min="1" max="1" width="6" style="6" customWidth="1"/>
    <col min="2" max="2" width="8.85546875" style="6" customWidth="1"/>
    <col min="3" max="3" width="16.85546875" style="6" customWidth="1"/>
    <col min="4" max="4" width="16" style="6" customWidth="1"/>
    <col min="5" max="5" width="14.140625" style="6" customWidth="1"/>
    <col min="6" max="6" width="14.7109375" style="6" customWidth="1"/>
    <col min="7" max="7" width="18.7109375" style="6" customWidth="1"/>
    <col min="8" max="8" width="16.7109375" style="6" customWidth="1"/>
    <col min="9" max="9" width="33" style="6" customWidth="1"/>
    <col min="10" max="16384" width="11.42578125" style="6"/>
  </cols>
  <sheetData>
    <row r="1" spans="2:11" ht="28.5" customHeight="1" x14ac:dyDescent="0.25">
      <c r="D1" s="124" t="str">
        <f>'REG.'!E2</f>
        <v>PLANILLA DE SUELDO DE  SEPTIEMBRE DE 2019</v>
      </c>
    </row>
    <row r="2" spans="2:11" ht="19.5" thickBot="1" x14ac:dyDescent="0.35">
      <c r="B2" s="61"/>
      <c r="C2" s="15"/>
      <c r="D2" s="35"/>
      <c r="E2" s="35"/>
      <c r="F2" s="35"/>
      <c r="G2" s="61"/>
      <c r="H2" s="62"/>
    </row>
    <row r="3" spans="2:11" s="38" customFormat="1" ht="71.25" customHeight="1" thickBot="1" x14ac:dyDescent="0.25">
      <c r="B3" s="501" t="s">
        <v>13</v>
      </c>
      <c r="C3" s="84" t="s">
        <v>1</v>
      </c>
      <c r="D3" s="84" t="s">
        <v>21</v>
      </c>
      <c r="E3" s="84" t="s">
        <v>6</v>
      </c>
      <c r="F3" s="84" t="s">
        <v>16</v>
      </c>
      <c r="G3" s="84" t="s">
        <v>23</v>
      </c>
      <c r="H3" s="84" t="s">
        <v>29</v>
      </c>
      <c r="I3" s="555" t="s">
        <v>24</v>
      </c>
    </row>
    <row r="4" spans="2:11" ht="32.25" customHeight="1" thickBot="1" x14ac:dyDescent="0.25">
      <c r="B4" s="726" t="s">
        <v>37</v>
      </c>
      <c r="C4" s="727"/>
      <c r="D4" s="727"/>
      <c r="E4" s="727"/>
      <c r="F4" s="727"/>
      <c r="G4" s="727"/>
      <c r="H4" s="727"/>
      <c r="I4" s="728"/>
    </row>
    <row r="5" spans="2:11" ht="54.95" customHeight="1" x14ac:dyDescent="0.2">
      <c r="B5" s="464">
        <v>1</v>
      </c>
      <c r="C5" s="114" t="s">
        <v>129</v>
      </c>
      <c r="D5" s="267">
        <v>475</v>
      </c>
      <c r="E5" s="386">
        <v>14.25</v>
      </c>
      <c r="F5" s="465">
        <v>34.44</v>
      </c>
      <c r="G5" s="268">
        <f>SUM(E5:F5)</f>
        <v>48.69</v>
      </c>
      <c r="H5" s="268">
        <f>D5-G5</f>
        <v>426.31</v>
      </c>
      <c r="I5" s="458"/>
    </row>
    <row r="6" spans="2:11" ht="54.95" customHeight="1" x14ac:dyDescent="0.2">
      <c r="B6" s="464">
        <v>2</v>
      </c>
      <c r="C6" s="114" t="s">
        <v>90</v>
      </c>
      <c r="D6" s="267">
        <v>370</v>
      </c>
      <c r="E6" s="386">
        <v>11.1</v>
      </c>
      <c r="F6" s="465">
        <v>26.83</v>
      </c>
      <c r="G6" s="268">
        <f>SUM(E6:F6)</f>
        <v>37.93</v>
      </c>
      <c r="H6" s="268">
        <f>D6-G6</f>
        <v>332.07</v>
      </c>
      <c r="I6" s="458"/>
    </row>
    <row r="7" spans="2:11" ht="54.95" customHeight="1" x14ac:dyDescent="0.2">
      <c r="B7" s="464">
        <v>3</v>
      </c>
      <c r="C7" s="114" t="s">
        <v>90</v>
      </c>
      <c r="D7" s="267">
        <v>445</v>
      </c>
      <c r="E7" s="386">
        <v>13.35</v>
      </c>
      <c r="F7" s="465">
        <v>32.26</v>
      </c>
      <c r="G7" s="268">
        <f>SUM(E7:F7)</f>
        <v>45.61</v>
      </c>
      <c r="H7" s="268">
        <f>D7-G7</f>
        <v>399.39</v>
      </c>
      <c r="I7" s="458"/>
    </row>
    <row r="8" spans="2:11" ht="54.95" customHeight="1" thickBot="1" x14ac:dyDescent="0.25">
      <c r="B8" s="464">
        <v>4</v>
      </c>
      <c r="C8" s="114" t="s">
        <v>72</v>
      </c>
      <c r="D8" s="267">
        <v>410</v>
      </c>
      <c r="E8" s="386">
        <v>12.3</v>
      </c>
      <c r="F8" s="465">
        <v>29.73</v>
      </c>
      <c r="G8" s="268">
        <f>SUM(E8:F8)</f>
        <v>42.03</v>
      </c>
      <c r="H8" s="268">
        <f>D8-G8</f>
        <v>367.97</v>
      </c>
      <c r="I8" s="458"/>
    </row>
    <row r="9" spans="2:11" ht="54.95" customHeight="1" thickBot="1" x14ac:dyDescent="0.25">
      <c r="B9" s="729" t="s">
        <v>99</v>
      </c>
      <c r="C9" s="730"/>
      <c r="D9" s="385">
        <f>SUM(D5:D8)</f>
        <v>1700</v>
      </c>
      <c r="E9" s="385">
        <f t="shared" ref="D9:H9" si="0">SUM(E5:E8)</f>
        <v>51</v>
      </c>
      <c r="F9" s="385">
        <f>SUM(F5:F8)</f>
        <v>123.26</v>
      </c>
      <c r="G9" s="385">
        <f>SUM(G5:G8)</f>
        <v>174.26000000000002</v>
      </c>
      <c r="H9" s="385">
        <f t="shared" si="0"/>
        <v>1525.74</v>
      </c>
      <c r="I9" s="122" t="s">
        <v>51</v>
      </c>
    </row>
    <row r="10" spans="2:11" x14ac:dyDescent="0.2">
      <c r="B10" s="10"/>
      <c r="C10" s="8"/>
      <c r="D10" s="11"/>
      <c r="E10" s="11"/>
      <c r="F10" s="11"/>
      <c r="G10" s="11"/>
      <c r="H10" s="11"/>
      <c r="I10" s="9"/>
    </row>
    <row r="11" spans="2:11" x14ac:dyDescent="0.2">
      <c r="B11" s="10"/>
      <c r="C11" s="8"/>
      <c r="D11" s="11"/>
      <c r="E11" s="11"/>
      <c r="F11" s="11"/>
      <c r="G11" s="11"/>
      <c r="H11" s="11"/>
      <c r="I11" s="9"/>
    </row>
    <row r="12" spans="2:11" x14ac:dyDescent="0.2">
      <c r="B12" s="10"/>
      <c r="C12" s="8"/>
      <c r="D12" s="11"/>
      <c r="E12" s="11"/>
      <c r="F12" s="11"/>
      <c r="G12" s="11"/>
      <c r="H12" s="11"/>
      <c r="I12" s="9"/>
    </row>
    <row r="13" spans="2:11" x14ac:dyDescent="0.2">
      <c r="B13" s="10"/>
      <c r="C13" s="4"/>
      <c r="D13" s="301"/>
      <c r="E13" s="301"/>
      <c r="F13" s="301"/>
      <c r="G13" s="301"/>
      <c r="H13" s="11"/>
      <c r="I13" s="9"/>
    </row>
    <row r="14" spans="2:11" x14ac:dyDescent="0.2">
      <c r="B14" s="10"/>
      <c r="C14" s="3" t="str">
        <f>'REG.'!D18</f>
        <v xml:space="preserve">SR. HERNAN TORRES ROMERO </v>
      </c>
      <c r="D14" s="3"/>
      <c r="E14" s="3" t="str">
        <f>'REG.'!G18</f>
        <v>LICDO. NAHIN ARNELGE FERRUFINO</v>
      </c>
      <c r="F14" s="3"/>
      <c r="G14" s="3"/>
      <c r="H14" s="301" t="str">
        <f>'REG.'!K18</f>
        <v xml:space="preserve">LICDA. GLORIA ISABEL GONZALEZ </v>
      </c>
      <c r="I14" s="9"/>
    </row>
    <row r="15" spans="2:11" x14ac:dyDescent="0.2">
      <c r="B15" s="10"/>
      <c r="C15" s="3" t="s">
        <v>161</v>
      </c>
      <c r="D15" s="3"/>
      <c r="E15" s="3" t="str">
        <f>'REG.'!G19</f>
        <v>ALCALDE MUNICIPAL</v>
      </c>
      <c r="F15" s="3"/>
      <c r="G15" s="3"/>
      <c r="H15" s="301" t="str">
        <f>'REG.'!K19</f>
        <v>CONTADORA MPAL.</v>
      </c>
      <c r="I15" s="9"/>
      <c r="J15" s="5"/>
      <c r="K15" s="5"/>
    </row>
    <row r="16" spans="2:11" x14ac:dyDescent="0.2">
      <c r="B16" s="10"/>
      <c r="C16" s="3"/>
      <c r="D16" s="3"/>
      <c r="E16" s="3"/>
      <c r="F16" s="3"/>
      <c r="G16" s="3"/>
      <c r="H16" s="301"/>
      <c r="I16" s="9"/>
      <c r="J16" s="5"/>
      <c r="K16" s="5"/>
    </row>
    <row r="17" spans="2:11" x14ac:dyDescent="0.2">
      <c r="B17" s="10"/>
      <c r="C17" s="3"/>
      <c r="D17" s="3"/>
      <c r="E17" s="3"/>
      <c r="F17" s="3"/>
      <c r="G17" s="3"/>
      <c r="H17" s="11"/>
      <c r="I17" s="9"/>
      <c r="J17" s="5"/>
      <c r="K17" s="5"/>
    </row>
    <row r="18" spans="2:11" s="34" customFormat="1" ht="15.75" x14ac:dyDescent="0.25">
      <c r="B18" s="283"/>
      <c r="C18" s="31"/>
      <c r="D18" s="31" t="str">
        <f>'REG.'!E24</f>
        <v>LICDA. CARINA PATRICIA FLORES</v>
      </c>
      <c r="E18" s="31"/>
      <c r="F18" s="27"/>
      <c r="G18" s="3" t="str">
        <f>'REG.'!I24</f>
        <v>SR. MARIO ALBERTO DIAZ</v>
      </c>
      <c r="H18" s="124"/>
      <c r="I18" s="43"/>
      <c r="J18" s="43"/>
      <c r="K18" s="43"/>
    </row>
    <row r="19" spans="2:11" s="34" customFormat="1" ht="12.75" customHeight="1" x14ac:dyDescent="0.25">
      <c r="B19" s="283"/>
      <c r="C19" s="31"/>
      <c r="D19" s="31" t="str">
        <f>'REG.'!E25</f>
        <v>JEFA DE DESARROLLO HUMANO</v>
      </c>
      <c r="E19" s="31"/>
      <c r="F19" s="27"/>
      <c r="G19" s="3" t="str">
        <f>'REG.'!I25</f>
        <v>TESORERO MPAL</v>
      </c>
      <c r="H19" s="124"/>
      <c r="I19" s="43"/>
      <c r="J19" s="43"/>
      <c r="K19" s="43"/>
    </row>
    <row r="20" spans="2:11" s="34" customFormat="1" ht="12.75" customHeight="1" x14ac:dyDescent="0.25">
      <c r="B20" s="43"/>
      <c r="C20" s="3"/>
      <c r="D20" s="3"/>
      <c r="E20" s="3"/>
      <c r="F20" s="3"/>
      <c r="G20" s="4"/>
      <c r="J20" s="43"/>
      <c r="K20" s="43"/>
    </row>
    <row r="21" spans="2:11" s="34" customFormat="1" ht="15" x14ac:dyDescent="0.25">
      <c r="B21" s="43"/>
      <c r="C21" s="43"/>
      <c r="D21" s="43"/>
      <c r="E21" s="43"/>
      <c r="F21" s="43"/>
      <c r="J21" s="43"/>
      <c r="K21" s="43"/>
    </row>
    <row r="22" spans="2:1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2">
    <mergeCell ref="B4:I4"/>
    <mergeCell ref="B9:C9"/>
  </mergeCells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45F71"/>
  </sheetPr>
  <dimension ref="B2:L24"/>
  <sheetViews>
    <sheetView showWhiteSpace="0" topLeftCell="A7" zoomScale="69" zoomScaleNormal="69" zoomScalePageLayoutView="75" workbookViewId="0">
      <selection activeCell="C14" sqref="C14"/>
    </sheetView>
  </sheetViews>
  <sheetFormatPr baseColWidth="10" defaultRowHeight="12.75" x14ac:dyDescent="0.2"/>
  <cols>
    <col min="1" max="1" width="19.42578125" style="107" customWidth="1"/>
    <col min="2" max="2" width="4.28515625" style="107" customWidth="1"/>
    <col min="3" max="3" width="15.42578125" style="130" customWidth="1"/>
    <col min="4" max="4" width="13.42578125" style="183" customWidth="1"/>
    <col min="5" max="5" width="14.42578125" style="183" customWidth="1"/>
    <col min="6" max="6" width="12" style="183" customWidth="1"/>
    <col min="7" max="7" width="12.42578125" style="183" customWidth="1"/>
    <col min="8" max="8" width="12" style="183" customWidth="1"/>
    <col min="9" max="9" width="13.5703125" style="183" customWidth="1"/>
    <col min="10" max="10" width="14.140625" style="183" customWidth="1"/>
    <col min="11" max="11" width="31.140625" style="107" customWidth="1"/>
    <col min="12" max="16384" width="11.42578125" style="107"/>
  </cols>
  <sheetData>
    <row r="2" spans="2:11" ht="24" customHeight="1" x14ac:dyDescent="0.2">
      <c r="E2" s="807" t="str">
        <f>MERC.MLES!D1</f>
        <v>PLANILLA DE SUELDO DE  SEPTIEMBRE DE 2019</v>
      </c>
    </row>
    <row r="3" spans="2:11" ht="24" customHeight="1" thickBot="1" x14ac:dyDescent="0.25">
      <c r="E3" s="807"/>
    </row>
    <row r="4" spans="2:11" s="74" customFormat="1" ht="84.75" customHeight="1" thickBot="1" x14ac:dyDescent="0.3">
      <c r="B4" s="226" t="s">
        <v>13</v>
      </c>
      <c r="C4" s="227" t="s">
        <v>1</v>
      </c>
      <c r="D4" s="228" t="s">
        <v>21</v>
      </c>
      <c r="E4" s="228" t="s">
        <v>2</v>
      </c>
      <c r="F4" s="228" t="s">
        <v>16</v>
      </c>
      <c r="G4" s="228" t="s">
        <v>124</v>
      </c>
      <c r="H4" s="228" t="s">
        <v>10</v>
      </c>
      <c r="I4" s="228" t="s">
        <v>144</v>
      </c>
      <c r="J4" s="461" t="s">
        <v>26</v>
      </c>
      <c r="K4" s="462" t="s">
        <v>7</v>
      </c>
    </row>
    <row r="5" spans="2:11" ht="24.75" customHeight="1" thickBot="1" x14ac:dyDescent="0.25">
      <c r="B5" s="731" t="s">
        <v>54</v>
      </c>
      <c r="C5" s="732"/>
      <c r="D5" s="732"/>
      <c r="E5" s="732"/>
      <c r="F5" s="732"/>
      <c r="G5" s="732"/>
      <c r="H5" s="732"/>
      <c r="I5" s="732"/>
      <c r="J5" s="732"/>
      <c r="K5" s="733"/>
    </row>
    <row r="6" spans="2:11" ht="50.1" customHeight="1" thickBot="1" x14ac:dyDescent="0.25">
      <c r="B6" s="535">
        <v>1</v>
      </c>
      <c r="C6" s="536" t="s">
        <v>154</v>
      </c>
      <c r="D6" s="537">
        <v>505</v>
      </c>
      <c r="E6" s="538">
        <v>15.15</v>
      </c>
      <c r="F6" s="539">
        <v>36.61</v>
      </c>
      <c r="G6" s="539">
        <v>0</v>
      </c>
      <c r="H6" s="540">
        <v>0</v>
      </c>
      <c r="I6" s="541">
        <f>SUM(E6:H6)</f>
        <v>51.76</v>
      </c>
      <c r="J6" s="542">
        <f>+D6-I6</f>
        <v>453.24</v>
      </c>
      <c r="K6" s="543"/>
    </row>
    <row r="7" spans="2:11" ht="20.25" customHeight="1" thickBot="1" x14ac:dyDescent="0.25">
      <c r="B7" s="734" t="s">
        <v>61</v>
      </c>
      <c r="C7" s="735"/>
      <c r="D7" s="735"/>
      <c r="E7" s="735"/>
      <c r="F7" s="735"/>
      <c r="G7" s="735"/>
      <c r="H7" s="735"/>
      <c r="I7" s="735"/>
      <c r="J7" s="735"/>
      <c r="K7" s="736"/>
    </row>
    <row r="8" spans="2:11" ht="49.5" customHeight="1" x14ac:dyDescent="0.2">
      <c r="B8" s="618">
        <v>2</v>
      </c>
      <c r="C8" s="619" t="s">
        <v>126</v>
      </c>
      <c r="D8" s="620">
        <v>475</v>
      </c>
      <c r="E8" s="621">
        <v>14.25</v>
      </c>
      <c r="F8" s="622">
        <v>34.44</v>
      </c>
      <c r="G8" s="623">
        <v>0</v>
      </c>
      <c r="H8" s="623">
        <v>0</v>
      </c>
      <c r="I8" s="405">
        <f t="shared" ref="I8:I14" si="0">SUM(E8:H8)</f>
        <v>48.69</v>
      </c>
      <c r="J8" s="459">
        <f t="shared" ref="J8:J14" si="1">+D8-I8</f>
        <v>426.31</v>
      </c>
      <c r="K8" s="624"/>
    </row>
    <row r="9" spans="2:11" ht="49.5" customHeight="1" x14ac:dyDescent="0.3">
      <c r="B9" s="398">
        <v>3</v>
      </c>
      <c r="C9" s="406" t="s">
        <v>31</v>
      </c>
      <c r="D9" s="321">
        <v>475</v>
      </c>
      <c r="E9" s="321">
        <v>14.25</v>
      </c>
      <c r="F9" s="321">
        <v>0</v>
      </c>
      <c r="G9" s="321">
        <v>0</v>
      </c>
      <c r="H9" s="403">
        <v>28.5</v>
      </c>
      <c r="I9" s="405">
        <f t="shared" si="0"/>
        <v>42.75</v>
      </c>
      <c r="J9" s="459">
        <f t="shared" si="1"/>
        <v>432.25</v>
      </c>
      <c r="K9" s="460"/>
    </row>
    <row r="10" spans="2:11" ht="50.1" customHeight="1" x14ac:dyDescent="0.3">
      <c r="B10" s="398">
        <v>4</v>
      </c>
      <c r="C10" s="399" t="s">
        <v>31</v>
      </c>
      <c r="D10" s="456">
        <v>400</v>
      </c>
      <c r="E10" s="321">
        <v>12</v>
      </c>
      <c r="F10" s="321">
        <v>29</v>
      </c>
      <c r="G10" s="321">
        <v>0</v>
      </c>
      <c r="H10" s="403">
        <v>0</v>
      </c>
      <c r="I10" s="405">
        <f t="shared" si="0"/>
        <v>41</v>
      </c>
      <c r="J10" s="459">
        <f t="shared" si="1"/>
        <v>359</v>
      </c>
      <c r="K10" s="460"/>
    </row>
    <row r="11" spans="2:11" ht="50.1" customHeight="1" x14ac:dyDescent="0.3">
      <c r="B11" s="398">
        <v>5</v>
      </c>
      <c r="C11" s="400" t="s">
        <v>31</v>
      </c>
      <c r="D11" s="401">
        <v>360</v>
      </c>
      <c r="E11" s="402">
        <v>10.8</v>
      </c>
      <c r="F11" s="402">
        <v>0</v>
      </c>
      <c r="G11" s="402">
        <v>26.1</v>
      </c>
      <c r="H11" s="403">
        <v>0</v>
      </c>
      <c r="I11" s="405">
        <f t="shared" si="0"/>
        <v>36.900000000000006</v>
      </c>
      <c r="J11" s="459">
        <f t="shared" si="1"/>
        <v>323.10000000000002</v>
      </c>
      <c r="K11" s="460"/>
    </row>
    <row r="12" spans="2:11" ht="50.1" customHeight="1" x14ac:dyDescent="0.3">
      <c r="B12" s="398">
        <v>6</v>
      </c>
      <c r="C12" s="400" t="s">
        <v>31</v>
      </c>
      <c r="D12" s="401">
        <v>370</v>
      </c>
      <c r="E12" s="402">
        <v>11.1</v>
      </c>
      <c r="F12" s="402">
        <v>26.83</v>
      </c>
      <c r="G12" s="402">
        <v>0</v>
      </c>
      <c r="H12" s="404">
        <v>0</v>
      </c>
      <c r="I12" s="405">
        <f t="shared" si="0"/>
        <v>37.93</v>
      </c>
      <c r="J12" s="459">
        <f t="shared" si="1"/>
        <v>332.07</v>
      </c>
      <c r="K12" s="460"/>
    </row>
    <row r="13" spans="2:11" ht="50.1" customHeight="1" x14ac:dyDescent="0.3">
      <c r="B13" s="398">
        <v>7</v>
      </c>
      <c r="C13" s="400" t="s">
        <v>31</v>
      </c>
      <c r="D13" s="401">
        <v>325</v>
      </c>
      <c r="E13" s="402">
        <v>9.75</v>
      </c>
      <c r="F13" s="402" t="s">
        <v>40</v>
      </c>
      <c r="G13" s="402">
        <v>0</v>
      </c>
      <c r="H13" s="404">
        <v>19.5</v>
      </c>
      <c r="I13" s="405">
        <f t="shared" si="0"/>
        <v>29.25</v>
      </c>
      <c r="J13" s="486">
        <f t="shared" si="1"/>
        <v>295.75</v>
      </c>
      <c r="K13" s="487"/>
    </row>
    <row r="14" spans="2:11" ht="50.1" customHeight="1" thickBot="1" x14ac:dyDescent="0.35">
      <c r="B14" s="398">
        <v>8</v>
      </c>
      <c r="C14" s="400" t="s">
        <v>31</v>
      </c>
      <c r="D14" s="401">
        <v>315</v>
      </c>
      <c r="E14" s="402">
        <v>9.4499999999999993</v>
      </c>
      <c r="F14" s="402">
        <v>22.84</v>
      </c>
      <c r="G14" s="402">
        <v>0</v>
      </c>
      <c r="H14" s="404">
        <v>0</v>
      </c>
      <c r="I14" s="405">
        <f t="shared" si="0"/>
        <v>32.29</v>
      </c>
      <c r="J14" s="486">
        <f t="shared" si="1"/>
        <v>282.70999999999998</v>
      </c>
      <c r="K14" s="625"/>
    </row>
    <row r="15" spans="2:11" s="109" customFormat="1" ht="50.1" customHeight="1" thickBot="1" x14ac:dyDescent="0.25">
      <c r="B15" s="729" t="s">
        <v>100</v>
      </c>
      <c r="C15" s="730"/>
      <c r="D15" s="322">
        <f t="shared" ref="D15:J15" si="2">SUM(D6:D14)</f>
        <v>3225</v>
      </c>
      <c r="E15" s="322">
        <f t="shared" si="2"/>
        <v>96.75</v>
      </c>
      <c r="F15" s="322">
        <f t="shared" si="2"/>
        <v>149.72</v>
      </c>
      <c r="G15" s="322">
        <f t="shared" si="2"/>
        <v>26.1</v>
      </c>
      <c r="H15" s="322">
        <f t="shared" si="2"/>
        <v>48</v>
      </c>
      <c r="I15" s="322">
        <f t="shared" si="2"/>
        <v>320.57</v>
      </c>
      <c r="J15" s="463">
        <f t="shared" si="2"/>
        <v>2904.4300000000003</v>
      </c>
      <c r="K15" s="122" t="s">
        <v>73</v>
      </c>
    </row>
    <row r="16" spans="2:11" x14ac:dyDescent="0.2">
      <c r="B16" s="110"/>
      <c r="C16" s="133"/>
      <c r="D16" s="184"/>
      <c r="E16" s="184"/>
      <c r="F16" s="184"/>
      <c r="G16" s="184"/>
      <c r="H16" s="184"/>
      <c r="I16" s="184"/>
      <c r="J16" s="184"/>
      <c r="K16" s="111"/>
    </row>
    <row r="17" spans="2:12" x14ac:dyDescent="0.2">
      <c r="B17" s="110"/>
      <c r="C17" s="133"/>
      <c r="D17" s="184"/>
      <c r="E17" s="184"/>
      <c r="F17" s="184"/>
      <c r="G17" s="184"/>
      <c r="H17" s="184"/>
      <c r="I17" s="184"/>
      <c r="J17" s="184"/>
      <c r="K17" s="111"/>
    </row>
    <row r="18" spans="2:12" x14ac:dyDescent="0.2">
      <c r="B18" s="110"/>
      <c r="C18" s="803"/>
      <c r="D18" s="802"/>
      <c r="E18" s="802"/>
      <c r="F18" s="802"/>
      <c r="G18" s="802"/>
      <c r="H18" s="802"/>
      <c r="I18" s="802"/>
      <c r="J18" s="802"/>
      <c r="K18" s="111"/>
    </row>
    <row r="19" spans="2:12" x14ac:dyDescent="0.2">
      <c r="B19" s="110"/>
      <c r="C19" s="803" t="str">
        <f>MERC.MLES!C14</f>
        <v xml:space="preserve">SR. HERNAN TORRES ROMERO </v>
      </c>
      <c r="D19" s="802"/>
      <c r="E19" s="802" t="str">
        <f>MERC.MLES!E14</f>
        <v>LICDO. NAHIN ARNELGE FERRUFINO</v>
      </c>
      <c r="F19" s="802"/>
      <c r="G19" s="802"/>
      <c r="H19" s="804"/>
      <c r="I19" s="802"/>
      <c r="J19" s="802" t="str">
        <f>MERC.MLES!H14</f>
        <v xml:space="preserve">LICDA. GLORIA ISABEL GONZALEZ </v>
      </c>
      <c r="K19" s="111"/>
    </row>
    <row r="20" spans="2:12" x14ac:dyDescent="0.2">
      <c r="B20" s="110"/>
      <c r="C20" s="803" t="str">
        <f>MERC.MLES!C15</f>
        <v>SINDICO MPAL.</v>
      </c>
      <c r="D20" s="802"/>
      <c r="E20" s="802" t="str">
        <f>MERC.MLES!E15</f>
        <v>ALCALDE MUNICIPAL</v>
      </c>
      <c r="F20" s="802"/>
      <c r="G20" s="802"/>
      <c r="H20" s="802"/>
      <c r="I20" s="802"/>
      <c r="J20" s="802" t="str">
        <f>MERC.MLES!H15</f>
        <v>CONTADORA MPAL.</v>
      </c>
      <c r="K20" s="111"/>
    </row>
    <row r="21" spans="2:12" ht="18" customHeight="1" x14ac:dyDescent="0.25">
      <c r="C21" s="215"/>
      <c r="D21" s="300"/>
      <c r="E21" s="300"/>
      <c r="F21" s="300"/>
      <c r="G21" s="420"/>
      <c r="H21" s="300"/>
      <c r="I21" s="300"/>
      <c r="J21" s="300"/>
      <c r="K21" s="301"/>
      <c r="L21" s="104"/>
    </row>
    <row r="22" spans="2:12" ht="14.25" x14ac:dyDescent="0.2">
      <c r="B22" s="3"/>
      <c r="C22" s="215"/>
      <c r="D22" s="300"/>
      <c r="E22" s="300"/>
      <c r="F22" s="300"/>
      <c r="G22" s="300"/>
      <c r="H22" s="300"/>
      <c r="I22" s="300"/>
      <c r="J22" s="300"/>
      <c r="K22" s="3"/>
      <c r="L22" s="112"/>
    </row>
    <row r="23" spans="2:12" ht="14.25" x14ac:dyDescent="0.2">
      <c r="B23" s="3"/>
      <c r="C23" s="215" t="str">
        <f>MERC.MLES!D18</f>
        <v>LICDA. CARINA PATRICIA FLORES</v>
      </c>
      <c r="D23" s="300"/>
      <c r="E23" s="300"/>
      <c r="F23" s="300"/>
      <c r="G23" s="300"/>
      <c r="H23" s="300" t="str">
        <f>MERC.MLES!G18</f>
        <v>SR. MARIO ALBERTO DIAZ</v>
      </c>
      <c r="I23" s="300"/>
      <c r="J23" s="300"/>
      <c r="K23" s="3"/>
      <c r="L23" s="112"/>
    </row>
    <row r="24" spans="2:12" x14ac:dyDescent="0.2">
      <c r="C24" s="215" t="str">
        <f>MERC.MLES!D19</f>
        <v>JEFA DE DESARROLLO HUMANO</v>
      </c>
      <c r="D24" s="300"/>
      <c r="E24" s="300"/>
      <c r="F24" s="300"/>
      <c r="G24" s="300"/>
      <c r="H24" s="300" t="str">
        <f>MERC.MLES!G19</f>
        <v>TESORERO MPAL</v>
      </c>
      <c r="I24" s="300"/>
      <c r="J24" s="300"/>
    </row>
  </sheetData>
  <mergeCells count="3">
    <mergeCell ref="B5:K5"/>
    <mergeCell ref="B7:K7"/>
    <mergeCell ref="B15:C15"/>
  </mergeCells>
  <pageMargins left="0.23622047244094491" right="0.23622047244094491" top="0.74803149606299213" bottom="0.74803149606299213" header="0.31496062992125984" footer="0.31496062992125984"/>
  <pageSetup paperSize="5" scale="46" orientation="landscape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">
    <tabColor theme="2" tint="-0.89999084444715716"/>
  </sheetPr>
  <dimension ref="A1:L33"/>
  <sheetViews>
    <sheetView topLeftCell="A7" zoomScale="51" zoomScaleNormal="51" workbookViewId="0">
      <selection activeCell="B17" sqref="B17"/>
    </sheetView>
  </sheetViews>
  <sheetFormatPr baseColWidth="10" defaultRowHeight="12.75" x14ac:dyDescent="0.2"/>
  <cols>
    <col min="1" max="1" width="8" style="6" customWidth="1"/>
    <col min="2" max="2" width="18" style="6" customWidth="1"/>
    <col min="3" max="3" width="19.5703125" style="6" customWidth="1"/>
    <col min="4" max="4" width="16.42578125" style="6" customWidth="1"/>
    <col min="5" max="5" width="18" style="6" customWidth="1"/>
    <col min="6" max="7" width="14.42578125" style="6" customWidth="1"/>
    <col min="8" max="8" width="14" style="130" customWidth="1"/>
    <col min="9" max="9" width="15" style="6" customWidth="1"/>
    <col min="10" max="10" width="20.140625" style="6" customWidth="1"/>
    <col min="11" max="11" width="34.42578125" style="6" customWidth="1"/>
    <col min="12" max="16384" width="11.42578125" style="6"/>
  </cols>
  <sheetData>
    <row r="1" spans="1:11" ht="37.5" customHeight="1" x14ac:dyDescent="0.25">
      <c r="D1" s="830" t="str">
        <f>AIP!E2</f>
        <v>PLANILLA DE SUELDO DE  SEPTIEMBRE DE 2019</v>
      </c>
    </row>
    <row r="3" spans="1:11" ht="12" customHeight="1" thickBot="1" x14ac:dyDescent="0.4">
      <c r="A3" s="61"/>
      <c r="B3" s="15"/>
      <c r="C3" s="35"/>
      <c r="D3" s="35"/>
      <c r="E3" s="35"/>
      <c r="F3" s="35"/>
      <c r="G3" s="572"/>
      <c r="J3" s="72"/>
      <c r="K3" s="73"/>
    </row>
    <row r="4" spans="1:11" s="38" customFormat="1" ht="128.25" customHeight="1" thickBot="1" x14ac:dyDescent="0.25">
      <c r="A4" s="86" t="s">
        <v>13</v>
      </c>
      <c r="B4" s="88" t="s">
        <v>1</v>
      </c>
      <c r="C4" s="88" t="s">
        <v>21</v>
      </c>
      <c r="D4" s="88" t="s">
        <v>6</v>
      </c>
      <c r="E4" s="88" t="s">
        <v>16</v>
      </c>
      <c r="F4" s="88" t="s">
        <v>20</v>
      </c>
      <c r="G4" s="88" t="s">
        <v>10</v>
      </c>
      <c r="H4" s="584" t="s">
        <v>138</v>
      </c>
      <c r="I4" s="88" t="s">
        <v>23</v>
      </c>
      <c r="J4" s="88" t="s">
        <v>29</v>
      </c>
      <c r="K4" s="418" t="s">
        <v>24</v>
      </c>
    </row>
    <row r="5" spans="1:11" s="65" customFormat="1" ht="33.75" customHeight="1" thickBot="1" x14ac:dyDescent="0.25">
      <c r="A5" s="742" t="s">
        <v>74</v>
      </c>
      <c r="B5" s="743"/>
      <c r="C5" s="743"/>
      <c r="D5" s="743"/>
      <c r="E5" s="743"/>
      <c r="F5" s="743"/>
      <c r="G5" s="743"/>
      <c r="H5" s="743"/>
      <c r="I5" s="743"/>
      <c r="J5" s="743"/>
      <c r="K5" s="744"/>
    </row>
    <row r="6" spans="1:11" s="609" customFormat="1" ht="50.25" customHeight="1" x14ac:dyDescent="0.2">
      <c r="A6" s="612">
        <v>1</v>
      </c>
      <c r="B6" s="610" t="s">
        <v>150</v>
      </c>
      <c r="C6" s="611">
        <v>445</v>
      </c>
      <c r="D6" s="611">
        <v>13.35</v>
      </c>
      <c r="E6" s="611">
        <v>32.26</v>
      </c>
      <c r="F6" s="613">
        <v>0</v>
      </c>
      <c r="G6" s="613">
        <v>0</v>
      </c>
      <c r="H6" s="613">
        <v>0</v>
      </c>
      <c r="I6" s="617">
        <f>SUM(D6:H6)</f>
        <v>45.61</v>
      </c>
      <c r="J6" s="617">
        <f>(C6-I6)</f>
        <v>399.39</v>
      </c>
      <c r="K6" s="614"/>
    </row>
    <row r="7" spans="1:11" s="65" customFormat="1" ht="62.25" customHeight="1" thickBot="1" x14ac:dyDescent="0.25">
      <c r="A7" s="391">
        <v>2</v>
      </c>
      <c r="B7" s="407" t="s">
        <v>76</v>
      </c>
      <c r="C7" s="615">
        <v>340</v>
      </c>
      <c r="D7" s="151">
        <v>10.199999999999999</v>
      </c>
      <c r="E7" s="151">
        <v>24.65</v>
      </c>
      <c r="F7" s="616">
        <v>0</v>
      </c>
      <c r="G7" s="616">
        <v>0</v>
      </c>
      <c r="H7" s="616">
        <v>0</v>
      </c>
      <c r="I7" s="123">
        <f>SUM(D7:H7)</f>
        <v>34.849999999999994</v>
      </c>
      <c r="J7" s="123">
        <f>(C7-I7)</f>
        <v>305.14999999999998</v>
      </c>
      <c r="K7" s="392"/>
    </row>
    <row r="8" spans="1:11" ht="24" customHeight="1" thickBot="1" x14ac:dyDescent="0.25">
      <c r="A8" s="739" t="s">
        <v>101</v>
      </c>
      <c r="B8" s="740"/>
      <c r="C8" s="740"/>
      <c r="D8" s="740"/>
      <c r="E8" s="740"/>
      <c r="F8" s="740"/>
      <c r="G8" s="740"/>
      <c r="H8" s="740"/>
      <c r="I8" s="740"/>
      <c r="J8" s="740"/>
      <c r="K8" s="741"/>
    </row>
    <row r="9" spans="1:11" ht="50.25" customHeight="1" x14ac:dyDescent="0.2">
      <c r="A9" s="659">
        <v>3</v>
      </c>
      <c r="B9" s="573" t="s">
        <v>126</v>
      </c>
      <c r="C9" s="574">
        <v>410</v>
      </c>
      <c r="D9" s="574">
        <v>12.3</v>
      </c>
      <c r="E9" s="574">
        <v>0</v>
      </c>
      <c r="F9" s="574">
        <v>0</v>
      </c>
      <c r="G9" s="574">
        <v>24.6</v>
      </c>
      <c r="H9" s="574">
        <v>0</v>
      </c>
      <c r="I9" s="574">
        <f t="shared" ref="I9:I15" si="0">SUM(D9:H9)</f>
        <v>36.900000000000006</v>
      </c>
      <c r="J9" s="574">
        <f t="shared" ref="J9:J15" si="1">(C9-I9)</f>
        <v>373.1</v>
      </c>
      <c r="K9" s="660"/>
    </row>
    <row r="10" spans="1:11" ht="56.25" customHeight="1" x14ac:dyDescent="0.2">
      <c r="A10" s="495">
        <v>4</v>
      </c>
      <c r="B10" s="496" t="s">
        <v>117</v>
      </c>
      <c r="C10" s="497">
        <v>330</v>
      </c>
      <c r="D10" s="497">
        <v>9.9</v>
      </c>
      <c r="E10" s="497">
        <v>23.93</v>
      </c>
      <c r="F10" s="497">
        <v>0</v>
      </c>
      <c r="G10" s="497">
        <v>0</v>
      </c>
      <c r="H10" s="497">
        <v>0</v>
      </c>
      <c r="I10" s="497">
        <f t="shared" si="0"/>
        <v>33.83</v>
      </c>
      <c r="J10" s="497">
        <f t="shared" si="1"/>
        <v>296.17</v>
      </c>
      <c r="K10" s="498"/>
    </row>
    <row r="11" spans="1:11" ht="66.75" customHeight="1" x14ac:dyDescent="0.2">
      <c r="A11" s="495">
        <v>5</v>
      </c>
      <c r="B11" s="496" t="s">
        <v>146</v>
      </c>
      <c r="C11" s="497">
        <v>315</v>
      </c>
      <c r="D11" s="497">
        <v>9.4499999999999993</v>
      </c>
      <c r="E11" s="497">
        <v>22.84</v>
      </c>
      <c r="F11" s="497">
        <v>0</v>
      </c>
      <c r="G11" s="497">
        <v>0</v>
      </c>
      <c r="H11" s="497">
        <v>0</v>
      </c>
      <c r="I11" s="497">
        <f t="shared" si="0"/>
        <v>32.29</v>
      </c>
      <c r="J11" s="497">
        <f t="shared" si="1"/>
        <v>282.70999999999998</v>
      </c>
      <c r="K11" s="498"/>
    </row>
    <row r="12" spans="1:11" s="65" customFormat="1" ht="51" customHeight="1" x14ac:dyDescent="0.2">
      <c r="A12" s="387">
        <v>6</v>
      </c>
      <c r="B12" s="455" t="s">
        <v>67</v>
      </c>
      <c r="C12" s="281">
        <v>360</v>
      </c>
      <c r="D12" s="125">
        <v>10.8</v>
      </c>
      <c r="E12" s="125">
        <v>26.1</v>
      </c>
      <c r="F12" s="125">
        <v>0</v>
      </c>
      <c r="G12" s="125">
        <v>0</v>
      </c>
      <c r="H12" s="146">
        <v>0</v>
      </c>
      <c r="I12" s="58">
        <f t="shared" si="0"/>
        <v>36.900000000000006</v>
      </c>
      <c r="J12" s="58">
        <f t="shared" si="1"/>
        <v>323.10000000000002</v>
      </c>
      <c r="K12" s="389"/>
    </row>
    <row r="13" spans="1:11" ht="51" customHeight="1" x14ac:dyDescent="0.2">
      <c r="A13" s="387">
        <v>7</v>
      </c>
      <c r="B13" s="455" t="s">
        <v>67</v>
      </c>
      <c r="C13" s="146">
        <v>315</v>
      </c>
      <c r="D13" s="58">
        <v>9.4499999999999993</v>
      </c>
      <c r="E13" s="390">
        <v>0</v>
      </c>
      <c r="F13" s="390">
        <v>22.84</v>
      </c>
      <c r="G13" s="390">
        <v>0</v>
      </c>
      <c r="H13" s="390">
        <v>0</v>
      </c>
      <c r="I13" s="58">
        <f t="shared" si="0"/>
        <v>32.29</v>
      </c>
      <c r="J13" s="58">
        <f t="shared" si="1"/>
        <v>282.70999999999998</v>
      </c>
      <c r="K13" s="388"/>
    </row>
    <row r="14" spans="1:11" ht="51" customHeight="1" x14ac:dyDescent="0.2">
      <c r="A14" s="387">
        <v>8</v>
      </c>
      <c r="B14" s="269" t="s">
        <v>148</v>
      </c>
      <c r="C14" s="390">
        <v>370</v>
      </c>
      <c r="D14" s="390">
        <v>11.1</v>
      </c>
      <c r="E14" s="390">
        <v>0</v>
      </c>
      <c r="F14" s="390">
        <v>26.83</v>
      </c>
      <c r="G14" s="390">
        <v>0</v>
      </c>
      <c r="H14" s="390">
        <v>0</v>
      </c>
      <c r="I14" s="58">
        <f t="shared" si="0"/>
        <v>37.93</v>
      </c>
      <c r="J14" s="58">
        <f t="shared" si="1"/>
        <v>332.07</v>
      </c>
      <c r="K14" s="388"/>
    </row>
    <row r="15" spans="1:11" ht="64.5" customHeight="1" thickBot="1" x14ac:dyDescent="0.25">
      <c r="A15" s="391">
        <v>9</v>
      </c>
      <c r="B15" s="271" t="s">
        <v>91</v>
      </c>
      <c r="C15" s="272">
        <v>331</v>
      </c>
      <c r="D15" s="123">
        <v>9.93</v>
      </c>
      <c r="E15" s="272">
        <v>24</v>
      </c>
      <c r="F15" s="272">
        <v>0</v>
      </c>
      <c r="G15" s="272">
        <v>0</v>
      </c>
      <c r="H15" s="272">
        <v>0</v>
      </c>
      <c r="I15" s="123">
        <f t="shared" si="0"/>
        <v>33.93</v>
      </c>
      <c r="J15" s="123">
        <f t="shared" si="1"/>
        <v>297.07</v>
      </c>
      <c r="K15" s="392"/>
    </row>
    <row r="16" spans="1:11" ht="24" customHeight="1" thickBot="1" x14ac:dyDescent="0.25">
      <c r="A16" s="726" t="s">
        <v>83</v>
      </c>
      <c r="B16" s="727"/>
      <c r="C16" s="727"/>
      <c r="D16" s="727"/>
      <c r="E16" s="727"/>
      <c r="F16" s="727"/>
      <c r="G16" s="727"/>
      <c r="H16" s="727"/>
      <c r="I16" s="727"/>
      <c r="J16" s="727"/>
      <c r="K16" s="728"/>
    </row>
    <row r="17" spans="1:12" ht="62.25" customHeight="1" thickBot="1" x14ac:dyDescent="0.25">
      <c r="A17" s="393">
        <v>10</v>
      </c>
      <c r="B17" s="394" t="s">
        <v>41</v>
      </c>
      <c r="C17" s="248">
        <v>1100</v>
      </c>
      <c r="D17" s="249">
        <v>30</v>
      </c>
      <c r="E17" s="179">
        <v>79.75</v>
      </c>
      <c r="F17" s="395">
        <v>0</v>
      </c>
      <c r="G17" s="395">
        <v>0</v>
      </c>
      <c r="H17" s="396">
        <v>79</v>
      </c>
      <c r="I17" s="160">
        <f>SUM(D17:H17)</f>
        <v>188.75</v>
      </c>
      <c r="J17" s="160">
        <f>(C17-I17)</f>
        <v>911.25</v>
      </c>
      <c r="K17" s="397"/>
    </row>
    <row r="18" spans="1:12" ht="39.950000000000003" customHeight="1" thickBot="1" x14ac:dyDescent="0.25">
      <c r="A18" s="737" t="s">
        <v>8</v>
      </c>
      <c r="B18" s="738"/>
      <c r="C18" s="121">
        <f t="shared" ref="C18:J18" si="2">SUM(C5:C17)</f>
        <v>4316</v>
      </c>
      <c r="D18" s="121">
        <f t="shared" si="2"/>
        <v>126.47999999999999</v>
      </c>
      <c r="E18" s="121">
        <f t="shared" si="2"/>
        <v>233.53</v>
      </c>
      <c r="F18" s="121">
        <f t="shared" si="2"/>
        <v>49.67</v>
      </c>
      <c r="G18" s="121">
        <f t="shared" si="2"/>
        <v>24.6</v>
      </c>
      <c r="H18" s="121">
        <f t="shared" si="2"/>
        <v>79</v>
      </c>
      <c r="I18" s="121">
        <f t="shared" si="2"/>
        <v>513.28</v>
      </c>
      <c r="J18" s="121">
        <f t="shared" si="2"/>
        <v>3802.7200000000003</v>
      </c>
      <c r="K18" s="89" t="s">
        <v>51</v>
      </c>
    </row>
    <row r="19" spans="1:12" x14ac:dyDescent="0.2">
      <c r="A19" s="10"/>
      <c r="B19" s="8"/>
      <c r="C19" s="11"/>
      <c r="D19" s="11"/>
      <c r="E19" s="11"/>
      <c r="F19" s="11"/>
      <c r="G19" s="11"/>
      <c r="H19" s="142"/>
      <c r="I19" s="11"/>
      <c r="J19" s="11"/>
      <c r="K19" s="9"/>
    </row>
    <row r="20" spans="1:12" x14ac:dyDescent="0.2">
      <c r="A20" s="10"/>
      <c r="B20" s="12" t="s">
        <v>9</v>
      </c>
      <c r="C20" s="12"/>
      <c r="D20" s="12"/>
      <c r="E20" s="12"/>
      <c r="F20" s="12"/>
      <c r="G20" s="12"/>
      <c r="H20" s="143"/>
      <c r="I20" s="12"/>
      <c r="J20" s="11"/>
      <c r="K20" s="9"/>
    </row>
    <row r="21" spans="1:12" x14ac:dyDescent="0.2">
      <c r="A21" s="10"/>
      <c r="B21" s="12"/>
      <c r="C21" s="12"/>
      <c r="D21" s="12"/>
      <c r="E21" s="12"/>
      <c r="F21" s="12"/>
      <c r="G21" s="12"/>
      <c r="H21" s="143"/>
      <c r="I21" s="12"/>
      <c r="J21" s="11"/>
      <c r="K21" s="9"/>
    </row>
    <row r="22" spans="1:12" x14ac:dyDescent="0.2">
      <c r="A22" s="10"/>
      <c r="B22" s="5" t="str">
        <f>AIP!C19</f>
        <v xml:space="preserve">SR. HERNAN TORRES ROMERO </v>
      </c>
      <c r="C22" s="5"/>
      <c r="D22" s="5"/>
      <c r="E22" s="807" t="str">
        <f>AIP!E19</f>
        <v>LICDO. NAHIN ARNELGE FERRUFINO</v>
      </c>
      <c r="F22" s="5"/>
      <c r="G22" s="5"/>
      <c r="H22" s="786"/>
      <c r="I22" s="5"/>
      <c r="J22" s="14" t="str">
        <f>AIP!J19</f>
        <v xml:space="preserve">LICDA. GLORIA ISABEL GONZALEZ </v>
      </c>
      <c r="K22" s="5"/>
    </row>
    <row r="23" spans="1:12" x14ac:dyDescent="0.2">
      <c r="A23" s="10"/>
      <c r="B23" s="5" t="str">
        <f>AIP!C20</f>
        <v>SINDICO MPAL.</v>
      </c>
      <c r="C23" s="5"/>
      <c r="D23" s="5"/>
      <c r="E23" s="807" t="str">
        <f>AIP!E20</f>
        <v>ALCALDE MUNICIPAL</v>
      </c>
      <c r="F23" s="5"/>
      <c r="G23" s="5"/>
      <c r="H23" s="786"/>
      <c r="I23" s="5"/>
      <c r="J23" s="14" t="str">
        <f>AIP!J20</f>
        <v>CONTADORA MPAL.</v>
      </c>
      <c r="K23" s="5"/>
    </row>
    <row r="24" spans="1:12" x14ac:dyDescent="0.2">
      <c r="A24" s="10"/>
      <c r="B24" s="5"/>
      <c r="C24" s="5"/>
      <c r="D24" s="5"/>
      <c r="E24" s="5"/>
      <c r="F24" s="5"/>
      <c r="G24" s="5"/>
      <c r="H24" s="786"/>
      <c r="I24" s="5"/>
      <c r="J24" s="14"/>
      <c r="K24" s="5"/>
    </row>
    <row r="25" spans="1:12" s="34" customFormat="1" ht="15" x14ac:dyDescent="0.25">
      <c r="A25" s="44"/>
      <c r="B25" s="670"/>
      <c r="C25" s="670"/>
      <c r="D25" s="670"/>
      <c r="E25" s="15"/>
      <c r="F25" s="15"/>
      <c r="G25" s="15"/>
      <c r="H25" s="805"/>
      <c r="I25" s="5"/>
      <c r="J25" s="5"/>
      <c r="K25" s="5"/>
      <c r="L25" s="43"/>
    </row>
    <row r="26" spans="1:12" s="34" customFormat="1" ht="15" x14ac:dyDescent="0.25">
      <c r="A26" s="44"/>
      <c r="B26" s="670"/>
      <c r="C26" s="670" t="str">
        <f>AIP!C23</f>
        <v>LICDA. CARINA PATRICIA FLORES</v>
      </c>
      <c r="D26" s="670"/>
      <c r="E26" s="15"/>
      <c r="F26" s="15"/>
      <c r="G26" s="808" t="str">
        <f>AIP!H23</f>
        <v>SR. MARIO ALBERTO DIAZ</v>
      </c>
      <c r="H26" s="805"/>
      <c r="I26" s="5"/>
      <c r="J26" s="5"/>
      <c r="K26" s="5"/>
      <c r="L26" s="43"/>
    </row>
    <row r="27" spans="1:12" s="34" customFormat="1" ht="15" x14ac:dyDescent="0.25">
      <c r="A27" s="44"/>
      <c r="B27" s="670"/>
      <c r="C27" s="670" t="str">
        <f>AIP!C24</f>
        <v>JEFA DE DESARROLLO HUMANO</v>
      </c>
      <c r="D27" s="670"/>
      <c r="E27" s="15"/>
      <c r="F27" s="15"/>
      <c r="G27" s="808" t="str">
        <f>AIP!H24</f>
        <v>TESORERO MPAL</v>
      </c>
      <c r="H27" s="805"/>
      <c r="I27" s="5"/>
      <c r="J27" s="806"/>
      <c r="K27" s="5"/>
      <c r="L27" s="43"/>
    </row>
    <row r="28" spans="1:12" s="34" customFormat="1" ht="15.75" x14ac:dyDescent="0.25">
      <c r="A28" s="44"/>
      <c r="B28" s="44"/>
      <c r="C28" s="44"/>
      <c r="D28" s="44"/>
      <c r="E28" s="20"/>
      <c r="F28" s="20"/>
      <c r="G28" s="20"/>
      <c r="H28" s="145"/>
      <c r="I28" s="721" t="s">
        <v>47</v>
      </c>
      <c r="J28" s="721"/>
      <c r="L28" s="43"/>
    </row>
    <row r="29" spans="1:12" s="34" customFormat="1" ht="15" x14ac:dyDescent="0.25">
      <c r="A29" s="43"/>
      <c r="B29" s="43"/>
      <c r="C29" s="45"/>
      <c r="D29" s="45"/>
      <c r="H29" s="144"/>
    </row>
    <row r="30" spans="1:12" s="34" customFormat="1" ht="14.25" x14ac:dyDescent="0.2">
      <c r="H30" s="144"/>
    </row>
    <row r="31" spans="1:12" s="34" customFormat="1" ht="14.25" x14ac:dyDescent="0.2">
      <c r="H31" s="144"/>
    </row>
    <row r="32" spans="1:12" s="34" customFormat="1" ht="14.25" x14ac:dyDescent="0.2">
      <c r="H32" s="144"/>
    </row>
    <row r="33" spans="8:8" s="34" customFormat="1" ht="14.25" x14ac:dyDescent="0.2">
      <c r="H33" s="144"/>
    </row>
  </sheetData>
  <mergeCells count="5">
    <mergeCell ref="I28:J28"/>
    <mergeCell ref="A18:B18"/>
    <mergeCell ref="A8:K8"/>
    <mergeCell ref="A16:K16"/>
    <mergeCell ref="A5:K5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AIP</vt:lpstr>
      <vt:lpstr>TIANGUE Y RASTRO</vt:lpstr>
      <vt:lpstr>POLICIA1</vt:lpstr>
      <vt:lpstr>POLICIAS 2</vt:lpstr>
      <vt:lpstr>SERVICIOS GENERALES</vt:lpstr>
      <vt:lpstr>ASEO 1</vt:lpstr>
      <vt:lpstr>CENTRO DE FORMACION </vt:lpstr>
      <vt:lpstr>UNIDAD JURIDICA</vt:lpstr>
      <vt:lpstr>GESTION T.</vt:lpstr>
      <vt:lpstr>CONTRATO</vt:lpstr>
      <vt:lpstr>CONTRATO NUEVO</vt:lpstr>
      <vt:lpstr>DESPACHO!Área_de_impresión</vt:lpstr>
      <vt:lpstr>MERC.MLES!Área_de_impresión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2019-09-26T15:47:54Z</cp:lastPrinted>
  <dcterms:created xsi:type="dcterms:W3CDTF">2002-01-15T14:42:07Z</dcterms:created>
  <dcterms:modified xsi:type="dcterms:W3CDTF">2020-03-12T23:43:51Z</dcterms:modified>
</cp:coreProperties>
</file>