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JULIO\"/>
    </mc:Choice>
  </mc:AlternateContent>
  <xr:revisionPtr revIDLastSave="0" documentId="13_ncr:1_{75771B72-1AB1-4EC9-9371-C92CE575C071}" xr6:coauthVersionLast="45" xr6:coauthVersionMax="45" xr10:uidLastSave="{00000000-0000-0000-0000-000000000000}"/>
  <bookViews>
    <workbookView xWindow="-120" yWindow="-120" windowWidth="20730" windowHeight="11160" firstSheet="14" activeTab="17" xr2:uid="{00000000-000D-0000-FFFF-FFFF00000000}"/>
  </bookViews>
  <sheets>
    <sheet name="DESPACHO" sheetId="17" r:id="rId1"/>
    <sheet name="GERENCIA GRAL" sheetId="120" r:id="rId2"/>
    <sheet name="CONTABILIDAD" sheetId="107" r:id="rId3"/>
    <sheet name="DESARROLLO HNO" sheetId="105" r:id="rId4"/>
    <sheet name="UATM" sheetId="108" r:id="rId5"/>
    <sheet name="REG." sheetId="109" r:id="rId6"/>
    <sheet name="MERC.MLES" sheetId="121" r:id="rId7"/>
    <sheet name="AIP" sheetId="112" r:id="rId8"/>
    <sheet name="TIANGUE Y RASTRO" sheetId="7" r:id="rId9"/>
    <sheet name="POLICIA1" sheetId="113" r:id="rId10"/>
    <sheet name="POLICIAS 2" sheetId="114" r:id="rId11"/>
    <sheet name="SERVICIOS GENERALES" sheetId="115" r:id="rId12"/>
    <sheet name="ASEO 1" sheetId="9" r:id="rId13"/>
    <sheet name="CENTRO DE FORMACION " sheetId="117" r:id="rId14"/>
    <sheet name="GESTION T." sheetId="118" r:id="rId15"/>
    <sheet name="UNIDAD JURIDICA" sheetId="160" r:id="rId16"/>
    <sheet name="CONTRATO" sheetId="159" r:id="rId17"/>
    <sheet name="CONTRATO NUEVO" sheetId="163" r:id="rId18"/>
  </sheets>
  <externalReferences>
    <externalReference r:id="rId19"/>
    <externalReference r:id="rId20"/>
  </externalReferences>
  <definedNames>
    <definedName name="_xlnm.Print_Area" localSheetId="0">DESPACHO!$A$1:$K$26</definedName>
    <definedName name="_xlnm.Print_Area" localSheetId="6">MERC.MLES!$A$3:$N$38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05" l="1"/>
  <c r="J11" i="105"/>
  <c r="D11" i="105"/>
  <c r="D13" i="108"/>
  <c r="D12" i="109"/>
  <c r="D11" i="121"/>
  <c r="C15" i="112"/>
  <c r="D19" i="7"/>
  <c r="C16" i="113"/>
  <c r="J17" i="114"/>
  <c r="I17" i="114"/>
  <c r="H17" i="114"/>
  <c r="G17" i="114"/>
  <c r="F17" i="114"/>
  <c r="E17" i="114"/>
  <c r="D17" i="114"/>
  <c r="C17" i="114"/>
  <c r="K15" i="115"/>
  <c r="K16" i="115"/>
  <c r="D16" i="115"/>
  <c r="H15" i="9"/>
  <c r="G15" i="9"/>
  <c r="C15" i="9"/>
  <c r="J18" i="117"/>
  <c r="I18" i="117"/>
  <c r="D18" i="117"/>
  <c r="J13" i="118"/>
  <c r="E13" i="118"/>
  <c r="D13" i="118"/>
  <c r="K12" i="160"/>
  <c r="J12" i="160"/>
  <c r="I12" i="160"/>
  <c r="G12" i="160"/>
  <c r="F12" i="160"/>
  <c r="E12" i="160"/>
  <c r="D12" i="160"/>
  <c r="K12" i="159"/>
  <c r="J12" i="159"/>
  <c r="H12" i="159"/>
  <c r="G12" i="159"/>
  <c r="F12" i="159"/>
  <c r="E12" i="159"/>
  <c r="D12" i="159"/>
  <c r="I8" i="163"/>
  <c r="H8" i="163"/>
  <c r="D8" i="163"/>
  <c r="H19" i="163"/>
  <c r="H18" i="163"/>
  <c r="D18" i="163"/>
  <c r="D17" i="163"/>
  <c r="I14" i="163"/>
  <c r="I13" i="163"/>
  <c r="F14" i="163"/>
  <c r="F13" i="163"/>
  <c r="C14" i="163"/>
  <c r="C13" i="163"/>
  <c r="J23" i="159"/>
  <c r="J22" i="159"/>
  <c r="D23" i="159"/>
  <c r="D22" i="159"/>
  <c r="H18" i="159"/>
  <c r="H17" i="159"/>
  <c r="E18" i="159"/>
  <c r="E17" i="159"/>
  <c r="C18" i="159"/>
  <c r="C17" i="159"/>
  <c r="G22" i="160"/>
  <c r="G21" i="160"/>
  <c r="C22" i="160"/>
  <c r="C21" i="160"/>
  <c r="J17" i="160"/>
  <c r="J16" i="160"/>
  <c r="E17" i="160"/>
  <c r="E16" i="160"/>
  <c r="C17" i="160"/>
  <c r="C16" i="160"/>
  <c r="C21" i="118"/>
  <c r="C20" i="118"/>
  <c r="L17" i="118"/>
  <c r="L16" i="118"/>
  <c r="I17" i="118"/>
  <c r="I16" i="118"/>
  <c r="E17" i="118"/>
  <c r="E16" i="118"/>
  <c r="C17" i="118"/>
  <c r="C16" i="118"/>
  <c r="C24" i="117"/>
  <c r="J21" i="117"/>
  <c r="J20" i="117"/>
  <c r="F21" i="117"/>
  <c r="F20" i="117"/>
  <c r="C21" i="117"/>
  <c r="C20" i="117"/>
  <c r="D21" i="9"/>
  <c r="D20" i="9"/>
  <c r="B21" i="9"/>
  <c r="B20" i="9"/>
  <c r="C25" i="115"/>
  <c r="C24" i="115"/>
  <c r="K25" i="7"/>
  <c r="M20" i="115"/>
  <c r="J21" i="115"/>
  <c r="J20" i="115"/>
  <c r="F21" i="115"/>
  <c r="F20" i="115"/>
  <c r="C21" i="115"/>
  <c r="C20" i="115"/>
  <c r="F28" i="114"/>
  <c r="F27" i="114"/>
  <c r="C28" i="114"/>
  <c r="M21" i="115" s="1"/>
  <c r="C27" i="114"/>
  <c r="I23" i="114"/>
  <c r="I22" i="114"/>
  <c r="E23" i="114"/>
  <c r="E22" i="114"/>
  <c r="B23" i="114"/>
  <c r="B22" i="114"/>
  <c r="C25" i="113"/>
  <c r="C24" i="113"/>
  <c r="J21" i="113"/>
  <c r="J20" i="113"/>
  <c r="G21" i="113"/>
  <c r="G20" i="113"/>
  <c r="D21" i="113"/>
  <c r="D20" i="113"/>
  <c r="B21" i="113"/>
  <c r="B20" i="113"/>
  <c r="D29" i="7"/>
  <c r="D28" i="7"/>
  <c r="K24" i="7"/>
  <c r="H25" i="7"/>
  <c r="H24" i="7"/>
  <c r="E25" i="7"/>
  <c r="E24" i="7"/>
  <c r="C25" i="7"/>
  <c r="C24" i="7"/>
  <c r="C26" i="112"/>
  <c r="C25" i="112"/>
  <c r="H21" i="112"/>
  <c r="H20" i="112"/>
  <c r="E21" i="112"/>
  <c r="E20" i="112"/>
  <c r="B21" i="112"/>
  <c r="B20" i="112"/>
  <c r="H23" i="121"/>
  <c r="H22" i="121"/>
  <c r="D23" i="121"/>
  <c r="D22" i="121"/>
  <c r="I18" i="121"/>
  <c r="I17" i="121"/>
  <c r="F18" i="121"/>
  <c r="F17" i="121"/>
  <c r="C18" i="121"/>
  <c r="C17" i="121"/>
  <c r="H23" i="109"/>
  <c r="H22" i="109"/>
  <c r="D23" i="109"/>
  <c r="D22" i="109"/>
  <c r="J18" i="109"/>
  <c r="J17" i="109"/>
  <c r="F18" i="109"/>
  <c r="F17" i="109"/>
  <c r="C18" i="109"/>
  <c r="C17" i="109"/>
  <c r="I24" i="108"/>
  <c r="I23" i="108"/>
  <c r="D24" i="108"/>
  <c r="D23" i="108"/>
  <c r="I19" i="108"/>
  <c r="I18" i="108"/>
  <c r="E19" i="108"/>
  <c r="E18" i="108"/>
  <c r="I22" i="105"/>
  <c r="I21" i="105"/>
  <c r="D22" i="105"/>
  <c r="D21" i="105"/>
  <c r="K17" i="105"/>
  <c r="K16" i="105"/>
  <c r="F17" i="105"/>
  <c r="F16" i="105"/>
  <c r="C19" i="108"/>
  <c r="C18" i="108"/>
  <c r="C17" i="105"/>
  <c r="C16" i="105"/>
  <c r="D26" i="107"/>
  <c r="D25" i="107"/>
  <c r="I22" i="107"/>
  <c r="I21" i="107"/>
  <c r="E22" i="107"/>
  <c r="E21" i="107"/>
  <c r="C22" i="107"/>
  <c r="C21" i="107"/>
  <c r="D20" i="120"/>
  <c r="J17" i="120"/>
  <c r="J16" i="120"/>
  <c r="F17" i="120"/>
  <c r="F16" i="120"/>
  <c r="C17" i="120"/>
  <c r="C16" i="120"/>
  <c r="G8" i="163"/>
  <c r="F8" i="163"/>
  <c r="E8" i="163"/>
  <c r="K4" i="160"/>
  <c r="J4" i="160"/>
  <c r="I4" i="160"/>
  <c r="H4" i="160"/>
  <c r="G4" i="160"/>
  <c r="F4" i="160"/>
  <c r="E4" i="160"/>
  <c r="D4" i="160"/>
  <c r="E8" i="160"/>
  <c r="D8" i="160"/>
  <c r="K10" i="160"/>
  <c r="J10" i="160"/>
  <c r="I10" i="160"/>
  <c r="G10" i="160"/>
  <c r="F10" i="160"/>
  <c r="E10" i="160"/>
  <c r="D10" i="160"/>
  <c r="K13" i="118"/>
  <c r="I13" i="118"/>
  <c r="H13" i="118"/>
  <c r="F13" i="118"/>
  <c r="H18" i="117"/>
  <c r="G18" i="117"/>
  <c r="F18" i="117"/>
  <c r="E18" i="117"/>
  <c r="G6" i="9"/>
  <c r="G7" i="9"/>
  <c r="G8" i="9"/>
  <c r="G9" i="9"/>
  <c r="G10" i="9"/>
  <c r="G11" i="9"/>
  <c r="G12" i="9"/>
  <c r="G13" i="9"/>
  <c r="G14" i="9"/>
  <c r="G5" i="9"/>
  <c r="F15" i="9"/>
  <c r="E15" i="9"/>
  <c r="D15" i="9"/>
  <c r="J16" i="115"/>
  <c r="I16" i="115"/>
  <c r="H16" i="115"/>
  <c r="G16" i="115"/>
  <c r="F16" i="115"/>
  <c r="E16" i="115"/>
  <c r="I6" i="114"/>
  <c r="I16" i="113"/>
  <c r="H16" i="113"/>
  <c r="G16" i="113"/>
  <c r="F16" i="113"/>
  <c r="E16" i="113"/>
  <c r="D16" i="113"/>
  <c r="J18" i="7"/>
  <c r="J16" i="7"/>
  <c r="J15" i="7"/>
  <c r="J14" i="7"/>
  <c r="J13" i="7"/>
  <c r="J12" i="7"/>
  <c r="J11" i="7"/>
  <c r="J10" i="7"/>
  <c r="J8" i="7"/>
  <c r="J6" i="7"/>
  <c r="J5" i="7"/>
  <c r="I19" i="7"/>
  <c r="H19" i="7"/>
  <c r="G19" i="7"/>
  <c r="F19" i="7"/>
  <c r="E19" i="7"/>
  <c r="I15" i="112"/>
  <c r="H15" i="112"/>
  <c r="G15" i="112"/>
  <c r="F15" i="112"/>
  <c r="E15" i="112"/>
  <c r="D15" i="112"/>
  <c r="I10" i="121"/>
  <c r="I9" i="121"/>
  <c r="I8" i="121"/>
  <c r="I7" i="121"/>
  <c r="I6" i="121"/>
  <c r="H10" i="121"/>
  <c r="H9" i="121"/>
  <c r="H8" i="121"/>
  <c r="H7" i="121"/>
  <c r="H6" i="121"/>
  <c r="H11" i="121" s="1"/>
  <c r="G11" i="121"/>
  <c r="F11" i="121"/>
  <c r="E11" i="121"/>
  <c r="I8" i="109"/>
  <c r="I7" i="109"/>
  <c r="I6" i="109"/>
  <c r="I11" i="109"/>
  <c r="I10" i="109"/>
  <c r="H12" i="109"/>
  <c r="G12" i="109"/>
  <c r="F12" i="109"/>
  <c r="E12" i="109"/>
  <c r="D11" i="108"/>
  <c r="H5" i="108"/>
  <c r="G5" i="108"/>
  <c r="F5" i="108"/>
  <c r="E5" i="108"/>
  <c r="D5" i="108"/>
  <c r="I11" i="108"/>
  <c r="H11" i="108"/>
  <c r="G11" i="108"/>
  <c r="F11" i="108"/>
  <c r="E11" i="108"/>
  <c r="J9" i="105"/>
  <c r="J8" i="105"/>
  <c r="J7" i="105"/>
  <c r="J6" i="105"/>
  <c r="I11" i="105"/>
  <c r="H11" i="105"/>
  <c r="G11" i="105"/>
  <c r="F11" i="105"/>
  <c r="E11" i="105"/>
  <c r="J16" i="107"/>
  <c r="J15" i="107"/>
  <c r="J14" i="107"/>
  <c r="J13" i="107"/>
  <c r="J12" i="107"/>
  <c r="J11" i="107"/>
  <c r="J9" i="107"/>
  <c r="J8" i="107"/>
  <c r="J7" i="107"/>
  <c r="I9" i="107"/>
  <c r="I8" i="107"/>
  <c r="I7" i="107"/>
  <c r="I16" i="107"/>
  <c r="I15" i="107"/>
  <c r="I14" i="107"/>
  <c r="I13" i="107"/>
  <c r="I12" i="107"/>
  <c r="I11" i="107"/>
  <c r="H17" i="107"/>
  <c r="G17" i="107"/>
  <c r="F17" i="107"/>
  <c r="E17" i="107"/>
  <c r="D17" i="107"/>
  <c r="D11" i="120"/>
  <c r="I11" i="120"/>
  <c r="H11" i="120"/>
  <c r="G11" i="120"/>
  <c r="F11" i="120"/>
  <c r="E11" i="120"/>
  <c r="J10" i="17"/>
  <c r="J9" i="17"/>
  <c r="J7" i="17"/>
  <c r="I10" i="17"/>
  <c r="I11" i="17" s="1"/>
  <c r="I9" i="17"/>
  <c r="I7" i="17"/>
  <c r="H11" i="17"/>
  <c r="G11" i="17"/>
  <c r="F11" i="17"/>
  <c r="E11" i="17"/>
  <c r="D11" i="17"/>
  <c r="E2" i="105"/>
  <c r="E2" i="108" s="1"/>
  <c r="E2" i="109" s="1"/>
  <c r="E2" i="121" s="1"/>
  <c r="C2" i="112" s="1"/>
  <c r="D1" i="7" s="1"/>
  <c r="D3" i="113" s="1"/>
  <c r="C2" i="114" s="1"/>
  <c r="E1" i="115" s="1"/>
  <c r="C1" i="9" s="1"/>
  <c r="E1" i="117" s="1"/>
  <c r="E4" i="118" s="1"/>
  <c r="E1" i="160" s="1"/>
  <c r="E2" i="159" s="1"/>
  <c r="D2" i="163" s="1"/>
  <c r="E2" i="107"/>
  <c r="E2" i="120"/>
  <c r="J19" i="7" l="1"/>
  <c r="I12" i="109"/>
  <c r="I15" i="114"/>
  <c r="J15" i="114" s="1"/>
  <c r="J7" i="160"/>
  <c r="K7" i="160" s="1"/>
  <c r="K6" i="7"/>
  <c r="K9" i="105"/>
  <c r="H13" i="9" l="1"/>
  <c r="F13" i="9"/>
  <c r="F11" i="9"/>
  <c r="H11" i="9"/>
  <c r="K7" i="115"/>
  <c r="L7" i="115" s="1"/>
  <c r="K13" i="115"/>
  <c r="L13" i="115" s="1"/>
  <c r="H6" i="163"/>
  <c r="I6" i="163" s="1"/>
  <c r="I14" i="114"/>
  <c r="J14" i="114" s="1"/>
  <c r="I5" i="117" l="1"/>
  <c r="J5" i="117" s="1"/>
  <c r="I6" i="117"/>
  <c r="J6" i="117" s="1"/>
  <c r="I7" i="117"/>
  <c r="I8" i="117"/>
  <c r="J8" i="117" s="1"/>
  <c r="I9" i="117"/>
  <c r="J9" i="117"/>
  <c r="I10" i="117"/>
  <c r="J10" i="117" s="1"/>
  <c r="I11" i="117"/>
  <c r="J11" i="117"/>
  <c r="E13" i="117"/>
  <c r="I13" i="117" s="1"/>
  <c r="J13" i="117" s="1"/>
  <c r="I15" i="117"/>
  <c r="J15" i="117" s="1"/>
  <c r="I16" i="117"/>
  <c r="J16" i="117" s="1"/>
  <c r="I17" i="117"/>
  <c r="J17" i="117" s="1"/>
  <c r="J7" i="117" l="1"/>
  <c r="J9" i="120"/>
  <c r="J8" i="120"/>
  <c r="J7" i="120"/>
  <c r="J6" i="120"/>
  <c r="K6" i="120" s="1"/>
  <c r="K10" i="7"/>
  <c r="K15" i="7"/>
  <c r="K14" i="7"/>
  <c r="K13" i="7"/>
  <c r="K12" i="7"/>
  <c r="K11" i="7"/>
  <c r="K18" i="7"/>
  <c r="I17" i="107" l="1"/>
  <c r="H14" i="9" l="1"/>
  <c r="K10" i="105" l="1"/>
  <c r="H7" i="163"/>
  <c r="I7" i="163" l="1"/>
  <c r="J8" i="118" l="1"/>
  <c r="J9" i="118"/>
  <c r="J10" i="118"/>
  <c r="J12" i="118" l="1"/>
  <c r="I9" i="114"/>
  <c r="I11" i="114"/>
  <c r="I8" i="114"/>
  <c r="J6" i="114"/>
  <c r="I7" i="114"/>
  <c r="H14" i="112"/>
  <c r="J9" i="108" l="1"/>
  <c r="I10" i="108" l="1"/>
  <c r="I5" i="108" s="1"/>
  <c r="H8" i="9"/>
  <c r="J7" i="114"/>
  <c r="H12" i="113" l="1"/>
  <c r="I12" i="113" s="1"/>
  <c r="G13" i="113"/>
  <c r="H13" i="113" s="1"/>
  <c r="I13" i="113" s="1"/>
  <c r="I10" i="114" l="1"/>
  <c r="J10" i="114" s="1"/>
  <c r="I13" i="114"/>
  <c r="J13" i="114" s="1"/>
  <c r="J6" i="159" l="1"/>
  <c r="J9" i="159"/>
  <c r="J11" i="159"/>
  <c r="H12" i="112" l="1"/>
  <c r="J11" i="114" l="1"/>
  <c r="J9" i="114"/>
  <c r="J10" i="108" l="1"/>
  <c r="H14" i="113"/>
  <c r="I14" i="113" s="1"/>
  <c r="L15" i="115"/>
  <c r="L16" i="115" s="1"/>
  <c r="K14" i="115"/>
  <c r="L14" i="115" s="1"/>
  <c r="K10" i="108" l="1"/>
  <c r="J8" i="159"/>
  <c r="H12" i="9"/>
  <c r="K8" i="159" l="1"/>
  <c r="I14" i="112" l="1"/>
  <c r="H5" i="159" l="1"/>
  <c r="G5" i="159"/>
  <c r="F5" i="159"/>
  <c r="E5" i="159"/>
  <c r="D5" i="159"/>
  <c r="K12" i="118"/>
  <c r="K10" i="118"/>
  <c r="G13" i="118"/>
  <c r="H10" i="9"/>
  <c r="H9" i="9"/>
  <c r="H7" i="9"/>
  <c r="H5" i="9"/>
  <c r="K12" i="115"/>
  <c r="L12" i="115" s="1"/>
  <c r="K10" i="115"/>
  <c r="L10" i="115" s="1"/>
  <c r="H15" i="113"/>
  <c r="I15" i="113" s="1"/>
  <c r="H11" i="113"/>
  <c r="I11" i="113" s="1"/>
  <c r="H10" i="113"/>
  <c r="I10" i="113" s="1"/>
  <c r="H9" i="113"/>
  <c r="I9" i="113" s="1"/>
  <c r="H8" i="113"/>
  <c r="I8" i="113" s="1"/>
  <c r="H13" i="112"/>
  <c r="I13" i="112" s="1"/>
  <c r="I12" i="112"/>
  <c r="H11" i="112"/>
  <c r="I11" i="112" s="1"/>
  <c r="H10" i="112"/>
  <c r="I10" i="112" s="1"/>
  <c r="H9" i="112"/>
  <c r="I9" i="112" s="1"/>
  <c r="K9" i="118" l="1"/>
  <c r="H10" i="160"/>
  <c r="I8" i="160"/>
  <c r="H8" i="160"/>
  <c r="G8" i="160"/>
  <c r="F8" i="160"/>
  <c r="H12" i="160" l="1"/>
  <c r="J7" i="109" l="1"/>
  <c r="I12" i="114" l="1"/>
  <c r="J12" i="114" s="1"/>
  <c r="K11" i="115"/>
  <c r="L11" i="115" s="1"/>
  <c r="I11" i="121"/>
  <c r="J6" i="109"/>
  <c r="H6" i="9" l="1"/>
  <c r="K5" i="115" l="1"/>
  <c r="J11" i="17" l="1"/>
  <c r="J8" i="114" l="1"/>
  <c r="J8" i="109" l="1"/>
  <c r="K8" i="105"/>
  <c r="K8" i="120"/>
  <c r="H7" i="113" l="1"/>
  <c r="I16" i="114" l="1"/>
  <c r="J16" i="114" l="1"/>
  <c r="J5" i="159" l="1"/>
  <c r="J5" i="160"/>
  <c r="K5" i="160" l="1"/>
  <c r="K9" i="159" l="1"/>
  <c r="H8" i="112" l="1"/>
  <c r="I8" i="112" l="1"/>
  <c r="H6" i="112" l="1"/>
  <c r="I6" i="112" l="1"/>
  <c r="J9" i="160" l="1"/>
  <c r="J8" i="160" s="1"/>
  <c r="J6" i="160"/>
  <c r="K9" i="160" l="1"/>
  <c r="K8" i="160" l="1"/>
  <c r="J11" i="160" l="1"/>
  <c r="I5" i="159"/>
  <c r="I12" i="159" s="1"/>
  <c r="K11" i="159" l="1"/>
  <c r="K6" i="159"/>
  <c r="K6" i="160"/>
  <c r="K11" i="160"/>
  <c r="K5" i="159" l="1"/>
  <c r="J11" i="109" l="1"/>
  <c r="J12" i="108" l="1"/>
  <c r="J11" i="108" s="1"/>
  <c r="J7" i="108"/>
  <c r="J6" i="108"/>
  <c r="I13" i="108" l="1"/>
  <c r="K5" i="7" l="1"/>
  <c r="K8" i="7" l="1"/>
  <c r="K16" i="7" l="1"/>
  <c r="K19" i="7" s="1"/>
  <c r="I7" i="113" l="1"/>
  <c r="K8" i="118" l="1"/>
  <c r="K6" i="108" l="1"/>
  <c r="J8" i="108"/>
  <c r="J5" i="108" s="1"/>
  <c r="J13" i="108" s="1"/>
  <c r="K7" i="108"/>
  <c r="K9" i="108"/>
  <c r="H13" i="108"/>
  <c r="K7" i="105"/>
  <c r="K8" i="115"/>
  <c r="L8" i="115" s="1"/>
  <c r="J10" i="120"/>
  <c r="K9" i="120"/>
  <c r="K7" i="120"/>
  <c r="K6" i="115"/>
  <c r="L5" i="115"/>
  <c r="K5" i="108" l="1"/>
  <c r="K10" i="120"/>
  <c r="J11" i="120"/>
  <c r="K8" i="108"/>
  <c r="K6" i="105"/>
  <c r="K11" i="105" s="1"/>
  <c r="F13" i="108"/>
  <c r="J17" i="107"/>
  <c r="J10" i="109"/>
  <c r="J12" i="109" s="1"/>
  <c r="G13" i="108"/>
  <c r="E13" i="108"/>
  <c r="L6" i="115"/>
  <c r="K12" i="108"/>
  <c r="K11" i="108" s="1"/>
  <c r="K11" i="120" l="1"/>
  <c r="K13" i="108"/>
</calcChain>
</file>

<file path=xl/sharedStrings.xml><?xml version="1.0" encoding="utf-8"?>
<sst xmlns="http://schemas.openxmlformats.org/spreadsheetml/2006/main" count="419" uniqueCount="175">
  <si>
    <t>INPEP</t>
  </si>
  <si>
    <t>CARGO</t>
  </si>
  <si>
    <t>I S S S</t>
  </si>
  <si>
    <t>AGEPYM</t>
  </si>
  <si>
    <t>CRECER</t>
  </si>
  <si>
    <t>AUDITORIA INTERNA</t>
  </si>
  <si>
    <t>ISSS</t>
  </si>
  <si>
    <t xml:space="preserve">F I R M A S </t>
  </si>
  <si>
    <t xml:space="preserve">TOTAL. . . . . . . . . . . . . . . . . . . . . </t>
  </si>
  <si>
    <t xml:space="preserve">                 </t>
  </si>
  <si>
    <t>IPSFA</t>
  </si>
  <si>
    <t>TOTAL.............................................</t>
  </si>
  <si>
    <t>POLICIA MUNICIPAL</t>
  </si>
  <si>
    <t>#</t>
  </si>
  <si>
    <t>SUELDO  MENSUAL</t>
  </si>
  <si>
    <t xml:space="preserve">I S S S </t>
  </si>
  <si>
    <t>AFP´S CONFIA</t>
  </si>
  <si>
    <t>TOTAL DE DESCUENTO</t>
  </si>
  <si>
    <t>LIQUIDO  A  PAGAR</t>
  </si>
  <si>
    <t>FIRMA</t>
  </si>
  <si>
    <t>AFP´S CRECER</t>
  </si>
  <si>
    <t>SUELDO MENSUAL</t>
  </si>
  <si>
    <t>AFP´S  CRECER</t>
  </si>
  <si>
    <t>TOTAL DE DESC.</t>
  </si>
  <si>
    <t>FIRMAS</t>
  </si>
  <si>
    <t>TOTAL  DE   DESC.</t>
  </si>
  <si>
    <t>LIQUIDO  A   PAGAR</t>
  </si>
  <si>
    <t>CONTABILIDAD</t>
  </si>
  <si>
    <t xml:space="preserve">CARGO   </t>
  </si>
  <si>
    <t xml:space="preserve">LIQUIDO A PAGAR </t>
  </si>
  <si>
    <t>REGISTRO DEL ESTADO FAMILIAR</t>
  </si>
  <si>
    <t>Policia Mpal</t>
  </si>
  <si>
    <t>SCOTIBANK</t>
  </si>
  <si>
    <t>GERENCIA GENERAL</t>
  </si>
  <si>
    <t>TESORERIA MUNICIPAL</t>
  </si>
  <si>
    <t>Concerje</t>
  </si>
  <si>
    <t>GESTION TERRITORIAL Y ORGANIZACIÓN COMUNITARIA</t>
  </si>
  <si>
    <t>MERCADOS MUNICIPALES</t>
  </si>
  <si>
    <t xml:space="preserve"> UNIDAD DE ADQUISICIONES Y CONTRATACIONES, UACI</t>
  </si>
  <si>
    <t xml:space="preserve"> $        -  </t>
  </si>
  <si>
    <t xml:space="preserve"> $          -  </t>
  </si>
  <si>
    <t xml:space="preserve"> Delegado Contravencional </t>
  </si>
  <si>
    <t>................................</t>
  </si>
  <si>
    <t>Contadora Municipal</t>
  </si>
  <si>
    <t>Motorista de Camión Recolector</t>
  </si>
  <si>
    <t>Guarda Parques</t>
  </si>
  <si>
    <t>Policia Municipal</t>
  </si>
  <si>
    <t xml:space="preserve"> </t>
  </si>
  <si>
    <t xml:space="preserve">Asistente </t>
  </si>
  <si>
    <t>AFP CRECER</t>
  </si>
  <si>
    <t>TOTAL...........................................................................</t>
  </si>
  <si>
    <t>……………………………</t>
  </si>
  <si>
    <t>……………………………..</t>
  </si>
  <si>
    <t>Instructora de Informatica</t>
  </si>
  <si>
    <t>DESC. LLEGADAS TARD./SEPT./2016</t>
  </si>
  <si>
    <t>ACESSO A LA INFORMACION PUBLICA Y ARCHIVO INTITUCIONAL</t>
  </si>
  <si>
    <t>…………………………………</t>
  </si>
  <si>
    <t xml:space="preserve"> $           -  </t>
  </si>
  <si>
    <t xml:space="preserve"> Motorista </t>
  </si>
  <si>
    <t>.........................</t>
  </si>
  <si>
    <t>DESPACHO MUNICIPAL</t>
  </si>
  <si>
    <t xml:space="preserve">Tecnico </t>
  </si>
  <si>
    <t>POLICIA MUNCIPAL</t>
  </si>
  <si>
    <t>ASEO Y ORNATO PUBLICO</t>
  </si>
  <si>
    <t xml:space="preserve">COMUNICACIONES </t>
  </si>
  <si>
    <t>RECURSOS NATURALES Y GESTION AMBIENTAL</t>
  </si>
  <si>
    <t>....................</t>
  </si>
  <si>
    <t xml:space="preserve">Encargado de  Recuperacion de Mora </t>
  </si>
  <si>
    <t>Auxiliar de Mantenimiento General</t>
  </si>
  <si>
    <t xml:space="preserve">Jefe </t>
  </si>
  <si>
    <t xml:space="preserve">Motorista </t>
  </si>
  <si>
    <t>Cajera</t>
  </si>
  <si>
    <t>Auxiliar</t>
  </si>
  <si>
    <t>Asistente</t>
  </si>
  <si>
    <t>…………………</t>
  </si>
  <si>
    <t>Promotora de Fomento al Emprendurismo</t>
  </si>
  <si>
    <t>CEMENTERIOS MUNICIPALES</t>
  </si>
  <si>
    <t>Digitadora</t>
  </si>
  <si>
    <t>Panteonero</t>
  </si>
  <si>
    <t>………………………</t>
  </si>
  <si>
    <t>Tesorero Municipal</t>
  </si>
  <si>
    <t>Jefe de UACI</t>
  </si>
  <si>
    <t>ASEO  Y ORNATO PUBLICO</t>
  </si>
  <si>
    <t>Instrutora de Panaderia y Cocina</t>
  </si>
  <si>
    <t>Gestor de Mora Judicial</t>
  </si>
  <si>
    <t>UATM, CIFRA: 18-9319-1-0102-2-000-51201</t>
  </si>
  <si>
    <t>UNIDAD CONTRAVENCIONAL MUNICIPAL</t>
  </si>
  <si>
    <t>0202  POLICIA MUNICIPAL</t>
  </si>
  <si>
    <t>MANTENIMIENTO  GENERALES</t>
  </si>
  <si>
    <t>Recepcionista</t>
  </si>
  <si>
    <t>Asistente UACI</t>
  </si>
  <si>
    <t>Inspector</t>
  </si>
  <si>
    <t>Responsable de Catastro Inmuebles</t>
  </si>
  <si>
    <t>DESARROLLO URBANO</t>
  </si>
  <si>
    <t>Cobrador y Notificador  de Mercados</t>
  </si>
  <si>
    <t>Tecnico en Asistencia Turistica</t>
  </si>
  <si>
    <t>0202 UNIDAD DE LA MUJER; CENTRO DE FORMACION Y PRODUCCION DE LA MUJER (CFPM)</t>
  </si>
  <si>
    <t>Asistente de Organización Comunitario (Comico Mpal)</t>
  </si>
  <si>
    <t>Asistente de Comunicaciones</t>
  </si>
  <si>
    <t>Asistente de Recursos Naturales y Gestion Ambiental</t>
  </si>
  <si>
    <t>Asistente de Arhivo Inst.</t>
  </si>
  <si>
    <t>........................</t>
  </si>
  <si>
    <t>Jefa de la Unidad de la Mujer</t>
  </si>
  <si>
    <t>Asistente de Gerencia</t>
  </si>
  <si>
    <t xml:space="preserve">TOTAL. . . . . . . . . . . . . . . . . . . . . . . . . . . . . . . . . . . . . . . . . . . . . </t>
  </si>
  <si>
    <t xml:space="preserve">TOTAL. . . . . . . . . . . . . . . . . . . . . . . . . . . . . . . </t>
  </si>
  <si>
    <t>EDUCACION CULTURA Y DEPORTES</t>
  </si>
  <si>
    <t>Encargado de Rastro y Tiangue Mpal.</t>
  </si>
  <si>
    <t>TIANGUE Y RASTRO</t>
  </si>
  <si>
    <r>
      <rPr>
        <sz val="8"/>
        <color indexed="8"/>
        <rFont val="Calibri"/>
        <family val="2"/>
      </rPr>
      <t xml:space="preserve">CIFRA PRESUP: 18-9319-1-01-02-2-000-51101  </t>
    </r>
    <r>
      <rPr>
        <b/>
        <sz val="8"/>
        <color indexed="8"/>
        <rFont val="Calibri"/>
        <family val="2"/>
      </rPr>
      <t>UNIDAD  DE LA ADMINISTRACION TRIBUTARIA MUNICIPAL</t>
    </r>
  </si>
  <si>
    <t>SECRETARIO MUNICIPAL</t>
  </si>
  <si>
    <t>SECRETARIA  MUNICIPAL</t>
  </si>
  <si>
    <t xml:space="preserve">  UNIDAD JURIDICA</t>
  </si>
  <si>
    <t>ALCALDE MUNICIPAL</t>
  </si>
  <si>
    <t xml:space="preserve"> DIRECCION Y ADMINISTRACION SUPERIOR, DESPACHO MUNICIPAL 18-9319-1-0101-2-000-51101</t>
  </si>
  <si>
    <t>Enc. De Informatica y Soporte Tecnico</t>
  </si>
  <si>
    <t>INFORMATICA Y SOPORTE TECNICO, Cifra: 18-9319-1-0202-2-000-51201</t>
  </si>
  <si>
    <t>Jefe de Aseo Publico y Ornato</t>
  </si>
  <si>
    <t>ASEO Y ORNATO PUBLICO 18-9319-1-0202-2-000-1-51101</t>
  </si>
  <si>
    <t>Sub-Gerente Operativo</t>
  </si>
  <si>
    <t>Gerente General</t>
  </si>
  <si>
    <t>GERENCIA GENERAL   18-9319-1-0101-2-000-1-51201</t>
  </si>
  <si>
    <t>Asistente de Deporte</t>
  </si>
  <si>
    <t>Responsable de Bodega</t>
  </si>
  <si>
    <t>Ordenanza de Polideportivo</t>
  </si>
  <si>
    <t>Encargado de Mantenimiento General</t>
  </si>
  <si>
    <t>Sub Jefe de Aseo Publico y Ornato</t>
  </si>
  <si>
    <t>Sub Jefa de la Unidad de la Mujer</t>
  </si>
  <si>
    <t>Psicologo</t>
  </si>
  <si>
    <t>Encargada de niñez y Adolec.</t>
  </si>
  <si>
    <t>Asistente de  Gestion Territorial y Org. Com.</t>
  </si>
  <si>
    <t>Encargada de Gestion Territorial y Organiz. Comunit.</t>
  </si>
  <si>
    <t>AFP'S CRECER</t>
  </si>
  <si>
    <t>RENTA 10%</t>
  </si>
  <si>
    <t>Jefe</t>
  </si>
  <si>
    <t>Responsable Presupuesto</t>
  </si>
  <si>
    <t>Auditora Interna</t>
  </si>
  <si>
    <t>Administador</t>
  </si>
  <si>
    <t>Jefa</t>
  </si>
  <si>
    <t>Confrontadora</t>
  </si>
  <si>
    <t>JURIDICO MUNICIPAL</t>
  </si>
  <si>
    <t>Motorista del Camion Recolector</t>
  </si>
  <si>
    <t>Instructora de Cosmetologia</t>
  </si>
  <si>
    <t>ASISTENTE DE SECRETARIA MUNICIPAL</t>
  </si>
  <si>
    <t>Resposable Ctas Corriente</t>
  </si>
  <si>
    <t>POLICIA MUNICIPAL.</t>
  </si>
  <si>
    <t>Instructora de Corte y Confección</t>
  </si>
  <si>
    <t>RENTA</t>
  </si>
  <si>
    <t>.....................................................................</t>
  </si>
  <si>
    <t xml:space="preserve"> $    -  </t>
  </si>
  <si>
    <t>Notificador y Cobrador de Mercados</t>
  </si>
  <si>
    <t>AFP CONFIA</t>
  </si>
  <si>
    <t>ISPFA</t>
  </si>
  <si>
    <t>mototista</t>
  </si>
  <si>
    <t>AFP, CONFIA</t>
  </si>
  <si>
    <t>Motorista del camion Recolector</t>
  </si>
  <si>
    <t>Asistente   del Rastro Mpal.</t>
  </si>
  <si>
    <t>Asistente  de Sub Gerencia</t>
  </si>
  <si>
    <t>PLANILLA DE SUELDO DE JULIO DE 2019</t>
  </si>
  <si>
    <t xml:space="preserve">SR. HERNAN JOSE TORRES </t>
  </si>
  <si>
    <t>SINDICO MPAL</t>
  </si>
  <si>
    <t xml:space="preserve">LIDO. NAIN ARNELGE FERRUFINO </t>
  </si>
  <si>
    <t>ALCALDE MPAL.</t>
  </si>
  <si>
    <t xml:space="preserve">LICDA. GLORIA ISABEL GONZALEZ </t>
  </si>
  <si>
    <t>CONTADORA MPAL</t>
  </si>
  <si>
    <t xml:space="preserve">LICDA. CARINA PATRICIA FLORES </t>
  </si>
  <si>
    <t>JEFA DE DESARROLLO HUMANO</t>
  </si>
  <si>
    <t>SR. MARIO ALBERTO DIAZ</t>
  </si>
  <si>
    <t>TESORERO MPAL.</t>
  </si>
  <si>
    <t>TESORERO MPAL</t>
  </si>
  <si>
    <t xml:space="preserve">SR. MARIO ALBERTO DIAZ </t>
  </si>
  <si>
    <t>TESORERO MPLA.</t>
  </si>
  <si>
    <t xml:space="preserve">LICDA. GLORIA ISABEL GONZALEZ VASQUEZ </t>
  </si>
  <si>
    <t>CONTADORA MPAL.</t>
  </si>
  <si>
    <t>LICD. CARINA PATRICIA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</si>
</sst>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¢&quot;* #,##0.00_);_(&quot;¢&quot;* \(#,##0.00\);_(&quot;¢&quot;* &quot;-&quot;??_);_(@_)"/>
    <numFmt numFmtId="166" formatCode="_([$$-409]* #,##0.00_);_([$$-409]* \(#,##0.00\);_([$$-409]* &quot;-&quot;??_);_(@_)"/>
    <numFmt numFmtId="167" formatCode="_([$$-440A]* #,##0.00_);_([$$-440A]* \(#,##0.00\);_([$$-440A]* &quot;-&quot;??_);_(@_)"/>
    <numFmt numFmtId="168" formatCode="_-[$$-440A]* #,##0.00_-;\-[$$-440A]* #,##0.00_-;_-[$$-440A]* &quot;-&quot;??_-;_-@_-"/>
  </numFmts>
  <fonts count="1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10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3"/>
      <name val="Calibri"/>
      <family val="2"/>
    </font>
    <font>
      <b/>
      <sz val="11"/>
      <name val="Arial"/>
      <family val="2"/>
    </font>
    <font>
      <b/>
      <u/>
      <sz val="11"/>
      <name val="Calibri"/>
      <family val="2"/>
    </font>
    <font>
      <b/>
      <u/>
      <sz val="11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sz val="16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26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Calibri"/>
      <family val="2"/>
    </font>
    <font>
      <b/>
      <sz val="7"/>
      <name val="Calibri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Bookman Old Style"/>
      <family val="1"/>
    </font>
    <font>
      <u/>
      <sz val="10"/>
      <name val="Calibri"/>
      <family val="2"/>
    </font>
    <font>
      <sz val="12"/>
      <name val="Bookman Old Style"/>
      <family val="1"/>
    </font>
    <font>
      <b/>
      <sz val="10"/>
      <name val="Bookman Old Style"/>
      <family val="1"/>
    </font>
    <font>
      <sz val="9"/>
      <name val="Bookman Old Style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3"/>
      <color rgb="FF7030A0"/>
      <name val="Calibri"/>
      <family val="2"/>
      <scheme val="minor"/>
    </font>
    <font>
      <sz val="14"/>
      <color theme="1"/>
      <name val="Calibri"/>
      <family val="2"/>
    </font>
    <font>
      <b/>
      <sz val="13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2.5"/>
      <name val="Arial"/>
      <family val="2"/>
    </font>
    <font>
      <sz val="13.5"/>
      <name val="Calibri"/>
      <family val="2"/>
      <scheme val="minor"/>
    </font>
    <font>
      <sz val="13.5"/>
      <name val="Arial"/>
      <family val="2"/>
    </font>
    <font>
      <sz val="12.5"/>
      <name val="Calibri"/>
      <family val="2"/>
    </font>
    <font>
      <sz val="12.5"/>
      <name val="Bookman Old Style"/>
      <family val="1"/>
    </font>
    <font>
      <sz val="12.5"/>
      <color rgb="FF000000"/>
      <name val="Calibri"/>
      <family val="2"/>
    </font>
    <font>
      <sz val="12.5"/>
      <color theme="1"/>
      <name val="Calibri"/>
      <family val="2"/>
    </font>
    <font>
      <b/>
      <sz val="14"/>
      <color theme="1"/>
      <name val="Arial"/>
      <family val="2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2"/>
      <color rgb="FFFF0000"/>
      <name val="Calibri"/>
      <family val="2"/>
    </font>
    <font>
      <sz val="12.5"/>
      <color rgb="FF7030A0"/>
      <name val="Calibri"/>
      <family val="2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3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name val="Calibri"/>
      <family val="2"/>
    </font>
    <font>
      <b/>
      <sz val="13"/>
      <color theme="1"/>
      <name val="Calibri"/>
      <family val="2"/>
    </font>
    <font>
      <sz val="13"/>
      <color rgb="FFFF0000"/>
      <name val="Calibri"/>
      <family val="2"/>
    </font>
    <font>
      <sz val="14.5"/>
      <color theme="1"/>
      <name val="Calibri"/>
      <family val="2"/>
    </font>
    <font>
      <sz val="13"/>
      <color rgb="FF000000"/>
      <name val="Calibri"/>
      <family val="2"/>
    </font>
    <font>
      <b/>
      <sz val="8"/>
      <color theme="1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27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0" fontId="12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17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6" fontId="23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/>
    <xf numFmtId="0" fontId="24" fillId="0" borderId="0" xfId="0" applyFont="1"/>
    <xf numFmtId="0" fontId="15" fillId="0" borderId="0" xfId="0" applyFont="1" applyAlignment="1">
      <alignment horizontal="center"/>
    </xf>
    <xf numFmtId="166" fontId="23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/>
    <xf numFmtId="44" fontId="25" fillId="0" borderId="0" xfId="0" applyNumberFormat="1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9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2" fillId="0" borderId="0" xfId="0" applyFont="1"/>
    <xf numFmtId="0" fontId="2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/>
    <xf numFmtId="0" fontId="24" fillId="3" borderId="3" xfId="0" applyFont="1" applyFill="1" applyBorder="1" applyAlignment="1">
      <alignment horizontal="center" vertical="center" wrapText="1"/>
    </xf>
    <xf numFmtId="0" fontId="54" fillId="0" borderId="0" xfId="0" applyFont="1"/>
    <xf numFmtId="0" fontId="56" fillId="0" borderId="0" xfId="0" applyFont="1" applyAlignment="1">
      <alignment horizontal="center" vertical="center"/>
    </xf>
    <xf numFmtId="0" fontId="56" fillId="0" borderId="0" xfId="0" applyFont="1"/>
    <xf numFmtId="0" fontId="57" fillId="0" borderId="0" xfId="0" applyFont="1"/>
    <xf numFmtId="166" fontId="27" fillId="0" borderId="7" xfId="0" applyNumberFormat="1" applyFont="1" applyBorder="1" applyAlignment="1">
      <alignment vertical="center"/>
    </xf>
    <xf numFmtId="166" fontId="27" fillId="0" borderId="4" xfId="0" applyNumberFormat="1" applyFont="1" applyBorder="1" applyAlignment="1">
      <alignment vertical="center"/>
    </xf>
    <xf numFmtId="166" fontId="27" fillId="0" borderId="4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59" fillId="0" borderId="0" xfId="0" applyFont="1"/>
    <xf numFmtId="0" fontId="60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60" fillId="0" borderId="0" xfId="0" applyFont="1" applyAlignment="1">
      <alignment vertical="center"/>
    </xf>
    <xf numFmtId="166" fontId="60" fillId="0" borderId="0" xfId="0" applyNumberFormat="1" applyFont="1" applyAlignment="1">
      <alignment vertical="center"/>
    </xf>
    <xf numFmtId="0" fontId="14" fillId="0" borderId="0" xfId="0" applyFont="1"/>
    <xf numFmtId="0" fontId="30" fillId="0" borderId="0" xfId="0" applyFont="1"/>
    <xf numFmtId="0" fontId="37" fillId="0" borderId="0" xfId="0" applyFont="1"/>
    <xf numFmtId="0" fontId="62" fillId="0" borderId="0" xfId="0" applyFont="1"/>
    <xf numFmtId="0" fontId="64" fillId="0" borderId="0" xfId="0" applyFont="1"/>
    <xf numFmtId="0" fontId="61" fillId="0" borderId="0" xfId="0" applyFont="1"/>
    <xf numFmtId="44" fontId="60" fillId="3" borderId="5" xfId="0" applyNumberFormat="1" applyFont="1" applyFill="1" applyBorder="1" applyAlignment="1">
      <alignment vertical="center"/>
    </xf>
    <xf numFmtId="44" fontId="66" fillId="0" borderId="0" xfId="0" applyNumberFormat="1" applyFont="1" applyAlignment="1">
      <alignment horizontal="center"/>
    </xf>
    <xf numFmtId="0" fontId="66" fillId="0" borderId="0" xfId="0" applyFont="1"/>
    <xf numFmtId="0" fontId="67" fillId="0" borderId="0" xfId="0" applyFont="1" applyAlignment="1">
      <alignment horizontal="center"/>
    </xf>
    <xf numFmtId="0" fontId="67" fillId="0" borderId="0" xfId="0" applyFont="1"/>
    <xf numFmtId="0" fontId="68" fillId="0" borderId="0" xfId="0" applyFont="1"/>
    <xf numFmtId="166" fontId="67" fillId="0" borderId="0" xfId="0" applyNumberFormat="1" applyFont="1"/>
    <xf numFmtId="0" fontId="56" fillId="3" borderId="10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166" fontId="27" fillId="3" borderId="4" xfId="0" applyNumberFormat="1" applyFont="1" applyFill="1" applyBorder="1" applyAlignment="1">
      <alignment vertical="center"/>
    </xf>
    <xf numFmtId="0" fontId="56" fillId="0" borderId="0" xfId="0" applyFont="1" applyAlignment="1">
      <alignment vertical="center"/>
    </xf>
    <xf numFmtId="0" fontId="60" fillId="0" borderId="0" xfId="0" applyFont="1"/>
    <xf numFmtId="0" fontId="27" fillId="0" borderId="16" xfId="0" applyFont="1" applyBorder="1" applyAlignment="1">
      <alignment horizontal="center" vertical="center"/>
    </xf>
    <xf numFmtId="166" fontId="27" fillId="0" borderId="18" xfId="0" applyNumberFormat="1" applyFont="1" applyBorder="1" applyAlignment="1">
      <alignment vertical="center"/>
    </xf>
    <xf numFmtId="166" fontId="27" fillId="3" borderId="19" xfId="0" applyNumberFormat="1" applyFont="1" applyFill="1" applyBorder="1" applyAlignment="1">
      <alignment vertical="center"/>
    </xf>
    <xf numFmtId="166" fontId="60" fillId="0" borderId="0" xfId="0" applyNumberFormat="1" applyFont="1" applyAlignment="1">
      <alignment horizontal="center"/>
    </xf>
    <xf numFmtId="0" fontId="27" fillId="0" borderId="21" xfId="0" applyFont="1" applyBorder="1" applyAlignment="1">
      <alignment horizontal="center" vertical="center"/>
    </xf>
    <xf numFmtId="166" fontId="13" fillId="3" borderId="19" xfId="0" applyNumberFormat="1" applyFont="1" applyFill="1" applyBorder="1" applyAlignment="1">
      <alignment vertical="center"/>
    </xf>
    <xf numFmtId="44" fontId="13" fillId="3" borderId="19" xfId="0" applyNumberFormat="1" applyFont="1" applyFill="1" applyBorder="1" applyAlignment="1">
      <alignment vertical="center"/>
    </xf>
    <xf numFmtId="44" fontId="13" fillId="3" borderId="4" xfId="0" applyNumberFormat="1" applyFont="1" applyFill="1" applyBorder="1" applyAlignment="1">
      <alignment vertical="center"/>
    </xf>
    <xf numFmtId="0" fontId="69" fillId="3" borderId="0" xfId="0" applyFont="1" applyFill="1"/>
    <xf numFmtId="0" fontId="19" fillId="3" borderId="4" xfId="0" applyFont="1" applyFill="1" applyBorder="1" applyAlignment="1">
      <alignment horizontal="center" vertical="center" wrapText="1"/>
    </xf>
    <xf numFmtId="166" fontId="54" fillId="0" borderId="0" xfId="0" applyNumberFormat="1" applyFont="1"/>
    <xf numFmtId="166" fontId="32" fillId="0" borderId="0" xfId="0" applyNumberFormat="1" applyFont="1"/>
    <xf numFmtId="166" fontId="70" fillId="3" borderId="4" xfId="0" applyNumberFormat="1" applyFont="1" applyFill="1" applyBorder="1" applyAlignment="1">
      <alignment horizontal="center" vertical="center"/>
    </xf>
    <xf numFmtId="0" fontId="42" fillId="0" borderId="0" xfId="0" applyFont="1"/>
    <xf numFmtId="0" fontId="60" fillId="0" borderId="0" xfId="0" applyFont="1" applyAlignment="1">
      <alignment horizontal="right"/>
    </xf>
    <xf numFmtId="0" fontId="42" fillId="0" borderId="0" xfId="0" applyFont="1" applyAlignment="1">
      <alignment vertical="center"/>
    </xf>
    <xf numFmtId="0" fontId="44" fillId="0" borderId="0" xfId="0" applyFont="1" applyAlignment="1">
      <alignment horizontal="center"/>
    </xf>
    <xf numFmtId="0" fontId="44" fillId="0" borderId="0" xfId="0" applyFont="1"/>
    <xf numFmtId="44" fontId="45" fillId="0" borderId="12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66" fontId="70" fillId="3" borderId="24" xfId="0" applyNumberFormat="1" applyFont="1" applyFill="1" applyBorder="1" applyAlignment="1">
      <alignment horizontal="center" vertical="center"/>
    </xf>
    <xf numFmtId="0" fontId="71" fillId="0" borderId="0" xfId="0" applyFont="1"/>
    <xf numFmtId="0" fontId="72" fillId="0" borderId="0" xfId="0" applyFont="1"/>
    <xf numFmtId="0" fontId="22" fillId="3" borderId="19" xfId="0" applyFont="1" applyFill="1" applyBorder="1" applyAlignment="1">
      <alignment horizontal="center" vertical="center" wrapText="1"/>
    </xf>
    <xf numFmtId="166" fontId="27" fillId="3" borderId="25" xfId="0" applyNumberFormat="1" applyFont="1" applyFill="1" applyBorder="1" applyAlignment="1">
      <alignment vertical="center"/>
    </xf>
    <xf numFmtId="44" fontId="27" fillId="3" borderId="4" xfId="0" applyNumberFormat="1" applyFont="1" applyFill="1" applyBorder="1" applyAlignment="1">
      <alignment vertical="center"/>
    </xf>
    <xf numFmtId="166" fontId="60" fillId="0" borderId="0" xfId="0" applyNumberFormat="1" applyFont="1"/>
    <xf numFmtId="166" fontId="70" fillId="3" borderId="25" xfId="0" applyNumberFormat="1" applyFont="1" applyFill="1" applyBorder="1" applyAlignment="1">
      <alignment horizontal="center" vertical="center"/>
    </xf>
    <xf numFmtId="0" fontId="73" fillId="0" borderId="0" xfId="0" applyFont="1" applyAlignment="1">
      <alignment wrapText="1"/>
    </xf>
    <xf numFmtId="166" fontId="31" fillId="4" borderId="4" xfId="0" applyNumberFormat="1" applyFont="1" applyFill="1" applyBorder="1" applyAlignment="1">
      <alignment horizontal="center" vertical="center"/>
    </xf>
    <xf numFmtId="166" fontId="27" fillId="4" borderId="24" xfId="0" applyNumberFormat="1" applyFont="1" applyFill="1" applyBorder="1" applyAlignment="1">
      <alignment vertical="center"/>
    </xf>
    <xf numFmtId="44" fontId="13" fillId="4" borderId="19" xfId="0" applyNumberFormat="1" applyFont="1" applyFill="1" applyBorder="1" applyAlignment="1">
      <alignment vertical="center"/>
    </xf>
    <xf numFmtId="44" fontId="13" fillId="4" borderId="26" xfId="0" applyNumberFormat="1" applyFont="1" applyFill="1" applyBorder="1" applyAlignment="1">
      <alignment vertical="center"/>
    </xf>
    <xf numFmtId="166" fontId="31" fillId="4" borderId="24" xfId="0" applyNumberFormat="1" applyFont="1" applyFill="1" applyBorder="1" applyAlignment="1">
      <alignment horizontal="center" vertical="center"/>
    </xf>
    <xf numFmtId="166" fontId="31" fillId="4" borderId="17" xfId="0" applyNumberFormat="1" applyFont="1" applyFill="1" applyBorder="1" applyAlignment="1">
      <alignment horizontal="center" vertical="center"/>
    </xf>
    <xf numFmtId="166" fontId="38" fillId="0" borderId="12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6" fontId="27" fillId="0" borderId="17" xfId="0" applyNumberFormat="1" applyFont="1" applyBorder="1" applyAlignment="1">
      <alignment horizontal="center" vertical="center"/>
    </xf>
    <xf numFmtId="166" fontId="64" fillId="0" borderId="0" xfId="0" applyNumberFormat="1" applyFont="1"/>
    <xf numFmtId="0" fontId="10" fillId="0" borderId="0" xfId="0" applyFont="1"/>
    <xf numFmtId="166" fontId="13" fillId="0" borderId="4" xfId="0" applyNumberFormat="1" applyFont="1" applyBorder="1" applyAlignment="1">
      <alignment vertical="center"/>
    </xf>
    <xf numFmtId="166" fontId="13" fillId="3" borderId="4" xfId="0" applyNumberFormat="1" applyFont="1" applyFill="1" applyBorder="1" applyAlignment="1">
      <alignment vertical="center"/>
    </xf>
    <xf numFmtId="0" fontId="22" fillId="0" borderId="27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44" fontId="13" fillId="3" borderId="24" xfId="0" applyNumberFormat="1" applyFont="1" applyFill="1" applyBorder="1" applyAlignment="1">
      <alignment vertical="center"/>
    </xf>
    <xf numFmtId="166" fontId="13" fillId="3" borderId="24" xfId="0" applyNumberFormat="1" applyFont="1" applyFill="1" applyBorder="1" applyAlignment="1">
      <alignment vertical="center"/>
    </xf>
    <xf numFmtId="0" fontId="74" fillId="0" borderId="0" xfId="0" applyFont="1"/>
    <xf numFmtId="0" fontId="75" fillId="0" borderId="0" xfId="0" applyFont="1"/>
    <xf numFmtId="166" fontId="76" fillId="0" borderId="0" xfId="0" applyNumberFormat="1" applyFont="1" applyAlignment="1">
      <alignment vertical="center"/>
    </xf>
    <xf numFmtId="166" fontId="76" fillId="0" borderId="0" xfId="0" applyNumberFormat="1" applyFont="1"/>
    <xf numFmtId="0" fontId="77" fillId="0" borderId="0" xfId="0" applyFont="1"/>
    <xf numFmtId="0" fontId="78" fillId="0" borderId="0" xfId="0" applyFont="1"/>
    <xf numFmtId="0" fontId="58" fillId="0" borderId="0" xfId="0" applyFont="1"/>
    <xf numFmtId="166" fontId="79" fillId="0" borderId="0" xfId="0" applyNumberFormat="1" applyFont="1" applyAlignment="1">
      <alignment vertical="center"/>
    </xf>
    <xf numFmtId="0" fontId="82" fillId="0" borderId="0" xfId="0" applyFont="1"/>
    <xf numFmtId="0" fontId="84" fillId="0" borderId="12" xfId="0" applyFont="1" applyBorder="1" applyAlignment="1">
      <alignment horizontal="center" vertical="center" wrapText="1"/>
    </xf>
    <xf numFmtId="166" fontId="85" fillId="0" borderId="0" xfId="0" applyNumberFormat="1" applyFont="1"/>
    <xf numFmtId="0" fontId="86" fillId="0" borderId="0" xfId="0" applyFont="1"/>
    <xf numFmtId="0" fontId="87" fillId="0" borderId="0" xfId="0" applyFont="1"/>
    <xf numFmtId="166" fontId="80" fillId="0" borderId="0" xfId="0" applyNumberFormat="1" applyFont="1"/>
    <xf numFmtId="44" fontId="27" fillId="0" borderId="4" xfId="0" applyNumberFormat="1" applyFont="1" applyBorder="1" applyAlignment="1">
      <alignment horizontal="center" vertical="center"/>
    </xf>
    <xf numFmtId="0" fontId="19" fillId="0" borderId="28" xfId="0" applyFont="1" applyBorder="1"/>
    <xf numFmtId="44" fontId="18" fillId="0" borderId="29" xfId="0" applyNumberFormat="1" applyFont="1" applyBorder="1" applyAlignment="1">
      <alignment horizontal="center"/>
    </xf>
    <xf numFmtId="166" fontId="27" fillId="4" borderId="4" xfId="0" applyNumberFormat="1" applyFont="1" applyFill="1" applyBorder="1" applyAlignment="1">
      <alignment vertical="center"/>
    </xf>
    <xf numFmtId="0" fontId="60" fillId="0" borderId="0" xfId="0" applyFont="1" applyAlignment="1">
      <alignment horizontal="center"/>
    </xf>
    <xf numFmtId="0" fontId="22" fillId="0" borderId="16" xfId="0" applyFont="1" applyBorder="1" applyAlignment="1">
      <alignment horizontal="center" vertical="center"/>
    </xf>
    <xf numFmtId="166" fontId="27" fillId="4" borderId="17" xfId="0" applyNumberFormat="1" applyFont="1" applyFill="1" applyBorder="1" applyAlignment="1">
      <alignment vertical="center"/>
    </xf>
    <xf numFmtId="166" fontId="27" fillId="3" borderId="17" xfId="0" applyNumberFormat="1" applyFont="1" applyFill="1" applyBorder="1" applyAlignment="1">
      <alignment vertical="center"/>
    </xf>
    <xf numFmtId="166" fontId="27" fillId="3" borderId="18" xfId="0" applyNumberFormat="1" applyFont="1" applyFill="1" applyBorder="1" applyAlignment="1">
      <alignment vertical="center"/>
    </xf>
    <xf numFmtId="166" fontId="27" fillId="3" borderId="24" xfId="0" applyNumberFormat="1" applyFont="1" applyFill="1" applyBorder="1" applyAlignment="1">
      <alignment vertical="center"/>
    </xf>
    <xf numFmtId="166" fontId="27" fillId="0" borderId="5" xfId="0" applyNumberFormat="1" applyFont="1" applyBorder="1" applyAlignment="1">
      <alignment vertical="center"/>
    </xf>
    <xf numFmtId="166" fontId="27" fillId="3" borderId="5" xfId="0" applyNumberFormat="1" applyFont="1" applyFill="1" applyBorder="1" applyAlignment="1">
      <alignment vertical="center"/>
    </xf>
    <xf numFmtId="44" fontId="13" fillId="4" borderId="24" xfId="0" applyNumberFormat="1" applyFont="1" applyFill="1" applyBorder="1" applyAlignment="1">
      <alignment vertical="center"/>
    </xf>
    <xf numFmtId="44" fontId="13" fillId="4" borderId="32" xfId="0" applyNumberFormat="1" applyFont="1" applyFill="1" applyBorder="1" applyAlignment="1">
      <alignment vertical="center"/>
    </xf>
    <xf numFmtId="44" fontId="60" fillId="3" borderId="33" xfId="0" applyNumberFormat="1" applyFont="1" applyFill="1" applyBorder="1" applyAlignment="1">
      <alignment vertical="center"/>
    </xf>
    <xf numFmtId="166" fontId="56" fillId="0" borderId="0" xfId="0" applyNumberFormat="1" applyFont="1"/>
    <xf numFmtId="0" fontId="48" fillId="0" borderId="0" xfId="0" applyFont="1" applyAlignment="1">
      <alignment wrapText="1"/>
    </xf>
    <xf numFmtId="166" fontId="57" fillId="0" borderId="0" xfId="0" applyNumberFormat="1" applyFont="1"/>
    <xf numFmtId="0" fontId="88" fillId="0" borderId="21" xfId="0" applyFont="1" applyBorder="1" applyAlignment="1">
      <alignment horizontal="center" vertical="center"/>
    </xf>
    <xf numFmtId="0" fontId="88" fillId="0" borderId="35" xfId="0" applyFont="1" applyBorder="1" applyAlignment="1">
      <alignment horizontal="center" vertical="center"/>
    </xf>
    <xf numFmtId="166" fontId="27" fillId="0" borderId="12" xfId="0" applyNumberFormat="1" applyFont="1" applyBorder="1" applyAlignment="1">
      <alignment horizontal="center" vertical="center"/>
    </xf>
    <xf numFmtId="0" fontId="56" fillId="3" borderId="27" xfId="0" applyFont="1" applyFill="1" applyBorder="1" applyAlignment="1">
      <alignment horizontal="center" vertical="center"/>
    </xf>
    <xf numFmtId="0" fontId="56" fillId="3" borderId="16" xfId="0" applyFont="1" applyFill="1" applyBorder="1" applyAlignment="1">
      <alignment horizontal="center" vertical="center"/>
    </xf>
    <xf numFmtId="166" fontId="90" fillId="3" borderId="29" xfId="0" applyNumberFormat="1" applyFont="1" applyFill="1" applyBorder="1" applyAlignment="1">
      <alignment vertical="center"/>
    </xf>
    <xf numFmtId="166" fontId="31" fillId="4" borderId="30" xfId="0" applyNumberFormat="1" applyFont="1" applyFill="1" applyBorder="1" applyAlignment="1">
      <alignment horizontal="center" vertical="center"/>
    </xf>
    <xf numFmtId="44" fontId="7" fillId="0" borderId="4" xfId="0" applyNumberFormat="1" applyFont="1" applyBorder="1" applyAlignment="1">
      <alignment vertical="center"/>
    </xf>
    <xf numFmtId="166" fontId="27" fillId="0" borderId="23" xfId="0" applyNumberFormat="1" applyFont="1" applyBorder="1" applyAlignment="1">
      <alignment vertical="center"/>
    </xf>
    <xf numFmtId="0" fontId="89" fillId="3" borderId="0" xfId="0" applyFont="1" applyFill="1" applyAlignment="1">
      <alignment vertical="center"/>
    </xf>
    <xf numFmtId="0" fontId="66" fillId="0" borderId="0" xfId="0" applyFont="1" applyAlignment="1">
      <alignment horizontal="center"/>
    </xf>
    <xf numFmtId="0" fontId="88" fillId="0" borderId="10" xfId="0" applyFont="1" applyBorder="1" applyAlignment="1">
      <alignment horizontal="center" vertical="center"/>
    </xf>
    <xf numFmtId="166" fontId="54" fillId="0" borderId="0" xfId="0" applyNumberFormat="1" applyFont="1" applyAlignment="1">
      <alignment horizontal="center"/>
    </xf>
    <xf numFmtId="166" fontId="27" fillId="0" borderId="19" xfId="0" applyNumberFormat="1" applyFont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166" fontId="27" fillId="3" borderId="30" xfId="0" applyNumberFormat="1" applyFont="1" applyFill="1" applyBorder="1" applyAlignment="1">
      <alignment vertical="center"/>
    </xf>
    <xf numFmtId="44" fontId="28" fillId="3" borderId="19" xfId="0" applyNumberFormat="1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6" fontId="70" fillId="5" borderId="30" xfId="0" applyNumberFormat="1" applyFont="1" applyFill="1" applyBorder="1" applyAlignment="1">
      <alignment horizontal="center" vertical="center"/>
    </xf>
    <xf numFmtId="166" fontId="58" fillId="4" borderId="38" xfId="0" applyNumberFormat="1" applyFont="1" applyFill="1" applyBorder="1" applyAlignment="1">
      <alignment horizontal="center" vertical="center"/>
    </xf>
    <xf numFmtId="166" fontId="70" fillId="3" borderId="30" xfId="0" applyNumberFormat="1" applyFont="1" applyFill="1" applyBorder="1" applyAlignment="1">
      <alignment horizontal="center" vertical="center"/>
    </xf>
    <xf numFmtId="44" fontId="60" fillId="0" borderId="0" xfId="0" applyNumberFormat="1" applyFont="1" applyAlignment="1">
      <alignment horizontal="center"/>
    </xf>
    <xf numFmtId="44" fontId="60" fillId="0" borderId="0" xfId="0" applyNumberFormat="1" applyFont="1"/>
    <xf numFmtId="44" fontId="42" fillId="0" borderId="0" xfId="0" applyNumberFormat="1" applyFont="1"/>
    <xf numFmtId="44" fontId="44" fillId="0" borderId="0" xfId="0" applyNumberFormat="1" applyFont="1"/>
    <xf numFmtId="166" fontId="70" fillId="5" borderId="19" xfId="0" applyNumberFormat="1" applyFont="1" applyFill="1" applyBorder="1" applyAlignment="1">
      <alignment horizontal="center" vertical="center"/>
    </xf>
    <xf numFmtId="44" fontId="7" fillId="0" borderId="19" xfId="0" applyNumberFormat="1" applyFont="1" applyBorder="1" applyAlignment="1">
      <alignment horizontal="center" vertical="center"/>
    </xf>
    <xf numFmtId="44" fontId="66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44" fontId="54" fillId="3" borderId="5" xfId="0" applyNumberFormat="1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66" fontId="27" fillId="3" borderId="7" xfId="0" applyNumberFormat="1" applyFont="1" applyFill="1" applyBorder="1" applyAlignment="1">
      <alignment vertical="center"/>
    </xf>
    <xf numFmtId="44" fontId="29" fillId="0" borderId="30" xfId="0" applyNumberFormat="1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166" fontId="27" fillId="3" borderId="39" xfId="0" applyNumberFormat="1" applyFont="1" applyFill="1" applyBorder="1" applyAlignment="1">
      <alignment vertical="center"/>
    </xf>
    <xf numFmtId="166" fontId="27" fillId="3" borderId="36" xfId="0" applyNumberFormat="1" applyFont="1" applyFill="1" applyBorder="1" applyAlignment="1">
      <alignment vertical="center"/>
    </xf>
    <xf numFmtId="166" fontId="27" fillId="3" borderId="40" xfId="0" applyNumberFormat="1" applyFont="1" applyFill="1" applyBorder="1" applyAlignment="1">
      <alignment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66" fontId="94" fillId="0" borderId="19" xfId="0" applyNumberFormat="1" applyFont="1" applyBorder="1" applyAlignment="1">
      <alignment vertical="center"/>
    </xf>
    <xf numFmtId="44" fontId="95" fillId="4" borderId="19" xfId="0" applyNumberFormat="1" applyFont="1" applyFill="1" applyBorder="1" applyAlignment="1">
      <alignment vertical="center"/>
    </xf>
    <xf numFmtId="44" fontId="95" fillId="4" borderId="26" xfId="0" applyNumberFormat="1" applyFont="1" applyFill="1" applyBorder="1" applyAlignment="1">
      <alignment vertical="center"/>
    </xf>
    <xf numFmtId="44" fontId="94" fillId="3" borderId="19" xfId="0" applyNumberFormat="1" applyFont="1" applyFill="1" applyBorder="1" applyAlignment="1">
      <alignment vertical="center"/>
    </xf>
    <xf numFmtId="44" fontId="28" fillId="3" borderId="4" xfId="0" applyNumberFormat="1" applyFont="1" applyFill="1" applyBorder="1" applyAlignment="1">
      <alignment horizontal="center" vertical="center"/>
    </xf>
    <xf numFmtId="44" fontId="95" fillId="4" borderId="4" xfId="0" applyNumberFormat="1" applyFont="1" applyFill="1" applyBorder="1" applyAlignment="1">
      <alignment vertical="center"/>
    </xf>
    <xf numFmtId="166" fontId="94" fillId="0" borderId="4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44" fontId="29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horizontal="center"/>
    </xf>
    <xf numFmtId="0" fontId="21" fillId="3" borderId="0" xfId="0" applyFont="1" applyFill="1" applyAlignment="1">
      <alignment vertical="center"/>
    </xf>
    <xf numFmtId="44" fontId="54" fillId="3" borderId="8" xfId="0" applyNumberFormat="1" applyFont="1" applyFill="1" applyBorder="1" applyAlignment="1">
      <alignment horizontal="center" vertical="center"/>
    </xf>
    <xf numFmtId="0" fontId="84" fillId="0" borderId="0" xfId="0" applyFont="1"/>
    <xf numFmtId="166" fontId="97" fillId="0" borderId="0" xfId="0" applyNumberFormat="1" applyFont="1"/>
    <xf numFmtId="0" fontId="99" fillId="0" borderId="0" xfId="0" applyFont="1"/>
    <xf numFmtId="0" fontId="76" fillId="0" borderId="0" xfId="0" applyFont="1"/>
    <xf numFmtId="0" fontId="76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93" fillId="0" borderId="3" xfId="0" applyFont="1" applyBorder="1" applyAlignment="1">
      <alignment horizontal="center" vertical="center" wrapText="1"/>
    </xf>
    <xf numFmtId="0" fontId="102" fillId="0" borderId="0" xfId="0" applyFont="1"/>
    <xf numFmtId="0" fontId="103" fillId="0" borderId="0" xfId="0" applyFont="1"/>
    <xf numFmtId="0" fontId="102" fillId="0" borderId="3" xfId="0" applyFont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1" fillId="3" borderId="0" xfId="0" applyFont="1" applyFill="1"/>
    <xf numFmtId="0" fontId="54" fillId="0" borderId="1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44" fontId="54" fillId="0" borderId="12" xfId="0" applyNumberFormat="1" applyFont="1" applyBorder="1" applyAlignment="1">
      <alignment horizontal="center" vertical="center" wrapText="1"/>
    </xf>
    <xf numFmtId="166" fontId="18" fillId="0" borderId="29" xfId="0" applyNumberFormat="1" applyFont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52" fillId="3" borderId="5" xfId="0" applyFont="1" applyFill="1" applyBorder="1"/>
    <xf numFmtId="0" fontId="22" fillId="0" borderId="22" xfId="0" applyFont="1" applyBorder="1" applyAlignment="1">
      <alignment horizontal="center" vertical="center"/>
    </xf>
    <xf numFmtId="166" fontId="27" fillId="4" borderId="7" xfId="0" applyNumberFormat="1" applyFont="1" applyFill="1" applyBorder="1" applyAlignment="1">
      <alignment vertical="center"/>
    </xf>
    <xf numFmtId="166" fontId="27" fillId="3" borderId="23" xfId="0" applyNumberFormat="1" applyFont="1" applyFill="1" applyBorder="1" applyAlignment="1">
      <alignment vertical="center"/>
    </xf>
    <xf numFmtId="0" fontId="27" fillId="0" borderId="27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wrapText="1"/>
    </xf>
    <xf numFmtId="0" fontId="50" fillId="0" borderId="0" xfId="0" applyFont="1"/>
    <xf numFmtId="166" fontId="27" fillId="3" borderId="33" xfId="0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6" fillId="0" borderId="16" xfId="0" applyFont="1" applyBorder="1" applyAlignment="1">
      <alignment horizontal="center" vertical="center"/>
    </xf>
    <xf numFmtId="0" fontId="106" fillId="0" borderId="10" xfId="0" applyFont="1" applyBorder="1" applyAlignment="1">
      <alignment horizontal="center" vertical="center"/>
    </xf>
    <xf numFmtId="166" fontId="27" fillId="0" borderId="19" xfId="0" applyNumberFormat="1" applyFont="1" applyBorder="1" applyAlignment="1">
      <alignment vertical="center"/>
    </xf>
    <xf numFmtId="166" fontId="27" fillId="0" borderId="8" xfId="0" applyNumberFormat="1" applyFont="1" applyBorder="1" applyAlignment="1">
      <alignment vertical="center"/>
    </xf>
    <xf numFmtId="0" fontId="22" fillId="3" borderId="4" xfId="0" applyFont="1" applyFill="1" applyBorder="1" applyAlignment="1">
      <alignment horizontal="center" vertical="center"/>
    </xf>
    <xf numFmtId="44" fontId="13" fillId="3" borderId="4" xfId="0" applyNumberFormat="1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44" fontId="22" fillId="3" borderId="4" xfId="0" applyNumberFormat="1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62" fillId="3" borderId="17" xfId="0" applyFont="1" applyFill="1" applyBorder="1" applyAlignment="1">
      <alignment horizontal="center" vertical="center" wrapText="1"/>
    </xf>
    <xf numFmtId="44" fontId="13" fillId="3" borderId="24" xfId="0" applyNumberFormat="1" applyFont="1" applyFill="1" applyBorder="1" applyAlignment="1">
      <alignment horizontal="center" vertical="center"/>
    </xf>
    <xf numFmtId="0" fontId="62" fillId="3" borderId="4" xfId="0" applyFont="1" applyFill="1" applyBorder="1" applyAlignment="1">
      <alignment horizontal="center" vertical="center" wrapText="1"/>
    </xf>
    <xf numFmtId="44" fontId="27" fillId="3" borderId="12" xfId="0" applyNumberFormat="1" applyFont="1" applyFill="1" applyBorder="1" applyAlignment="1">
      <alignment horizontal="center" vertical="center"/>
    </xf>
    <xf numFmtId="166" fontId="27" fillId="4" borderId="12" xfId="0" applyNumberFormat="1" applyFont="1" applyFill="1" applyBorder="1" applyAlignment="1">
      <alignment horizontal="center" vertical="center"/>
    </xf>
    <xf numFmtId="0" fontId="62" fillId="3" borderId="24" xfId="0" applyFont="1" applyFill="1" applyBorder="1" applyAlignment="1">
      <alignment horizontal="center" vertical="center" wrapText="1"/>
    </xf>
    <xf numFmtId="44" fontId="70" fillId="5" borderId="19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44" fontId="27" fillId="3" borderId="7" xfId="0" applyNumberFormat="1" applyFont="1" applyFill="1" applyBorder="1" applyAlignment="1">
      <alignment vertical="center"/>
    </xf>
    <xf numFmtId="44" fontId="27" fillId="3" borderId="17" xfId="0" applyNumberFormat="1" applyFont="1" applyFill="1" applyBorder="1" applyAlignment="1">
      <alignment vertical="center"/>
    </xf>
    <xf numFmtId="0" fontId="62" fillId="3" borderId="25" xfId="0" applyFont="1" applyFill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44" fontId="31" fillId="3" borderId="30" xfId="0" applyNumberFormat="1" applyFont="1" applyFill="1" applyBorder="1" applyAlignment="1">
      <alignment horizontal="center" vertical="center"/>
    </xf>
    <xf numFmtId="0" fontId="56" fillId="3" borderId="35" xfId="0" applyFont="1" applyFill="1" applyBorder="1" applyAlignment="1">
      <alignment horizontal="center" vertical="center"/>
    </xf>
    <xf numFmtId="44" fontId="66" fillId="3" borderId="8" xfId="0" applyNumberFormat="1" applyFont="1" applyFill="1" applyBorder="1" applyAlignment="1">
      <alignment horizontal="center" vertical="center"/>
    </xf>
    <xf numFmtId="44" fontId="66" fillId="3" borderId="5" xfId="0" applyNumberFormat="1" applyFont="1" applyFill="1" applyBorder="1" applyAlignment="1">
      <alignment horizontal="center" vertical="center"/>
    </xf>
    <xf numFmtId="0" fontId="54" fillId="0" borderId="12" xfId="0" applyFont="1" applyBorder="1" applyAlignment="1">
      <alignment horizontal="center" vertical="center" wrapText="1"/>
    </xf>
    <xf numFmtId="0" fontId="54" fillId="3" borderId="12" xfId="0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166" fontId="32" fillId="0" borderId="12" xfId="0" applyNumberFormat="1" applyFont="1" applyBorder="1" applyAlignment="1">
      <alignment vertical="center"/>
    </xf>
    <xf numFmtId="0" fontId="89" fillId="3" borderId="41" xfId="0" applyFont="1" applyFill="1" applyBorder="1" applyAlignment="1">
      <alignment horizontal="center" vertical="center"/>
    </xf>
    <xf numFmtId="0" fontId="89" fillId="3" borderId="46" xfId="0" applyFont="1" applyFill="1" applyBorder="1" applyAlignment="1">
      <alignment horizontal="center" vertical="center"/>
    </xf>
    <xf numFmtId="44" fontId="27" fillId="3" borderId="24" xfId="0" applyNumberFormat="1" applyFont="1" applyFill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166" fontId="27" fillId="3" borderId="47" xfId="0" applyNumberFormat="1" applyFont="1" applyFill="1" applyBorder="1" applyAlignment="1">
      <alignment vertical="center"/>
    </xf>
    <xf numFmtId="166" fontId="70" fillId="3" borderId="17" xfId="0" applyNumberFormat="1" applyFont="1" applyFill="1" applyBorder="1" applyAlignment="1">
      <alignment horizontal="center" vertical="center"/>
    </xf>
    <xf numFmtId="166" fontId="27" fillId="3" borderId="45" xfId="0" applyNumberFormat="1" applyFont="1" applyFill="1" applyBorder="1" applyAlignment="1">
      <alignment vertical="center"/>
    </xf>
    <xf numFmtId="0" fontId="55" fillId="3" borderId="16" xfId="0" applyFont="1" applyFill="1" applyBorder="1" applyAlignment="1">
      <alignment horizontal="center" vertical="center"/>
    </xf>
    <xf numFmtId="166" fontId="31" fillId="5" borderId="17" xfId="0" applyNumberFormat="1" applyFont="1" applyFill="1" applyBorder="1" applyAlignment="1">
      <alignment horizontal="center" vertical="center"/>
    </xf>
    <xf numFmtId="166" fontId="107" fillId="0" borderId="4" xfId="0" applyNumberFormat="1" applyFont="1" applyBorder="1" applyAlignment="1">
      <alignment horizontal="center" vertical="center"/>
    </xf>
    <xf numFmtId="166" fontId="39" fillId="0" borderId="4" xfId="0" applyNumberFormat="1" applyFont="1" applyBorder="1" applyAlignment="1">
      <alignment horizontal="center" vertical="center"/>
    </xf>
    <xf numFmtId="44" fontId="39" fillId="0" borderId="4" xfId="0" applyNumberFormat="1" applyFont="1" applyBorder="1" applyAlignment="1">
      <alignment horizontal="center" vertical="center"/>
    </xf>
    <xf numFmtId="44" fontId="39" fillId="3" borderId="19" xfId="0" applyNumberFormat="1" applyFont="1" applyFill="1" applyBorder="1" applyAlignment="1">
      <alignment horizontal="center" vertical="center"/>
    </xf>
    <xf numFmtId="166" fontId="39" fillId="0" borderId="19" xfId="0" applyNumberFormat="1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166" fontId="56" fillId="0" borderId="17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4" fontId="27" fillId="0" borderId="19" xfId="0" applyNumberFormat="1" applyFont="1" applyBorder="1" applyAlignment="1">
      <alignment horizontal="center" vertical="center"/>
    </xf>
    <xf numFmtId="166" fontId="58" fillId="0" borderId="19" xfId="0" applyNumberFormat="1" applyFont="1" applyBorder="1" applyAlignment="1">
      <alignment vertical="center"/>
    </xf>
    <xf numFmtId="166" fontId="58" fillId="0" borderId="4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" vertical="center" wrapText="1"/>
    </xf>
    <xf numFmtId="44" fontId="27" fillId="0" borderId="24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vertical="center"/>
    </xf>
    <xf numFmtId="0" fontId="100" fillId="0" borderId="33" xfId="0" applyFont="1" applyBorder="1" applyAlignment="1">
      <alignment horizontal="center" vertical="center"/>
    </xf>
    <xf numFmtId="44" fontId="27" fillId="0" borderId="19" xfId="0" applyNumberFormat="1" applyFont="1" applyBorder="1" applyAlignment="1">
      <alignment vertical="center"/>
    </xf>
    <xf numFmtId="0" fontId="78" fillId="0" borderId="27" xfId="0" applyFont="1" applyBorder="1" applyAlignment="1">
      <alignment horizontal="center" vertical="center"/>
    </xf>
    <xf numFmtId="44" fontId="13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66" fontId="13" fillId="0" borderId="19" xfId="0" applyNumberFormat="1" applyFont="1" applyBorder="1" applyAlignment="1">
      <alignment vertical="center"/>
    </xf>
    <xf numFmtId="0" fontId="18" fillId="0" borderId="0" xfId="0" applyFont="1" applyAlignment="1">
      <alignment horizontal="center"/>
    </xf>
    <xf numFmtId="44" fontId="60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6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66" fontId="105" fillId="0" borderId="0" xfId="0" applyNumberFormat="1" applyFont="1"/>
    <xf numFmtId="0" fontId="94" fillId="0" borderId="0" xfId="0" applyFont="1"/>
    <xf numFmtId="0" fontId="96" fillId="0" borderId="0" xfId="0" applyFont="1"/>
    <xf numFmtId="0" fontId="88" fillId="3" borderId="27" xfId="0" applyFont="1" applyFill="1" applyBorder="1" applyAlignment="1">
      <alignment horizontal="center" vertical="center"/>
    </xf>
    <xf numFmtId="166" fontId="18" fillId="0" borderId="5" xfId="0" applyNumberFormat="1" applyFont="1" applyBorder="1" applyAlignment="1">
      <alignment horizontal="center" vertical="center"/>
    </xf>
    <xf numFmtId="166" fontId="18" fillId="0" borderId="8" xfId="0" applyNumberFormat="1" applyFont="1" applyBorder="1" applyAlignment="1">
      <alignment horizontal="center" vertical="center"/>
    </xf>
    <xf numFmtId="166" fontId="39" fillId="4" borderId="7" xfId="0" applyNumberFormat="1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44" fontId="31" fillId="3" borderId="19" xfId="0" applyNumberFormat="1" applyFont="1" applyFill="1" applyBorder="1" applyAlignment="1">
      <alignment horizontal="center" vertical="center" wrapText="1"/>
    </xf>
    <xf numFmtId="166" fontId="39" fillId="3" borderId="19" xfId="0" applyNumberFormat="1" applyFont="1" applyFill="1" applyBorder="1" applyAlignment="1">
      <alignment horizontal="center" vertical="center"/>
    </xf>
    <xf numFmtId="166" fontId="107" fillId="4" borderId="19" xfId="0" applyNumberFormat="1" applyFont="1" applyFill="1" applyBorder="1" applyAlignment="1">
      <alignment horizontal="center" vertical="center"/>
    </xf>
    <xf numFmtId="166" fontId="107" fillId="3" borderId="19" xfId="0" applyNumberFormat="1" applyFont="1" applyFill="1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166" fontId="8" fillId="0" borderId="0" xfId="0" applyNumberFormat="1" applyFont="1"/>
    <xf numFmtId="44" fontId="64" fillId="0" borderId="0" xfId="0" applyNumberFormat="1" applyFont="1" applyAlignment="1">
      <alignment horizontal="center"/>
    </xf>
    <xf numFmtId="0" fontId="72" fillId="0" borderId="0" xfId="0" applyFont="1" applyAlignment="1">
      <alignment horizontal="center"/>
    </xf>
    <xf numFmtId="44" fontId="110" fillId="3" borderId="24" xfId="0" applyNumberFormat="1" applyFont="1" applyFill="1" applyBorder="1" applyAlignment="1">
      <alignment horizontal="center" vertical="center"/>
    </xf>
    <xf numFmtId="166" fontId="110" fillId="4" borderId="24" xfId="0" applyNumberFormat="1" applyFont="1" applyFill="1" applyBorder="1" applyAlignment="1">
      <alignment horizontal="center" vertical="center"/>
    </xf>
    <xf numFmtId="166" fontId="110" fillId="0" borderId="24" xfId="0" applyNumberFormat="1" applyFont="1" applyBorder="1" applyAlignment="1">
      <alignment horizontal="center" vertical="center"/>
    </xf>
    <xf numFmtId="44" fontId="110" fillId="3" borderId="4" xfId="0" applyNumberFormat="1" applyFont="1" applyFill="1" applyBorder="1" applyAlignment="1">
      <alignment horizontal="center" vertical="center"/>
    </xf>
    <xf numFmtId="166" fontId="110" fillId="4" borderId="4" xfId="0" applyNumberFormat="1" applyFont="1" applyFill="1" applyBorder="1" applyAlignment="1">
      <alignment horizontal="center" vertical="center"/>
    </xf>
    <xf numFmtId="166" fontId="110" fillId="3" borderId="4" xfId="0" applyNumberFormat="1" applyFont="1" applyFill="1" applyBorder="1" applyAlignment="1">
      <alignment horizontal="center" vertical="center"/>
    </xf>
    <xf numFmtId="166" fontId="110" fillId="0" borderId="4" xfId="0" applyNumberFormat="1" applyFont="1" applyBorder="1" applyAlignment="1">
      <alignment horizontal="center" vertical="center"/>
    </xf>
    <xf numFmtId="166" fontId="111" fillId="3" borderId="19" xfId="0" applyNumberFormat="1" applyFont="1" applyFill="1" applyBorder="1" applyAlignment="1">
      <alignment horizontal="center" vertical="center"/>
    </xf>
    <xf numFmtId="166" fontId="111" fillId="3" borderId="19" xfId="0" applyNumberFormat="1" applyFont="1" applyFill="1" applyBorder="1" applyAlignment="1">
      <alignment vertical="center"/>
    </xf>
    <xf numFmtId="166" fontId="111" fillId="0" borderId="19" xfId="0" applyNumberFormat="1" applyFont="1" applyBorder="1" applyAlignment="1">
      <alignment vertical="center"/>
    </xf>
    <xf numFmtId="166" fontId="111" fillId="3" borderId="4" xfId="0" applyNumberFormat="1" applyFont="1" applyFill="1" applyBorder="1" applyAlignment="1">
      <alignment horizontal="center" vertical="center"/>
    </xf>
    <xf numFmtId="166" fontId="111" fillId="3" borderId="4" xfId="0" applyNumberFormat="1" applyFont="1" applyFill="1" applyBorder="1" applyAlignment="1">
      <alignment vertical="center"/>
    </xf>
    <xf numFmtId="166" fontId="111" fillId="0" borderId="4" xfId="0" applyNumberFormat="1" applyFont="1" applyBorder="1" applyAlignment="1">
      <alignment vertical="center"/>
    </xf>
    <xf numFmtId="44" fontId="112" fillId="3" borderId="4" xfId="0" applyNumberFormat="1" applyFont="1" applyFill="1" applyBorder="1" applyAlignment="1">
      <alignment horizontal="center" vertical="center"/>
    </xf>
    <xf numFmtId="166" fontId="112" fillId="4" borderId="4" xfId="0" applyNumberFormat="1" applyFont="1" applyFill="1" applyBorder="1" applyAlignment="1">
      <alignment horizontal="center" vertical="center"/>
    </xf>
    <xf numFmtId="166" fontId="112" fillId="3" borderId="4" xfId="0" applyNumberFormat="1" applyFont="1" applyFill="1" applyBorder="1" applyAlignment="1">
      <alignment horizontal="center" vertical="center"/>
    </xf>
    <xf numFmtId="44" fontId="113" fillId="3" borderId="4" xfId="0" applyNumberFormat="1" applyFont="1" applyFill="1" applyBorder="1" applyAlignment="1">
      <alignment vertical="center"/>
    </xf>
    <xf numFmtId="44" fontId="114" fillId="0" borderId="4" xfId="0" applyNumberFormat="1" applyFont="1" applyBorder="1" applyAlignment="1">
      <alignment vertical="center"/>
    </xf>
    <xf numFmtId="44" fontId="43" fillId="0" borderId="12" xfId="0" applyNumberFormat="1" applyFont="1" applyBorder="1" applyAlignment="1">
      <alignment vertical="center"/>
    </xf>
    <xf numFmtId="166" fontId="46" fillId="0" borderId="4" xfId="0" applyNumberFormat="1" applyFont="1" applyBorder="1" applyAlignment="1">
      <alignment horizontal="center" vertical="center"/>
    </xf>
    <xf numFmtId="166" fontId="46" fillId="0" borderId="4" xfId="0" applyNumberFormat="1" applyFont="1" applyBorder="1" applyAlignment="1">
      <alignment vertical="center"/>
    </xf>
    <xf numFmtId="166" fontId="39" fillId="0" borderId="7" xfId="0" applyNumberFormat="1" applyFont="1" applyBorder="1" applyAlignment="1">
      <alignment horizontal="center" vertical="center"/>
    </xf>
    <xf numFmtId="44" fontId="10" fillId="6" borderId="12" xfId="0" applyNumberFormat="1" applyFont="1" applyFill="1" applyBorder="1" applyAlignment="1">
      <alignment vertical="center"/>
    </xf>
    <xf numFmtId="0" fontId="17" fillId="6" borderId="20" xfId="0" applyFont="1" applyFill="1" applyBorder="1" applyAlignment="1">
      <alignment horizontal="center" vertical="center" wrapText="1"/>
    </xf>
    <xf numFmtId="44" fontId="118" fillId="0" borderId="17" xfId="0" applyNumberFormat="1" applyFont="1" applyBorder="1" applyAlignment="1">
      <alignment vertical="center"/>
    </xf>
    <xf numFmtId="166" fontId="119" fillId="0" borderId="30" xfId="0" applyNumberFormat="1" applyFont="1" applyBorder="1" applyAlignment="1">
      <alignment vertical="center"/>
    </xf>
    <xf numFmtId="166" fontId="119" fillId="0" borderId="31" xfId="0" applyNumberFormat="1" applyFont="1" applyBorder="1" applyAlignment="1">
      <alignment vertical="center"/>
    </xf>
    <xf numFmtId="166" fontId="120" fillId="0" borderId="30" xfId="0" applyNumberFormat="1" applyFont="1" applyBorder="1" applyAlignment="1">
      <alignment horizontal="center" vertical="center"/>
    </xf>
    <xf numFmtId="166" fontId="120" fillId="0" borderId="4" xfId="0" applyNumberFormat="1" applyFont="1" applyBorder="1" applyAlignment="1">
      <alignment vertical="center"/>
    </xf>
    <xf numFmtId="44" fontId="46" fillId="0" borderId="24" xfId="0" applyNumberFormat="1" applyFont="1" applyBorder="1" applyAlignment="1">
      <alignment vertical="center"/>
    </xf>
    <xf numFmtId="166" fontId="46" fillId="0" borderId="24" xfId="0" applyNumberFormat="1" applyFont="1" applyBorder="1" applyAlignment="1">
      <alignment vertical="center"/>
    </xf>
    <xf numFmtId="166" fontId="46" fillId="0" borderId="24" xfId="0" applyNumberFormat="1" applyFont="1" applyBorder="1" applyAlignment="1">
      <alignment horizontal="center" vertical="center"/>
    </xf>
    <xf numFmtId="44" fontId="46" fillId="0" borderId="4" xfId="0" applyNumberFormat="1" applyFont="1" applyBorder="1" applyAlignment="1">
      <alignment vertical="center"/>
    </xf>
    <xf numFmtId="44" fontId="46" fillId="3" borderId="17" xfId="0" applyNumberFormat="1" applyFont="1" applyFill="1" applyBorder="1" applyAlignment="1">
      <alignment vertical="center"/>
    </xf>
    <xf numFmtId="166" fontId="46" fillId="4" borderId="17" xfId="0" applyNumberFormat="1" applyFont="1" applyFill="1" applyBorder="1" applyAlignment="1">
      <alignment vertical="center"/>
    </xf>
    <xf numFmtId="166" fontId="46" fillId="0" borderId="17" xfId="0" applyNumberFormat="1" applyFont="1" applyBorder="1" applyAlignment="1">
      <alignment horizontal="center" vertical="center"/>
    </xf>
    <xf numFmtId="166" fontId="39" fillId="0" borderId="17" xfId="0" applyNumberFormat="1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 wrapText="1"/>
    </xf>
    <xf numFmtId="44" fontId="63" fillId="0" borderId="24" xfId="0" applyNumberFormat="1" applyFont="1" applyBorder="1" applyAlignment="1">
      <alignment vertical="center"/>
    </xf>
    <xf numFmtId="166" fontId="107" fillId="0" borderId="24" xfId="0" applyNumberFormat="1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 wrapText="1"/>
    </xf>
    <xf numFmtId="44" fontId="63" fillId="0" borderId="4" xfId="0" applyNumberFormat="1" applyFont="1" applyBorder="1" applyAlignment="1">
      <alignment vertical="center"/>
    </xf>
    <xf numFmtId="0" fontId="39" fillId="0" borderId="4" xfId="0" applyFont="1" applyBorder="1" applyAlignment="1">
      <alignment horizontal="center" vertical="center" wrapText="1"/>
    </xf>
    <xf numFmtId="166" fontId="107" fillId="0" borderId="17" xfId="0" applyNumberFormat="1" applyFont="1" applyBorder="1" applyAlignment="1">
      <alignment horizontal="center" vertical="center"/>
    </xf>
    <xf numFmtId="44" fontId="46" fillId="0" borderId="17" xfId="0" applyNumberFormat="1" applyFont="1" applyBorder="1" applyAlignment="1">
      <alignment vertical="center"/>
    </xf>
    <xf numFmtId="166" fontId="41" fillId="0" borderId="30" xfId="0" applyNumberFormat="1" applyFont="1" applyBorder="1" applyAlignment="1">
      <alignment horizontal="center" vertical="center"/>
    </xf>
    <xf numFmtId="0" fontId="118" fillId="3" borderId="24" xfId="0" applyFont="1" applyFill="1" applyBorder="1" applyAlignment="1">
      <alignment horizontal="center" vertical="center" wrapText="1"/>
    </xf>
    <xf numFmtId="44" fontId="120" fillId="3" borderId="24" xfId="0" applyNumberFormat="1" applyFont="1" applyFill="1" applyBorder="1" applyAlignment="1">
      <alignment horizontal="center" vertical="center"/>
    </xf>
    <xf numFmtId="44" fontId="121" fillId="3" borderId="24" xfId="0" applyNumberFormat="1" applyFont="1" applyFill="1" applyBorder="1" applyAlignment="1">
      <alignment horizontal="center" vertical="center"/>
    </xf>
    <xf numFmtId="44" fontId="121" fillId="0" borderId="24" xfId="0" applyNumberFormat="1" applyFont="1" applyBorder="1" applyAlignment="1">
      <alignment horizontal="center" vertical="center"/>
    </xf>
    <xf numFmtId="166" fontId="121" fillId="0" borderId="24" xfId="0" applyNumberFormat="1" applyFont="1" applyBorder="1" applyAlignment="1">
      <alignment vertical="center"/>
    </xf>
    <xf numFmtId="0" fontId="119" fillId="3" borderId="4" xfId="0" applyFont="1" applyFill="1" applyBorder="1" applyAlignment="1">
      <alignment horizontal="center" vertical="center" wrapText="1"/>
    </xf>
    <xf numFmtId="44" fontId="120" fillId="3" borderId="4" xfId="0" applyNumberFormat="1" applyFont="1" applyFill="1" applyBorder="1" applyAlignment="1">
      <alignment horizontal="center" vertical="center"/>
    </xf>
    <xf numFmtId="166" fontId="120" fillId="5" borderId="4" xfId="0" applyNumberFormat="1" applyFont="1" applyFill="1" applyBorder="1" applyAlignment="1">
      <alignment vertical="center"/>
    </xf>
    <xf numFmtId="166" fontId="120" fillId="4" borderId="4" xfId="0" applyNumberFormat="1" applyFont="1" applyFill="1" applyBorder="1" applyAlignment="1">
      <alignment horizontal="center" vertical="center"/>
    </xf>
    <xf numFmtId="44" fontId="120" fillId="0" borderId="4" xfId="0" applyNumberFormat="1" applyFont="1" applyBorder="1" applyAlignment="1">
      <alignment vertical="center"/>
    </xf>
    <xf numFmtId="166" fontId="121" fillId="0" borderId="4" xfId="0" applyNumberFormat="1" applyFont="1" applyBorder="1" applyAlignment="1">
      <alignment vertical="center"/>
    </xf>
    <xf numFmtId="44" fontId="119" fillId="3" borderId="4" xfId="0" applyNumberFormat="1" applyFont="1" applyFill="1" applyBorder="1" applyAlignment="1">
      <alignment horizontal="center" vertical="center" wrapText="1"/>
    </xf>
    <xf numFmtId="166" fontId="120" fillId="5" borderId="4" xfId="0" applyNumberFormat="1" applyFont="1" applyFill="1" applyBorder="1" applyAlignment="1">
      <alignment horizontal="center" vertical="center"/>
    </xf>
    <xf numFmtId="44" fontId="119" fillId="3" borderId="17" xfId="0" applyNumberFormat="1" applyFont="1" applyFill="1" applyBorder="1" applyAlignment="1">
      <alignment horizontal="center" vertical="center" wrapText="1"/>
    </xf>
    <xf numFmtId="166" fontId="120" fillId="3" borderId="17" xfId="0" applyNumberFormat="1" applyFont="1" applyFill="1" applyBorder="1" applyAlignment="1">
      <alignment horizontal="center" vertical="center"/>
    </xf>
    <xf numFmtId="166" fontId="120" fillId="4" borderId="17" xfId="0" applyNumberFormat="1" applyFont="1" applyFill="1" applyBorder="1" applyAlignment="1">
      <alignment horizontal="center" vertical="center"/>
    </xf>
    <xf numFmtId="44" fontId="120" fillId="0" borderId="17" xfId="0" applyNumberFormat="1" applyFont="1" applyBorder="1" applyAlignment="1">
      <alignment vertical="center"/>
    </xf>
    <xf numFmtId="166" fontId="120" fillId="0" borderId="17" xfId="0" applyNumberFormat="1" applyFont="1" applyBorder="1" applyAlignment="1">
      <alignment vertical="center"/>
    </xf>
    <xf numFmtId="166" fontId="121" fillId="0" borderId="17" xfId="0" applyNumberFormat="1" applyFont="1" applyBorder="1" applyAlignment="1">
      <alignment vertical="center"/>
    </xf>
    <xf numFmtId="44" fontId="118" fillId="3" borderId="19" xfId="0" applyNumberFormat="1" applyFont="1" applyFill="1" applyBorder="1" applyAlignment="1">
      <alignment horizontal="center" vertical="center" wrapText="1"/>
    </xf>
    <xf numFmtId="44" fontId="120" fillId="3" borderId="19" xfId="0" applyNumberFormat="1" applyFont="1" applyFill="1" applyBorder="1" applyAlignment="1">
      <alignment horizontal="center" vertical="center"/>
    </xf>
    <xf numFmtId="166" fontId="121" fillId="0" borderId="19" xfId="0" applyNumberFormat="1" applyFont="1" applyBorder="1" applyAlignment="1">
      <alignment vertical="center"/>
    </xf>
    <xf numFmtId="166" fontId="121" fillId="0" borderId="26" xfId="0" applyNumberFormat="1" applyFont="1" applyBorder="1" applyAlignment="1">
      <alignment horizontal="center" vertical="center"/>
    </xf>
    <xf numFmtId="166" fontId="121" fillId="0" borderId="26" xfId="0" applyNumberFormat="1" applyFont="1" applyBorder="1" applyAlignment="1">
      <alignment vertical="center"/>
    </xf>
    <xf numFmtId="0" fontId="118" fillId="3" borderId="19" xfId="0" applyFont="1" applyFill="1" applyBorder="1" applyAlignment="1">
      <alignment horizontal="center" vertical="center" wrapText="1"/>
    </xf>
    <xf numFmtId="166" fontId="120" fillId="3" borderId="19" xfId="0" applyNumberFormat="1" applyFont="1" applyFill="1" applyBorder="1" applyAlignment="1">
      <alignment horizontal="center" vertical="center"/>
    </xf>
    <xf numFmtId="166" fontId="121" fillId="0" borderId="19" xfId="0" applyNumberFormat="1" applyFont="1" applyBorder="1" applyAlignment="1">
      <alignment horizontal="center" vertical="center"/>
    </xf>
    <xf numFmtId="166" fontId="120" fillId="0" borderId="42" xfId="0" applyNumberFormat="1" applyFont="1" applyBorder="1" applyAlignment="1">
      <alignment vertical="center"/>
    </xf>
    <xf numFmtId="166" fontId="121" fillId="0" borderId="25" xfId="0" applyNumberFormat="1" applyFont="1" applyBorder="1" applyAlignment="1">
      <alignment vertical="center"/>
    </xf>
    <xf numFmtId="166" fontId="41" fillId="0" borderId="30" xfId="0" applyNumberFormat="1" applyFont="1" applyBorder="1" applyAlignment="1">
      <alignment vertical="center"/>
    </xf>
    <xf numFmtId="44" fontId="56" fillId="0" borderId="4" xfId="0" applyNumberFormat="1" applyFont="1" applyBorder="1" applyAlignment="1">
      <alignment horizontal="center" vertical="center"/>
    </xf>
    <xf numFmtId="166" fontId="56" fillId="0" borderId="4" xfId="0" applyNumberFormat="1" applyFont="1" applyBorder="1" applyAlignment="1">
      <alignment vertical="center"/>
    </xf>
    <xf numFmtId="166" fontId="75" fillId="0" borderId="4" xfId="0" applyNumberFormat="1" applyFont="1" applyBorder="1" applyAlignment="1">
      <alignment vertical="center"/>
    </xf>
    <xf numFmtId="44" fontId="39" fillId="3" borderId="7" xfId="0" applyNumberFormat="1" applyFont="1" applyFill="1" applyBorder="1" applyAlignment="1">
      <alignment horizontal="center" vertical="center"/>
    </xf>
    <xf numFmtId="166" fontId="107" fillId="3" borderId="7" xfId="0" applyNumberFormat="1" applyFont="1" applyFill="1" applyBorder="1" applyAlignment="1">
      <alignment horizontal="center" vertical="center"/>
    </xf>
    <xf numFmtId="166" fontId="29" fillId="0" borderId="12" xfId="0" applyNumberFormat="1" applyFont="1" applyBorder="1" applyAlignment="1">
      <alignment horizontal="center" vertical="center"/>
    </xf>
    <xf numFmtId="166" fontId="39" fillId="4" borderId="19" xfId="0" applyNumberFormat="1" applyFont="1" applyFill="1" applyBorder="1" applyAlignment="1">
      <alignment vertical="center"/>
    </xf>
    <xf numFmtId="0" fontId="27" fillId="3" borderId="24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22" fillId="3" borderId="5" xfId="0" applyFont="1" applyFill="1" applyBorder="1" applyAlignment="1">
      <alignment horizontal="center" vertical="center"/>
    </xf>
    <xf numFmtId="166" fontId="56" fillId="0" borderId="4" xfId="0" applyNumberFormat="1" applyFont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44" fontId="27" fillId="3" borderId="12" xfId="0" applyNumberFormat="1" applyFont="1" applyFill="1" applyBorder="1" applyAlignment="1">
      <alignment horizontal="center" vertical="center" wrapText="1"/>
    </xf>
    <xf numFmtId="166" fontId="56" fillId="5" borderId="12" xfId="0" applyNumberFormat="1" applyFont="1" applyFill="1" applyBorder="1" applyAlignment="1">
      <alignment horizontal="center" vertical="center"/>
    </xf>
    <xf numFmtId="44" fontId="84" fillId="3" borderId="12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13" fillId="3" borderId="10" xfId="0" applyFont="1" applyFill="1" applyBorder="1" applyAlignment="1">
      <alignment horizontal="center" vertical="center"/>
    </xf>
    <xf numFmtId="0" fontId="125" fillId="3" borderId="4" xfId="0" applyFont="1" applyFill="1" applyBorder="1" applyAlignment="1">
      <alignment horizontal="center" vertical="center"/>
    </xf>
    <xf numFmtId="0" fontId="125" fillId="3" borderId="4" xfId="0" applyFont="1" applyFill="1" applyBorder="1" applyAlignment="1">
      <alignment horizontal="center" vertical="center" wrapText="1"/>
    </xf>
    <xf numFmtId="44" fontId="125" fillId="3" borderId="4" xfId="0" applyNumberFormat="1" applyFont="1" applyFill="1" applyBorder="1" applyAlignment="1">
      <alignment vertical="center"/>
    </xf>
    <xf numFmtId="44" fontId="113" fillId="4" borderId="4" xfId="0" applyNumberFormat="1" applyFont="1" applyFill="1" applyBorder="1" applyAlignment="1">
      <alignment vertical="center"/>
    </xf>
    <xf numFmtId="44" fontId="124" fillId="0" borderId="4" xfId="0" applyNumberFormat="1" applyFont="1" applyBorder="1" applyAlignment="1">
      <alignment vertical="center"/>
    </xf>
    <xf numFmtId="44" fontId="113" fillId="0" borderId="4" xfId="0" applyNumberFormat="1" applyFont="1" applyBorder="1" applyAlignment="1">
      <alignment horizontal="center" vertical="center"/>
    </xf>
    <xf numFmtId="44" fontId="116" fillId="0" borderId="4" xfId="0" applyNumberFormat="1" applyFont="1" applyBorder="1" applyAlignment="1">
      <alignment vertical="center"/>
    </xf>
    <xf numFmtId="0" fontId="125" fillId="0" borderId="4" xfId="0" applyFont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44" fontId="110" fillId="0" borderId="4" xfId="0" applyNumberFormat="1" applyFont="1" applyBorder="1" applyAlignment="1">
      <alignment vertical="center"/>
    </xf>
    <xf numFmtId="44" fontId="114" fillId="0" borderId="17" xfId="0" applyNumberFormat="1" applyFont="1" applyBorder="1" applyAlignment="1">
      <alignment vertical="center"/>
    </xf>
    <xf numFmtId="44" fontId="115" fillId="4" borderId="17" xfId="0" applyNumberFormat="1" applyFont="1" applyFill="1" applyBorder="1" applyAlignment="1">
      <alignment vertical="center"/>
    </xf>
    <xf numFmtId="44" fontId="110" fillId="0" borderId="17" xfId="0" applyNumberFormat="1" applyFont="1" applyBorder="1" applyAlignment="1">
      <alignment vertical="center"/>
    </xf>
    <xf numFmtId="0" fontId="66" fillId="0" borderId="2" xfId="0" applyFont="1" applyBorder="1" applyAlignment="1">
      <alignment horizontal="center" vertical="center" wrapText="1"/>
    </xf>
    <xf numFmtId="44" fontId="84" fillId="6" borderId="30" xfId="0" applyNumberFormat="1" applyFont="1" applyFill="1" applyBorder="1" applyAlignment="1">
      <alignment vertical="center"/>
    </xf>
    <xf numFmtId="0" fontId="80" fillId="6" borderId="40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6" fontId="98" fillId="0" borderId="0" xfId="0" applyNumberFormat="1" applyFont="1"/>
    <xf numFmtId="0" fontId="8" fillId="0" borderId="0" xfId="0" applyFont="1" applyAlignment="1">
      <alignment horizontal="center"/>
    </xf>
    <xf numFmtId="0" fontId="38" fillId="4" borderId="0" xfId="0" applyFont="1" applyFill="1" applyAlignment="1">
      <alignment vertical="center"/>
    </xf>
    <xf numFmtId="166" fontId="31" fillId="0" borderId="0" xfId="0" applyNumberFormat="1" applyFont="1" applyAlignment="1">
      <alignment horizontal="center" vertical="center"/>
    </xf>
    <xf numFmtId="166" fontId="31" fillId="0" borderId="39" xfId="0" applyNumberFormat="1" applyFont="1" applyBorder="1" applyAlignment="1">
      <alignment horizontal="center" vertical="center"/>
    </xf>
    <xf numFmtId="166" fontId="130" fillId="0" borderId="42" xfId="0" applyNumberFormat="1" applyFont="1" applyBorder="1" applyAlignment="1">
      <alignment horizontal="center" vertical="center"/>
    </xf>
    <xf numFmtId="166" fontId="31" fillId="0" borderId="42" xfId="0" applyNumberFormat="1" applyFont="1" applyBorder="1" applyAlignment="1">
      <alignment horizontal="center" vertical="center"/>
    </xf>
    <xf numFmtId="166" fontId="31" fillId="4" borderId="42" xfId="0" applyNumberFormat="1" applyFont="1" applyFill="1" applyBorder="1" applyAlignment="1">
      <alignment horizontal="center" vertical="center"/>
    </xf>
    <xf numFmtId="44" fontId="31" fillId="4" borderId="42" xfId="0" applyNumberFormat="1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66" fontId="21" fillId="6" borderId="6" xfId="0" applyNumberFormat="1" applyFont="1" applyFill="1" applyBorder="1" applyAlignment="1">
      <alignment horizontal="center" vertical="center"/>
    </xf>
    <xf numFmtId="166" fontId="38" fillId="6" borderId="12" xfId="0" applyNumberFormat="1" applyFont="1" applyFill="1" applyBorder="1" applyAlignment="1">
      <alignment horizontal="center" vertical="center"/>
    </xf>
    <xf numFmtId="0" fontId="133" fillId="0" borderId="0" xfId="0" applyFont="1"/>
    <xf numFmtId="166" fontId="21" fillId="0" borderId="6" xfId="0" applyNumberFormat="1" applyFont="1" applyBorder="1" applyAlignment="1">
      <alignment horizontal="center" vertical="center"/>
    </xf>
    <xf numFmtId="0" fontId="38" fillId="3" borderId="21" xfId="0" applyFont="1" applyFill="1" applyBorder="1" applyAlignment="1">
      <alignment horizontal="center" vertical="center"/>
    </xf>
    <xf numFmtId="166" fontId="22" fillId="0" borderId="34" xfId="0" applyNumberFormat="1" applyFont="1" applyBorder="1" applyAlignment="1">
      <alignment vertical="center"/>
    </xf>
    <xf numFmtId="166" fontId="31" fillId="0" borderId="25" xfId="0" applyNumberFormat="1" applyFont="1" applyBorder="1" applyAlignment="1">
      <alignment horizontal="center" vertical="center"/>
    </xf>
    <xf numFmtId="44" fontId="134" fillId="3" borderId="25" xfId="0" applyNumberFormat="1" applyFont="1" applyFill="1" applyBorder="1" applyAlignment="1">
      <alignment vertical="center"/>
    </xf>
    <xf numFmtId="44" fontId="38" fillId="3" borderId="25" xfId="0" applyNumberFormat="1" applyFont="1" applyFill="1" applyBorder="1" applyAlignment="1">
      <alignment vertical="center"/>
    </xf>
    <xf numFmtId="0" fontId="27" fillId="3" borderId="25" xfId="0" applyFont="1" applyFill="1" applyBorder="1" applyAlignment="1">
      <alignment vertical="center" wrapText="1"/>
    </xf>
    <xf numFmtId="0" fontId="38" fillId="6" borderId="6" xfId="0" applyFont="1" applyFill="1" applyBorder="1" applyAlignment="1">
      <alignment vertical="center"/>
    </xf>
    <xf numFmtId="44" fontId="38" fillId="6" borderId="12" xfId="0" applyNumberFormat="1" applyFont="1" applyFill="1" applyBorder="1" applyAlignment="1">
      <alignment vertical="center"/>
    </xf>
    <xf numFmtId="0" fontId="38" fillId="3" borderId="6" xfId="0" applyFont="1" applyFill="1" applyBorder="1" applyAlignment="1">
      <alignment vertical="center"/>
    </xf>
    <xf numFmtId="166" fontId="31" fillId="0" borderId="12" xfId="0" applyNumberFormat="1" applyFont="1" applyBorder="1" applyAlignment="1">
      <alignment horizontal="center" vertical="center"/>
    </xf>
    <xf numFmtId="166" fontId="134" fillId="0" borderId="12" xfId="0" applyNumberFormat="1" applyFont="1" applyBorder="1" applyAlignment="1">
      <alignment horizontal="center" vertical="center"/>
    </xf>
    <xf numFmtId="166" fontId="135" fillId="0" borderId="12" xfId="0" applyNumberFormat="1" applyFont="1" applyBorder="1" applyAlignment="1">
      <alignment horizontal="center" vertical="center"/>
    </xf>
    <xf numFmtId="166" fontId="70" fillId="3" borderId="12" xfId="0" applyNumberFormat="1" applyFont="1" applyFill="1" applyBorder="1" applyAlignment="1">
      <alignment horizontal="center" vertical="center"/>
    </xf>
    <xf numFmtId="44" fontId="70" fillId="3" borderId="12" xfId="0" applyNumberFormat="1" applyFont="1" applyFill="1" applyBorder="1" applyAlignment="1">
      <alignment horizontal="center" vertical="center"/>
    </xf>
    <xf numFmtId="0" fontId="62" fillId="3" borderId="12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1" fillId="6" borderId="20" xfId="0" applyFont="1" applyFill="1" applyBorder="1" applyAlignment="1">
      <alignment vertical="center"/>
    </xf>
    <xf numFmtId="166" fontId="38" fillId="6" borderId="12" xfId="0" applyNumberFormat="1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166" fontId="31" fillId="0" borderId="4" xfId="0" applyNumberFormat="1" applyFont="1" applyBorder="1" applyAlignment="1">
      <alignment horizontal="center" vertical="center"/>
    </xf>
    <xf numFmtId="166" fontId="92" fillId="0" borderId="4" xfId="0" applyNumberFormat="1" applyFont="1" applyBorder="1" applyAlignment="1">
      <alignment horizontal="center" vertical="center"/>
    </xf>
    <xf numFmtId="44" fontId="31" fillId="0" borderId="4" xfId="0" applyNumberFormat="1" applyFont="1" applyBorder="1" applyAlignment="1">
      <alignment horizontal="center" vertical="center"/>
    </xf>
    <xf numFmtId="0" fontId="21" fillId="3" borderId="9" xfId="0" applyFont="1" applyFill="1" applyBorder="1" applyAlignment="1">
      <alignment vertical="center"/>
    </xf>
    <xf numFmtId="166" fontId="31" fillId="0" borderId="24" xfId="0" applyNumberFormat="1" applyFont="1" applyBorder="1" applyAlignment="1">
      <alignment horizontal="center" vertical="center"/>
    </xf>
    <xf numFmtId="166" fontId="92" fillId="0" borderId="24" xfId="0" applyNumberFormat="1" applyFont="1" applyBorder="1" applyAlignment="1">
      <alignment horizontal="center" vertical="center"/>
    </xf>
    <xf numFmtId="44" fontId="31" fillId="0" borderId="24" xfId="0" applyNumberFormat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57" fillId="0" borderId="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65" fillId="3" borderId="30" xfId="0" applyFont="1" applyFill="1" applyBorder="1" applyAlignment="1">
      <alignment horizontal="center" vertical="center" wrapText="1"/>
    </xf>
    <xf numFmtId="44" fontId="49" fillId="3" borderId="4" xfId="0" applyNumberFormat="1" applyFont="1" applyFill="1" applyBorder="1" applyAlignment="1">
      <alignment vertical="center"/>
    </xf>
    <xf numFmtId="166" fontId="113" fillId="4" borderId="4" xfId="0" applyNumberFormat="1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166" fontId="107" fillId="3" borderId="17" xfId="0" applyNumberFormat="1" applyFont="1" applyFill="1" applyBorder="1" applyAlignment="1">
      <alignment horizontal="center" vertical="center"/>
    </xf>
    <xf numFmtId="44" fontId="116" fillId="0" borderId="1" xfId="0" applyNumberFormat="1" applyFont="1" applyBorder="1" applyAlignment="1">
      <alignment vertical="center"/>
    </xf>
    <xf numFmtId="0" fontId="126" fillId="2" borderId="51" xfId="0" applyFont="1" applyFill="1" applyBorder="1"/>
    <xf numFmtId="44" fontId="54" fillId="0" borderId="14" xfId="0" applyNumberFormat="1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44" fontId="43" fillId="0" borderId="14" xfId="0" applyNumberFormat="1" applyFont="1" applyBorder="1" applyAlignment="1">
      <alignment vertical="center"/>
    </xf>
    <xf numFmtId="0" fontId="22" fillId="3" borderId="35" xfId="0" applyFont="1" applyFill="1" applyBorder="1" applyAlignment="1">
      <alignment horizontal="center" vertical="center"/>
    </xf>
    <xf numFmtId="166" fontId="39" fillId="0" borderId="26" xfId="0" applyNumberFormat="1" applyFont="1" applyBorder="1" applyAlignment="1">
      <alignment vertical="center"/>
    </xf>
    <xf numFmtId="166" fontId="111" fillId="3" borderId="25" xfId="0" applyNumberFormat="1" applyFont="1" applyFill="1" applyBorder="1" applyAlignment="1">
      <alignment vertical="center"/>
    </xf>
    <xf numFmtId="166" fontId="111" fillId="0" borderId="25" xfId="0" applyNumberFormat="1" applyFont="1" applyBorder="1" applyAlignment="1">
      <alignment vertical="center"/>
    </xf>
    <xf numFmtId="0" fontId="22" fillId="0" borderId="49" xfId="0" applyFont="1" applyBorder="1"/>
    <xf numFmtId="166" fontId="41" fillId="0" borderId="15" xfId="0" applyNumberFormat="1" applyFont="1" applyBorder="1" applyAlignment="1">
      <alignment horizontal="center" vertical="center"/>
    </xf>
    <xf numFmtId="0" fontId="118" fillId="3" borderId="4" xfId="0" applyFont="1" applyFill="1" applyBorder="1" applyAlignment="1">
      <alignment horizontal="center" vertical="center" wrapText="1"/>
    </xf>
    <xf numFmtId="166" fontId="120" fillId="0" borderId="19" xfId="0" applyNumberFormat="1" applyFont="1" applyBorder="1" applyAlignment="1">
      <alignment vertical="center"/>
    </xf>
    <xf numFmtId="166" fontId="46" fillId="0" borderId="26" xfId="0" applyNumberFormat="1" applyFont="1" applyBorder="1" applyAlignment="1">
      <alignment horizontal="center" vertical="center"/>
    </xf>
    <xf numFmtId="166" fontId="120" fillId="0" borderId="26" xfId="0" applyNumberFormat="1" applyFont="1" applyBorder="1" applyAlignment="1">
      <alignment vertical="center"/>
    </xf>
    <xf numFmtId="166" fontId="121" fillId="0" borderId="62" xfId="0" applyNumberFormat="1" applyFont="1" applyBorder="1" applyAlignment="1">
      <alignment vertical="center"/>
    </xf>
    <xf numFmtId="166" fontId="89" fillId="0" borderId="50" xfId="0" applyNumberFormat="1" applyFont="1" applyBorder="1" applyAlignment="1">
      <alignment horizontal="center"/>
    </xf>
    <xf numFmtId="166" fontId="89" fillId="0" borderId="51" xfId="0" applyNumberFormat="1" applyFont="1" applyBorder="1" applyAlignment="1">
      <alignment horizontal="center"/>
    </xf>
    <xf numFmtId="166" fontId="89" fillId="0" borderId="44" xfId="0" applyNumberFormat="1" applyFont="1" applyBorder="1" applyAlignment="1">
      <alignment horizontal="center"/>
    </xf>
    <xf numFmtId="166" fontId="121" fillId="0" borderId="58" xfId="0" applyNumberFormat="1" applyFont="1" applyBorder="1" applyAlignment="1">
      <alignment vertical="center"/>
    </xf>
    <xf numFmtId="166" fontId="121" fillId="0" borderId="1" xfId="0" applyNumberFormat="1" applyFont="1" applyBorder="1" applyAlignment="1">
      <alignment vertical="center"/>
    </xf>
    <xf numFmtId="166" fontId="121" fillId="0" borderId="59" xfId="0" applyNumberFormat="1" applyFont="1" applyBorder="1" applyAlignment="1">
      <alignment vertical="center"/>
    </xf>
    <xf numFmtId="44" fontId="88" fillId="3" borderId="50" xfId="0" applyNumberFormat="1" applyFont="1" applyFill="1" applyBorder="1" applyAlignment="1">
      <alignment horizontal="center" vertical="center"/>
    </xf>
    <xf numFmtId="166" fontId="88" fillId="0" borderId="51" xfId="0" applyNumberFormat="1" applyFont="1" applyBorder="1" applyAlignment="1">
      <alignment horizontal="center"/>
    </xf>
    <xf numFmtId="166" fontId="88" fillId="0" borderId="52" xfId="0" applyNumberFormat="1" applyFont="1" applyBorder="1" applyAlignment="1">
      <alignment horizontal="center"/>
    </xf>
    <xf numFmtId="0" fontId="54" fillId="0" borderId="0" xfId="0" applyFont="1" applyAlignment="1"/>
    <xf numFmtId="0" fontId="29" fillId="0" borderId="0" xfId="0" applyFont="1" applyAlignment="1">
      <alignment horizontal="center"/>
    </xf>
    <xf numFmtId="166" fontId="39" fillId="3" borderId="4" xfId="0" applyNumberFormat="1" applyFont="1" applyFill="1" applyBorder="1" applyAlignment="1">
      <alignment horizontal="center" vertical="center"/>
    </xf>
    <xf numFmtId="166" fontId="39" fillId="4" borderId="4" xfId="0" applyNumberFormat="1" applyFont="1" applyFill="1" applyBorder="1" applyAlignment="1">
      <alignment horizontal="center" vertical="center"/>
    </xf>
    <xf numFmtId="44" fontId="116" fillId="0" borderId="60" xfId="0" applyNumberFormat="1" applyFont="1" applyBorder="1" applyAlignment="1">
      <alignment vertical="center"/>
    </xf>
    <xf numFmtId="0" fontId="126" fillId="2" borderId="61" xfId="0" applyFont="1" applyFill="1" applyBorder="1"/>
    <xf numFmtId="0" fontId="27" fillId="3" borderId="19" xfId="0" applyFont="1" applyFill="1" applyBorder="1" applyAlignment="1">
      <alignment horizontal="center" vertical="center" wrapText="1"/>
    </xf>
    <xf numFmtId="44" fontId="110" fillId="3" borderId="19" xfId="0" applyNumberFormat="1" applyFont="1" applyFill="1" applyBorder="1" applyAlignment="1">
      <alignment vertical="center"/>
    </xf>
    <xf numFmtId="166" fontId="110" fillId="4" borderId="19" xfId="0" applyNumberFormat="1" applyFont="1" applyFill="1" applyBorder="1" applyAlignment="1">
      <alignment vertical="center"/>
    </xf>
    <xf numFmtId="44" fontId="110" fillId="0" borderId="19" xfId="0" applyNumberFormat="1" applyFont="1" applyBorder="1" applyAlignment="1">
      <alignment vertical="center"/>
    </xf>
    <xf numFmtId="0" fontId="64" fillId="0" borderId="0" xfId="0" applyFont="1" applyAlignment="1">
      <alignment horizontal="center"/>
    </xf>
    <xf numFmtId="0" fontId="17" fillId="3" borderId="3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60" fillId="0" borderId="40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168" fontId="27" fillId="0" borderId="19" xfId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6" fontId="137" fillId="0" borderId="4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66" fontId="55" fillId="0" borderId="47" xfId="0" applyNumberFormat="1" applyFont="1" applyBorder="1" applyAlignment="1">
      <alignment vertical="center"/>
    </xf>
    <xf numFmtId="166" fontId="55" fillId="0" borderId="53" xfId="0" applyNumberFormat="1" applyFont="1" applyBorder="1" applyAlignment="1">
      <alignment vertical="center"/>
    </xf>
    <xf numFmtId="166" fontId="55" fillId="0" borderId="36" xfId="0" applyNumberFormat="1" applyFont="1" applyBorder="1" applyAlignment="1">
      <alignment vertical="center"/>
    </xf>
    <xf numFmtId="166" fontId="55" fillId="0" borderId="37" xfId="0" applyNumberFormat="1" applyFont="1" applyBorder="1" applyAlignment="1">
      <alignment vertical="center"/>
    </xf>
    <xf numFmtId="166" fontId="110" fillId="3" borderId="24" xfId="0" applyNumberFormat="1" applyFont="1" applyFill="1" applyBorder="1" applyAlignment="1">
      <alignment horizontal="center" vertical="center"/>
    </xf>
    <xf numFmtId="166" fontId="110" fillId="0" borderId="33" xfId="0" applyNumberFormat="1" applyFont="1" applyBorder="1" applyAlignment="1">
      <alignment horizontal="center" vertical="center"/>
    </xf>
    <xf numFmtId="166" fontId="110" fillId="0" borderId="5" xfId="0" applyNumberFormat="1" applyFont="1" applyBorder="1" applyAlignment="1">
      <alignment horizontal="center" vertical="center"/>
    </xf>
    <xf numFmtId="0" fontId="93" fillId="0" borderId="12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/>
    </xf>
    <xf numFmtId="0" fontId="39" fillId="3" borderId="25" xfId="0" applyFont="1" applyFill="1" applyBorder="1" applyAlignment="1">
      <alignment horizontal="center" vertical="center" wrapText="1"/>
    </xf>
    <xf numFmtId="44" fontId="39" fillId="3" borderId="25" xfId="0" applyNumberFormat="1" applyFont="1" applyFill="1" applyBorder="1" applyAlignment="1">
      <alignment horizontal="center" vertical="center"/>
    </xf>
    <xf numFmtId="166" fontId="39" fillId="0" borderId="25" xfId="0" applyNumberFormat="1" applyFont="1" applyBorder="1" applyAlignment="1">
      <alignment horizontal="center" vertical="center"/>
    </xf>
    <xf numFmtId="44" fontId="46" fillId="0" borderId="25" xfId="0" applyNumberFormat="1" applyFont="1" applyBorder="1" applyAlignment="1">
      <alignment horizontal="center" vertical="center" wrapText="1"/>
    </xf>
    <xf numFmtId="166" fontId="107" fillId="0" borderId="25" xfId="0" applyNumberFormat="1" applyFont="1" applyBorder="1" applyAlignment="1">
      <alignment horizontal="center" vertical="center"/>
    </xf>
    <xf numFmtId="166" fontId="132" fillId="0" borderId="25" xfId="0" applyNumberFormat="1" applyFont="1" applyBorder="1" applyAlignment="1">
      <alignment horizontal="center" vertical="center"/>
    </xf>
    <xf numFmtId="166" fontId="131" fillId="3" borderId="34" xfId="0" applyNumberFormat="1" applyFont="1" applyFill="1" applyBorder="1" applyAlignment="1">
      <alignment horizontal="center" vertical="center"/>
    </xf>
    <xf numFmtId="0" fontId="31" fillId="5" borderId="35" xfId="0" applyFont="1" applyFill="1" applyBorder="1" applyAlignment="1">
      <alignment horizontal="center" vertical="center"/>
    </xf>
    <xf numFmtId="0" fontId="31" fillId="5" borderId="19" xfId="0" applyFont="1" applyFill="1" applyBorder="1" applyAlignment="1">
      <alignment horizontal="center" vertical="center" wrapText="1"/>
    </xf>
    <xf numFmtId="44" fontId="31" fillId="5" borderId="19" xfId="0" applyNumberFormat="1" applyFont="1" applyFill="1" applyBorder="1" applyAlignment="1">
      <alignment horizontal="center" vertical="center"/>
    </xf>
    <xf numFmtId="44" fontId="38" fillId="5" borderId="19" xfId="0" applyNumberFormat="1" applyFont="1" applyFill="1" applyBorder="1" applyAlignment="1">
      <alignment horizontal="center" vertical="center"/>
    </xf>
    <xf numFmtId="0" fontId="38" fillId="5" borderId="19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166" fontId="58" fillId="3" borderId="4" xfId="0" applyNumberFormat="1" applyFont="1" applyFill="1" applyBorder="1" applyAlignment="1">
      <alignment vertical="center"/>
    </xf>
    <xf numFmtId="0" fontId="66" fillId="0" borderId="12" xfId="0" applyFont="1" applyBorder="1" applyAlignment="1">
      <alignment horizontal="center" vertical="center" wrapText="1"/>
    </xf>
    <xf numFmtId="0" fontId="123" fillId="0" borderId="28" xfId="0" applyFont="1" applyBorder="1" applyAlignment="1">
      <alignment horizontal="center" vertical="center"/>
    </xf>
    <xf numFmtId="0" fontId="125" fillId="3" borderId="30" xfId="0" applyFont="1" applyFill="1" applyBorder="1" applyAlignment="1">
      <alignment horizontal="center" vertical="center" wrapText="1"/>
    </xf>
    <xf numFmtId="44" fontId="125" fillId="3" borderId="30" xfId="0" applyNumberFormat="1" applyFont="1" applyFill="1" applyBorder="1" applyAlignment="1">
      <alignment vertical="center"/>
    </xf>
    <xf numFmtId="44" fontId="113" fillId="4" borderId="30" xfId="0" applyNumberFormat="1" applyFont="1" applyFill="1" applyBorder="1" applyAlignment="1">
      <alignment horizontal="center" vertical="center"/>
    </xf>
    <xf numFmtId="44" fontId="116" fillId="4" borderId="30" xfId="0" applyNumberFormat="1" applyFont="1" applyFill="1" applyBorder="1" applyAlignment="1">
      <alignment horizontal="center" vertical="center"/>
    </xf>
    <xf numFmtId="44" fontId="116" fillId="0" borderId="30" xfId="0" applyNumberFormat="1" applyFont="1" applyBorder="1" applyAlignment="1">
      <alignment horizontal="center" vertical="center"/>
    </xf>
    <xf numFmtId="44" fontId="116" fillId="0" borderId="30" xfId="0" applyNumberFormat="1" applyFont="1" applyBorder="1" applyAlignment="1">
      <alignment vertical="center"/>
    </xf>
    <xf numFmtId="44" fontId="116" fillId="0" borderId="57" xfId="0" applyNumberFormat="1" applyFont="1" applyBorder="1" applyAlignment="1">
      <alignment vertical="center"/>
    </xf>
    <xf numFmtId="0" fontId="126" fillId="0" borderId="44" xfId="0" applyFont="1" applyBorder="1" applyAlignment="1">
      <alignment horizontal="center" vertical="center" wrapText="1"/>
    </xf>
    <xf numFmtId="0" fontId="113" fillId="3" borderId="35" xfId="0" applyFont="1" applyFill="1" applyBorder="1" applyAlignment="1">
      <alignment horizontal="center" vertical="center"/>
    </xf>
    <xf numFmtId="0" fontId="125" fillId="3" borderId="19" xfId="0" applyFont="1" applyFill="1" applyBorder="1" applyAlignment="1">
      <alignment horizontal="center" vertical="center" wrapText="1"/>
    </xf>
    <xf numFmtId="44" fontId="125" fillId="3" borderId="19" xfId="0" applyNumberFormat="1" applyFont="1" applyFill="1" applyBorder="1" applyAlignment="1">
      <alignment vertical="center"/>
    </xf>
    <xf numFmtId="44" fontId="113" fillId="4" borderId="19" xfId="0" applyNumberFormat="1" applyFont="1" applyFill="1" applyBorder="1" applyAlignment="1">
      <alignment vertical="center"/>
    </xf>
    <xf numFmtId="44" fontId="115" fillId="4" borderId="19" xfId="0" applyNumberFormat="1" applyFont="1" applyFill="1" applyBorder="1" applyAlignment="1">
      <alignment vertical="center"/>
    </xf>
    <xf numFmtId="44" fontId="116" fillId="0" borderId="19" xfId="0" applyNumberFormat="1" applyFont="1" applyBorder="1" applyAlignment="1">
      <alignment vertical="center"/>
    </xf>
    <xf numFmtId="44" fontId="116" fillId="0" borderId="62" xfId="0" applyNumberFormat="1" applyFont="1" applyBorder="1" applyAlignment="1">
      <alignment vertical="center"/>
    </xf>
    <xf numFmtId="0" fontId="126" fillId="2" borderId="43" xfId="0" applyFont="1" applyFill="1" applyBorder="1"/>
    <xf numFmtId="0" fontId="54" fillId="0" borderId="29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/>
    </xf>
    <xf numFmtId="0" fontId="27" fillId="3" borderId="30" xfId="0" applyFont="1" applyFill="1" applyBorder="1" applyAlignment="1">
      <alignment horizontal="center" vertical="center" wrapText="1"/>
    </xf>
    <xf numFmtId="44" fontId="27" fillId="3" borderId="30" xfId="0" applyNumberFormat="1" applyFont="1" applyFill="1" applyBorder="1" applyAlignment="1">
      <alignment horizontal="center" vertical="center"/>
    </xf>
    <xf numFmtId="166" fontId="27" fillId="4" borderId="30" xfId="0" applyNumberFormat="1" applyFont="1" applyFill="1" applyBorder="1" applyAlignment="1">
      <alignment vertical="center"/>
    </xf>
    <xf numFmtId="166" fontId="27" fillId="0" borderId="30" xfId="0" applyNumberFormat="1" applyFont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62" fillId="3" borderId="19" xfId="0" applyFont="1" applyFill="1" applyBorder="1" applyAlignment="1">
      <alignment horizontal="center" vertical="center" wrapText="1"/>
    </xf>
    <xf numFmtId="44" fontId="110" fillId="3" borderId="19" xfId="0" applyNumberFormat="1" applyFont="1" applyFill="1" applyBorder="1" applyAlignment="1">
      <alignment horizontal="center" vertical="center"/>
    </xf>
    <xf numFmtId="166" fontId="110" fillId="4" borderId="19" xfId="0" applyNumberFormat="1" applyFont="1" applyFill="1" applyBorder="1" applyAlignment="1">
      <alignment horizontal="center" vertical="center"/>
    </xf>
    <xf numFmtId="166" fontId="110" fillId="3" borderId="19" xfId="0" applyNumberFormat="1" applyFont="1" applyFill="1" applyBorder="1" applyAlignment="1">
      <alignment horizontal="center" vertical="center"/>
    </xf>
    <xf numFmtId="166" fontId="110" fillId="0" borderId="19" xfId="0" applyNumberFormat="1" applyFont="1" applyBorder="1" applyAlignment="1">
      <alignment horizontal="center" vertical="center"/>
    </xf>
    <xf numFmtId="166" fontId="110" fillId="0" borderId="8" xfId="0" applyNumberFormat="1" applyFont="1" applyBorder="1" applyAlignment="1">
      <alignment horizontal="center" vertical="center"/>
    </xf>
    <xf numFmtId="44" fontId="120" fillId="0" borderId="19" xfId="0" applyNumberFormat="1" applyFont="1" applyBorder="1" applyAlignment="1">
      <alignment horizontal="center" vertical="center"/>
    </xf>
    <xf numFmtId="166" fontId="120" fillId="0" borderId="19" xfId="0" applyNumberFormat="1" applyFont="1" applyBorder="1" applyAlignment="1">
      <alignment horizontal="center" vertical="center"/>
    </xf>
    <xf numFmtId="166" fontId="136" fillId="0" borderId="19" xfId="0" applyNumberFormat="1" applyFont="1" applyBorder="1" applyAlignment="1">
      <alignment horizontal="center" vertical="center"/>
    </xf>
    <xf numFmtId="166" fontId="120" fillId="0" borderId="34" xfId="0" applyNumberFormat="1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6" fontId="39" fillId="3" borderId="7" xfId="0" applyNumberFormat="1" applyFont="1" applyFill="1" applyBorder="1" applyAlignment="1">
      <alignment horizontal="center" vertical="center"/>
    </xf>
    <xf numFmtId="166" fontId="39" fillId="4" borderId="19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6" fontId="1" fillId="0" borderId="44" xfId="0" applyNumberFormat="1" applyFont="1" applyBorder="1" applyAlignment="1">
      <alignment vertical="center"/>
    </xf>
    <xf numFmtId="0" fontId="21" fillId="0" borderId="3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167" fontId="18" fillId="3" borderId="30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44" fontId="54" fillId="6" borderId="11" xfId="0" applyNumberFormat="1" applyFont="1" applyFill="1" applyBorder="1" applyAlignment="1">
      <alignment vertical="center"/>
    </xf>
    <xf numFmtId="44" fontId="54" fillId="6" borderId="12" xfId="0" applyNumberFormat="1" applyFont="1" applyFill="1" applyBorder="1" applyAlignment="1">
      <alignment vertical="center"/>
    </xf>
    <xf numFmtId="44" fontId="54" fillId="6" borderId="6" xfId="0" applyNumberFormat="1" applyFont="1" applyFill="1" applyBorder="1" applyAlignment="1">
      <alignment vertical="center"/>
    </xf>
    <xf numFmtId="0" fontId="18" fillId="6" borderId="11" xfId="0" applyFont="1" applyFill="1" applyBorder="1" applyAlignment="1">
      <alignment vertical="center"/>
    </xf>
    <xf numFmtId="0" fontId="18" fillId="6" borderId="12" xfId="0" applyFont="1" applyFill="1" applyBorder="1" applyAlignment="1">
      <alignment vertical="center"/>
    </xf>
    <xf numFmtId="0" fontId="18" fillId="6" borderId="6" xfId="0" applyFont="1" applyFill="1" applyBorder="1" applyAlignment="1">
      <alignment vertical="center"/>
    </xf>
    <xf numFmtId="0" fontId="6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27" fillId="0" borderId="7" xfId="0" applyFont="1" applyBorder="1" applyAlignment="1">
      <alignment horizontal="center" vertical="center" wrapText="1"/>
    </xf>
    <xf numFmtId="44" fontId="120" fillId="0" borderId="7" xfId="0" applyNumberFormat="1" applyFont="1" applyBorder="1" applyAlignment="1">
      <alignment horizontal="center" vertical="center"/>
    </xf>
    <xf numFmtId="166" fontId="120" fillId="0" borderId="7" xfId="0" applyNumberFormat="1" applyFont="1" applyBorder="1" applyAlignment="1">
      <alignment horizontal="center" vertical="center"/>
    </xf>
    <xf numFmtId="166" fontId="40" fillId="0" borderId="9" xfId="0" applyNumberFormat="1" applyFont="1" applyBorder="1" applyAlignment="1">
      <alignment vertical="center"/>
    </xf>
    <xf numFmtId="166" fontId="117" fillId="0" borderId="12" xfId="0" applyNumberFormat="1" applyFont="1" applyBorder="1" applyAlignment="1">
      <alignment horizontal="center" vertical="center"/>
    </xf>
    <xf numFmtId="166" fontId="41" fillId="0" borderId="12" xfId="0" applyNumberFormat="1" applyFont="1" applyBorder="1" applyAlignment="1">
      <alignment horizontal="center" vertical="center"/>
    </xf>
    <xf numFmtId="166" fontId="41" fillId="0" borderId="14" xfId="0" applyNumberFormat="1" applyFont="1" applyBorder="1" applyAlignment="1">
      <alignment horizontal="center" vertical="center"/>
    </xf>
    <xf numFmtId="166" fontId="18" fillId="0" borderId="6" xfId="0" applyNumberFormat="1" applyFont="1" applyBorder="1" applyAlignment="1">
      <alignment horizontal="center" vertical="center"/>
    </xf>
    <xf numFmtId="0" fontId="31" fillId="3" borderId="25" xfId="0" applyFont="1" applyFill="1" applyBorder="1" applyAlignment="1">
      <alignment horizontal="center" vertical="center" wrapText="1"/>
    </xf>
    <xf numFmtId="44" fontId="18" fillId="3" borderId="25" xfId="0" applyNumberFormat="1" applyFont="1" applyFill="1" applyBorder="1" applyAlignment="1">
      <alignment vertical="center"/>
    </xf>
    <xf numFmtId="44" fontId="84" fillId="3" borderId="25" xfId="0" applyNumberFormat="1" applyFont="1" applyFill="1" applyBorder="1" applyAlignment="1">
      <alignment vertical="center"/>
    </xf>
    <xf numFmtId="166" fontId="27" fillId="0" borderId="25" xfId="0" applyNumberFormat="1" applyFont="1" applyBorder="1" applyAlignment="1">
      <alignment vertical="center"/>
    </xf>
    <xf numFmtId="0" fontId="17" fillId="0" borderId="34" xfId="0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0" fontId="109" fillId="0" borderId="28" xfId="0" applyFont="1" applyBorder="1" applyAlignment="1">
      <alignment horizontal="center" vertical="center"/>
    </xf>
    <xf numFmtId="44" fontId="56" fillId="5" borderId="30" xfId="0" applyNumberFormat="1" applyFont="1" applyFill="1" applyBorder="1" applyAlignment="1">
      <alignment horizontal="center" vertical="center"/>
    </xf>
    <xf numFmtId="166" fontId="27" fillId="4" borderId="30" xfId="0" applyNumberFormat="1" applyFont="1" applyFill="1" applyBorder="1" applyAlignment="1">
      <alignment horizontal="center" vertical="center"/>
    </xf>
    <xf numFmtId="166" fontId="58" fillId="3" borderId="30" xfId="0" applyNumberFormat="1" applyFont="1" applyFill="1" applyBorder="1" applyAlignment="1">
      <alignment horizontal="center" vertical="center"/>
    </xf>
    <xf numFmtId="0" fontId="104" fillId="0" borderId="29" xfId="0" applyFont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167" fontId="27" fillId="0" borderId="24" xfId="1" applyNumberFormat="1" applyFont="1" applyFill="1" applyBorder="1" applyAlignment="1">
      <alignment horizontal="center" vertical="center"/>
    </xf>
    <xf numFmtId="167" fontId="18" fillId="0" borderId="24" xfId="1" applyNumberFormat="1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166" fontId="64" fillId="0" borderId="0" xfId="0" applyNumberFormat="1" applyFont="1" applyAlignment="1">
      <alignment horizontal="center"/>
    </xf>
    <xf numFmtId="44" fontId="70" fillId="3" borderId="4" xfId="0" applyNumberFormat="1" applyFont="1" applyFill="1" applyBorder="1" applyAlignment="1">
      <alignment horizontal="center" vertical="center"/>
    </xf>
    <xf numFmtId="44" fontId="31" fillId="4" borderId="32" xfId="0" applyNumberFormat="1" applyFont="1" applyFill="1" applyBorder="1" applyAlignment="1">
      <alignment horizontal="center" vertical="center"/>
    </xf>
    <xf numFmtId="166" fontId="31" fillId="4" borderId="32" xfId="0" applyNumberFormat="1" applyFont="1" applyFill="1" applyBorder="1" applyAlignment="1">
      <alignment horizontal="center" vertical="center"/>
    </xf>
    <xf numFmtId="44" fontId="13" fillId="0" borderId="19" xfId="0" applyNumberFormat="1" applyFont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01" fillId="0" borderId="4" xfId="0" applyFont="1" applyBorder="1" applyAlignment="1">
      <alignment horizontal="center" vertical="center"/>
    </xf>
    <xf numFmtId="44" fontId="28" fillId="0" borderId="4" xfId="0" applyNumberFormat="1" applyFont="1" applyBorder="1" applyAlignment="1">
      <alignment horizontal="center" vertical="center"/>
    </xf>
    <xf numFmtId="0" fontId="125" fillId="3" borderId="17" xfId="0" applyFont="1" applyFill="1" applyBorder="1" applyAlignment="1">
      <alignment horizontal="center" vertical="center" wrapText="1"/>
    </xf>
    <xf numFmtId="44" fontId="125" fillId="3" borderId="17" xfId="0" applyNumberFormat="1" applyFont="1" applyFill="1" applyBorder="1" applyAlignment="1">
      <alignment vertical="center"/>
    </xf>
    <xf numFmtId="0" fontId="19" fillId="3" borderId="24" xfId="0" applyFont="1" applyFill="1" applyBorder="1" applyAlignment="1">
      <alignment horizontal="center" vertical="center" wrapText="1"/>
    </xf>
    <xf numFmtId="44" fontId="57" fillId="5" borderId="24" xfId="0" applyNumberFormat="1" applyFont="1" applyFill="1" applyBorder="1" applyAlignment="1">
      <alignment horizontal="center" vertical="center" wrapText="1"/>
    </xf>
    <xf numFmtId="166" fontId="19" fillId="4" borderId="24" xfId="0" applyNumberFormat="1" applyFont="1" applyFill="1" applyBorder="1" applyAlignment="1">
      <alignment horizontal="center" vertical="center" wrapText="1"/>
    </xf>
    <xf numFmtId="44" fontId="19" fillId="3" borderId="24" xfId="0" applyNumberFormat="1" applyFont="1" applyFill="1" applyBorder="1" applyAlignment="1">
      <alignment horizontal="center" vertical="center" wrapText="1"/>
    </xf>
    <xf numFmtId="166" fontId="92" fillId="0" borderId="25" xfId="0" applyNumberFormat="1" applyFont="1" applyBorder="1" applyAlignment="1">
      <alignment horizontal="center" vertical="center"/>
    </xf>
    <xf numFmtId="0" fontId="21" fillId="3" borderId="39" xfId="0" applyFont="1" applyFill="1" applyBorder="1" applyAlignment="1">
      <alignment vertical="center"/>
    </xf>
    <xf numFmtId="0" fontId="27" fillId="0" borderId="17" xfId="0" applyFont="1" applyBorder="1" applyAlignment="1">
      <alignment horizontal="center" vertical="center" wrapText="1"/>
    </xf>
    <xf numFmtId="44" fontId="27" fillId="0" borderId="17" xfId="0" applyNumberFormat="1" applyFont="1" applyBorder="1" applyAlignment="1">
      <alignment horizontal="center" vertical="center" wrapText="1"/>
    </xf>
    <xf numFmtId="166" fontId="27" fillId="0" borderId="17" xfId="0" applyNumberFormat="1" applyFont="1" applyBorder="1" applyAlignment="1">
      <alignment horizontal="center" vertical="center" wrapText="1"/>
    </xf>
    <xf numFmtId="0" fontId="81" fillId="3" borderId="64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48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6" borderId="41" xfId="0" applyFont="1" applyFill="1" applyBorder="1" applyAlignment="1">
      <alignment horizontal="center" vertical="center"/>
    </xf>
    <xf numFmtId="0" fontId="21" fillId="6" borderId="55" xfId="0" applyFont="1" applyFill="1" applyBorder="1" applyAlignment="1">
      <alignment horizontal="center" vertical="center"/>
    </xf>
    <xf numFmtId="0" fontId="21" fillId="6" borderId="46" xfId="0" applyFont="1" applyFill="1" applyBorder="1" applyAlignment="1">
      <alignment horizontal="center" vertical="center"/>
    </xf>
    <xf numFmtId="0" fontId="21" fillId="0" borderId="49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89" fillId="6" borderId="11" xfId="0" applyFont="1" applyFill="1" applyBorder="1" applyAlignment="1">
      <alignment horizontal="center" vertical="center"/>
    </xf>
    <xf numFmtId="0" fontId="89" fillId="6" borderId="12" xfId="0" applyFont="1" applyFill="1" applyBorder="1" applyAlignment="1">
      <alignment horizontal="center" vertical="center"/>
    </xf>
    <xf numFmtId="0" fontId="89" fillId="6" borderId="9" xfId="0" applyFont="1" applyFill="1" applyBorder="1" applyAlignment="1">
      <alignment horizontal="center" vertical="center"/>
    </xf>
    <xf numFmtId="0" fontId="108" fillId="6" borderId="11" xfId="0" applyFont="1" applyFill="1" applyBorder="1" applyAlignment="1">
      <alignment horizontal="center" vertical="center"/>
    </xf>
    <xf numFmtId="0" fontId="108" fillId="6" borderId="12" xfId="0" applyFont="1" applyFill="1" applyBorder="1" applyAlignment="1">
      <alignment horizontal="center" vertical="center"/>
    </xf>
    <xf numFmtId="0" fontId="108" fillId="6" borderId="6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127" fillId="6" borderId="49" xfId="0" applyFont="1" applyFill="1" applyBorder="1" applyAlignment="1">
      <alignment horizontal="center" vertical="center"/>
    </xf>
    <xf numFmtId="0" fontId="127" fillId="6" borderId="31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166" fontId="60" fillId="0" borderId="0" xfId="0" applyNumberFormat="1" applyFont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80" fillId="6" borderId="13" xfId="0" applyFont="1" applyFill="1" applyBorder="1" applyAlignment="1">
      <alignment horizontal="center" vertical="center"/>
    </xf>
    <xf numFmtId="0" fontId="80" fillId="6" borderId="48" xfId="0" applyFont="1" applyFill="1" applyBorder="1" applyAlignment="1">
      <alignment horizontal="center" vertical="center"/>
    </xf>
    <xf numFmtId="0" fontId="80" fillId="6" borderId="20" xfId="0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44" fontId="66" fillId="6" borderId="11" xfId="0" applyNumberFormat="1" applyFont="1" applyFill="1" applyBorder="1" applyAlignment="1">
      <alignment horizontal="center" vertical="center"/>
    </xf>
    <xf numFmtId="44" fontId="66" fillId="6" borderId="12" xfId="0" applyNumberFormat="1" applyFont="1" applyFill="1" applyBorder="1" applyAlignment="1">
      <alignment horizontal="center" vertical="center"/>
    </xf>
    <xf numFmtId="44" fontId="66" fillId="6" borderId="6" xfId="0" applyNumberFormat="1" applyFont="1" applyFill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21" fillId="6" borderId="41" xfId="0" applyFont="1" applyFill="1" applyBorder="1" applyAlignment="1">
      <alignment horizontal="center" vertical="center" wrapText="1"/>
    </xf>
    <xf numFmtId="0" fontId="21" fillId="6" borderId="55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17" fillId="6" borderId="13" xfId="0" applyFont="1" applyFill="1" applyBorder="1" applyAlignment="1">
      <alignment horizontal="center" vertical="center"/>
    </xf>
    <xf numFmtId="0" fontId="17" fillId="6" borderId="48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7" fillId="6" borderId="56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55" xfId="0" applyFont="1" applyFill="1" applyBorder="1" applyAlignment="1">
      <alignment horizontal="center" vertical="center"/>
    </xf>
    <xf numFmtId="0" fontId="17" fillId="6" borderId="46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0" fontId="38" fillId="6" borderId="38" xfId="0" applyFont="1" applyFill="1" applyBorder="1" applyAlignment="1">
      <alignment horizontal="center" vertical="center"/>
    </xf>
    <xf numFmtId="0" fontId="38" fillId="7" borderId="13" xfId="0" applyFont="1" applyFill="1" applyBorder="1" applyAlignment="1">
      <alignment horizontal="center" vertical="center"/>
    </xf>
    <xf numFmtId="0" fontId="38" fillId="7" borderId="48" xfId="0" applyFont="1" applyFill="1" applyBorder="1" applyAlignment="1">
      <alignment horizontal="center" vertical="center"/>
    </xf>
    <xf numFmtId="0" fontId="38" fillId="7" borderId="20" xfId="0" applyFont="1" applyFill="1" applyBorder="1" applyAlignment="1">
      <alignment horizontal="center" vertical="center"/>
    </xf>
    <xf numFmtId="0" fontId="29" fillId="6" borderId="13" xfId="0" applyFont="1" applyFill="1" applyBorder="1" applyAlignment="1">
      <alignment horizontal="center" vertical="center"/>
    </xf>
    <xf numFmtId="0" fontId="29" fillId="6" borderId="48" xfId="0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166" fontId="64" fillId="0" borderId="0" xfId="0" applyNumberFormat="1" applyFont="1" applyAlignment="1">
      <alignment horizontal="center"/>
    </xf>
    <xf numFmtId="0" fontId="41" fillId="0" borderId="0" xfId="0" applyFont="1"/>
    <xf numFmtId="44" fontId="6" fillId="0" borderId="0" xfId="0" applyNumberFormat="1" applyFont="1"/>
    <xf numFmtId="44" fontId="41" fillId="0" borderId="0" xfId="0" applyNumberFormat="1" applyFont="1"/>
    <xf numFmtId="44" fontId="91" fillId="0" borderId="0" xfId="0" applyNumberFormat="1" applyFont="1"/>
    <xf numFmtId="44" fontId="54" fillId="0" borderId="0" xfId="0" applyNumberFormat="1" applyFont="1"/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66" fontId="18" fillId="0" borderId="12" xfId="0" applyNumberFormat="1" applyFont="1" applyBorder="1" applyAlignment="1">
      <alignment vertical="center"/>
    </xf>
    <xf numFmtId="0" fontId="104" fillId="0" borderId="47" xfId="0" applyFont="1" applyBorder="1"/>
    <xf numFmtId="0" fontId="104" fillId="0" borderId="53" xfId="0" applyFont="1" applyBorder="1"/>
    <xf numFmtId="0" fontId="104" fillId="0" borderId="36" xfId="0" applyFont="1" applyBorder="1"/>
    <xf numFmtId="0" fontId="18" fillId="6" borderId="13" xfId="0" applyFont="1" applyFill="1" applyBorder="1" applyAlignment="1">
      <alignment vertical="center"/>
    </xf>
    <xf numFmtId="44" fontId="110" fillId="3" borderId="24" xfId="0" applyNumberFormat="1" applyFont="1" applyFill="1" applyBorder="1" applyAlignment="1">
      <alignment vertical="center"/>
    </xf>
    <xf numFmtId="166" fontId="110" fillId="4" borderId="24" xfId="0" applyNumberFormat="1" applyFont="1" applyFill="1" applyBorder="1" applyAlignment="1">
      <alignment vertical="center"/>
    </xf>
    <xf numFmtId="44" fontId="110" fillId="0" borderId="24" xfId="0" applyNumberFormat="1" applyFont="1" applyBorder="1" applyAlignment="1">
      <alignment vertical="center"/>
    </xf>
    <xf numFmtId="44" fontId="110" fillId="0" borderId="30" xfId="0" applyNumberFormat="1" applyFont="1" applyBorder="1" applyAlignment="1">
      <alignment vertical="center"/>
    </xf>
    <xf numFmtId="0" fontId="58" fillId="0" borderId="45" xfId="0" applyFont="1" applyBorder="1"/>
    <xf numFmtId="0" fontId="97" fillId="0" borderId="0" xfId="0" applyFont="1"/>
    <xf numFmtId="0" fontId="105" fillId="0" borderId="0" xfId="0" applyFont="1"/>
    <xf numFmtId="0" fontId="138" fillId="0" borderId="0" xfId="0" applyFont="1"/>
    <xf numFmtId="0" fontId="100" fillId="0" borderId="0" xfId="0" applyFont="1"/>
    <xf numFmtId="0" fontId="100" fillId="0" borderId="0" xfId="0" applyFont="1" applyAlignment="1">
      <alignment vertical="center"/>
    </xf>
    <xf numFmtId="166" fontId="17" fillId="0" borderId="0" xfId="0" applyNumberFormat="1" applyFont="1" applyAlignment="1">
      <alignment vertical="center"/>
    </xf>
    <xf numFmtId="166" fontId="100" fillId="0" borderId="0" xfId="0" applyNumberFormat="1" applyFont="1" applyAlignment="1">
      <alignment vertical="center"/>
    </xf>
    <xf numFmtId="0" fontId="139" fillId="0" borderId="0" xfId="0" applyFont="1"/>
    <xf numFmtId="0" fontId="8" fillId="0" borderId="0" xfId="0" applyFont="1" applyAlignment="1">
      <alignment horizontal="left"/>
    </xf>
    <xf numFmtId="0" fontId="140" fillId="0" borderId="0" xfId="0" applyFont="1"/>
    <xf numFmtId="0" fontId="93" fillId="0" borderId="0" xfId="0" applyFont="1"/>
    <xf numFmtId="44" fontId="24" fillId="0" borderId="0" xfId="0" applyNumberFormat="1" applyFont="1"/>
    <xf numFmtId="44" fontId="98" fillId="3" borderId="0" xfId="0" applyNumberFormat="1" applyFont="1" applyFill="1" applyAlignment="1">
      <alignment vertical="center"/>
    </xf>
    <xf numFmtId="44" fontId="8" fillId="0" borderId="0" xfId="0" applyNumberFormat="1" applyFont="1"/>
    <xf numFmtId="44" fontId="24" fillId="0" borderId="0" xfId="0" applyNumberFormat="1" applyFont="1" applyAlignment="1">
      <alignment horizontal="center"/>
    </xf>
    <xf numFmtId="166" fontId="93" fillId="0" borderId="0" xfId="0" applyNumberFormat="1" applyFont="1"/>
    <xf numFmtId="166" fontId="17" fillId="0" borderId="0" xfId="0" applyNumberFormat="1" applyFont="1"/>
    <xf numFmtId="44" fontId="110" fillId="3" borderId="7" xfId="0" applyNumberFormat="1" applyFont="1" applyFill="1" applyBorder="1" applyAlignment="1">
      <alignment horizontal="center" vertical="center"/>
    </xf>
    <xf numFmtId="166" fontId="110" fillId="4" borderId="7" xfId="0" applyNumberFormat="1" applyFont="1" applyFill="1" applyBorder="1" applyAlignment="1">
      <alignment horizontal="center" vertical="center"/>
    </xf>
    <xf numFmtId="166" fontId="110" fillId="3" borderId="7" xfId="0" applyNumberFormat="1" applyFont="1" applyFill="1" applyBorder="1" applyAlignment="1">
      <alignment horizontal="center" vertical="center"/>
    </xf>
    <xf numFmtId="166" fontId="110" fillId="0" borderId="7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6" fontId="24" fillId="0" borderId="0" xfId="0" applyNumberFormat="1" applyFont="1"/>
    <xf numFmtId="166" fontId="6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44" fontId="24" fillId="0" borderId="0" xfId="0" applyNumberFormat="1" applyFont="1" applyAlignment="1">
      <alignment horizontal="center" vertical="center"/>
    </xf>
    <xf numFmtId="44" fontId="64" fillId="0" borderId="0" xfId="0" applyNumberFormat="1" applyFont="1"/>
    <xf numFmtId="44" fontId="3" fillId="0" borderId="0" xfId="0" applyNumberFormat="1" applyFont="1"/>
    <xf numFmtId="0" fontId="18" fillId="6" borderId="46" xfId="0" applyFont="1" applyFill="1" applyBorder="1" applyAlignment="1">
      <alignment horizontal="center" vertical="center"/>
    </xf>
    <xf numFmtId="166" fontId="21" fillId="0" borderId="29" xfId="0" applyNumberFormat="1" applyFont="1" applyBorder="1" applyAlignment="1">
      <alignment horizontal="center" vertical="center"/>
    </xf>
    <xf numFmtId="0" fontId="18" fillId="6" borderId="41" xfId="0" applyFont="1" applyFill="1" applyBorder="1" applyAlignment="1">
      <alignment horizontal="center" vertical="center"/>
    </xf>
    <xf numFmtId="0" fontId="18" fillId="6" borderId="55" xfId="0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/>
    </xf>
    <xf numFmtId="166" fontId="29" fillId="0" borderId="30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44" fontId="1" fillId="3" borderId="55" xfId="0" applyNumberFormat="1" applyFont="1" applyFill="1" applyBorder="1" applyAlignment="1">
      <alignment horizontal="center" vertical="center"/>
    </xf>
    <xf numFmtId="166" fontId="130" fillId="0" borderId="3" xfId="0" applyNumberFormat="1" applyFont="1" applyBorder="1" applyAlignment="1">
      <alignment horizontal="center" vertical="center"/>
    </xf>
    <xf numFmtId="166" fontId="31" fillId="0" borderId="33" xfId="0" applyNumberFormat="1" applyFont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 wrapText="1"/>
    </xf>
    <xf numFmtId="44" fontId="31" fillId="4" borderId="17" xfId="0" applyNumberFormat="1" applyFont="1" applyFill="1" applyBorder="1" applyAlignment="1">
      <alignment horizontal="center" vertical="center"/>
    </xf>
    <xf numFmtId="166" fontId="130" fillId="0" borderId="17" xfId="0" applyNumberFormat="1" applyFont="1" applyBorder="1" applyAlignment="1">
      <alignment horizontal="center" vertical="center"/>
    </xf>
    <xf numFmtId="166" fontId="31" fillId="0" borderId="18" xfId="0" applyNumberFormat="1" applyFont="1" applyBorder="1" applyAlignment="1">
      <alignment horizontal="center" vertical="center"/>
    </xf>
    <xf numFmtId="44" fontId="39" fillId="0" borderId="25" xfId="0" applyNumberFormat="1" applyFont="1" applyBorder="1" applyAlignment="1">
      <alignment horizontal="center" vertical="center"/>
    </xf>
    <xf numFmtId="164" fontId="29" fillId="0" borderId="12" xfId="0" applyNumberFormat="1" applyFont="1" applyBorder="1" applyAlignment="1">
      <alignment horizontal="center" vertical="center"/>
    </xf>
    <xf numFmtId="0" fontId="126" fillId="6" borderId="13" xfId="0" applyFont="1" applyFill="1" applyBorder="1" applyAlignment="1">
      <alignment horizontal="center" vertical="center" wrapText="1"/>
    </xf>
    <xf numFmtId="0" fontId="126" fillId="6" borderId="48" xfId="0" applyFont="1" applyFill="1" applyBorder="1" applyAlignment="1">
      <alignment horizontal="center" vertical="center" wrapText="1"/>
    </xf>
    <xf numFmtId="0" fontId="126" fillId="6" borderId="20" xfId="0" applyFont="1" applyFill="1" applyBorder="1" applyAlignment="1">
      <alignment horizontal="center" vertical="center" wrapText="1"/>
    </xf>
    <xf numFmtId="0" fontId="83" fillId="6" borderId="13" xfId="0" applyFont="1" applyFill="1" applyBorder="1" applyAlignment="1">
      <alignment horizontal="center" vertical="center" wrapText="1"/>
    </xf>
    <xf numFmtId="0" fontId="83" fillId="6" borderId="48" xfId="0" applyFont="1" applyFill="1" applyBorder="1" applyAlignment="1">
      <alignment horizontal="center" vertical="center" wrapText="1"/>
    </xf>
    <xf numFmtId="0" fontId="83" fillId="6" borderId="20" xfId="0" applyFont="1" applyFill="1" applyBorder="1" applyAlignment="1">
      <alignment horizontal="center" vertical="center" wrapText="1"/>
    </xf>
  </cellXfs>
  <cellStyles count="7">
    <cellStyle name="Moneda" xfId="1" builtinId="4"/>
    <cellStyle name="Normal" xfId="0" builtinId="0"/>
    <cellStyle name="Normal 10" xfId="2" xr:uid="{00000000-0005-0000-0000-000004000000}"/>
    <cellStyle name="Normal 11" xfId="3" xr:uid="{00000000-0005-0000-0000-000005000000}"/>
    <cellStyle name="Normal 3" xfId="4" xr:uid="{00000000-0005-0000-0000-000006000000}"/>
    <cellStyle name="Normal 5" xfId="5" xr:uid="{00000000-0005-0000-0000-000007000000}"/>
    <cellStyle name="Normal 9" xfId="6" xr:uid="{00000000-0005-0000-0000-000008000000}"/>
  </cellStyles>
  <dxfs count="0"/>
  <tableStyles count="0" defaultTableStyle="TableStyleMedium9" defaultPivotStyle="PivotStyleLight16"/>
  <colors>
    <mruColors>
      <color rgb="FF0099CC"/>
      <color rgb="FF66FFFF"/>
      <color rgb="FFFF6699"/>
      <color rgb="FFFF99FF"/>
      <color rgb="FF6666FF"/>
      <color rgb="FF66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LLA%20%202019\JOSEPH%20%20ENERO%20NUEVA%202019\SACADOS%20DE%20JUN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ALISON%202019%20A/PLANILLA%20PARA%20ACESSO2019/JOSEPH%20%20NUEVA%202019/SACADOS%20EN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2">
          <cell r="D12" t="str">
            <v>JOSE LUIS ALVARADO MARQUEZ</v>
          </cell>
        </row>
        <row r="18">
          <cell r="J18">
            <v>18.899999999999999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>
        <row r="37">
          <cell r="L37">
            <v>24.72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>
    <tabColor theme="3"/>
  </sheetPr>
  <dimension ref="B2:M26"/>
  <sheetViews>
    <sheetView topLeftCell="A4" zoomScale="71" zoomScaleNormal="71" workbookViewId="0">
      <selection activeCell="F19" sqref="F19"/>
    </sheetView>
  </sheetViews>
  <sheetFormatPr baseColWidth="10" defaultRowHeight="12.75" x14ac:dyDescent="0.2"/>
  <cols>
    <col min="1" max="1" width="0.7109375" style="6" customWidth="1"/>
    <col min="2" max="2" width="4.7109375" style="6" customWidth="1"/>
    <col min="3" max="3" width="15" style="143" customWidth="1"/>
    <col min="4" max="4" width="16.42578125" style="143" customWidth="1"/>
    <col min="5" max="5" width="13.28515625" style="6" customWidth="1"/>
    <col min="6" max="8" width="13.85546875" style="6" customWidth="1"/>
    <col min="9" max="9" width="17.42578125" style="6" customWidth="1"/>
    <col min="10" max="10" width="16.140625" style="6" customWidth="1"/>
    <col min="11" max="11" width="28.42578125" style="6" customWidth="1"/>
    <col min="12" max="16384" width="11.42578125" style="6"/>
  </cols>
  <sheetData>
    <row r="2" spans="2:13" ht="18" x14ac:dyDescent="0.25">
      <c r="E2" s="758" t="s">
        <v>158</v>
      </c>
    </row>
    <row r="4" spans="2:13" ht="13.5" thickBot="1" x14ac:dyDescent="0.25"/>
    <row r="5" spans="2:13" ht="80.25" customHeight="1" thickBot="1" x14ac:dyDescent="0.25">
      <c r="B5" s="86" t="s">
        <v>13</v>
      </c>
      <c r="C5" s="152" t="s">
        <v>28</v>
      </c>
      <c r="D5" s="152" t="s">
        <v>14</v>
      </c>
      <c r="E5" s="87" t="s">
        <v>15</v>
      </c>
      <c r="F5" s="88" t="s">
        <v>16</v>
      </c>
      <c r="G5" s="88" t="s">
        <v>49</v>
      </c>
      <c r="H5" s="88" t="s">
        <v>147</v>
      </c>
      <c r="I5" s="88" t="s">
        <v>17</v>
      </c>
      <c r="J5" s="88" t="s">
        <v>18</v>
      </c>
      <c r="K5" s="89" t="s">
        <v>19</v>
      </c>
    </row>
    <row r="6" spans="2:13" ht="21" customHeight="1" thickBot="1" x14ac:dyDescent="0.25">
      <c r="B6" s="692" t="s">
        <v>60</v>
      </c>
      <c r="C6" s="693"/>
      <c r="D6" s="693"/>
      <c r="E6" s="693"/>
      <c r="F6" s="693"/>
      <c r="G6" s="693"/>
      <c r="H6" s="693"/>
      <c r="I6" s="693"/>
      <c r="J6" s="693"/>
      <c r="K6" s="694"/>
    </row>
    <row r="7" spans="2:13" ht="66" customHeight="1" thickBot="1" x14ac:dyDescent="0.25">
      <c r="B7" s="179">
        <v>1</v>
      </c>
      <c r="C7" s="308" t="s">
        <v>70</v>
      </c>
      <c r="D7" s="370">
        <v>525</v>
      </c>
      <c r="E7" s="371">
        <v>15.75</v>
      </c>
      <c r="F7" s="372">
        <v>38.06</v>
      </c>
      <c r="G7" s="372">
        <v>0</v>
      </c>
      <c r="H7" s="372">
        <v>0</v>
      </c>
      <c r="I7" s="373">
        <f>SUM(E7:H7)</f>
        <v>53.81</v>
      </c>
      <c r="J7" s="373">
        <f>+D7-I7</f>
        <v>471.19</v>
      </c>
      <c r="K7" s="180"/>
    </row>
    <row r="8" spans="2:13" s="64" customFormat="1" ht="27" customHeight="1" thickBot="1" x14ac:dyDescent="0.25">
      <c r="B8" s="692" t="s">
        <v>5</v>
      </c>
      <c r="C8" s="693"/>
      <c r="D8" s="693"/>
      <c r="E8" s="693"/>
      <c r="F8" s="693"/>
      <c r="G8" s="693"/>
      <c r="H8" s="693"/>
      <c r="I8" s="693"/>
      <c r="J8" s="693"/>
      <c r="K8" s="694"/>
      <c r="L8" s="230"/>
      <c r="M8" s="230"/>
    </row>
    <row r="9" spans="2:13" s="64" customFormat="1" ht="66.75" customHeight="1" thickBot="1" x14ac:dyDescent="0.25">
      <c r="B9" s="192">
        <v>2</v>
      </c>
      <c r="C9" s="551" t="s">
        <v>136</v>
      </c>
      <c r="D9" s="617">
        <v>1040</v>
      </c>
      <c r="E9" s="618">
        <v>30</v>
      </c>
      <c r="F9" s="618">
        <v>0</v>
      </c>
      <c r="G9" s="618">
        <v>75.400000000000006</v>
      </c>
      <c r="H9" s="619">
        <v>67.87</v>
      </c>
      <c r="I9" s="523">
        <f>SUM(E9:H9)</f>
        <v>173.27</v>
      </c>
      <c r="J9" s="618">
        <f>+D9-I9</f>
        <v>866.73</v>
      </c>
      <c r="K9" s="620"/>
    </row>
    <row r="10" spans="2:13" s="64" customFormat="1" ht="66.75" customHeight="1" thickBot="1" x14ac:dyDescent="0.25">
      <c r="B10" s="140">
        <v>3</v>
      </c>
      <c r="C10" s="645" t="s">
        <v>48</v>
      </c>
      <c r="D10" s="646">
        <v>420</v>
      </c>
      <c r="E10" s="647">
        <v>12.6</v>
      </c>
      <c r="F10" s="647">
        <v>30.45</v>
      </c>
      <c r="G10" s="647">
        <v>0</v>
      </c>
      <c r="H10" s="647">
        <v>0</v>
      </c>
      <c r="I10" s="647">
        <f>SUM(E10:H10)</f>
        <v>43.05</v>
      </c>
      <c r="J10" s="647">
        <f>+D10-I10</f>
        <v>376.95</v>
      </c>
      <c r="K10" s="648"/>
    </row>
    <row r="11" spans="2:13" ht="42.75" customHeight="1" thickBot="1" x14ac:dyDescent="0.25">
      <c r="B11" s="695" t="s">
        <v>8</v>
      </c>
      <c r="C11" s="696"/>
      <c r="D11" s="649">
        <f>SUM(D7:D10)</f>
        <v>1985</v>
      </c>
      <c r="E11" s="650">
        <f>SUM(E7:E10)</f>
        <v>58.35</v>
      </c>
      <c r="F11" s="651">
        <f>SUM(F7:F10)</f>
        <v>68.510000000000005</v>
      </c>
      <c r="G11" s="651">
        <f>SUM(G7:G10)</f>
        <v>75.400000000000006</v>
      </c>
      <c r="H11" s="650">
        <f>SUM(H7:H10)</f>
        <v>67.87</v>
      </c>
      <c r="I11" s="650">
        <f>SUM(I7:I10)</f>
        <v>270.13</v>
      </c>
      <c r="J11" s="650">
        <f>SUM(J7:J10)</f>
        <v>1714.8700000000001</v>
      </c>
      <c r="K11" s="652" t="s">
        <v>59</v>
      </c>
    </row>
    <row r="12" spans="2:13" x14ac:dyDescent="0.2">
      <c r="B12" s="13"/>
      <c r="D12" s="233"/>
      <c r="E12" s="14"/>
      <c r="F12" s="14"/>
      <c r="G12" s="14"/>
      <c r="H12" s="14"/>
      <c r="I12" s="14"/>
      <c r="J12" s="14"/>
      <c r="K12" s="5"/>
    </row>
    <row r="13" spans="2:13" x14ac:dyDescent="0.2">
      <c r="B13" s="13"/>
      <c r="D13" s="233"/>
      <c r="E13" s="14"/>
      <c r="F13" s="14"/>
      <c r="G13" s="14"/>
      <c r="H13" s="14"/>
      <c r="I13" s="14"/>
      <c r="J13" s="14"/>
      <c r="K13" s="5"/>
    </row>
    <row r="14" spans="2:13" x14ac:dyDescent="0.2">
      <c r="B14" s="13"/>
      <c r="D14" s="233"/>
      <c r="E14" s="14"/>
      <c r="F14" s="14"/>
      <c r="G14" s="14"/>
      <c r="H14" s="14"/>
      <c r="I14" s="14"/>
      <c r="J14" s="14"/>
      <c r="K14" s="5"/>
    </row>
    <row r="15" spans="2:13" x14ac:dyDescent="0.2">
      <c r="B15" s="13"/>
      <c r="D15" s="233"/>
      <c r="E15" s="14"/>
      <c r="F15" s="14"/>
      <c r="G15" s="14"/>
      <c r="H15" s="14"/>
      <c r="I15" s="14"/>
      <c r="J15" s="14"/>
      <c r="K15" s="5"/>
    </row>
    <row r="16" spans="2:13" x14ac:dyDescent="0.2">
      <c r="B16" s="13"/>
      <c r="D16" s="233"/>
      <c r="E16" s="14"/>
      <c r="F16" s="14"/>
      <c r="G16" s="14"/>
      <c r="H16" s="14"/>
      <c r="I16" s="14"/>
      <c r="J16" s="14"/>
      <c r="K16" s="5"/>
    </row>
    <row r="17" spans="2:12" x14ac:dyDescent="0.2">
      <c r="B17" s="13"/>
      <c r="C17" s="775" t="s">
        <v>159</v>
      </c>
      <c r="D17" s="233"/>
      <c r="E17" s="14" t="s">
        <v>161</v>
      </c>
      <c r="F17" s="14"/>
      <c r="G17" s="14"/>
      <c r="H17" s="14"/>
      <c r="I17" s="14" t="s">
        <v>163</v>
      </c>
      <c r="J17" s="14"/>
      <c r="K17" s="5"/>
    </row>
    <row r="18" spans="2:12" ht="15" x14ac:dyDescent="0.25">
      <c r="B18" s="327"/>
      <c r="C18" s="776" t="s">
        <v>160</v>
      </c>
      <c r="D18" s="328"/>
      <c r="E18" s="108" t="s">
        <v>162</v>
      </c>
      <c r="F18" s="108"/>
      <c r="G18" s="108"/>
      <c r="H18" s="108"/>
      <c r="I18" s="108" t="s">
        <v>164</v>
      </c>
      <c r="J18" s="108"/>
      <c r="K18" s="44"/>
      <c r="L18" s="35"/>
    </row>
    <row r="19" spans="2:12" ht="15" x14ac:dyDescent="0.25">
      <c r="B19" s="44"/>
      <c r="C19" s="776"/>
      <c r="D19" s="776"/>
      <c r="E19" s="35"/>
      <c r="F19" s="35"/>
      <c r="G19" s="35"/>
      <c r="H19" s="35"/>
      <c r="I19" s="35"/>
      <c r="J19" s="35"/>
      <c r="K19" s="35"/>
      <c r="L19" s="35"/>
    </row>
    <row r="20" spans="2:12" ht="15" x14ac:dyDescent="0.25">
      <c r="B20" s="44"/>
      <c r="C20" s="776"/>
      <c r="D20" s="776"/>
      <c r="E20" s="35"/>
      <c r="F20" s="35"/>
      <c r="G20" s="35"/>
      <c r="H20" s="35"/>
      <c r="I20" s="35"/>
      <c r="J20" s="35"/>
      <c r="K20" s="35"/>
      <c r="L20" s="35"/>
    </row>
    <row r="21" spans="2:12" ht="15" x14ac:dyDescent="0.25">
      <c r="B21" s="35"/>
      <c r="C21" s="776"/>
      <c r="D21" s="776"/>
      <c r="E21" s="44"/>
      <c r="F21" s="44"/>
      <c r="G21" s="44"/>
      <c r="H21" s="44"/>
      <c r="I21" s="35"/>
      <c r="J21" s="35"/>
      <c r="K21" s="35"/>
      <c r="L21" s="35"/>
    </row>
    <row r="22" spans="2:12" ht="15" x14ac:dyDescent="0.25">
      <c r="B22" s="35"/>
      <c r="C22" s="776"/>
      <c r="D22" s="776" t="s">
        <v>165</v>
      </c>
      <c r="E22" s="44"/>
      <c r="F22" s="44"/>
      <c r="G22" s="44"/>
      <c r="H22" s="44" t="s">
        <v>167</v>
      </c>
      <c r="K22" s="35"/>
      <c r="L22" s="35"/>
    </row>
    <row r="23" spans="2:12" ht="15" x14ac:dyDescent="0.25">
      <c r="B23" s="35"/>
      <c r="C23" s="776"/>
      <c r="D23" s="776" t="s">
        <v>166</v>
      </c>
      <c r="E23" s="44"/>
      <c r="F23" s="44"/>
      <c r="G23" s="44"/>
      <c r="H23" s="44" t="s">
        <v>168</v>
      </c>
      <c r="K23" s="35"/>
      <c r="L23" s="35"/>
    </row>
    <row r="24" spans="2:12" ht="14.25" x14ac:dyDescent="0.2">
      <c r="B24" s="35"/>
      <c r="C24" s="155"/>
      <c r="D24" s="155"/>
      <c r="E24" s="35"/>
      <c r="F24" s="35"/>
      <c r="G24" s="35"/>
      <c r="H24" s="35"/>
      <c r="I24" s="35"/>
      <c r="J24" s="35"/>
      <c r="K24" s="35"/>
      <c r="L24" s="35"/>
    </row>
    <row r="25" spans="2:12" x14ac:dyDescent="0.2">
      <c r="B25" s="1"/>
      <c r="C25" s="234"/>
      <c r="D25" s="234"/>
      <c r="E25" s="1"/>
      <c r="F25" s="1"/>
      <c r="G25" s="1"/>
      <c r="H25" s="1"/>
      <c r="I25" s="1"/>
      <c r="J25" s="1"/>
      <c r="K25" s="1"/>
    </row>
    <row r="26" spans="2:12" x14ac:dyDescent="0.2">
      <c r="B26" s="1"/>
      <c r="C26" s="234"/>
      <c r="D26" s="234"/>
      <c r="E26" s="1"/>
      <c r="F26" s="1"/>
      <c r="G26" s="1"/>
      <c r="H26" s="1"/>
      <c r="I26" s="1"/>
      <c r="J26" s="1"/>
      <c r="K26" s="1"/>
    </row>
  </sheetData>
  <mergeCells count="3">
    <mergeCell ref="B6:K6"/>
    <mergeCell ref="B11:C11"/>
    <mergeCell ref="B8:K8"/>
  </mergeCells>
  <phoneticPr fontId="4" type="noConversion"/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30EC2"/>
  </sheetPr>
  <dimension ref="A3:J32"/>
  <sheetViews>
    <sheetView topLeftCell="A7" zoomScale="68" zoomScaleNormal="68" workbookViewId="0">
      <selection activeCell="C16" sqref="C16"/>
    </sheetView>
  </sheetViews>
  <sheetFormatPr baseColWidth="10" defaultRowHeight="12.75" x14ac:dyDescent="0.2"/>
  <cols>
    <col min="1" max="1" width="6.5703125" customWidth="1"/>
    <col min="2" max="2" width="20.42578125" customWidth="1"/>
    <col min="3" max="3" width="15.5703125" customWidth="1"/>
    <col min="4" max="4" width="13.5703125" customWidth="1"/>
    <col min="5" max="6" width="14" customWidth="1"/>
    <col min="7" max="7" width="12.140625" customWidth="1"/>
    <col min="8" max="8" width="14.5703125" customWidth="1"/>
    <col min="9" max="9" width="15.5703125" customWidth="1"/>
    <col min="10" max="10" width="42.5703125" customWidth="1"/>
  </cols>
  <sheetData>
    <row r="3" spans="1:10" ht="18.75" x14ac:dyDescent="0.3">
      <c r="A3" s="54"/>
      <c r="B3" s="96"/>
      <c r="C3" s="96"/>
      <c r="D3" s="761" t="str">
        <f>'TIANGUE Y RASTRO'!D1</f>
        <v>PLANILLA DE SUELDO DE JULIO DE 2019</v>
      </c>
      <c r="E3" s="96"/>
      <c r="F3" s="96"/>
      <c r="G3" s="53"/>
      <c r="H3" s="96"/>
      <c r="I3" s="54"/>
      <c r="J3" s="96"/>
    </row>
    <row r="4" spans="1:10" ht="16.5" thickBot="1" x14ac:dyDescent="0.3">
      <c r="A4" s="54"/>
      <c r="B4" s="96"/>
      <c r="C4" s="96"/>
      <c r="D4" s="96"/>
      <c r="E4" s="96"/>
      <c r="F4" s="96"/>
      <c r="G4" s="53"/>
      <c r="H4" s="96"/>
      <c r="I4" s="54"/>
      <c r="J4" s="96"/>
    </row>
    <row r="5" spans="1:10" s="35" customFormat="1" ht="75.75" customHeight="1" thickBot="1" x14ac:dyDescent="0.25">
      <c r="A5" s="245" t="s">
        <v>13</v>
      </c>
      <c r="B5" s="287" t="s">
        <v>1</v>
      </c>
      <c r="C5" s="287" t="s">
        <v>21</v>
      </c>
      <c r="D5" s="287" t="s">
        <v>2</v>
      </c>
      <c r="E5" s="287" t="s">
        <v>151</v>
      </c>
      <c r="F5" s="287" t="s">
        <v>49</v>
      </c>
      <c r="G5" s="287" t="s">
        <v>10</v>
      </c>
      <c r="H5" s="287" t="s">
        <v>25</v>
      </c>
      <c r="I5" s="287" t="s">
        <v>26</v>
      </c>
      <c r="J5" s="289" t="s">
        <v>7</v>
      </c>
    </row>
    <row r="6" spans="1:10" ht="28.5" customHeight="1" thickBot="1" x14ac:dyDescent="0.25">
      <c r="A6" s="728" t="s">
        <v>12</v>
      </c>
      <c r="B6" s="729"/>
      <c r="C6" s="729"/>
      <c r="D6" s="729"/>
      <c r="E6" s="729"/>
      <c r="F6" s="729"/>
      <c r="G6" s="729"/>
      <c r="H6" s="729"/>
      <c r="I6" s="729"/>
      <c r="J6" s="730"/>
    </row>
    <row r="7" spans="1:10" ht="53.25" customHeight="1" x14ac:dyDescent="0.2">
      <c r="A7" s="284">
        <v>1</v>
      </c>
      <c r="B7" s="611" t="s">
        <v>45</v>
      </c>
      <c r="C7" s="353">
        <v>360</v>
      </c>
      <c r="D7" s="354">
        <v>10.8</v>
      </c>
      <c r="E7" s="354">
        <v>0</v>
      </c>
      <c r="F7" s="354">
        <v>26.1</v>
      </c>
      <c r="G7" s="354">
        <v>0</v>
      </c>
      <c r="H7" s="354">
        <f t="shared" ref="H7:H15" si="0">SUM(D7:G7)</f>
        <v>36.900000000000006</v>
      </c>
      <c r="I7" s="355">
        <f t="shared" ref="I7:I15" si="1">+C7-H7</f>
        <v>323.10000000000002</v>
      </c>
      <c r="J7" s="285"/>
    </row>
    <row r="8" spans="1:10" ht="53.25" customHeight="1" x14ac:dyDescent="0.2">
      <c r="A8" s="83">
        <v>2</v>
      </c>
      <c r="B8" s="273" t="s">
        <v>45</v>
      </c>
      <c r="C8" s="356">
        <v>360</v>
      </c>
      <c r="D8" s="357">
        <v>10.8</v>
      </c>
      <c r="E8" s="357">
        <v>0</v>
      </c>
      <c r="F8" s="357">
        <v>0</v>
      </c>
      <c r="G8" s="357">
        <v>0</v>
      </c>
      <c r="H8" s="354">
        <f t="shared" si="0"/>
        <v>10.8</v>
      </c>
      <c r="I8" s="355">
        <f t="shared" si="1"/>
        <v>349.2</v>
      </c>
      <c r="J8" s="286"/>
    </row>
    <row r="9" spans="1:10" ht="53.25" customHeight="1" x14ac:dyDescent="0.2">
      <c r="A9" s="284">
        <v>3</v>
      </c>
      <c r="B9" s="273" t="s">
        <v>46</v>
      </c>
      <c r="C9" s="356">
        <v>315</v>
      </c>
      <c r="D9" s="357">
        <v>9.4499999999999993</v>
      </c>
      <c r="E9" s="357">
        <v>0</v>
      </c>
      <c r="F9" s="357">
        <v>0</v>
      </c>
      <c r="G9" s="357">
        <v>18.899999999999999</v>
      </c>
      <c r="H9" s="354">
        <f t="shared" si="0"/>
        <v>28.349999999999998</v>
      </c>
      <c r="I9" s="355">
        <f t="shared" si="1"/>
        <v>286.64999999999998</v>
      </c>
      <c r="J9" s="286"/>
    </row>
    <row r="10" spans="1:10" ht="53.25" customHeight="1" x14ac:dyDescent="0.2">
      <c r="A10" s="83">
        <v>4</v>
      </c>
      <c r="B10" s="273" t="s">
        <v>46</v>
      </c>
      <c r="C10" s="356">
        <v>315</v>
      </c>
      <c r="D10" s="357">
        <v>9.4499999999999993</v>
      </c>
      <c r="E10" s="357">
        <v>0</v>
      </c>
      <c r="F10" s="357">
        <v>0</v>
      </c>
      <c r="G10" s="357">
        <v>18.899999999999999</v>
      </c>
      <c r="H10" s="354">
        <f t="shared" si="0"/>
        <v>28.349999999999998</v>
      </c>
      <c r="I10" s="355">
        <f t="shared" si="1"/>
        <v>286.64999999999998</v>
      </c>
      <c r="J10" s="286"/>
    </row>
    <row r="11" spans="1:10" ht="53.25" customHeight="1" x14ac:dyDescent="0.2">
      <c r="A11" s="284">
        <v>5</v>
      </c>
      <c r="B11" s="273" t="s">
        <v>46</v>
      </c>
      <c r="C11" s="356">
        <v>315</v>
      </c>
      <c r="D11" s="357">
        <v>9.4499999999999993</v>
      </c>
      <c r="E11" s="357">
        <v>0</v>
      </c>
      <c r="F11" s="357">
        <v>0</v>
      </c>
      <c r="G11" s="357">
        <v>18.899999999999999</v>
      </c>
      <c r="H11" s="354">
        <f t="shared" si="0"/>
        <v>28.349999999999998</v>
      </c>
      <c r="I11" s="355">
        <f t="shared" si="1"/>
        <v>286.64999999999998</v>
      </c>
      <c r="J11" s="286"/>
    </row>
    <row r="12" spans="1:10" s="105" customFormat="1" ht="53.25" customHeight="1" x14ac:dyDescent="0.25">
      <c r="A12" s="83">
        <v>6</v>
      </c>
      <c r="B12" s="268" t="s">
        <v>46</v>
      </c>
      <c r="C12" s="359">
        <v>315</v>
      </c>
      <c r="D12" s="360">
        <v>9.4499999999999993</v>
      </c>
      <c r="E12" s="360">
        <v>0</v>
      </c>
      <c r="F12" s="361">
        <v>22.84</v>
      </c>
      <c r="G12" s="361">
        <v>0</v>
      </c>
      <c r="H12" s="354">
        <f t="shared" si="0"/>
        <v>32.29</v>
      </c>
      <c r="I12" s="358">
        <f t="shared" si="1"/>
        <v>282.70999999999998</v>
      </c>
      <c r="J12" s="250"/>
    </row>
    <row r="13" spans="1:10" s="105" customFormat="1" ht="53.25" customHeight="1" x14ac:dyDescent="0.25">
      <c r="A13" s="284">
        <v>7</v>
      </c>
      <c r="B13" s="268" t="s">
        <v>46</v>
      </c>
      <c r="C13" s="359">
        <v>315</v>
      </c>
      <c r="D13" s="360">
        <v>9.4499999999999993</v>
      </c>
      <c r="E13" s="360">
        <v>0</v>
      </c>
      <c r="F13" s="361">
        <v>0</v>
      </c>
      <c r="G13" s="361">
        <f>+[1]Hoja1!$J$18</f>
        <v>18.899999999999999</v>
      </c>
      <c r="H13" s="354">
        <f t="shared" si="0"/>
        <v>28.349999999999998</v>
      </c>
      <c r="I13" s="358">
        <f t="shared" si="1"/>
        <v>286.64999999999998</v>
      </c>
      <c r="J13" s="250"/>
    </row>
    <row r="14" spans="1:10" s="105" customFormat="1" ht="53.25" customHeight="1" x14ac:dyDescent="0.25">
      <c r="A14" s="284">
        <v>8</v>
      </c>
      <c r="B14" s="268" t="s">
        <v>46</v>
      </c>
      <c r="C14" s="359">
        <v>315</v>
      </c>
      <c r="D14" s="360">
        <v>9.4499999999999993</v>
      </c>
      <c r="E14" s="360">
        <v>22.84</v>
      </c>
      <c r="F14" s="361">
        <v>0</v>
      </c>
      <c r="G14" s="361">
        <v>0</v>
      </c>
      <c r="H14" s="357">
        <f t="shared" si="0"/>
        <v>32.29</v>
      </c>
      <c r="I14" s="358">
        <f t="shared" si="1"/>
        <v>282.70999999999998</v>
      </c>
      <c r="J14" s="250"/>
    </row>
    <row r="15" spans="1:10" s="105" customFormat="1" ht="53.25" customHeight="1" thickBot="1" x14ac:dyDescent="0.3">
      <c r="A15" s="284">
        <v>9</v>
      </c>
      <c r="B15" s="268" t="s">
        <v>46</v>
      </c>
      <c r="C15" s="359">
        <v>315</v>
      </c>
      <c r="D15" s="360">
        <v>9.4499999999999993</v>
      </c>
      <c r="E15" s="360">
        <v>22.84</v>
      </c>
      <c r="F15" s="360">
        <v>0</v>
      </c>
      <c r="G15" s="357">
        <v>0</v>
      </c>
      <c r="H15" s="518">
        <f t="shared" si="0"/>
        <v>32.29</v>
      </c>
      <c r="I15" s="519">
        <f t="shared" si="1"/>
        <v>282.70999999999998</v>
      </c>
      <c r="J15" s="250"/>
    </row>
    <row r="16" spans="1:10" s="35" customFormat="1" ht="39.950000000000003" customHeight="1" thickBot="1" x14ac:dyDescent="0.25">
      <c r="A16" s="731" t="s">
        <v>11</v>
      </c>
      <c r="B16" s="732"/>
      <c r="C16" s="291">
        <f>SUM(C7:C15)</f>
        <v>2925</v>
      </c>
      <c r="D16" s="291">
        <f>SUM(D7:D15)</f>
        <v>87.750000000000014</v>
      </c>
      <c r="E16" s="291">
        <f>SUM(E7:E15)</f>
        <v>45.68</v>
      </c>
      <c r="F16" s="291">
        <f>SUM(F7:F15)</f>
        <v>48.94</v>
      </c>
      <c r="G16" s="291">
        <f>SUM(G7:G15)</f>
        <v>75.599999999999994</v>
      </c>
      <c r="H16" s="291">
        <f>SUM(H7:H15)</f>
        <v>257.96999999999997</v>
      </c>
      <c r="I16" s="291">
        <f>SUM(I7:I15)</f>
        <v>2667.03</v>
      </c>
      <c r="J16" s="601" t="s">
        <v>42</v>
      </c>
    </row>
    <row r="17" spans="1:10" x14ac:dyDescent="0.2">
      <c r="A17" s="79"/>
      <c r="B17" s="81"/>
      <c r="C17" s="82"/>
      <c r="D17" s="82"/>
      <c r="E17" s="82"/>
      <c r="F17" s="82"/>
      <c r="G17" s="82"/>
      <c r="H17" s="82"/>
      <c r="I17" s="82"/>
      <c r="J17" s="80"/>
    </row>
    <row r="18" spans="1:10" x14ac:dyDescent="0.2">
      <c r="A18" s="30"/>
      <c r="B18" s="17"/>
      <c r="C18" s="29"/>
      <c r="D18" s="29"/>
      <c r="E18" s="29"/>
      <c r="F18" s="29"/>
      <c r="G18" s="29"/>
      <c r="H18" s="29"/>
      <c r="I18" s="29"/>
      <c r="J18" s="21"/>
    </row>
    <row r="19" spans="1:10" x14ac:dyDescent="0.2">
      <c r="A19" s="30"/>
      <c r="B19" s="15"/>
      <c r="C19" s="791"/>
      <c r="D19" s="791"/>
      <c r="E19" s="791"/>
      <c r="F19" s="791"/>
      <c r="G19" s="791"/>
      <c r="H19" s="791"/>
      <c r="I19" s="791"/>
      <c r="J19" s="21"/>
    </row>
    <row r="20" spans="1:10" x14ac:dyDescent="0.2">
      <c r="A20" s="30"/>
      <c r="B20" s="15" t="str">
        <f>'TIANGUE Y RASTRO'!C24</f>
        <v xml:space="preserve">SR. HERNAN JOSE TORRES </v>
      </c>
      <c r="C20" s="791"/>
      <c r="D20" s="791" t="str">
        <f>'TIANGUE Y RASTRO'!E24</f>
        <v xml:space="preserve">LIDO. NAIN ARNELGE FERRUFINO </v>
      </c>
      <c r="E20" s="791"/>
      <c r="F20" s="791"/>
      <c r="G20" s="791" t="str">
        <f>'TIANGUE Y RASTRO'!H24</f>
        <v xml:space="preserve">LICDA. GLORIA ISABEL GONZALEZ </v>
      </c>
      <c r="H20" s="791"/>
      <c r="I20" s="791"/>
      <c r="J20" s="15" t="str">
        <f>'TIANGUE Y RASTRO'!K24</f>
        <v xml:space="preserve">LICDA. CARINA PATRICIA FLORES </v>
      </c>
    </row>
    <row r="21" spans="1:10" x14ac:dyDescent="0.2">
      <c r="A21" s="30"/>
      <c r="B21" s="15" t="str">
        <f>'TIANGUE Y RASTRO'!C25</f>
        <v>SINDICO MPAL</v>
      </c>
      <c r="C21" s="791"/>
      <c r="D21" s="791" t="str">
        <f>'TIANGUE Y RASTRO'!E25</f>
        <v>ALCALDE MPAL.</v>
      </c>
      <c r="E21" s="791"/>
      <c r="F21" s="791"/>
      <c r="G21" s="791" t="str">
        <f>'TIANGUE Y RASTRO'!H25</f>
        <v>CONTADORA MPAL</v>
      </c>
      <c r="H21" s="791"/>
      <c r="I21" s="791"/>
      <c r="J21" s="15" t="str">
        <f>'TIANGUE Y RASTRO'!K25</f>
        <v>JEFA DE DESARROLLO HUMANO</v>
      </c>
    </row>
    <row r="22" spans="1:10" x14ac:dyDescent="0.2">
      <c r="A22" s="30"/>
      <c r="B22" s="16"/>
      <c r="C22" s="791"/>
      <c r="D22" s="791"/>
      <c r="E22" s="791"/>
      <c r="F22" s="791"/>
      <c r="G22" s="791"/>
      <c r="H22" s="791"/>
      <c r="I22" s="791"/>
      <c r="J22" s="15"/>
    </row>
    <row r="23" spans="1:10" x14ac:dyDescent="0.2">
      <c r="A23" s="30"/>
      <c r="B23" s="16"/>
      <c r="C23" s="791"/>
      <c r="D23" s="791"/>
      <c r="E23" s="791"/>
      <c r="F23" s="791"/>
      <c r="G23" s="791"/>
      <c r="H23" s="791"/>
      <c r="I23" s="791"/>
      <c r="J23" s="21"/>
    </row>
    <row r="24" spans="1:10" x14ac:dyDescent="0.2">
      <c r="A24" s="30"/>
      <c r="B24" s="16"/>
      <c r="C24" s="791" t="str">
        <f>'TIANGUE Y RASTRO'!G28</f>
        <v xml:space="preserve">SR. MARIO ALBERTO DIAZ </v>
      </c>
      <c r="D24" s="791"/>
      <c r="E24" s="791"/>
      <c r="F24" s="791"/>
      <c r="G24" s="791"/>
      <c r="H24" s="791"/>
      <c r="I24" s="791"/>
      <c r="J24" s="21"/>
    </row>
    <row r="25" spans="1:10" x14ac:dyDescent="0.2">
      <c r="A25" s="30"/>
      <c r="B25" s="16"/>
      <c r="C25" s="791" t="str">
        <f>'TIANGUE Y RASTRO'!G29</f>
        <v>TESORERO MPLA.</v>
      </c>
      <c r="D25" s="791"/>
      <c r="E25" s="791"/>
      <c r="F25" s="791"/>
      <c r="G25" s="791"/>
      <c r="H25" s="791"/>
      <c r="I25" s="791"/>
      <c r="J25" s="21"/>
    </row>
    <row r="26" spans="1:10" x14ac:dyDescent="0.2">
      <c r="A26" s="30"/>
      <c r="B26" s="17"/>
      <c r="C26" s="29"/>
      <c r="D26" s="29"/>
      <c r="E26" s="29"/>
      <c r="F26" s="29"/>
      <c r="G26" s="29"/>
      <c r="H26" s="29"/>
      <c r="I26" s="29"/>
      <c r="J26" s="21"/>
    </row>
    <row r="27" spans="1:10" x14ac:dyDescent="0.2">
      <c r="A27" s="30"/>
      <c r="B27" s="17"/>
      <c r="C27" s="29"/>
      <c r="D27" s="29"/>
      <c r="E27" s="29"/>
      <c r="F27" s="29"/>
      <c r="G27" s="29"/>
      <c r="H27" s="29"/>
      <c r="I27" s="29"/>
      <c r="J27" s="21"/>
    </row>
    <row r="28" spans="1:10" s="53" customFormat="1" ht="15.75" x14ac:dyDescent="0.25"/>
    <row r="29" spans="1:10" s="53" customFormat="1" ht="15.75" x14ac:dyDescent="0.25">
      <c r="C29" s="67"/>
    </row>
    <row r="30" spans="1:10" s="53" customFormat="1" ht="15.75" x14ac:dyDescent="0.25"/>
    <row r="31" spans="1:10" s="53" customFormat="1" ht="15.75" x14ac:dyDescent="0.25">
      <c r="B31" s="68"/>
      <c r="C31" s="95"/>
    </row>
    <row r="32" spans="1:10" s="53" customFormat="1" ht="15.75" x14ac:dyDescent="0.25">
      <c r="B32" s="727"/>
      <c r="C32" s="727"/>
    </row>
  </sheetData>
  <mergeCells count="3">
    <mergeCell ref="B32:C32"/>
    <mergeCell ref="A6:J6"/>
    <mergeCell ref="A16:B16"/>
  </mergeCells>
  <pageMargins left="0.59055118110236227" right="0" top="0.31496062992125984" bottom="7.874015748031496E-2" header="0.31496062992125984" footer="0.11811023622047245"/>
  <pageSetup paperSize="5" scale="45" orientation="landscape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09040"/>
  </sheetPr>
  <dimension ref="A2:M34"/>
  <sheetViews>
    <sheetView showWhiteSpace="0" topLeftCell="A8" zoomScale="60" zoomScaleNormal="60" zoomScalePageLayoutView="70" workbookViewId="0">
      <selection activeCell="J18" sqref="J18"/>
    </sheetView>
  </sheetViews>
  <sheetFormatPr baseColWidth="10" defaultRowHeight="12.75" x14ac:dyDescent="0.2"/>
  <cols>
    <col min="1" max="1" width="5.42578125" style="6" customWidth="1"/>
    <col min="2" max="2" width="19.140625" style="143" customWidth="1"/>
    <col min="3" max="3" width="17" style="6" customWidth="1"/>
    <col min="4" max="4" width="17.28515625" style="6" customWidth="1"/>
    <col min="5" max="5" width="16.7109375" style="6" customWidth="1"/>
    <col min="6" max="6" width="14" style="6" customWidth="1"/>
    <col min="7" max="7" width="13" style="6" customWidth="1"/>
    <col min="8" max="8" width="11.85546875" style="6" customWidth="1"/>
    <col min="9" max="9" width="14.42578125" style="6" customWidth="1"/>
    <col min="10" max="10" width="15.140625" style="6" customWidth="1"/>
    <col min="11" max="11" width="42.5703125" style="6" customWidth="1"/>
    <col min="12" max="16384" width="11.42578125" style="6"/>
  </cols>
  <sheetData>
    <row r="2" spans="1:13" ht="29.25" customHeight="1" x14ac:dyDescent="0.25">
      <c r="C2" s="760" t="str">
        <f>POLICIA1!D3</f>
        <v>PLANILLA DE SUELDO DE JULIO DE 2019</v>
      </c>
    </row>
    <row r="3" spans="1:13" ht="15.75" customHeight="1" thickBot="1" x14ac:dyDescent="0.3">
      <c r="A3" s="60"/>
      <c r="B3" s="149"/>
      <c r="C3" s="33"/>
      <c r="D3" s="33"/>
      <c r="E3" s="33"/>
      <c r="F3" s="33"/>
      <c r="G3" s="33"/>
      <c r="H3" s="33"/>
      <c r="I3" s="61"/>
      <c r="J3" s="61"/>
      <c r="K3" s="19"/>
    </row>
    <row r="4" spans="1:13" ht="87.75" customHeight="1" thickBot="1" x14ac:dyDescent="0.25">
      <c r="A4" s="41" t="s">
        <v>13</v>
      </c>
      <c r="B4" s="238" t="s">
        <v>28</v>
      </c>
      <c r="C4" s="43" t="s">
        <v>14</v>
      </c>
      <c r="D4" s="42" t="s">
        <v>15</v>
      </c>
      <c r="E4" s="43" t="s">
        <v>16</v>
      </c>
      <c r="F4" s="43" t="s">
        <v>20</v>
      </c>
      <c r="G4" s="43" t="s">
        <v>10</v>
      </c>
      <c r="H4" s="43" t="s">
        <v>3</v>
      </c>
      <c r="I4" s="43" t="s">
        <v>17</v>
      </c>
      <c r="J4" s="43" t="s">
        <v>18</v>
      </c>
      <c r="K4" s="58" t="s">
        <v>19</v>
      </c>
    </row>
    <row r="5" spans="1:13" ht="39.75" customHeight="1" thickBot="1" x14ac:dyDescent="0.25">
      <c r="A5" s="733" t="s">
        <v>87</v>
      </c>
      <c r="B5" s="734"/>
      <c r="C5" s="734"/>
      <c r="D5" s="734"/>
      <c r="E5" s="734"/>
      <c r="F5" s="734"/>
      <c r="G5" s="734"/>
      <c r="H5" s="734"/>
      <c r="I5" s="734"/>
      <c r="J5" s="734"/>
      <c r="K5" s="735"/>
    </row>
    <row r="6" spans="1:13" ht="52.5" customHeight="1" x14ac:dyDescent="0.2">
      <c r="A6" s="254">
        <v>1</v>
      </c>
      <c r="B6" s="270" t="s">
        <v>58</v>
      </c>
      <c r="C6" s="346">
        <v>360</v>
      </c>
      <c r="D6" s="347">
        <v>10.8</v>
      </c>
      <c r="E6" s="347">
        <v>26.1</v>
      </c>
      <c r="F6" s="563">
        <v>0</v>
      </c>
      <c r="G6" s="347">
        <v>0</v>
      </c>
      <c r="H6" s="347">
        <v>0</v>
      </c>
      <c r="I6" s="348">
        <f>SUM(D6:H6)</f>
        <v>36.900000000000006</v>
      </c>
      <c r="J6" s="564">
        <f t="shared" ref="J6:J16" si="0">C6-I6</f>
        <v>323.10000000000002</v>
      </c>
      <c r="K6" s="559"/>
    </row>
    <row r="7" spans="1:13" ht="52.5" customHeight="1" x14ac:dyDescent="0.2">
      <c r="A7" s="192">
        <v>2</v>
      </c>
      <c r="B7" s="120" t="s">
        <v>46</v>
      </c>
      <c r="C7" s="612">
        <v>315</v>
      </c>
      <c r="D7" s="613">
        <v>9.4499999999999993</v>
      </c>
      <c r="E7" s="613">
        <v>0</v>
      </c>
      <c r="F7" s="614">
        <v>22.84</v>
      </c>
      <c r="G7" s="613">
        <v>0</v>
      </c>
      <c r="H7" s="613">
        <v>0</v>
      </c>
      <c r="I7" s="615">
        <f t="shared" ref="I6:I16" si="1">SUM(D7:H7)</f>
        <v>32.29</v>
      </c>
      <c r="J7" s="616">
        <f t="shared" si="0"/>
        <v>282.70999999999998</v>
      </c>
      <c r="K7" s="560"/>
    </row>
    <row r="8" spans="1:13" ht="52.5" customHeight="1" x14ac:dyDescent="0.2">
      <c r="A8" s="59">
        <v>3</v>
      </c>
      <c r="B8" s="268" t="s">
        <v>46</v>
      </c>
      <c r="C8" s="349">
        <v>315</v>
      </c>
      <c r="D8" s="350">
        <v>9.4499999999999993</v>
      </c>
      <c r="E8" s="350">
        <v>0</v>
      </c>
      <c r="F8" s="351">
        <v>0</v>
      </c>
      <c r="G8" s="350">
        <v>18.899999999999999</v>
      </c>
      <c r="H8" s="350">
        <v>0</v>
      </c>
      <c r="I8" s="352">
        <f t="shared" si="1"/>
        <v>28.349999999999998</v>
      </c>
      <c r="J8" s="565">
        <f t="shared" si="0"/>
        <v>286.64999999999998</v>
      </c>
      <c r="K8" s="560"/>
      <c r="M8" s="6">
        <v>3</v>
      </c>
    </row>
    <row r="9" spans="1:13" ht="52.5" customHeight="1" x14ac:dyDescent="0.2">
      <c r="A9" s="59">
        <v>4</v>
      </c>
      <c r="B9" s="268" t="s">
        <v>46</v>
      </c>
      <c r="C9" s="349">
        <v>350</v>
      </c>
      <c r="D9" s="350">
        <v>10.5</v>
      </c>
      <c r="E9" s="350">
        <v>0</v>
      </c>
      <c r="F9" s="351">
        <v>0</v>
      </c>
      <c r="G9" s="350">
        <v>21</v>
      </c>
      <c r="H9" s="350">
        <v>8.9700000000000006</v>
      </c>
      <c r="I9" s="352">
        <f t="shared" si="1"/>
        <v>40.47</v>
      </c>
      <c r="J9" s="565">
        <f t="shared" si="0"/>
        <v>309.52999999999997</v>
      </c>
      <c r="K9" s="560"/>
      <c r="M9" s="6">
        <v>4</v>
      </c>
    </row>
    <row r="10" spans="1:13" ht="52.5" customHeight="1" x14ac:dyDescent="0.2">
      <c r="A10" s="59">
        <v>5</v>
      </c>
      <c r="B10" s="268" t="s">
        <v>46</v>
      </c>
      <c r="C10" s="349">
        <v>310</v>
      </c>
      <c r="D10" s="350">
        <v>9.3000000000000007</v>
      </c>
      <c r="E10" s="350">
        <v>0</v>
      </c>
      <c r="F10" s="351">
        <v>22.48</v>
      </c>
      <c r="G10" s="350">
        <v>0</v>
      </c>
      <c r="H10" s="350">
        <v>8.0500000000000007</v>
      </c>
      <c r="I10" s="352">
        <f t="shared" si="1"/>
        <v>39.83</v>
      </c>
      <c r="J10" s="565">
        <f t="shared" si="0"/>
        <v>270.17</v>
      </c>
      <c r="K10" s="560"/>
    </row>
    <row r="11" spans="1:13" ht="52.5" customHeight="1" x14ac:dyDescent="0.2">
      <c r="A11" s="59">
        <v>6</v>
      </c>
      <c r="B11" s="268" t="s">
        <v>46</v>
      </c>
      <c r="C11" s="349">
        <v>315</v>
      </c>
      <c r="D11" s="350">
        <v>9.4499999999999993</v>
      </c>
      <c r="E11" s="350">
        <v>0</v>
      </c>
      <c r="F11" s="351">
        <v>22.84</v>
      </c>
      <c r="G11" s="350">
        <v>0</v>
      </c>
      <c r="H11" s="350">
        <v>0</v>
      </c>
      <c r="I11" s="352">
        <f t="shared" si="1"/>
        <v>32.29</v>
      </c>
      <c r="J11" s="565">
        <f t="shared" si="0"/>
        <v>282.70999999999998</v>
      </c>
      <c r="K11" s="560"/>
    </row>
    <row r="12" spans="1:13" ht="52.5" customHeight="1" x14ac:dyDescent="0.2">
      <c r="A12" s="59">
        <v>7</v>
      </c>
      <c r="B12" s="268" t="s">
        <v>46</v>
      </c>
      <c r="C12" s="349">
        <v>315</v>
      </c>
      <c r="D12" s="350">
        <v>9.4499999999999993</v>
      </c>
      <c r="E12" s="350">
        <v>0</v>
      </c>
      <c r="F12" s="351">
        <v>0</v>
      </c>
      <c r="G12" s="352">
        <v>18.899999999999999</v>
      </c>
      <c r="H12" s="352">
        <v>7.14</v>
      </c>
      <c r="I12" s="352">
        <f t="shared" si="1"/>
        <v>35.489999999999995</v>
      </c>
      <c r="J12" s="565">
        <f t="shared" si="0"/>
        <v>279.51</v>
      </c>
      <c r="K12" s="561"/>
    </row>
    <row r="13" spans="1:13" ht="52.5" customHeight="1" x14ac:dyDescent="0.2">
      <c r="A13" s="140">
        <v>8</v>
      </c>
      <c r="B13" s="268" t="s">
        <v>46</v>
      </c>
      <c r="C13" s="349">
        <v>310</v>
      </c>
      <c r="D13" s="350">
        <v>9.3000000000000007</v>
      </c>
      <c r="E13" s="350">
        <v>22.48</v>
      </c>
      <c r="F13" s="351">
        <v>0</v>
      </c>
      <c r="G13" s="352">
        <v>0</v>
      </c>
      <c r="H13" s="352">
        <v>0</v>
      </c>
      <c r="I13" s="352">
        <f t="shared" si="1"/>
        <v>31.78</v>
      </c>
      <c r="J13" s="352">
        <f t="shared" si="0"/>
        <v>278.22000000000003</v>
      </c>
      <c r="K13" s="562"/>
    </row>
    <row r="14" spans="1:13" ht="52.5" customHeight="1" x14ac:dyDescent="0.2">
      <c r="A14" s="140">
        <v>9</v>
      </c>
      <c r="B14" s="268" t="s">
        <v>46</v>
      </c>
      <c r="C14" s="673">
        <v>315</v>
      </c>
      <c r="D14" s="109">
        <v>9.4499999999999993</v>
      </c>
      <c r="E14" s="350">
        <v>0</v>
      </c>
      <c r="F14" s="351">
        <v>0</v>
      </c>
      <c r="G14" s="495">
        <v>18.899999999999999</v>
      </c>
      <c r="H14" s="352">
        <v>0</v>
      </c>
      <c r="I14" s="352">
        <f t="shared" si="1"/>
        <v>28.349999999999998</v>
      </c>
      <c r="J14" s="352">
        <f t="shared" si="0"/>
        <v>286.64999999999998</v>
      </c>
      <c r="K14" s="562"/>
    </row>
    <row r="15" spans="1:13" ht="52.5" customHeight="1" x14ac:dyDescent="0.2">
      <c r="A15" s="140">
        <v>10</v>
      </c>
      <c r="B15" s="268" t="s">
        <v>46</v>
      </c>
      <c r="C15" s="349">
        <v>310</v>
      </c>
      <c r="D15" s="350">
        <v>9.3000000000000007</v>
      </c>
      <c r="E15" s="350">
        <v>0</v>
      </c>
      <c r="F15" s="351">
        <v>22.48</v>
      </c>
      <c r="G15" s="352">
        <v>0</v>
      </c>
      <c r="H15" s="352">
        <v>0</v>
      </c>
      <c r="I15" s="352">
        <f t="shared" ref="I15" si="2">SUM(D15:H15)</f>
        <v>31.78</v>
      </c>
      <c r="J15" s="352">
        <f t="shared" ref="J15" si="3">C15-I15</f>
        <v>278.22000000000003</v>
      </c>
      <c r="K15" s="562"/>
    </row>
    <row r="16" spans="1:13" ht="52.5" customHeight="1" thickBot="1" x14ac:dyDescent="0.25">
      <c r="A16" s="97">
        <v>11</v>
      </c>
      <c r="B16" s="290" t="s">
        <v>46</v>
      </c>
      <c r="C16" s="792">
        <v>310</v>
      </c>
      <c r="D16" s="793">
        <v>9.3000000000000007</v>
      </c>
      <c r="E16" s="793">
        <v>22.48</v>
      </c>
      <c r="F16" s="794">
        <v>0</v>
      </c>
      <c r="G16" s="795">
        <v>0</v>
      </c>
      <c r="H16" s="795">
        <v>0</v>
      </c>
      <c r="I16" s="795">
        <f t="shared" si="1"/>
        <v>31.78</v>
      </c>
      <c r="J16" s="795">
        <f t="shared" si="0"/>
        <v>278.22000000000003</v>
      </c>
      <c r="K16" s="562"/>
    </row>
    <row r="17" spans="1:11" ht="31.5" customHeight="1" thickBot="1" x14ac:dyDescent="0.3">
      <c r="A17" s="520"/>
      <c r="B17" s="796"/>
      <c r="C17" s="650">
        <f>SUM(C6:C16)</f>
        <v>3525</v>
      </c>
      <c r="D17" s="650">
        <f>SUM(D6:D16)</f>
        <v>105.75</v>
      </c>
      <c r="E17" s="650">
        <f>SUM(E6:E16)</f>
        <v>71.06</v>
      </c>
      <c r="F17" s="650">
        <f>SUM(F6:F16)</f>
        <v>90.64</v>
      </c>
      <c r="G17" s="650">
        <f>SUM(G6:G16)</f>
        <v>77.699999999999989</v>
      </c>
      <c r="H17" s="650">
        <f>SUM(H6:H16)</f>
        <v>24.160000000000004</v>
      </c>
      <c r="I17" s="650">
        <f>SUM(I6:I16)</f>
        <v>369.30999999999995</v>
      </c>
      <c r="J17" s="651">
        <f>SUM(J6:J16)</f>
        <v>3155.6900000000005</v>
      </c>
      <c r="K17" s="521"/>
    </row>
    <row r="18" spans="1:11" x14ac:dyDescent="0.2">
      <c r="A18" s="13"/>
      <c r="C18" s="14"/>
      <c r="D18" s="14"/>
      <c r="E18" s="14"/>
      <c r="F18" s="14"/>
      <c r="G18" s="14"/>
      <c r="H18" s="14"/>
      <c r="I18" s="14"/>
      <c r="J18" s="14"/>
      <c r="K18" s="5"/>
    </row>
    <row r="19" spans="1:11" x14ac:dyDescent="0.2">
      <c r="A19" s="13"/>
      <c r="C19" s="14"/>
      <c r="D19" s="14"/>
      <c r="E19" s="14"/>
      <c r="F19" s="14"/>
      <c r="G19" s="14"/>
      <c r="H19" s="14"/>
      <c r="I19" s="14"/>
      <c r="J19" s="14"/>
      <c r="K19" s="5"/>
    </row>
    <row r="20" spans="1:11" x14ac:dyDescent="0.2">
      <c r="A20" s="13"/>
      <c r="C20" s="14"/>
      <c r="D20" s="14"/>
      <c r="E20" s="14"/>
      <c r="F20" s="14"/>
      <c r="G20" s="14"/>
      <c r="H20" s="14"/>
      <c r="I20" s="14"/>
      <c r="J20" s="14"/>
      <c r="K20" s="5"/>
    </row>
    <row r="21" spans="1:11" x14ac:dyDescent="0.2">
      <c r="A21" s="13"/>
      <c r="B21" s="775"/>
      <c r="C21" s="14"/>
      <c r="D21" s="14"/>
      <c r="E21" s="14"/>
      <c r="F21" s="14"/>
      <c r="G21" s="14"/>
      <c r="H21" s="14"/>
      <c r="I21" s="14"/>
      <c r="J21" s="14"/>
      <c r="K21" s="5"/>
    </row>
    <row r="22" spans="1:11" x14ac:dyDescent="0.2">
      <c r="A22" s="13"/>
      <c r="B22" s="775" t="str">
        <f>POLICIA1!B20</f>
        <v xml:space="preserve">SR. HERNAN JOSE TORRES </v>
      </c>
      <c r="C22" s="14"/>
      <c r="D22" s="14"/>
      <c r="E22" s="14" t="str">
        <f>POLICIA1!D20</f>
        <v xml:space="preserve">LIDO. NAIN ARNELGE FERRUFINO </v>
      </c>
      <c r="F22" s="14"/>
      <c r="G22" s="14"/>
      <c r="H22" s="14"/>
      <c r="I22" s="14" t="str">
        <f>POLICIA1!G20</f>
        <v xml:space="preserve">LICDA. GLORIA ISABEL GONZALEZ </v>
      </c>
      <c r="J22" s="14"/>
      <c r="K22" s="5"/>
    </row>
    <row r="23" spans="1:11" x14ac:dyDescent="0.2">
      <c r="A23" s="13"/>
      <c r="B23" s="775" t="str">
        <f>POLICIA1!B21</f>
        <v>SINDICO MPAL</v>
      </c>
      <c r="C23" s="14"/>
      <c r="D23" s="14"/>
      <c r="E23" s="14" t="str">
        <f>POLICIA1!D21</f>
        <v>ALCALDE MPAL.</v>
      </c>
      <c r="F23" s="14"/>
      <c r="G23" s="14"/>
      <c r="H23" s="14"/>
      <c r="I23" s="14" t="str">
        <f>POLICIA1!G21</f>
        <v>CONTADORA MPAL</v>
      </c>
      <c r="J23" s="14"/>
      <c r="K23" s="5"/>
    </row>
    <row r="24" spans="1:11" x14ac:dyDescent="0.2">
      <c r="A24" s="13"/>
      <c r="B24" s="775"/>
      <c r="C24" s="14"/>
      <c r="D24" s="14"/>
      <c r="E24" s="14"/>
      <c r="F24" s="14"/>
      <c r="G24" s="14"/>
      <c r="H24" s="14"/>
      <c r="I24" s="14"/>
      <c r="J24" s="14"/>
      <c r="K24" s="5"/>
    </row>
    <row r="25" spans="1:11" x14ac:dyDescent="0.2">
      <c r="A25" s="13"/>
      <c r="B25" s="775"/>
      <c r="C25" s="14"/>
      <c r="D25" s="14"/>
      <c r="E25" s="14"/>
      <c r="F25" s="14"/>
      <c r="G25" s="14"/>
      <c r="H25" s="14"/>
      <c r="I25" s="14"/>
      <c r="J25" s="14"/>
      <c r="K25" s="5"/>
    </row>
    <row r="26" spans="1:11" x14ac:dyDescent="0.2">
      <c r="A26" s="78"/>
      <c r="B26" s="239"/>
      <c r="C26" s="78"/>
      <c r="D26" s="78"/>
      <c r="E26" s="78"/>
      <c r="F26" s="78"/>
      <c r="G26" s="78"/>
      <c r="H26" s="78"/>
      <c r="I26" s="5"/>
      <c r="K26" s="54"/>
    </row>
    <row r="27" spans="1:11" x14ac:dyDescent="0.2">
      <c r="A27" s="78"/>
      <c r="B27" s="239"/>
      <c r="C27" s="78" t="str">
        <f>POLICIA1!J20</f>
        <v xml:space="preserve">LICDA. CARINA PATRICIA FLORES </v>
      </c>
      <c r="D27" s="78"/>
      <c r="E27" s="78"/>
      <c r="F27" s="78" t="str">
        <f>POLICIA1!C24</f>
        <v xml:space="preserve">SR. MARIO ALBERTO DIAZ </v>
      </c>
      <c r="G27" s="78"/>
      <c r="H27" s="78"/>
      <c r="I27" s="5"/>
      <c r="K27" s="54"/>
    </row>
    <row r="28" spans="1:11" x14ac:dyDescent="0.2">
      <c r="A28" s="78"/>
      <c r="B28" s="239"/>
      <c r="C28" s="78" t="str">
        <f>POLICIA1!J21</f>
        <v>JEFA DE DESARROLLO HUMANO</v>
      </c>
      <c r="D28" s="78"/>
      <c r="E28" s="78"/>
      <c r="F28" s="78" t="str">
        <f>POLICIA1!C25</f>
        <v>TESORERO MPLA.</v>
      </c>
      <c r="G28" s="78"/>
      <c r="H28" s="78"/>
      <c r="I28" s="78"/>
      <c r="J28" s="78"/>
      <c r="K28" s="54"/>
    </row>
    <row r="29" spans="1:11" x14ac:dyDescent="0.2">
      <c r="A29" s="118"/>
      <c r="B29" s="240"/>
      <c r="C29" s="118"/>
      <c r="D29" s="119"/>
      <c r="E29" s="119"/>
      <c r="F29" s="119"/>
      <c r="G29" s="119"/>
      <c r="H29" s="119"/>
      <c r="I29" s="118"/>
      <c r="J29" s="118"/>
      <c r="K29" s="118"/>
    </row>
    <row r="30" spans="1:11" x14ac:dyDescent="0.2">
      <c r="A30" s="1"/>
      <c r="B30" s="234"/>
      <c r="C30" s="1"/>
      <c r="D30" s="2"/>
      <c r="E30" s="2"/>
      <c r="F30" s="5"/>
      <c r="G30" s="5"/>
      <c r="H30" s="5"/>
      <c r="K30" s="1"/>
    </row>
    <row r="31" spans="1:11" x14ac:dyDescent="0.2">
      <c r="A31" s="1"/>
      <c r="B31" s="234"/>
      <c r="C31" s="1"/>
      <c r="D31" s="2"/>
      <c r="E31" s="2"/>
      <c r="F31" s="14"/>
      <c r="G31" s="14"/>
      <c r="H31" s="14"/>
      <c r="K31" s="1"/>
    </row>
    <row r="32" spans="1:11" x14ac:dyDescent="0.2">
      <c r="A32" s="1"/>
      <c r="B32" s="234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234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234"/>
      <c r="C34" s="1"/>
      <c r="D34" s="1"/>
      <c r="E34" s="1"/>
      <c r="F34" s="1"/>
      <c r="G34" s="1"/>
      <c r="H34" s="1"/>
      <c r="I34" s="1"/>
      <c r="J34" s="1"/>
      <c r="K34" s="1"/>
    </row>
  </sheetData>
  <mergeCells count="1">
    <mergeCell ref="A5:K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4ACBC"/>
  </sheetPr>
  <dimension ref="A1:Y36"/>
  <sheetViews>
    <sheetView topLeftCell="B1" zoomScale="66" zoomScaleNormal="66" workbookViewId="0">
      <selection activeCell="K16" sqref="K16"/>
    </sheetView>
  </sheetViews>
  <sheetFormatPr baseColWidth="10" defaultRowHeight="12.75" x14ac:dyDescent="0.2"/>
  <cols>
    <col min="1" max="1" width="2.140625" style="6" hidden="1" customWidth="1"/>
    <col min="2" max="2" width="7.42578125" style="6" customWidth="1"/>
    <col min="3" max="4" width="16" style="6" customWidth="1"/>
    <col min="5" max="5" width="13.7109375" style="6" customWidth="1"/>
    <col min="6" max="6" width="14.42578125" style="6" customWidth="1"/>
    <col min="7" max="7" width="14.5703125" style="40" customWidth="1"/>
    <col min="8" max="8" width="13" style="6" customWidth="1"/>
    <col min="9" max="9" width="15.5703125" style="6" customWidth="1"/>
    <col min="10" max="10" width="14.140625" style="6" customWidth="1"/>
    <col min="11" max="11" width="16.28515625" style="6" customWidth="1"/>
    <col min="12" max="12" width="19.85546875" style="6" customWidth="1"/>
    <col min="13" max="13" width="37.140625" style="6" customWidth="1"/>
    <col min="14" max="16384" width="11.42578125" style="6"/>
  </cols>
  <sheetData>
    <row r="1" spans="2:25" ht="28.5" customHeight="1" x14ac:dyDescent="0.2">
      <c r="E1" s="759" t="str">
        <f>'POLICIAS 2'!C2</f>
        <v>PLANILLA DE SUELDO DE JULIO DE 2019</v>
      </c>
    </row>
    <row r="2" spans="2:25" ht="13.5" thickBot="1" x14ac:dyDescent="0.25"/>
    <row r="3" spans="2:25" ht="57" customHeight="1" thickBot="1" x14ac:dyDescent="0.25">
      <c r="B3" s="207" t="s">
        <v>13</v>
      </c>
      <c r="C3" s="208" t="s">
        <v>1</v>
      </c>
      <c r="D3" s="208" t="s">
        <v>21</v>
      </c>
      <c r="E3" s="583" t="s">
        <v>2</v>
      </c>
      <c r="F3" s="287" t="s">
        <v>16</v>
      </c>
      <c r="G3" s="287" t="s">
        <v>20</v>
      </c>
      <c r="H3" s="288" t="s">
        <v>0</v>
      </c>
      <c r="I3" s="288" t="s">
        <v>10</v>
      </c>
      <c r="J3" s="288" t="s">
        <v>147</v>
      </c>
      <c r="K3" s="208" t="s">
        <v>25</v>
      </c>
      <c r="L3" s="208" t="s">
        <v>26</v>
      </c>
      <c r="M3" s="209" t="s">
        <v>7</v>
      </c>
      <c r="N3" s="4"/>
      <c r="O3" s="4"/>
    </row>
    <row r="4" spans="2:25" ht="45.75" customHeight="1" thickBot="1" x14ac:dyDescent="0.25">
      <c r="B4" s="635" t="s">
        <v>88</v>
      </c>
      <c r="C4" s="636"/>
      <c r="D4" s="636"/>
      <c r="E4" s="636"/>
      <c r="F4" s="636"/>
      <c r="G4" s="636"/>
      <c r="H4" s="636"/>
      <c r="I4" s="636"/>
      <c r="J4" s="636"/>
      <c r="K4" s="636"/>
      <c r="L4" s="636"/>
      <c r="M4" s="637"/>
      <c r="N4" s="4"/>
      <c r="O4" s="4"/>
    </row>
    <row r="5" spans="2:25" ht="60" customHeight="1" x14ac:dyDescent="0.2">
      <c r="B5" s="178">
        <v>1</v>
      </c>
      <c r="C5" s="276" t="s">
        <v>68</v>
      </c>
      <c r="D5" s="272">
        <v>465</v>
      </c>
      <c r="E5" s="169">
        <v>13.95</v>
      </c>
      <c r="F5" s="170">
        <v>33.71</v>
      </c>
      <c r="G5" s="170">
        <v>0</v>
      </c>
      <c r="H5" s="141">
        <v>0</v>
      </c>
      <c r="I5" s="141">
        <v>0</v>
      </c>
      <c r="J5" s="141">
        <v>0</v>
      </c>
      <c r="K5" s="142">
        <f>SUM(E5:J5)</f>
        <v>47.66</v>
      </c>
      <c r="L5" s="142">
        <f>(D5-K5)</f>
        <v>417.34000000000003</v>
      </c>
      <c r="M5" s="171"/>
      <c r="N5" s="4"/>
      <c r="O5" s="4"/>
      <c r="V5" s="7"/>
      <c r="W5" s="7"/>
      <c r="X5" s="7"/>
      <c r="Y5" s="7"/>
    </row>
    <row r="6" spans="2:25" ht="60" customHeight="1" thickBot="1" x14ac:dyDescent="0.25">
      <c r="B6" s="83">
        <v>2</v>
      </c>
      <c r="C6" s="273" t="s">
        <v>124</v>
      </c>
      <c r="D6" s="266">
        <v>370</v>
      </c>
      <c r="E6" s="128">
        <v>11.1</v>
      </c>
      <c r="F6" s="129" t="s">
        <v>57</v>
      </c>
      <c r="G6" s="129">
        <v>0</v>
      </c>
      <c r="H6" s="104">
        <v>27.75</v>
      </c>
      <c r="I6" s="104">
        <v>0</v>
      </c>
      <c r="J6" s="104">
        <v>0</v>
      </c>
      <c r="K6" s="102">
        <f>SUM(E6:J6)</f>
        <v>38.85</v>
      </c>
      <c r="L6" s="102">
        <f>(D6-K6)</f>
        <v>331.15</v>
      </c>
      <c r="M6" s="76"/>
      <c r="N6" s="4"/>
      <c r="O6" s="4"/>
    </row>
    <row r="7" spans="2:25" ht="60" customHeight="1" x14ac:dyDescent="0.2">
      <c r="B7" s="83">
        <v>3</v>
      </c>
      <c r="C7" s="276" t="s">
        <v>68</v>
      </c>
      <c r="D7" s="266">
        <v>360</v>
      </c>
      <c r="E7" s="128">
        <v>10.8</v>
      </c>
      <c r="F7" s="129">
        <v>26.1</v>
      </c>
      <c r="G7" s="129">
        <v>0</v>
      </c>
      <c r="H7" s="103">
        <v>0</v>
      </c>
      <c r="I7" s="103">
        <v>0</v>
      </c>
      <c r="J7" s="103">
        <v>0</v>
      </c>
      <c r="K7" s="102">
        <f>SUM(E7:J7)</f>
        <v>36.900000000000006</v>
      </c>
      <c r="L7" s="102">
        <f>(D7-K7)</f>
        <v>323.10000000000002</v>
      </c>
      <c r="M7" s="76"/>
      <c r="N7" s="4"/>
      <c r="O7" s="4"/>
    </row>
    <row r="8" spans="2:25" ht="60" customHeight="1" thickBot="1" x14ac:dyDescent="0.25">
      <c r="B8" s="83">
        <v>4</v>
      </c>
      <c r="C8" s="268" t="s">
        <v>125</v>
      </c>
      <c r="D8" s="277">
        <v>600</v>
      </c>
      <c r="E8" s="200">
        <v>18</v>
      </c>
      <c r="F8" s="200">
        <v>43.5</v>
      </c>
      <c r="G8" s="200">
        <v>0</v>
      </c>
      <c r="H8" s="102">
        <v>0</v>
      </c>
      <c r="I8" s="322">
        <v>0</v>
      </c>
      <c r="J8" s="220">
        <v>24.32</v>
      </c>
      <c r="K8" s="138">
        <f>SUM(E8:J8)</f>
        <v>85.82</v>
      </c>
      <c r="L8" s="102">
        <f>(D8-K8)</f>
        <v>514.18000000000006</v>
      </c>
      <c r="M8" s="76"/>
      <c r="N8" s="4"/>
      <c r="O8" s="4"/>
    </row>
    <row r="9" spans="2:25" ht="41.25" customHeight="1" thickBot="1" x14ac:dyDescent="0.25">
      <c r="B9" s="635" t="s">
        <v>63</v>
      </c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7"/>
      <c r="N9" s="4"/>
      <c r="O9" s="4"/>
    </row>
    <row r="10" spans="2:25" ht="60" customHeight="1" x14ac:dyDescent="0.2">
      <c r="B10" s="192">
        <v>5</v>
      </c>
      <c r="C10" s="120" t="s">
        <v>126</v>
      </c>
      <c r="D10" s="103">
        <v>515</v>
      </c>
      <c r="E10" s="221">
        <v>15.45</v>
      </c>
      <c r="F10" s="222" t="s">
        <v>40</v>
      </c>
      <c r="G10" s="201">
        <v>0</v>
      </c>
      <c r="H10" s="191">
        <v>0</v>
      </c>
      <c r="I10" s="223">
        <v>30.9</v>
      </c>
      <c r="J10" s="191">
        <v>0</v>
      </c>
      <c r="K10" s="102">
        <f t="shared" ref="K10:K15" si="0">SUM(E10:J10)</f>
        <v>46.349999999999994</v>
      </c>
      <c r="L10" s="102">
        <f t="shared" ref="L10:L15" si="1">(D10-K10)</f>
        <v>468.65</v>
      </c>
      <c r="M10" s="231"/>
      <c r="N10" s="4"/>
      <c r="O10" s="4"/>
    </row>
    <row r="11" spans="2:25" ht="60" customHeight="1" x14ac:dyDescent="0.2">
      <c r="B11" s="192">
        <v>6</v>
      </c>
      <c r="C11" s="120" t="s">
        <v>44</v>
      </c>
      <c r="D11" s="103">
        <v>510</v>
      </c>
      <c r="E11" s="221">
        <v>15.3</v>
      </c>
      <c r="F11" s="222">
        <v>36.979999999999997</v>
      </c>
      <c r="G11" s="201">
        <v>0</v>
      </c>
      <c r="H11" s="191">
        <v>0</v>
      </c>
      <c r="I11" s="223">
        <v>0</v>
      </c>
      <c r="J11" s="191">
        <v>0</v>
      </c>
      <c r="K11" s="102">
        <f t="shared" si="0"/>
        <v>52.28</v>
      </c>
      <c r="L11" s="102">
        <f t="shared" si="1"/>
        <v>457.72</v>
      </c>
      <c r="M11" s="231"/>
      <c r="N11" s="4"/>
      <c r="O11" s="4"/>
    </row>
    <row r="12" spans="2:25" ht="60" customHeight="1" x14ac:dyDescent="0.2">
      <c r="B12" s="59">
        <v>6</v>
      </c>
      <c r="C12" s="268" t="s">
        <v>44</v>
      </c>
      <c r="D12" s="104">
        <v>510</v>
      </c>
      <c r="E12" s="225">
        <v>15.3</v>
      </c>
      <c r="F12" s="225">
        <v>36.979999999999997</v>
      </c>
      <c r="G12" s="182">
        <v>0</v>
      </c>
      <c r="H12" s="224">
        <v>0</v>
      </c>
      <c r="I12" s="224">
        <v>0</v>
      </c>
      <c r="J12" s="224">
        <v>0</v>
      </c>
      <c r="K12" s="137">
        <f t="shared" si="0"/>
        <v>52.28</v>
      </c>
      <c r="L12" s="138">
        <f t="shared" si="1"/>
        <v>457.72</v>
      </c>
      <c r="M12" s="206"/>
      <c r="N12" s="4"/>
      <c r="O12" s="4"/>
    </row>
    <row r="13" spans="2:25" ht="60" customHeight="1" x14ac:dyDescent="0.2">
      <c r="B13" s="192">
        <v>7</v>
      </c>
      <c r="C13" s="677" t="s">
        <v>155</v>
      </c>
      <c r="D13" s="103">
        <v>390</v>
      </c>
      <c r="E13" s="221">
        <v>11.7</v>
      </c>
      <c r="F13" s="222">
        <v>0</v>
      </c>
      <c r="G13" s="676">
        <v>28.28</v>
      </c>
      <c r="H13" s="224">
        <v>0</v>
      </c>
      <c r="I13" s="224">
        <v>0</v>
      </c>
      <c r="J13" s="224">
        <v>0</v>
      </c>
      <c r="K13" s="137">
        <f t="shared" si="0"/>
        <v>39.980000000000004</v>
      </c>
      <c r="L13" s="138">
        <f t="shared" si="1"/>
        <v>350.02</v>
      </c>
      <c r="M13" s="206"/>
      <c r="N13" s="4"/>
      <c r="O13" s="4"/>
    </row>
    <row r="14" spans="2:25" ht="60" customHeight="1" x14ac:dyDescent="0.2">
      <c r="B14" s="192">
        <v>8</v>
      </c>
      <c r="C14" s="268" t="s">
        <v>72</v>
      </c>
      <c r="D14" s="104">
        <v>360</v>
      </c>
      <c r="E14" s="225">
        <v>10.8</v>
      </c>
      <c r="F14" s="225">
        <v>26.1</v>
      </c>
      <c r="G14" s="182">
        <v>0</v>
      </c>
      <c r="H14" s="224">
        <v>0</v>
      </c>
      <c r="I14" s="224">
        <v>0</v>
      </c>
      <c r="J14" s="224">
        <v>0</v>
      </c>
      <c r="K14" s="137">
        <f t="shared" si="0"/>
        <v>36.900000000000006</v>
      </c>
      <c r="L14" s="138">
        <f t="shared" si="1"/>
        <v>323.10000000000002</v>
      </c>
      <c r="M14" s="206"/>
      <c r="N14" s="4"/>
      <c r="O14" s="4"/>
    </row>
    <row r="15" spans="2:25" ht="60" customHeight="1" thickBot="1" x14ac:dyDescent="0.25">
      <c r="B15" s="192">
        <v>9</v>
      </c>
      <c r="C15" s="268" t="s">
        <v>141</v>
      </c>
      <c r="D15" s="104">
        <v>390</v>
      </c>
      <c r="E15" s="225">
        <v>11.7</v>
      </c>
      <c r="F15" s="225">
        <v>0</v>
      </c>
      <c r="G15" s="182">
        <v>28.28</v>
      </c>
      <c r="H15" s="224">
        <v>0</v>
      </c>
      <c r="I15" s="224">
        <v>0</v>
      </c>
      <c r="J15" s="224">
        <v>0</v>
      </c>
      <c r="K15" s="137">
        <f>SUM(E15:J15)</f>
        <v>39.980000000000004</v>
      </c>
      <c r="L15" s="138">
        <f t="shared" si="1"/>
        <v>350.02</v>
      </c>
      <c r="M15" s="206"/>
      <c r="N15" s="4"/>
      <c r="O15" s="4"/>
    </row>
    <row r="16" spans="2:25" ht="54.95" customHeight="1" thickBot="1" x14ac:dyDescent="0.25">
      <c r="B16" s="731" t="s">
        <v>50</v>
      </c>
      <c r="C16" s="732"/>
      <c r="D16" s="115">
        <f>SUM(D5:D15)</f>
        <v>4470</v>
      </c>
      <c r="E16" s="115">
        <f>SUM(E5:E15)</f>
        <v>134.1</v>
      </c>
      <c r="F16" s="115">
        <f>SUM(F5:F15)</f>
        <v>203.36999999999998</v>
      </c>
      <c r="G16" s="115">
        <f>SUM(G5:G15)</f>
        <v>56.56</v>
      </c>
      <c r="H16" s="115">
        <f>SUM(H5:H15)</f>
        <v>27.75</v>
      </c>
      <c r="I16" s="115">
        <f>SUM(I5:I15)</f>
        <v>30.9</v>
      </c>
      <c r="J16" s="115">
        <f>SUM(J5:J15)</f>
        <v>24.32</v>
      </c>
      <c r="K16" s="115">
        <f>SUM(K5:K15)</f>
        <v>477</v>
      </c>
      <c r="L16" s="115">
        <f>SUM(L5:L15)</f>
        <v>3993.0000000000005</v>
      </c>
      <c r="M16" s="549" t="s">
        <v>101</v>
      </c>
      <c r="N16" s="4"/>
    </row>
    <row r="17" spans="2:15" ht="23.25" customHeight="1" x14ac:dyDescent="0.2">
      <c r="B17" s="54"/>
      <c r="C17" s="185"/>
      <c r="D17" s="77"/>
      <c r="E17" s="77"/>
      <c r="F17" s="77"/>
      <c r="G17" s="202"/>
      <c r="H17" s="77"/>
      <c r="I17" s="77"/>
      <c r="J17" s="77"/>
      <c r="K17" s="77"/>
      <c r="L17" s="77"/>
      <c r="M17" s="185"/>
      <c r="N17" s="4"/>
    </row>
    <row r="18" spans="2:15" ht="23.25" customHeight="1" x14ac:dyDescent="0.2">
      <c r="B18" s="54"/>
      <c r="C18" s="185"/>
      <c r="D18" s="77"/>
      <c r="E18" s="77"/>
      <c r="F18" s="77"/>
      <c r="G18" s="202"/>
      <c r="H18" s="77"/>
      <c r="I18" s="77"/>
      <c r="J18" s="77"/>
      <c r="K18" s="77"/>
      <c r="L18" s="77"/>
      <c r="M18" s="185"/>
      <c r="N18" s="4"/>
    </row>
    <row r="19" spans="2:15" ht="23.25" customHeight="1" x14ac:dyDescent="0.2">
      <c r="B19" s="54"/>
      <c r="C19" s="185"/>
      <c r="D19" s="77"/>
      <c r="E19" s="77"/>
      <c r="F19" s="77"/>
      <c r="G19" s="202"/>
      <c r="H19" s="77"/>
      <c r="I19" s="77"/>
      <c r="J19" s="77"/>
      <c r="K19" s="77"/>
      <c r="L19" s="77"/>
      <c r="M19" s="185"/>
      <c r="N19" s="4"/>
    </row>
    <row r="20" spans="2:15" ht="23.25" customHeight="1" x14ac:dyDescent="0.2">
      <c r="B20" s="54"/>
      <c r="C20" s="185" t="str">
        <f>'POLICIAS 2'!B22</f>
        <v xml:space="preserve">SR. HERNAN JOSE TORRES </v>
      </c>
      <c r="D20" s="77"/>
      <c r="E20" s="77"/>
      <c r="F20" s="77" t="str">
        <f>'POLICIAS 2'!E22</f>
        <v xml:space="preserve">LIDO. NAIN ARNELGE FERRUFINO </v>
      </c>
      <c r="G20" s="202"/>
      <c r="H20" s="77"/>
      <c r="I20" s="77"/>
      <c r="J20" s="77" t="str">
        <f>'POLICIAS 2'!I22</f>
        <v xml:space="preserve">LICDA. GLORIA ISABEL GONZALEZ </v>
      </c>
      <c r="K20" s="77"/>
      <c r="L20" s="77"/>
      <c r="M20" s="185" t="str">
        <f>'POLICIAS 2'!C27</f>
        <v xml:space="preserve">LICDA. CARINA PATRICIA FLORES </v>
      </c>
      <c r="N20" s="4"/>
    </row>
    <row r="21" spans="2:15" ht="23.25" customHeight="1" x14ac:dyDescent="0.2">
      <c r="B21" s="54"/>
      <c r="C21" s="185" t="str">
        <f>'POLICIAS 2'!B23</f>
        <v>SINDICO MPAL</v>
      </c>
      <c r="D21" s="77"/>
      <c r="E21" s="77"/>
      <c r="F21" s="77" t="str">
        <f>'POLICIAS 2'!E23</f>
        <v>ALCALDE MPAL.</v>
      </c>
      <c r="G21" s="202"/>
      <c r="H21" s="77"/>
      <c r="I21" s="77"/>
      <c r="J21" s="77" t="str">
        <f>'POLICIAS 2'!I23</f>
        <v>CONTADORA MPAL</v>
      </c>
      <c r="K21" s="77"/>
      <c r="L21" s="77"/>
      <c r="M21" s="185" t="str">
        <f>'POLICIAS 2'!C28</f>
        <v>JEFA DE DESARROLLO HUMANO</v>
      </c>
      <c r="N21" s="4"/>
    </row>
    <row r="22" spans="2:15" ht="23.25" customHeight="1" x14ac:dyDescent="0.2">
      <c r="B22" s="54"/>
      <c r="C22" s="185"/>
      <c r="D22" s="77"/>
      <c r="E22" s="77"/>
      <c r="F22" s="77"/>
      <c r="G22" s="202"/>
      <c r="H22" s="77"/>
      <c r="I22" s="77"/>
      <c r="J22" s="77"/>
      <c r="K22" s="77"/>
      <c r="L22" s="77"/>
      <c r="M22" s="185"/>
      <c r="N22" s="4"/>
    </row>
    <row r="23" spans="2:15" ht="23.25" customHeight="1" x14ac:dyDescent="0.2">
      <c r="B23" s="78"/>
      <c r="C23" s="185"/>
      <c r="D23" s="77"/>
      <c r="E23" s="77"/>
      <c r="F23" s="77"/>
      <c r="G23" s="202"/>
      <c r="H23" s="77"/>
      <c r="I23" s="77"/>
      <c r="J23" s="77"/>
      <c r="K23" s="77"/>
      <c r="L23" s="77"/>
      <c r="M23" s="185"/>
      <c r="N23" s="4"/>
    </row>
    <row r="24" spans="2:15" ht="23.25" customHeight="1" x14ac:dyDescent="0.2">
      <c r="B24" s="78"/>
      <c r="C24" s="185" t="str">
        <f>'POLICIAS 2'!F27</f>
        <v xml:space="preserve">SR. MARIO ALBERTO DIAZ </v>
      </c>
      <c r="D24" s="77"/>
      <c r="E24" s="77"/>
      <c r="F24" s="77"/>
      <c r="G24" s="202"/>
      <c r="H24" s="77"/>
      <c r="I24" s="77"/>
      <c r="J24" s="77"/>
      <c r="K24" s="77"/>
      <c r="L24" s="77"/>
      <c r="M24" s="185"/>
      <c r="N24" s="4"/>
    </row>
    <row r="25" spans="2:15" ht="23.25" customHeight="1" x14ac:dyDescent="0.2">
      <c r="B25" s="78"/>
      <c r="C25" s="185" t="str">
        <f>'POLICIAS 2'!F28</f>
        <v>TESORERO MPLA.</v>
      </c>
      <c r="D25" s="77"/>
      <c r="E25" s="77"/>
      <c r="F25" s="77"/>
      <c r="G25" s="202"/>
      <c r="H25" s="77"/>
      <c r="I25" s="77"/>
      <c r="J25" s="77"/>
      <c r="K25" s="77"/>
      <c r="L25" s="77"/>
      <c r="M25" s="185"/>
      <c r="N25" s="4"/>
    </row>
    <row r="26" spans="2:15" s="35" customFormat="1" ht="23.25" customHeight="1" x14ac:dyDescent="0.25">
      <c r="B26" s="96"/>
      <c r="C26" s="161"/>
      <c r="D26" s="196"/>
      <c r="E26" s="196"/>
      <c r="F26" s="196"/>
      <c r="G26" s="324"/>
      <c r="H26" s="197"/>
      <c r="I26" s="197"/>
      <c r="J26" s="197"/>
      <c r="K26" s="136"/>
      <c r="L26" s="136"/>
      <c r="M26" s="161"/>
    </row>
    <row r="27" spans="2:15" s="35" customFormat="1" ht="23.25" customHeight="1" x14ac:dyDescent="0.25">
      <c r="B27" s="96"/>
      <c r="C27" s="161"/>
      <c r="D27" s="196"/>
      <c r="E27" s="196"/>
      <c r="F27" s="196"/>
      <c r="G27" s="324"/>
      <c r="H27" s="197"/>
      <c r="I27" s="197"/>
      <c r="J27" s="197"/>
      <c r="K27" s="536"/>
      <c r="L27" s="136"/>
      <c r="M27" s="161"/>
    </row>
    <row r="28" spans="2:15" s="16" customFormat="1" ht="20.25" customHeight="1" x14ac:dyDescent="0.25">
      <c r="B28" s="61"/>
      <c r="C28" s="15"/>
      <c r="D28" s="61"/>
      <c r="E28" s="61"/>
      <c r="F28" s="61"/>
      <c r="G28" s="325"/>
      <c r="H28" s="61"/>
      <c r="I28" s="61"/>
      <c r="J28" s="61"/>
      <c r="K28" s="536"/>
      <c r="L28" s="61"/>
      <c r="M28" s="61"/>
      <c r="N28" s="123"/>
      <c r="O28" s="123"/>
    </row>
    <row r="29" spans="2:15" s="16" customFormat="1" ht="20.25" customHeight="1" x14ac:dyDescent="0.25">
      <c r="B29" s="61"/>
      <c r="C29" s="15"/>
      <c r="D29" s="61"/>
      <c r="E29" s="61"/>
      <c r="F29" s="61"/>
      <c r="G29" s="325"/>
      <c r="H29" s="61"/>
      <c r="I29" s="61"/>
      <c r="J29" s="61"/>
      <c r="K29" s="736"/>
      <c r="L29" s="736"/>
      <c r="M29" s="61"/>
      <c r="N29" s="123"/>
    </row>
    <row r="30" spans="2:15" s="35" customFormat="1" ht="20.25" customHeight="1" x14ac:dyDescent="0.25">
      <c r="B30" s="20"/>
      <c r="D30" s="20"/>
      <c r="E30" s="20"/>
      <c r="G30" s="203"/>
      <c r="H30" s="20"/>
      <c r="I30" s="20"/>
      <c r="J30" s="20"/>
      <c r="N30" s="47"/>
    </row>
    <row r="31" spans="2:15" s="35" customFormat="1" ht="20.25" customHeight="1" x14ac:dyDescent="0.25">
      <c r="B31" s="20"/>
      <c r="D31" s="20"/>
      <c r="E31" s="20"/>
      <c r="G31" s="203"/>
      <c r="H31" s="20"/>
      <c r="I31" s="20"/>
      <c r="J31" s="20"/>
      <c r="N31" s="47"/>
    </row>
    <row r="32" spans="2:15" s="35" customFormat="1" ht="20.25" customHeight="1" x14ac:dyDescent="0.25">
      <c r="B32" s="20"/>
      <c r="C32" s="20"/>
      <c r="D32" s="20"/>
      <c r="E32" s="20"/>
      <c r="F32" s="20"/>
      <c r="G32" s="204"/>
      <c r="H32" s="20"/>
      <c r="I32" s="20"/>
      <c r="J32" s="20"/>
      <c r="L32" s="20"/>
    </row>
    <row r="33" spans="3:10" s="35" customFormat="1" ht="15" x14ac:dyDescent="0.25">
      <c r="C33" s="48"/>
      <c r="D33" s="48"/>
      <c r="E33" s="48"/>
      <c r="F33" s="48"/>
      <c r="G33" s="205"/>
      <c r="H33" s="48"/>
      <c r="I33" s="48"/>
      <c r="J33" s="48"/>
    </row>
    <row r="34" spans="3:10" s="35" customFormat="1" ht="15" x14ac:dyDescent="0.25">
      <c r="C34" s="48"/>
      <c r="D34" s="48"/>
      <c r="E34" s="48"/>
      <c r="F34" s="48"/>
      <c r="G34" s="205"/>
      <c r="H34" s="48"/>
      <c r="I34" s="48"/>
      <c r="J34" s="48"/>
    </row>
    <row r="35" spans="3:10" s="35" customFormat="1" ht="14.25" x14ac:dyDescent="0.2">
      <c r="G35" s="203"/>
    </row>
    <row r="36" spans="3:10" s="35" customFormat="1" ht="14.25" x14ac:dyDescent="0.2">
      <c r="G36" s="203"/>
    </row>
  </sheetData>
  <mergeCells count="2">
    <mergeCell ref="K29:L29"/>
    <mergeCell ref="B16:C16"/>
  </mergeCells>
  <printOptions horizontalCentered="1"/>
  <pageMargins left="0.39370078740157483" right="0" top="0.39370078740157483" bottom="3.937007874015748E-2" header="0.23622047244094491" footer="0"/>
  <pageSetup scale="3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tabColor rgb="FF8DC907"/>
  </sheetPr>
  <dimension ref="A1:J34"/>
  <sheetViews>
    <sheetView zoomScale="70" zoomScaleNormal="70" workbookViewId="0">
      <selection activeCell="F9" sqref="F9"/>
    </sheetView>
  </sheetViews>
  <sheetFormatPr baseColWidth="10" defaultRowHeight="12.75" x14ac:dyDescent="0.2"/>
  <cols>
    <col min="1" max="1" width="5.140625" style="6" customWidth="1"/>
    <col min="2" max="2" width="12.85546875" style="6" customWidth="1"/>
    <col min="3" max="3" width="16" style="6" customWidth="1"/>
    <col min="4" max="4" width="17.5703125" style="6" customWidth="1"/>
    <col min="5" max="6" width="18.42578125" style="6" customWidth="1"/>
    <col min="7" max="7" width="18.140625" style="6" customWidth="1"/>
    <col min="8" max="8" width="17.7109375" style="6" customWidth="1"/>
    <col min="9" max="9" width="34.28515625" style="6" customWidth="1"/>
    <col min="10" max="16384" width="11.42578125" style="6"/>
  </cols>
  <sheetData>
    <row r="1" spans="1:10" s="44" customFormat="1" ht="21" x14ac:dyDescent="0.35">
      <c r="A1" s="51"/>
      <c r="B1" s="73"/>
      <c r="C1" s="762" t="str">
        <f>'SERVICIOS GENERALES'!E1</f>
        <v>PLANILLA DE SUELDO DE JULIO DE 2019</v>
      </c>
      <c r="D1" s="51"/>
      <c r="E1" s="51"/>
      <c r="F1" s="51"/>
      <c r="G1" s="6"/>
      <c r="H1" s="96"/>
      <c r="I1" s="6"/>
      <c r="J1" s="75"/>
    </row>
    <row r="2" spans="1:10" s="44" customFormat="1" ht="21.75" thickBot="1" x14ac:dyDescent="0.4">
      <c r="A2" s="51"/>
      <c r="B2" s="73"/>
      <c r="C2" s="762"/>
      <c r="D2" s="51"/>
      <c r="E2" s="51"/>
      <c r="F2" s="51"/>
      <c r="G2" s="6"/>
      <c r="H2" s="96"/>
      <c r="I2" s="6"/>
      <c r="J2" s="75"/>
    </row>
    <row r="3" spans="1:10" ht="93.75" customHeight="1" thickBot="1" x14ac:dyDescent="0.25">
      <c r="A3" s="85" t="s">
        <v>13</v>
      </c>
      <c r="B3" s="84" t="s">
        <v>1</v>
      </c>
      <c r="C3" s="84" t="s">
        <v>21</v>
      </c>
      <c r="D3" s="84" t="s">
        <v>2</v>
      </c>
      <c r="E3" s="84" t="s">
        <v>16</v>
      </c>
      <c r="F3" s="84" t="s">
        <v>20</v>
      </c>
      <c r="G3" s="84" t="s">
        <v>25</v>
      </c>
      <c r="H3" s="602" t="s">
        <v>26</v>
      </c>
      <c r="I3" s="603" t="s">
        <v>7</v>
      </c>
    </row>
    <row r="4" spans="1:10" ht="29.25" customHeight="1" thickBot="1" x14ac:dyDescent="0.25">
      <c r="A4" s="769" t="s">
        <v>82</v>
      </c>
      <c r="B4" s="638"/>
      <c r="C4" s="639"/>
      <c r="D4" s="639"/>
      <c r="E4" s="639"/>
      <c r="F4" s="639"/>
      <c r="G4" s="639"/>
      <c r="H4" s="639"/>
      <c r="I4" s="640"/>
    </row>
    <row r="5" spans="1:10" ht="50.1" customHeight="1" x14ac:dyDescent="0.25">
      <c r="A5" s="254">
        <v>1</v>
      </c>
      <c r="B5" s="429" t="s">
        <v>72</v>
      </c>
      <c r="C5" s="770">
        <v>360</v>
      </c>
      <c r="D5" s="771">
        <v>10.8</v>
      </c>
      <c r="E5" s="771">
        <v>26.1</v>
      </c>
      <c r="F5" s="771">
        <v>0</v>
      </c>
      <c r="G5" s="772">
        <f>SUM(D5:F5)</f>
        <v>36.900000000000006</v>
      </c>
      <c r="H5" s="772">
        <f t="shared" ref="H5:H14" si="0">C5-G5</f>
        <v>323.10000000000002</v>
      </c>
      <c r="I5" s="766"/>
    </row>
    <row r="6" spans="1:10" ht="50.1" customHeight="1" x14ac:dyDescent="0.25">
      <c r="A6" s="192">
        <v>2</v>
      </c>
      <c r="B6" s="542" t="s">
        <v>72</v>
      </c>
      <c r="C6" s="543">
        <v>420</v>
      </c>
      <c r="D6" s="544">
        <v>12.6</v>
      </c>
      <c r="E6" s="544">
        <v>30.45</v>
      </c>
      <c r="F6" s="544">
        <v>0</v>
      </c>
      <c r="G6" s="545">
        <f t="shared" ref="G6:G14" si="1">SUM(D6:F6)</f>
        <v>43.05</v>
      </c>
      <c r="H6" s="452">
        <f t="shared" si="0"/>
        <v>376.95</v>
      </c>
      <c r="I6" s="767"/>
    </row>
    <row r="7" spans="1:10" ht="50.1" customHeight="1" x14ac:dyDescent="0.25">
      <c r="A7" s="59">
        <v>3</v>
      </c>
      <c r="B7" s="451" t="s">
        <v>72</v>
      </c>
      <c r="C7" s="362">
        <v>360</v>
      </c>
      <c r="D7" s="508">
        <v>10.8</v>
      </c>
      <c r="E7" s="508">
        <v>26.1</v>
      </c>
      <c r="F7" s="508">
        <v>0</v>
      </c>
      <c r="G7" s="545">
        <f t="shared" si="1"/>
        <v>36.900000000000006</v>
      </c>
      <c r="H7" s="452">
        <f t="shared" si="0"/>
        <v>323.10000000000002</v>
      </c>
      <c r="I7" s="768"/>
    </row>
    <row r="8" spans="1:10" ht="50.1" customHeight="1" x14ac:dyDescent="0.25">
      <c r="A8" s="59">
        <v>4</v>
      </c>
      <c r="B8" s="451" t="s">
        <v>72</v>
      </c>
      <c r="C8" s="362">
        <v>360</v>
      </c>
      <c r="D8" s="508">
        <v>10.8</v>
      </c>
      <c r="E8" s="508">
        <v>0</v>
      </c>
      <c r="F8" s="508">
        <v>0</v>
      </c>
      <c r="G8" s="545">
        <f t="shared" si="1"/>
        <v>10.8</v>
      </c>
      <c r="H8" s="452">
        <f t="shared" si="0"/>
        <v>349.2</v>
      </c>
      <c r="I8" s="768"/>
    </row>
    <row r="9" spans="1:10" ht="50.1" customHeight="1" x14ac:dyDescent="0.25">
      <c r="A9" s="59">
        <v>5</v>
      </c>
      <c r="B9" s="451" t="s">
        <v>72</v>
      </c>
      <c r="C9" s="362">
        <v>360</v>
      </c>
      <c r="D9" s="508">
        <v>10.8</v>
      </c>
      <c r="E9" s="508">
        <v>26.1</v>
      </c>
      <c r="F9" s="508">
        <v>0</v>
      </c>
      <c r="G9" s="545">
        <f t="shared" si="1"/>
        <v>36.900000000000006</v>
      </c>
      <c r="H9" s="452">
        <f t="shared" si="0"/>
        <v>323.10000000000002</v>
      </c>
      <c r="I9" s="768"/>
    </row>
    <row r="10" spans="1:10" ht="50.1" customHeight="1" x14ac:dyDescent="0.25">
      <c r="A10" s="59">
        <v>6</v>
      </c>
      <c r="B10" s="451" t="s">
        <v>72</v>
      </c>
      <c r="C10" s="362">
        <v>360</v>
      </c>
      <c r="D10" s="508">
        <v>10.8</v>
      </c>
      <c r="E10" s="508">
        <v>26.1</v>
      </c>
      <c r="F10" s="508">
        <v>0</v>
      </c>
      <c r="G10" s="545">
        <f t="shared" si="1"/>
        <v>36.900000000000006</v>
      </c>
      <c r="H10" s="452">
        <f t="shared" si="0"/>
        <v>323.10000000000002</v>
      </c>
      <c r="I10" s="768"/>
    </row>
    <row r="11" spans="1:10" ht="50.1" customHeight="1" x14ac:dyDescent="0.25">
      <c r="A11" s="59">
        <v>7</v>
      </c>
      <c r="B11" s="451" t="s">
        <v>72</v>
      </c>
      <c r="C11" s="362">
        <v>341</v>
      </c>
      <c r="D11" s="508">
        <v>10.23</v>
      </c>
      <c r="E11" s="508">
        <v>0</v>
      </c>
      <c r="F11" s="508">
        <f>+[2]Hoja2!$L$37</f>
        <v>24.72</v>
      </c>
      <c r="G11" s="545">
        <f t="shared" si="1"/>
        <v>34.950000000000003</v>
      </c>
      <c r="H11" s="452">
        <f t="shared" ref="H11" si="2">C11-G11</f>
        <v>306.05</v>
      </c>
      <c r="I11" s="768"/>
    </row>
    <row r="12" spans="1:10" ht="50.1" customHeight="1" x14ac:dyDescent="0.25">
      <c r="A12" s="59">
        <v>8</v>
      </c>
      <c r="B12" s="451" t="s">
        <v>72</v>
      </c>
      <c r="C12" s="362">
        <v>310</v>
      </c>
      <c r="D12" s="508">
        <v>9.3000000000000007</v>
      </c>
      <c r="E12" s="508">
        <v>22.48</v>
      </c>
      <c r="F12" s="508">
        <v>0</v>
      </c>
      <c r="G12" s="545">
        <f t="shared" si="1"/>
        <v>31.78</v>
      </c>
      <c r="H12" s="452">
        <f t="shared" si="0"/>
        <v>278.22000000000003</v>
      </c>
      <c r="I12" s="768"/>
    </row>
    <row r="13" spans="1:10" ht="50.1" customHeight="1" x14ac:dyDescent="0.25">
      <c r="A13" s="59">
        <v>9</v>
      </c>
      <c r="B13" s="451" t="s">
        <v>72</v>
      </c>
      <c r="C13" s="362">
        <v>341</v>
      </c>
      <c r="D13" s="508">
        <v>10.23</v>
      </c>
      <c r="E13" s="508">
        <v>0</v>
      </c>
      <c r="F13" s="508">
        <f>+[2]Hoja2!$L$37</f>
        <v>24.72</v>
      </c>
      <c r="G13" s="545">
        <f t="shared" si="1"/>
        <v>34.950000000000003</v>
      </c>
      <c r="H13" s="452">
        <f t="shared" ref="H13" si="3">C13-G13</f>
        <v>306.05</v>
      </c>
      <c r="I13" s="768"/>
    </row>
    <row r="14" spans="1:10" ht="50.1" customHeight="1" thickBot="1" x14ac:dyDescent="0.3">
      <c r="A14" s="97">
        <v>10</v>
      </c>
      <c r="B14" s="450" t="s">
        <v>72</v>
      </c>
      <c r="C14" s="453">
        <v>310</v>
      </c>
      <c r="D14" s="453">
        <v>9.3000000000000007</v>
      </c>
      <c r="E14" s="454">
        <v>22.48</v>
      </c>
      <c r="F14" s="454">
        <v>0</v>
      </c>
      <c r="G14" s="773">
        <f t="shared" si="1"/>
        <v>31.78</v>
      </c>
      <c r="H14" s="455">
        <f t="shared" si="0"/>
        <v>278.22000000000003</v>
      </c>
      <c r="I14" s="774"/>
    </row>
    <row r="15" spans="1:10" ht="50.1" customHeight="1" thickBot="1" x14ac:dyDescent="0.25">
      <c r="A15" s="763" t="s">
        <v>50</v>
      </c>
      <c r="B15" s="764"/>
      <c r="C15" s="765">
        <f>SUM(C5:C14)</f>
        <v>3522</v>
      </c>
      <c r="D15" s="765">
        <f>SUM(D5:D14)</f>
        <v>105.66</v>
      </c>
      <c r="E15" s="765">
        <f>SUM(E5:E14)</f>
        <v>179.80999999999997</v>
      </c>
      <c r="F15" s="765">
        <f>SUM(F5:F14)</f>
        <v>49.44</v>
      </c>
      <c r="G15" s="765">
        <f>SUM(G5:G14)</f>
        <v>334.91000000000008</v>
      </c>
      <c r="H15" s="765">
        <f>SUM(H5:H14)</f>
        <v>3187.09</v>
      </c>
      <c r="I15" s="652" t="s">
        <v>66</v>
      </c>
    </row>
    <row r="16" spans="1:10" x14ac:dyDescent="0.2">
      <c r="A16" s="30"/>
      <c r="B16" s="17"/>
      <c r="C16" s="29"/>
      <c r="D16" s="29"/>
      <c r="E16" s="29"/>
      <c r="F16" s="29"/>
      <c r="G16" s="29"/>
      <c r="H16" s="29"/>
      <c r="I16" s="21"/>
    </row>
    <row r="17" spans="1:10" x14ac:dyDescent="0.2">
      <c r="A17" s="30"/>
      <c r="B17" s="17"/>
      <c r="C17" s="29"/>
      <c r="D17" s="29"/>
      <c r="E17" s="29"/>
      <c r="F17" s="29"/>
      <c r="G17" s="29"/>
      <c r="H17" s="29"/>
      <c r="I17" s="21"/>
    </row>
    <row r="18" spans="1:10" x14ac:dyDescent="0.2">
      <c r="A18" s="30"/>
      <c r="B18" s="17"/>
      <c r="C18" s="29"/>
      <c r="D18" s="29"/>
      <c r="E18" s="29"/>
      <c r="F18" s="29"/>
      <c r="G18" s="29"/>
      <c r="H18" s="29"/>
      <c r="I18" s="21"/>
    </row>
    <row r="19" spans="1:10" x14ac:dyDescent="0.2">
      <c r="A19" s="30"/>
      <c r="B19" s="27"/>
      <c r="C19" s="797"/>
      <c r="D19" s="797"/>
      <c r="E19" s="797"/>
      <c r="F19" s="797"/>
      <c r="G19" s="797"/>
      <c r="H19" s="797"/>
      <c r="I19" s="27"/>
    </row>
    <row r="20" spans="1:10" x14ac:dyDescent="0.2">
      <c r="A20" s="30"/>
      <c r="B20" s="27" t="str">
        <f>'SERVICIOS GENERALES'!C20</f>
        <v xml:space="preserve">SR. HERNAN JOSE TORRES </v>
      </c>
      <c r="C20" s="797"/>
      <c r="D20" s="797" t="str">
        <f>'SERVICIOS GENERALES'!F20</f>
        <v xml:space="preserve">LIDO. NAIN ARNELGE FERRUFINO </v>
      </c>
      <c r="E20" s="797"/>
      <c r="F20" s="797"/>
      <c r="G20" s="797" t="s">
        <v>172</v>
      </c>
      <c r="H20" s="797"/>
      <c r="I20" s="27"/>
    </row>
    <row r="21" spans="1:10" s="16" customFormat="1" ht="18.75" x14ac:dyDescent="0.3">
      <c r="A21" s="37"/>
      <c r="B21" s="27" t="str">
        <f>'SERVICIOS GENERALES'!C21</f>
        <v>SINDICO MPAL</v>
      </c>
      <c r="C21" s="461"/>
      <c r="D21" s="786" t="str">
        <f>'SERVICIOS GENERALES'!F21</f>
        <v>ALCALDE MPAL.</v>
      </c>
      <c r="E21" s="27"/>
      <c r="F21" s="27"/>
      <c r="G21" s="27" t="s">
        <v>173</v>
      </c>
      <c r="H21" s="74"/>
      <c r="I21" s="27"/>
      <c r="J21" s="172"/>
    </row>
    <row r="22" spans="1:10" s="16" customFormat="1" ht="15.75" x14ac:dyDescent="0.25">
      <c r="A22" s="15"/>
      <c r="B22" s="27"/>
      <c r="C22" s="461"/>
      <c r="D22" s="27"/>
      <c r="E22" s="27"/>
      <c r="F22" s="27"/>
      <c r="G22" s="27"/>
      <c r="H22" s="27"/>
      <c r="I22" s="27"/>
      <c r="J22" s="172"/>
    </row>
    <row r="23" spans="1:10" s="16" customFormat="1" ht="15.75" x14ac:dyDescent="0.25">
      <c r="A23" s="15"/>
      <c r="B23" s="27"/>
      <c r="C23" s="461"/>
      <c r="D23" s="27"/>
      <c r="E23" s="27"/>
      <c r="F23" s="27"/>
      <c r="G23" s="27"/>
      <c r="H23" s="27"/>
      <c r="I23" s="27"/>
      <c r="J23" s="172"/>
    </row>
    <row r="24" spans="1:10" s="16" customFormat="1" ht="15.75" x14ac:dyDescent="0.25">
      <c r="A24" s="15"/>
      <c r="B24" s="27"/>
      <c r="C24" s="461" t="s">
        <v>174</v>
      </c>
      <c r="D24" s="27"/>
      <c r="E24" s="27"/>
      <c r="F24" s="27" t="s">
        <v>167</v>
      </c>
      <c r="G24" s="27"/>
      <c r="H24" s="74"/>
      <c r="I24" s="27"/>
      <c r="J24" s="172"/>
    </row>
    <row r="25" spans="1:10" s="16" customFormat="1" ht="18" customHeight="1" x14ac:dyDescent="0.2">
      <c r="A25" s="642"/>
      <c r="B25" s="74"/>
      <c r="C25" s="798" t="s">
        <v>166</v>
      </c>
      <c r="D25" s="74"/>
      <c r="E25" s="27"/>
      <c r="F25" s="27" t="s">
        <v>168</v>
      </c>
      <c r="G25" s="757"/>
      <c r="H25" s="757"/>
      <c r="I25" s="757"/>
    </row>
    <row r="26" spans="1:10" s="16" customFormat="1" x14ac:dyDescent="0.2">
      <c r="A26" s="642"/>
      <c r="B26" s="74"/>
      <c r="C26" s="27"/>
      <c r="D26" s="74"/>
      <c r="E26" s="74"/>
      <c r="F26" s="74"/>
      <c r="G26" s="757"/>
      <c r="H26" s="757"/>
      <c r="I26" s="757"/>
    </row>
    <row r="27" spans="1:10" s="16" customFormat="1" x14ac:dyDescent="0.2">
      <c r="A27" s="15"/>
      <c r="B27" s="15"/>
      <c r="C27" s="15"/>
      <c r="D27" s="15"/>
      <c r="E27" s="78"/>
      <c r="F27" s="78"/>
      <c r="I27" s="15"/>
    </row>
    <row r="28" spans="1:10" s="16" customFormat="1" x14ac:dyDescent="0.2">
      <c r="A28" s="15"/>
      <c r="B28" s="15"/>
      <c r="C28" s="15"/>
      <c r="D28" s="15"/>
      <c r="E28" s="15"/>
      <c r="F28" s="15"/>
      <c r="I28" s="15"/>
    </row>
    <row r="29" spans="1:10" s="16" customFormat="1" x14ac:dyDescent="0.2">
      <c r="B29" s="173"/>
      <c r="C29" s="173"/>
      <c r="D29" s="173"/>
    </row>
    <row r="30" spans="1:10" s="16" customFormat="1" x14ac:dyDescent="0.2">
      <c r="C30" s="174"/>
      <c r="D30" s="174"/>
      <c r="E30" s="173"/>
      <c r="F30" s="173"/>
    </row>
    <row r="31" spans="1:10" s="16" customFormat="1" x14ac:dyDescent="0.2">
      <c r="C31" s="174"/>
      <c r="D31" s="174"/>
      <c r="E31" s="173"/>
      <c r="F31" s="173"/>
    </row>
    <row r="32" spans="1:10" s="16" customFormat="1" x14ac:dyDescent="0.2">
      <c r="B32" s="173"/>
      <c r="C32" s="32"/>
      <c r="D32" s="32"/>
    </row>
    <row r="33" spans="1:9" x14ac:dyDescent="0.2">
      <c r="A33" s="16"/>
      <c r="B33" s="173"/>
      <c r="C33" s="32"/>
      <c r="D33" s="32"/>
      <c r="E33" s="32"/>
      <c r="F33" s="32"/>
      <c r="G33" s="16"/>
      <c r="H33" s="16"/>
      <c r="I33" s="16"/>
    </row>
    <row r="34" spans="1:9" x14ac:dyDescent="0.2">
      <c r="E34" s="32"/>
      <c r="F34" s="32"/>
    </row>
  </sheetData>
  <mergeCells count="3">
    <mergeCell ref="G26:I26"/>
    <mergeCell ref="G25:I25"/>
    <mergeCell ref="A15:B15"/>
  </mergeCells>
  <phoneticPr fontId="4" type="noConversion"/>
  <printOptions horizontalCentered="1"/>
  <pageMargins left="0.19685039370078741" right="0.15748031496062992" top="0.19685039370078741" bottom="0.11811023622047245" header="0" footer="0"/>
  <pageSetup scale="5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4681C"/>
  </sheetPr>
  <dimension ref="B1:M32"/>
  <sheetViews>
    <sheetView zoomScale="75" zoomScaleNormal="75" zoomScalePageLayoutView="85" workbookViewId="0">
      <selection activeCell="J18" sqref="J18"/>
    </sheetView>
  </sheetViews>
  <sheetFormatPr baseColWidth="10" defaultRowHeight="12.75" x14ac:dyDescent="0.2"/>
  <cols>
    <col min="1" max="1" width="1.85546875" style="6" customWidth="1"/>
    <col min="2" max="2" width="4" style="6" customWidth="1"/>
    <col min="3" max="3" width="16.140625" style="6" customWidth="1"/>
    <col min="4" max="4" width="14.28515625" style="6" customWidth="1"/>
    <col min="5" max="5" width="13.85546875" style="6" customWidth="1"/>
    <col min="6" max="6" width="11.85546875" style="6" customWidth="1"/>
    <col min="7" max="8" width="12" style="6" customWidth="1"/>
    <col min="9" max="9" width="16.7109375" style="6" customWidth="1"/>
    <col min="10" max="10" width="15.85546875" style="6" customWidth="1"/>
    <col min="11" max="11" width="30.85546875" style="6" customWidth="1"/>
    <col min="12" max="16384" width="11.42578125" style="6"/>
  </cols>
  <sheetData>
    <row r="1" spans="2:13" ht="18" x14ac:dyDescent="0.25">
      <c r="E1" s="760" t="str">
        <f>'ASEO 1'!C1</f>
        <v>PLANILLA DE SUELDO DE JULIO DE 2019</v>
      </c>
    </row>
    <row r="2" spans="2:13" s="53" customFormat="1" ht="16.5" thickBot="1" x14ac:dyDescent="0.3">
      <c r="B2" s="111"/>
      <c r="C2" s="96"/>
      <c r="D2" s="96"/>
      <c r="G2" s="96"/>
      <c r="H2" s="96"/>
      <c r="I2" s="96"/>
      <c r="L2" s="96"/>
      <c r="M2" s="96"/>
    </row>
    <row r="3" spans="2:13" s="53" customFormat="1" ht="66" customHeight="1" thickBot="1" x14ac:dyDescent="0.3">
      <c r="B3" s="90" t="s">
        <v>13</v>
      </c>
      <c r="C3" s="93" t="s">
        <v>1</v>
      </c>
      <c r="D3" s="91" t="s">
        <v>21</v>
      </c>
      <c r="E3" s="91" t="s">
        <v>2</v>
      </c>
      <c r="F3" s="91" t="s">
        <v>151</v>
      </c>
      <c r="G3" s="91" t="s">
        <v>49</v>
      </c>
      <c r="H3" s="91" t="s">
        <v>147</v>
      </c>
      <c r="I3" s="91" t="s">
        <v>25</v>
      </c>
      <c r="J3" s="91" t="s">
        <v>26</v>
      </c>
      <c r="K3" s="92" t="s">
        <v>7</v>
      </c>
    </row>
    <row r="4" spans="2:13" s="40" customFormat="1" ht="25.5" customHeight="1" thickBot="1" x14ac:dyDescent="0.25">
      <c r="B4" s="738" t="s">
        <v>96</v>
      </c>
      <c r="C4" s="739"/>
      <c r="D4" s="739"/>
      <c r="E4" s="739"/>
      <c r="F4" s="739"/>
      <c r="G4" s="739"/>
      <c r="H4" s="739"/>
      <c r="I4" s="739"/>
      <c r="J4" s="739"/>
      <c r="K4" s="740"/>
      <c r="L4" s="38"/>
      <c r="M4" s="38"/>
    </row>
    <row r="5" spans="2:13" s="40" customFormat="1" ht="45" customHeight="1" x14ac:dyDescent="0.2">
      <c r="B5" s="319">
        <v>1</v>
      </c>
      <c r="C5" s="314" t="s">
        <v>102</v>
      </c>
      <c r="D5" s="315">
        <v>600</v>
      </c>
      <c r="E5" s="316">
        <v>18</v>
      </c>
      <c r="F5" s="316">
        <v>43.5</v>
      </c>
      <c r="G5" s="316">
        <v>0</v>
      </c>
      <c r="H5" s="316">
        <v>24.32</v>
      </c>
      <c r="I5" s="316">
        <f t="shared" ref="I5:I11" si="0">SUM(E5:H5)</f>
        <v>85.82</v>
      </c>
      <c r="J5" s="316">
        <f t="shared" ref="J5:J11" si="1">+D5-I5</f>
        <v>514.18000000000006</v>
      </c>
      <c r="K5" s="317"/>
      <c r="L5" s="38"/>
      <c r="M5" s="38"/>
    </row>
    <row r="6" spans="2:13" s="40" customFormat="1" ht="45" customHeight="1" x14ac:dyDescent="0.2">
      <c r="B6" s="214">
        <v>2</v>
      </c>
      <c r="C6" s="505" t="s">
        <v>127</v>
      </c>
      <c r="D6" s="318">
        <v>455</v>
      </c>
      <c r="E6" s="263">
        <v>13.65</v>
      </c>
      <c r="F6" s="263">
        <v>32.99</v>
      </c>
      <c r="G6" s="263">
        <v>0</v>
      </c>
      <c r="H6" s="263">
        <v>0</v>
      </c>
      <c r="I6" s="263">
        <f t="shared" si="0"/>
        <v>46.64</v>
      </c>
      <c r="J6" s="263">
        <f t="shared" si="1"/>
        <v>408.36</v>
      </c>
      <c r="K6" s="264" t="s">
        <v>47</v>
      </c>
      <c r="L6" s="38"/>
      <c r="M6" s="38"/>
    </row>
    <row r="7" spans="2:13" s="40" customFormat="1" ht="45" customHeight="1" x14ac:dyDescent="0.2">
      <c r="B7" s="214">
        <v>3</v>
      </c>
      <c r="C7" s="505" t="s">
        <v>142</v>
      </c>
      <c r="D7" s="318">
        <v>380</v>
      </c>
      <c r="E7" s="263">
        <v>11.4</v>
      </c>
      <c r="F7" s="263">
        <v>27.55</v>
      </c>
      <c r="G7" s="263">
        <v>0</v>
      </c>
      <c r="H7" s="263">
        <v>0</v>
      </c>
      <c r="I7" s="263">
        <f t="shared" si="0"/>
        <v>38.950000000000003</v>
      </c>
      <c r="J7" s="263">
        <f t="shared" si="1"/>
        <v>341.05</v>
      </c>
      <c r="K7" s="264"/>
      <c r="L7" s="38"/>
      <c r="M7" s="38"/>
    </row>
    <row r="8" spans="2:13" s="40" customFormat="1" ht="45" customHeight="1" x14ac:dyDescent="0.2">
      <c r="B8" s="116">
        <v>4</v>
      </c>
      <c r="C8" s="106" t="s">
        <v>53</v>
      </c>
      <c r="D8" s="122">
        <v>380</v>
      </c>
      <c r="E8" s="160">
        <v>11.4</v>
      </c>
      <c r="F8" s="160">
        <v>27.55</v>
      </c>
      <c r="G8" s="56">
        <v>0</v>
      </c>
      <c r="H8" s="56">
        <v>0</v>
      </c>
      <c r="I8" s="94">
        <f t="shared" si="0"/>
        <v>38.950000000000003</v>
      </c>
      <c r="J8" s="56">
        <f t="shared" si="1"/>
        <v>341.05</v>
      </c>
      <c r="K8" s="167"/>
      <c r="L8" s="38"/>
      <c r="M8" s="38"/>
    </row>
    <row r="9" spans="2:13" s="40" customFormat="1" ht="45" customHeight="1" x14ac:dyDescent="0.2">
      <c r="B9" s="251">
        <v>5</v>
      </c>
      <c r="C9" s="278" t="s">
        <v>146</v>
      </c>
      <c r="D9" s="279">
        <v>325</v>
      </c>
      <c r="E9" s="252">
        <v>9.75</v>
      </c>
      <c r="F9" s="252">
        <v>23.56</v>
      </c>
      <c r="G9" s="55">
        <v>0</v>
      </c>
      <c r="H9" s="55">
        <v>0</v>
      </c>
      <c r="I9" s="212">
        <f t="shared" si="0"/>
        <v>33.31</v>
      </c>
      <c r="J9" s="55">
        <f t="shared" si="1"/>
        <v>291.69</v>
      </c>
      <c r="K9" s="183"/>
      <c r="L9" s="38"/>
      <c r="M9" s="38"/>
    </row>
    <row r="10" spans="2:13" s="40" customFormat="1" ht="45" customHeight="1" x14ac:dyDescent="0.2">
      <c r="B10" s="251">
        <v>6</v>
      </c>
      <c r="C10" s="278" t="s">
        <v>35</v>
      </c>
      <c r="D10" s="279">
        <v>350</v>
      </c>
      <c r="E10" s="252">
        <v>10.5</v>
      </c>
      <c r="F10" s="252">
        <v>0</v>
      </c>
      <c r="G10" s="212">
        <v>25.38</v>
      </c>
      <c r="H10" s="55">
        <v>0</v>
      </c>
      <c r="I10" s="212">
        <f t="shared" si="0"/>
        <v>35.879999999999995</v>
      </c>
      <c r="J10" s="212">
        <f t="shared" si="1"/>
        <v>314.12</v>
      </c>
      <c r="K10" s="253"/>
      <c r="L10" s="38"/>
      <c r="M10" s="38"/>
    </row>
    <row r="11" spans="2:13" s="40" customFormat="1" ht="45" customHeight="1" thickBot="1" x14ac:dyDescent="0.25">
      <c r="B11" s="162">
        <v>7</v>
      </c>
      <c r="C11" s="249" t="s">
        <v>83</v>
      </c>
      <c r="D11" s="280">
        <v>370</v>
      </c>
      <c r="E11" s="163">
        <v>11.1</v>
      </c>
      <c r="F11" s="163">
        <v>0</v>
      </c>
      <c r="G11" s="164">
        <v>26.83</v>
      </c>
      <c r="H11" s="164">
        <v>0</v>
      </c>
      <c r="I11" s="164">
        <f t="shared" si="0"/>
        <v>37.93</v>
      </c>
      <c r="J11" s="164">
        <f t="shared" si="1"/>
        <v>332.07</v>
      </c>
      <c r="K11" s="165"/>
      <c r="L11" s="38"/>
      <c r="M11" s="38"/>
    </row>
    <row r="12" spans="2:13" s="40" customFormat="1" ht="23.25" customHeight="1" thickBot="1" x14ac:dyDescent="0.25">
      <c r="B12" s="738" t="s">
        <v>64</v>
      </c>
      <c r="C12" s="739"/>
      <c r="D12" s="739"/>
      <c r="E12" s="739"/>
      <c r="F12" s="739"/>
      <c r="G12" s="739"/>
      <c r="H12" s="739"/>
      <c r="I12" s="739"/>
      <c r="J12" s="739"/>
      <c r="K12" s="740"/>
      <c r="L12" s="38"/>
      <c r="M12" s="38"/>
    </row>
    <row r="13" spans="2:13" s="40" customFormat="1" ht="45" customHeight="1" thickBot="1" x14ac:dyDescent="0.25">
      <c r="B13" s="211">
        <v>8</v>
      </c>
      <c r="C13" s="281" t="s">
        <v>98</v>
      </c>
      <c r="D13" s="124">
        <v>380</v>
      </c>
      <c r="E13" s="124">
        <f>D13*3%</f>
        <v>11.4</v>
      </c>
      <c r="F13" s="124">
        <v>27.55</v>
      </c>
      <c r="G13" s="121">
        <v>0</v>
      </c>
      <c r="H13" s="121">
        <v>0</v>
      </c>
      <c r="I13" s="121">
        <f>SUM(E13:H13)</f>
        <v>38.950000000000003</v>
      </c>
      <c r="J13" s="121">
        <f>+D13-I13</f>
        <v>341.05</v>
      </c>
      <c r="K13" s="215"/>
      <c r="L13" s="38"/>
      <c r="M13" s="38"/>
    </row>
    <row r="14" spans="2:13" s="40" customFormat="1" ht="25.5" customHeight="1" thickBot="1" x14ac:dyDescent="0.25">
      <c r="B14" s="738" t="s">
        <v>36</v>
      </c>
      <c r="C14" s="739"/>
      <c r="D14" s="739"/>
      <c r="E14" s="739"/>
      <c r="F14" s="739"/>
      <c r="G14" s="739"/>
      <c r="H14" s="739"/>
      <c r="I14" s="739"/>
      <c r="J14" s="739"/>
      <c r="K14" s="740"/>
      <c r="L14" s="38"/>
      <c r="M14" s="38"/>
    </row>
    <row r="15" spans="2:13" s="40" customFormat="1" ht="45" customHeight="1" x14ac:dyDescent="0.2">
      <c r="B15" s="139">
        <v>9</v>
      </c>
      <c r="C15" s="429" t="s">
        <v>128</v>
      </c>
      <c r="D15" s="294">
        <v>475</v>
      </c>
      <c r="E15" s="127">
        <v>14.25</v>
      </c>
      <c r="F15" s="127">
        <v>34.44</v>
      </c>
      <c r="G15" s="166">
        <v>0</v>
      </c>
      <c r="H15" s="166">
        <v>0</v>
      </c>
      <c r="I15" s="166">
        <f>SUM(E15:H15)</f>
        <v>48.69</v>
      </c>
      <c r="J15" s="166">
        <f>+D15-I15</f>
        <v>426.31</v>
      </c>
      <c r="K15" s="296"/>
      <c r="L15" s="38"/>
      <c r="M15" s="38"/>
    </row>
    <row r="16" spans="2:13" s="40" customFormat="1" ht="45" customHeight="1" x14ac:dyDescent="0.2">
      <c r="B16" s="214">
        <v>10</v>
      </c>
      <c r="C16" s="269" t="s">
        <v>129</v>
      </c>
      <c r="D16" s="122">
        <v>340</v>
      </c>
      <c r="E16" s="160">
        <v>10.199999999999999</v>
      </c>
      <c r="F16" s="160">
        <v>24.65</v>
      </c>
      <c r="G16" s="94">
        <v>0</v>
      </c>
      <c r="H16" s="99">
        <v>0</v>
      </c>
      <c r="I16" s="94">
        <f>SUM(E16:H16)</f>
        <v>34.849999999999994</v>
      </c>
      <c r="J16" s="94">
        <f>+D16-I16</f>
        <v>305.14999999999998</v>
      </c>
      <c r="K16" s="216"/>
      <c r="L16" s="38"/>
      <c r="M16" s="38"/>
    </row>
    <row r="17" spans="2:13" s="40" customFormat="1" ht="45" customHeight="1" thickBot="1" x14ac:dyDescent="0.25">
      <c r="B17" s="210">
        <v>11</v>
      </c>
      <c r="C17" s="506" t="s">
        <v>130</v>
      </c>
      <c r="D17" s="195">
        <v>350</v>
      </c>
      <c r="E17" s="131">
        <v>10.5</v>
      </c>
      <c r="F17" s="297">
        <v>0</v>
      </c>
      <c r="G17" s="297">
        <v>25.38</v>
      </c>
      <c r="H17" s="195">
        <v>0</v>
      </c>
      <c r="I17" s="164">
        <f>SUM(E17:H17)</f>
        <v>35.879999999999995</v>
      </c>
      <c r="J17" s="164">
        <f>+D17-I17</f>
        <v>314.12</v>
      </c>
      <c r="K17" s="298"/>
      <c r="L17" s="38"/>
      <c r="M17" s="38"/>
    </row>
    <row r="18" spans="2:13" ht="45" customHeight="1" thickBot="1" x14ac:dyDescent="0.3">
      <c r="B18" s="158"/>
      <c r="C18" s="670"/>
      <c r="D18" s="213">
        <f>SUM(D5:D17)</f>
        <v>4405</v>
      </c>
      <c r="E18" s="213">
        <f>SUM(E5:E17)</f>
        <v>132.14999999999998</v>
      </c>
      <c r="F18" s="213">
        <f>SUM(F5:F17)</f>
        <v>241.79000000000002</v>
      </c>
      <c r="G18" s="213">
        <f>SUM(G5:G17)</f>
        <v>77.589999999999989</v>
      </c>
      <c r="H18" s="213">
        <f>SUM(H5:H17)</f>
        <v>24.32</v>
      </c>
      <c r="I18" s="213">
        <f>SUM(I5:I17)</f>
        <v>475.84999999999991</v>
      </c>
      <c r="J18" s="213">
        <f>SUM(J5:J17)</f>
        <v>3929.1500000000005</v>
      </c>
      <c r="K18" s="159" t="s">
        <v>79</v>
      </c>
      <c r="L18" s="4"/>
    </row>
    <row r="19" spans="2:13" ht="45" customHeight="1" x14ac:dyDescent="0.2">
      <c r="B19" s="16"/>
      <c r="C19" s="31"/>
      <c r="D19" s="34"/>
      <c r="E19" s="34"/>
      <c r="F19" s="34"/>
      <c r="G19" s="34"/>
      <c r="H19" s="34"/>
      <c r="I19" s="34"/>
      <c r="J19" s="34"/>
      <c r="K19" s="28"/>
    </row>
    <row r="20" spans="2:13" ht="23.25" customHeight="1" x14ac:dyDescent="0.2">
      <c r="B20" s="78"/>
      <c r="C20" s="326" t="str">
        <f>'ASEO 1'!B20</f>
        <v xml:space="preserve">SR. HERNAN JOSE TORRES </v>
      </c>
      <c r="D20" s="344"/>
      <c r="E20" s="344"/>
      <c r="F20" s="344" t="str">
        <f>'ASEO 1'!D20</f>
        <v xml:space="preserve">LIDO. NAIN ARNELGE FERRUFINO </v>
      </c>
      <c r="G20" s="344"/>
      <c r="H20" s="344"/>
      <c r="I20" s="344"/>
      <c r="J20" s="344" t="str">
        <f>'ASEO 1'!G20</f>
        <v xml:space="preserve">LICDA. GLORIA ISABEL GONZALEZ VASQUEZ </v>
      </c>
      <c r="K20" s="345"/>
      <c r="L20" s="78"/>
    </row>
    <row r="21" spans="2:13" ht="23.25" customHeight="1" x14ac:dyDescent="0.2">
      <c r="B21" s="78"/>
      <c r="C21" s="326" t="str">
        <f>'ASEO 1'!B21</f>
        <v>SINDICO MPAL</v>
      </c>
      <c r="D21" s="344"/>
      <c r="E21" s="344"/>
      <c r="F21" s="344" t="str">
        <f>'ASEO 1'!D21</f>
        <v>ALCALDE MPAL.</v>
      </c>
      <c r="G21" s="344"/>
      <c r="H21" s="344"/>
      <c r="I21" s="344"/>
      <c r="J21" s="344" t="str">
        <f>'ASEO 1'!G21</f>
        <v>CONTADORA MPAL.</v>
      </c>
      <c r="K21" s="345"/>
      <c r="L21" s="78"/>
    </row>
    <row r="22" spans="2:13" ht="23.25" customHeight="1" x14ac:dyDescent="0.2">
      <c r="B22" s="78"/>
      <c r="C22" s="326"/>
      <c r="D22" s="344"/>
      <c r="E22" s="344"/>
      <c r="F22" s="344"/>
      <c r="G22" s="344"/>
      <c r="H22" s="344"/>
      <c r="I22" s="344"/>
      <c r="J22" s="344"/>
      <c r="K22" s="345"/>
      <c r="L22" s="78"/>
    </row>
    <row r="23" spans="2:13" ht="23.25" customHeight="1" x14ac:dyDescent="0.2">
      <c r="B23" s="78"/>
      <c r="C23" s="326"/>
      <c r="D23" s="344"/>
      <c r="E23" s="344"/>
      <c r="F23" s="344"/>
      <c r="G23" s="344"/>
      <c r="H23" s="344"/>
      <c r="I23" s="344"/>
      <c r="J23" s="344"/>
      <c r="K23" s="345"/>
      <c r="L23" s="78"/>
    </row>
    <row r="24" spans="2:13" ht="23.25" customHeight="1" x14ac:dyDescent="0.2">
      <c r="B24" s="78"/>
      <c r="C24" s="326" t="str">
        <f>'ASEO 1'!C24</f>
        <v>LICD. CARINA PATRICIA FLORES</v>
      </c>
      <c r="D24" s="344"/>
      <c r="E24" s="344"/>
      <c r="F24" s="344" t="s">
        <v>167</v>
      </c>
      <c r="G24" s="344"/>
      <c r="H24" s="344"/>
      <c r="I24" s="344"/>
      <c r="J24" s="344"/>
      <c r="K24" s="345"/>
      <c r="L24" s="78"/>
    </row>
    <row r="25" spans="2:13" s="49" customFormat="1" ht="15" x14ac:dyDescent="0.25">
      <c r="B25" s="255"/>
      <c r="C25" s="51" t="s">
        <v>166</v>
      </c>
      <c r="D25" s="255"/>
      <c r="E25" s="255"/>
      <c r="F25" s="255" t="s">
        <v>168</v>
      </c>
      <c r="G25" s="107"/>
      <c r="H25" s="107"/>
      <c r="I25" s="51"/>
      <c r="J25" s="51"/>
      <c r="K25" s="51"/>
      <c r="L25" s="78"/>
    </row>
    <row r="26" spans="2:13" s="49" customFormat="1" ht="15" x14ac:dyDescent="0.25">
      <c r="B26" s="51"/>
      <c r="C26" s="125"/>
      <c r="D26" s="125"/>
      <c r="E26" s="125"/>
      <c r="F26" s="125"/>
      <c r="G26" s="78"/>
      <c r="H26" s="78"/>
      <c r="I26" s="107"/>
      <c r="J26" s="107"/>
      <c r="K26" s="107"/>
      <c r="L26" s="107"/>
    </row>
    <row r="27" spans="2:13" s="49" customFormat="1" ht="15" x14ac:dyDescent="0.25">
      <c r="B27" s="51"/>
      <c r="C27" s="125"/>
      <c r="D27" s="125"/>
      <c r="E27" s="125"/>
      <c r="F27" s="125"/>
      <c r="G27" s="78"/>
      <c r="H27" s="78"/>
      <c r="I27" s="107"/>
      <c r="J27" s="107"/>
      <c r="K27" s="107"/>
      <c r="L27" s="107"/>
    </row>
    <row r="28" spans="2:13" s="49" customFormat="1" ht="15" x14ac:dyDescent="0.25">
      <c r="B28" s="51"/>
      <c r="C28" s="125"/>
      <c r="D28" s="125"/>
      <c r="E28" s="737"/>
      <c r="F28" s="737"/>
      <c r="G28" s="737"/>
      <c r="H28" s="737"/>
      <c r="I28" s="737"/>
      <c r="J28" s="737"/>
      <c r="K28" s="737"/>
      <c r="L28" s="107"/>
    </row>
    <row r="29" spans="2:13" s="49" customFormat="1" ht="15" x14ac:dyDescent="0.25">
      <c r="B29" s="73"/>
      <c r="C29" s="73"/>
      <c r="D29" s="73"/>
      <c r="E29" s="73"/>
      <c r="F29" s="73"/>
      <c r="G29" s="187"/>
      <c r="H29" s="187"/>
      <c r="K29" s="51"/>
    </row>
    <row r="30" spans="2:13" s="49" customFormat="1" ht="15" x14ac:dyDescent="0.25">
      <c r="B30" s="73"/>
      <c r="C30" s="73"/>
      <c r="D30" s="73"/>
      <c r="E30" s="73"/>
      <c r="G30" s="107"/>
      <c r="H30" s="107"/>
      <c r="K30" s="73"/>
    </row>
    <row r="31" spans="2:13" ht="15" x14ac:dyDescent="0.25">
      <c r="B31" s="73"/>
      <c r="C31" s="73"/>
      <c r="D31" s="73"/>
      <c r="E31" s="73"/>
      <c r="G31" s="107"/>
      <c r="H31" s="107"/>
      <c r="K31" s="73"/>
    </row>
    <row r="32" spans="2:13" ht="15" x14ac:dyDescent="0.25">
      <c r="B32" s="73"/>
      <c r="C32" s="73"/>
      <c r="D32" s="73"/>
      <c r="E32" s="73"/>
      <c r="F32" s="73"/>
      <c r="G32" s="73"/>
      <c r="H32" s="73"/>
      <c r="I32" s="73"/>
      <c r="J32" s="73"/>
      <c r="K32" s="73"/>
    </row>
  </sheetData>
  <mergeCells count="4">
    <mergeCell ref="E28:K28"/>
    <mergeCell ref="B12:K12"/>
    <mergeCell ref="B14:K14"/>
    <mergeCell ref="B4:K4"/>
  </mergeCells>
  <printOptions horizontalCentered="1"/>
  <pageMargins left="0.19685039370078741" right="0" top="0.39370078740157483" bottom="0" header="0.23622047244094491" footer="0"/>
  <pageSetup paperSize="5" scale="49" orientation="landscape" r:id="rId1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834D5E"/>
  </sheetPr>
  <dimension ref="B4:P29"/>
  <sheetViews>
    <sheetView topLeftCell="A4" zoomScale="84" zoomScaleNormal="84" zoomScalePageLayoutView="85" workbookViewId="0">
      <selection activeCell="E13" sqref="E13"/>
    </sheetView>
  </sheetViews>
  <sheetFormatPr baseColWidth="10" defaultRowHeight="12.75" x14ac:dyDescent="0.2"/>
  <cols>
    <col min="1" max="1" width="8" style="6" customWidth="1"/>
    <col min="2" max="2" width="4" style="6" customWidth="1"/>
    <col min="3" max="3" width="16.7109375" style="6" customWidth="1"/>
    <col min="4" max="4" width="14.28515625" style="6" customWidth="1"/>
    <col min="5" max="5" width="13.85546875" style="6" customWidth="1"/>
    <col min="6" max="6" width="15.5703125" style="6" customWidth="1"/>
    <col min="7" max="7" width="12" style="6" hidden="1" customWidth="1"/>
    <col min="8" max="9" width="12" style="6" customWidth="1"/>
    <col min="10" max="10" width="16.7109375" style="6" customWidth="1"/>
    <col min="11" max="11" width="15.85546875" style="6" customWidth="1"/>
    <col min="12" max="12" width="35.85546875" style="6" customWidth="1"/>
    <col min="13" max="16384" width="11.42578125" style="6"/>
  </cols>
  <sheetData>
    <row r="4" spans="2:16" s="53" customFormat="1" ht="17.25" customHeight="1" x14ac:dyDescent="0.25">
      <c r="E4" s="197" t="str">
        <f>'CENTRO DE FORMACION '!E1</f>
        <v>PLANILLA DE SUELDO DE JULIO DE 2019</v>
      </c>
    </row>
    <row r="5" spans="2:16" ht="16.5" thickBot="1" x14ac:dyDescent="0.3">
      <c r="B5" s="60"/>
      <c r="C5" s="61"/>
      <c r="D5" s="61"/>
      <c r="E5" s="61"/>
      <c r="F5" s="33"/>
      <c r="G5" s="61"/>
      <c r="H5" s="61"/>
      <c r="I5" s="61"/>
      <c r="J5" s="39"/>
      <c r="M5" s="27"/>
      <c r="N5" s="3"/>
    </row>
    <row r="6" spans="2:16" s="53" customFormat="1" ht="83.25" customHeight="1" thickBot="1" x14ac:dyDescent="0.3">
      <c r="B6" s="90" t="s">
        <v>13</v>
      </c>
      <c r="C6" s="93" t="s">
        <v>1</v>
      </c>
      <c r="D6" s="91" t="s">
        <v>21</v>
      </c>
      <c r="E6" s="91" t="s">
        <v>2</v>
      </c>
      <c r="F6" s="91" t="s">
        <v>16</v>
      </c>
      <c r="G6" s="91" t="s">
        <v>54</v>
      </c>
      <c r="H6" s="91" t="s">
        <v>20</v>
      </c>
      <c r="I6" s="91" t="s">
        <v>147</v>
      </c>
      <c r="J6" s="91" t="s">
        <v>25</v>
      </c>
      <c r="K6" s="91" t="s">
        <v>26</v>
      </c>
      <c r="L6" s="92" t="s">
        <v>7</v>
      </c>
    </row>
    <row r="7" spans="2:16" s="40" customFormat="1" ht="20.25" customHeight="1" thickBot="1" x14ac:dyDescent="0.25">
      <c r="B7" s="744" t="s">
        <v>36</v>
      </c>
      <c r="C7" s="745"/>
      <c r="D7" s="745"/>
      <c r="E7" s="745"/>
      <c r="F7" s="745"/>
      <c r="G7" s="745"/>
      <c r="H7" s="745"/>
      <c r="I7" s="745"/>
      <c r="J7" s="745"/>
      <c r="K7" s="745"/>
      <c r="L7" s="746"/>
      <c r="M7" s="38"/>
      <c r="N7" s="38"/>
    </row>
    <row r="8" spans="2:16" s="40" customFormat="1" ht="60" customHeight="1" x14ac:dyDescent="0.2">
      <c r="B8" s="139">
        <v>1</v>
      </c>
      <c r="C8" s="276" t="s">
        <v>75</v>
      </c>
      <c r="D8" s="117">
        <v>420</v>
      </c>
      <c r="E8" s="130">
        <v>12.6</v>
      </c>
      <c r="F8" s="117">
        <v>0</v>
      </c>
      <c r="G8" s="166"/>
      <c r="H8" s="316">
        <v>30.45</v>
      </c>
      <c r="I8" s="316">
        <v>0</v>
      </c>
      <c r="J8" s="316">
        <f>SUM(E8:I8)</f>
        <v>43.05</v>
      </c>
      <c r="K8" s="166">
        <f>+D8-J8</f>
        <v>376.95</v>
      </c>
      <c r="L8" s="258"/>
      <c r="M8" s="38"/>
      <c r="N8" s="38"/>
    </row>
    <row r="9" spans="2:16" s="40" customFormat="1" ht="60" customHeight="1" x14ac:dyDescent="0.2">
      <c r="B9" s="116">
        <v>2</v>
      </c>
      <c r="C9" s="273" t="s">
        <v>97</v>
      </c>
      <c r="D9" s="109">
        <v>350</v>
      </c>
      <c r="E9" s="126">
        <v>10.5</v>
      </c>
      <c r="F9" s="109">
        <v>25.38</v>
      </c>
      <c r="G9" s="94"/>
      <c r="H9" s="56">
        <v>0</v>
      </c>
      <c r="I9" s="56">
        <v>0</v>
      </c>
      <c r="J9" s="56">
        <f>SUM(E9:I9)</f>
        <v>35.879999999999995</v>
      </c>
      <c r="K9" s="94">
        <f>+D9-J9</f>
        <v>314.12</v>
      </c>
      <c r="L9" s="168"/>
      <c r="M9" s="38"/>
      <c r="N9" s="38"/>
    </row>
    <row r="10" spans="2:16" s="40" customFormat="1" ht="60" customHeight="1" thickBot="1" x14ac:dyDescent="0.25">
      <c r="B10" s="299">
        <v>3</v>
      </c>
      <c r="C10" s="271" t="s">
        <v>131</v>
      </c>
      <c r="D10" s="297">
        <v>421</v>
      </c>
      <c r="E10" s="300">
        <v>12.63</v>
      </c>
      <c r="F10" s="297">
        <v>30.52</v>
      </c>
      <c r="G10" s="164"/>
      <c r="H10" s="295">
        <v>0</v>
      </c>
      <c r="I10" s="295">
        <v>0</v>
      </c>
      <c r="J10" s="295">
        <f>SUM(E10:I10)</f>
        <v>43.15</v>
      </c>
      <c r="K10" s="164">
        <f>+D10-J10</f>
        <v>377.85</v>
      </c>
      <c r="L10" s="165"/>
      <c r="M10" s="259"/>
      <c r="N10" s="259"/>
      <c r="O10" s="260"/>
      <c r="P10" s="260"/>
    </row>
    <row r="11" spans="2:16" s="40" customFormat="1" ht="19.5" customHeight="1" thickBot="1" x14ac:dyDescent="0.25">
      <c r="B11" s="741" t="s">
        <v>65</v>
      </c>
      <c r="C11" s="742"/>
      <c r="D11" s="742"/>
      <c r="E11" s="742"/>
      <c r="F11" s="742"/>
      <c r="G11" s="742"/>
      <c r="H11" s="742"/>
      <c r="I11" s="742"/>
      <c r="J11" s="742"/>
      <c r="K11" s="742"/>
      <c r="L11" s="743"/>
      <c r="M11" s="38"/>
      <c r="N11" s="38"/>
    </row>
    <row r="12" spans="2:16" s="40" customFormat="1" ht="60" customHeight="1" thickBot="1" x14ac:dyDescent="0.25">
      <c r="B12" s="210">
        <v>4</v>
      </c>
      <c r="C12" s="282" t="s">
        <v>99</v>
      </c>
      <c r="D12" s="283">
        <v>800</v>
      </c>
      <c r="E12" s="181">
        <v>24</v>
      </c>
      <c r="F12" s="193">
        <v>58</v>
      </c>
      <c r="G12" s="190"/>
      <c r="H12" s="190">
        <v>0</v>
      </c>
      <c r="I12" s="195">
        <v>42.27</v>
      </c>
      <c r="J12" s="190">
        <f>SUM(E12:I12)</f>
        <v>124.27000000000001</v>
      </c>
      <c r="K12" s="190">
        <f>+D12-J12</f>
        <v>675.73</v>
      </c>
      <c r="L12" s="217"/>
      <c r="M12" s="38"/>
      <c r="N12" s="38"/>
    </row>
    <row r="13" spans="2:16" ht="60" customHeight="1" thickBot="1" x14ac:dyDescent="0.3">
      <c r="B13" s="158"/>
      <c r="C13" s="643"/>
      <c r="D13" s="213">
        <f>SUM(D8:D12)</f>
        <v>1991</v>
      </c>
      <c r="E13" s="213">
        <f>SUM(E8:E12)</f>
        <v>59.730000000000004</v>
      </c>
      <c r="F13" s="213">
        <f>SUM(F8:F12)</f>
        <v>113.9</v>
      </c>
      <c r="G13" s="213">
        <f t="shared" ref="E13:K13" si="0">SUM(G8:G12)</f>
        <v>0</v>
      </c>
      <c r="H13" s="213">
        <f>SUM(H8:H12)</f>
        <v>30.45</v>
      </c>
      <c r="I13" s="213">
        <f>SUM(I8:I12)</f>
        <v>42.27</v>
      </c>
      <c r="J13" s="213">
        <f>SUM(J8:J12)</f>
        <v>246.35</v>
      </c>
      <c r="K13" s="213">
        <f>SUM(K8:K12)</f>
        <v>1744.65</v>
      </c>
      <c r="L13" s="159" t="s">
        <v>56</v>
      </c>
      <c r="M13" s="4"/>
    </row>
    <row r="14" spans="2:16" ht="25.5" customHeight="1" x14ac:dyDescent="0.25">
      <c r="B14" s="16"/>
      <c r="C14" s="227"/>
      <c r="D14" s="228"/>
      <c r="E14" s="228"/>
      <c r="F14" s="228"/>
      <c r="G14" s="228"/>
      <c r="H14" s="228"/>
      <c r="I14" s="228"/>
      <c r="J14" s="228"/>
      <c r="K14" s="228"/>
      <c r="L14" s="229"/>
      <c r="M14" s="4"/>
    </row>
    <row r="15" spans="2:16" ht="21" customHeight="1" x14ac:dyDescent="0.2">
      <c r="B15" s="16"/>
      <c r="C15" s="799"/>
      <c r="D15" s="800"/>
      <c r="E15" s="800"/>
      <c r="F15" s="800"/>
      <c r="G15" s="800"/>
      <c r="H15" s="800"/>
      <c r="I15" s="800"/>
      <c r="J15" s="800"/>
      <c r="K15" s="800"/>
      <c r="L15" s="789"/>
      <c r="M15" s="4"/>
    </row>
    <row r="16" spans="2:16" ht="21" customHeight="1" x14ac:dyDescent="0.2">
      <c r="B16" s="16"/>
      <c r="C16" s="799" t="str">
        <f>'CENTRO DE FORMACION '!C20</f>
        <v xml:space="preserve">SR. HERNAN JOSE TORRES </v>
      </c>
      <c r="D16" s="800"/>
      <c r="E16" s="800" t="str">
        <f>'CENTRO DE FORMACION '!F20</f>
        <v xml:space="preserve">LIDO. NAIN ARNELGE FERRUFINO </v>
      </c>
      <c r="F16" s="800"/>
      <c r="G16" s="800"/>
      <c r="H16" s="800"/>
      <c r="I16" s="800" t="str">
        <f>'CENTRO DE FORMACION '!J20</f>
        <v xml:space="preserve">LICDA. GLORIA ISABEL GONZALEZ VASQUEZ </v>
      </c>
      <c r="J16" s="800"/>
      <c r="K16" s="800"/>
      <c r="L16" s="789" t="str">
        <f>'CENTRO DE FORMACION '!C24</f>
        <v>LICD. CARINA PATRICIA FLORES</v>
      </c>
      <c r="M16" s="4"/>
    </row>
    <row r="17" spans="2:13" ht="21" customHeight="1" x14ac:dyDescent="0.2">
      <c r="B17" s="16"/>
      <c r="C17" s="799" t="str">
        <f>'CENTRO DE FORMACION '!C21</f>
        <v>SINDICO MPAL</v>
      </c>
      <c r="D17" s="800"/>
      <c r="E17" s="800" t="str">
        <f>'CENTRO DE FORMACION '!F21</f>
        <v>ALCALDE MPAL.</v>
      </c>
      <c r="F17" s="800"/>
      <c r="G17" s="800"/>
      <c r="H17" s="800"/>
      <c r="I17" s="800" t="str">
        <f>'CENTRO DE FORMACION '!J21</f>
        <v>CONTADORA MPAL.</v>
      </c>
      <c r="J17" s="800"/>
      <c r="K17" s="800"/>
      <c r="L17" s="789" t="str">
        <f>'CENTRO DE FORMACION '!C25</f>
        <v>JEFA DE DESARROLLO HUMANO</v>
      </c>
      <c r="M17" s="4"/>
    </row>
    <row r="18" spans="2:13" ht="23.25" customHeight="1" x14ac:dyDescent="0.2">
      <c r="B18" s="16"/>
      <c r="C18" s="31"/>
      <c r="D18" s="789"/>
      <c r="E18" s="789"/>
      <c r="F18" s="789"/>
      <c r="G18" s="789"/>
      <c r="H18" s="789"/>
      <c r="I18" s="789"/>
      <c r="J18" s="789"/>
      <c r="K18" s="789"/>
      <c r="L18" s="31"/>
    </row>
    <row r="19" spans="2:13" s="49" customFormat="1" ht="19.5" customHeight="1" x14ac:dyDescent="0.2">
      <c r="C19" s="31"/>
      <c r="D19" s="789"/>
      <c r="E19" s="789"/>
      <c r="F19" s="789"/>
      <c r="G19" s="789"/>
      <c r="H19" s="789"/>
      <c r="I19" s="789"/>
      <c r="J19" s="789"/>
      <c r="K19" s="789"/>
      <c r="L19" s="31"/>
    </row>
    <row r="20" spans="2:13" s="49" customFormat="1" x14ac:dyDescent="0.2">
      <c r="C20" s="786" t="str">
        <f>'CENTRO DE FORMACION '!F24</f>
        <v>SR. MARIO ALBERTO DIAZ</v>
      </c>
      <c r="D20" s="27"/>
      <c r="E20" s="27"/>
      <c r="F20" s="27"/>
      <c r="G20" s="27"/>
      <c r="H20" s="27"/>
      <c r="I20" s="27"/>
      <c r="J20" s="27"/>
      <c r="K20" s="27"/>
      <c r="L20" s="27"/>
    </row>
    <row r="21" spans="2:13" s="49" customFormat="1" x14ac:dyDescent="0.2">
      <c r="C21" s="27" t="str">
        <f>'CENTRO DE FORMACION '!F25</f>
        <v>TESORERO MPAL.</v>
      </c>
      <c r="D21" s="27"/>
      <c r="E21" s="27"/>
      <c r="F21" s="27"/>
      <c r="G21" s="27"/>
      <c r="H21" s="27"/>
      <c r="I21" s="27"/>
      <c r="J21" s="27"/>
      <c r="K21" s="27"/>
      <c r="L21" s="27"/>
    </row>
    <row r="22" spans="2:13" s="49" customFormat="1" ht="15" x14ac:dyDescent="0.25">
      <c r="B22" s="255"/>
      <c r="F22" s="15"/>
      <c r="G22" s="15"/>
      <c r="H22" s="18"/>
      <c r="I22" s="18"/>
      <c r="J22" s="255"/>
      <c r="K22" s="255"/>
      <c r="L22" s="255"/>
    </row>
    <row r="23" spans="2:13" s="49" customFormat="1" ht="15" x14ac:dyDescent="0.25">
      <c r="B23" s="51"/>
      <c r="C23" s="15"/>
      <c r="D23" s="125"/>
      <c r="E23" s="125"/>
      <c r="F23" s="125"/>
      <c r="G23" s="256"/>
      <c r="H23" s="256"/>
      <c r="I23" s="107"/>
      <c r="J23" s="107"/>
      <c r="K23" s="15"/>
      <c r="L23" s="107"/>
      <c r="M23" s="107"/>
    </row>
    <row r="24" spans="2:13" s="49" customFormat="1" ht="15" x14ac:dyDescent="0.25">
      <c r="B24" s="51"/>
      <c r="C24" s="15"/>
      <c r="D24" s="125"/>
      <c r="E24" s="125"/>
      <c r="F24" s="15"/>
      <c r="G24" s="187"/>
      <c r="H24" s="187"/>
      <c r="I24" s="107"/>
      <c r="M24" s="107"/>
    </row>
    <row r="25" spans="2:13" s="49" customFormat="1" ht="15.75" customHeight="1" x14ac:dyDescent="0.25">
      <c r="B25" s="51"/>
      <c r="C25" s="125"/>
      <c r="D25" s="125"/>
      <c r="E25" s="257"/>
      <c r="F25" s="257"/>
      <c r="G25" s="257"/>
      <c r="H25" s="257"/>
      <c r="I25" s="257"/>
      <c r="M25" s="107"/>
    </row>
    <row r="26" spans="2:13" s="49" customFormat="1" ht="15" x14ac:dyDescent="0.25">
      <c r="B26" s="73"/>
      <c r="C26" s="73"/>
      <c r="D26" s="73"/>
      <c r="E26" s="73"/>
      <c r="F26" s="73"/>
      <c r="G26" s="187"/>
      <c r="H26" s="187"/>
      <c r="I26" s="187"/>
      <c r="L26" s="51"/>
    </row>
    <row r="27" spans="2:13" s="49" customFormat="1" ht="15" x14ac:dyDescent="0.25">
      <c r="B27" s="73"/>
      <c r="C27" s="73"/>
      <c r="D27" s="73"/>
      <c r="E27" s="73"/>
      <c r="G27" s="107"/>
      <c r="H27" s="107"/>
      <c r="I27" s="107"/>
      <c r="L27" s="73"/>
    </row>
    <row r="28" spans="2:13" ht="15" x14ac:dyDescent="0.25">
      <c r="B28" s="73"/>
      <c r="C28" s="73"/>
      <c r="D28" s="73"/>
      <c r="E28" s="73"/>
      <c r="G28" s="107"/>
      <c r="H28" s="107"/>
      <c r="I28" s="107"/>
      <c r="L28" s="73"/>
    </row>
    <row r="29" spans="2:13" ht="15" x14ac:dyDescent="0.25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</row>
  </sheetData>
  <mergeCells count="2">
    <mergeCell ref="B11:L11"/>
    <mergeCell ref="B7:L7"/>
  </mergeCells>
  <printOptions horizontalCentered="1"/>
  <pageMargins left="0.19685039370078741" right="0" top="0.39370078740157483" bottom="0" header="0.23622047244094491" footer="0"/>
  <pageSetup paperSize="5" scale="59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O27"/>
  <sheetViews>
    <sheetView zoomScale="70" zoomScaleNormal="70" workbookViewId="0">
      <selection activeCell="K13" sqref="K13"/>
    </sheetView>
  </sheetViews>
  <sheetFormatPr baseColWidth="10" defaultRowHeight="12.75" x14ac:dyDescent="0.2"/>
  <cols>
    <col min="1" max="1" width="1.28515625" style="7" customWidth="1"/>
    <col min="2" max="2" width="5.28515625" style="7" customWidth="1"/>
    <col min="3" max="3" width="25.140625" style="7" customWidth="1"/>
    <col min="4" max="4" width="15.140625" style="7" customWidth="1"/>
    <col min="5" max="5" width="13.5703125" style="7" customWidth="1"/>
    <col min="6" max="6" width="12.42578125" style="7" customWidth="1"/>
    <col min="7" max="7" width="13.5703125" style="7" customWidth="1"/>
    <col min="8" max="8" width="19" style="7" hidden="1" customWidth="1"/>
    <col min="9" max="9" width="13.7109375" style="7" customWidth="1"/>
    <col min="10" max="10" width="19" style="7" customWidth="1"/>
    <col min="11" max="11" width="17.28515625" style="7" customWidth="1"/>
    <col min="12" max="12" width="35.140625" style="7" customWidth="1"/>
    <col min="13" max="16384" width="11.42578125" style="7"/>
  </cols>
  <sheetData>
    <row r="1" spans="1:12" x14ac:dyDescent="0.2">
      <c r="E1" s="759" t="str">
        <f>'GESTION T.'!E4</f>
        <v>PLANILLA DE SUELDO DE JULIO DE 2019</v>
      </c>
    </row>
    <row r="2" spans="1:12" ht="15.75" customHeight="1" thickBot="1" x14ac:dyDescent="0.45">
      <c r="B2" s="60"/>
      <c r="E2" s="33"/>
      <c r="F2" s="33"/>
      <c r="G2" s="33"/>
      <c r="H2" s="474"/>
      <c r="I2" s="474"/>
      <c r="J2" s="96"/>
      <c r="L2" s="19"/>
    </row>
    <row r="3" spans="1:12" ht="64.5" customHeight="1" thickBot="1" x14ac:dyDescent="0.25">
      <c r="B3" s="41" t="s">
        <v>13</v>
      </c>
      <c r="C3" s="43" t="s">
        <v>28</v>
      </c>
      <c r="D3" s="622" t="s">
        <v>14</v>
      </c>
      <c r="E3" s="625" t="s">
        <v>15</v>
      </c>
      <c r="F3" s="622" t="s">
        <v>16</v>
      </c>
      <c r="G3" s="622" t="s">
        <v>20</v>
      </c>
      <c r="H3" s="50" t="s">
        <v>32</v>
      </c>
      <c r="I3" s="547" t="s">
        <v>147</v>
      </c>
      <c r="J3" s="43" t="s">
        <v>17</v>
      </c>
      <c r="K3" s="43" t="s">
        <v>18</v>
      </c>
      <c r="L3" s="58" t="s">
        <v>19</v>
      </c>
    </row>
    <row r="4" spans="1:12" s="244" customFormat="1" ht="32.25" customHeight="1" thickBot="1" x14ac:dyDescent="0.25">
      <c r="B4" s="747" t="s">
        <v>121</v>
      </c>
      <c r="C4" s="748"/>
      <c r="D4" s="493">
        <f>SUM(D5:D7)</f>
        <v>2990</v>
      </c>
      <c r="E4" s="493">
        <f t="shared" ref="E4:K4" si="0">SUM(E5:E7)</f>
        <v>70.5</v>
      </c>
      <c r="F4" s="493">
        <f t="shared" si="0"/>
        <v>216.78</v>
      </c>
      <c r="G4" s="493">
        <f t="shared" si="0"/>
        <v>0</v>
      </c>
      <c r="H4" s="493">
        <f t="shared" si="0"/>
        <v>0</v>
      </c>
      <c r="I4" s="493">
        <f t="shared" si="0"/>
        <v>239.62</v>
      </c>
      <c r="J4" s="493">
        <f t="shared" si="0"/>
        <v>526.9</v>
      </c>
      <c r="K4" s="493">
        <f t="shared" si="0"/>
        <v>2463.1</v>
      </c>
      <c r="L4" s="492"/>
    </row>
    <row r="5" spans="1:12" ht="50.1" customHeight="1" x14ac:dyDescent="0.2">
      <c r="B5" s="503">
        <v>1</v>
      </c>
      <c r="C5" s="502" t="s">
        <v>120</v>
      </c>
      <c r="D5" s="501">
        <v>1500</v>
      </c>
      <c r="E5" s="499">
        <v>30</v>
      </c>
      <c r="F5" s="499">
        <v>108.75</v>
      </c>
      <c r="G5" s="499">
        <v>0</v>
      </c>
      <c r="H5" s="499"/>
      <c r="I5" s="500">
        <v>153.19999999999999</v>
      </c>
      <c r="J5" s="499">
        <f>SUM(E5:I5)</f>
        <v>291.95</v>
      </c>
      <c r="K5" s="499">
        <f>+D5-J5</f>
        <v>1208.05</v>
      </c>
      <c r="L5" s="498"/>
    </row>
    <row r="6" spans="1:12" ht="50.1" customHeight="1" x14ac:dyDescent="0.2">
      <c r="B6" s="189">
        <v>2</v>
      </c>
      <c r="C6" s="265" t="s">
        <v>119</v>
      </c>
      <c r="D6" s="497">
        <v>1140</v>
      </c>
      <c r="E6" s="495">
        <v>30</v>
      </c>
      <c r="F6" s="495">
        <v>82.65</v>
      </c>
      <c r="G6" s="495">
        <v>0</v>
      </c>
      <c r="H6" s="495"/>
      <c r="I6" s="496">
        <v>86.42</v>
      </c>
      <c r="J6" s="495">
        <f>SUM(E6:I6)</f>
        <v>199.07</v>
      </c>
      <c r="K6" s="495">
        <f>+D6-J6</f>
        <v>940.93000000000006</v>
      </c>
      <c r="L6" s="494"/>
    </row>
    <row r="7" spans="1:12" ht="50.1" customHeight="1" thickBot="1" x14ac:dyDescent="0.25">
      <c r="A7" s="7">
        <v>3</v>
      </c>
      <c r="B7" s="691">
        <v>3</v>
      </c>
      <c r="C7" s="688" t="s">
        <v>157</v>
      </c>
      <c r="D7" s="689">
        <v>350</v>
      </c>
      <c r="E7" s="690">
        <v>10.5</v>
      </c>
      <c r="F7" s="690">
        <v>25.38</v>
      </c>
      <c r="G7" s="478">
        <v>0</v>
      </c>
      <c r="H7" s="478"/>
      <c r="I7" s="686">
        <v>0</v>
      </c>
      <c r="J7" s="495">
        <f>SUM(E7:I7)</f>
        <v>35.879999999999995</v>
      </c>
      <c r="K7" s="495">
        <f>+D7-J7</f>
        <v>314.12</v>
      </c>
      <c r="L7" s="687"/>
    </row>
    <row r="8" spans="1:12" ht="30.75" customHeight="1" thickBot="1" x14ac:dyDescent="0.25">
      <c r="B8" s="747" t="s">
        <v>118</v>
      </c>
      <c r="C8" s="748"/>
      <c r="D8" s="493">
        <f>D9</f>
        <v>700</v>
      </c>
      <c r="E8" s="493">
        <f>E9</f>
        <v>21</v>
      </c>
      <c r="F8" s="493">
        <f t="shared" ref="E8:K8" si="1">F9</f>
        <v>50.75</v>
      </c>
      <c r="G8" s="493">
        <f t="shared" si="1"/>
        <v>0</v>
      </c>
      <c r="H8" s="493">
        <f t="shared" si="1"/>
        <v>0</v>
      </c>
      <c r="I8" s="493">
        <f t="shared" si="1"/>
        <v>33.299999999999997</v>
      </c>
      <c r="J8" s="493">
        <f>J9</f>
        <v>105.05</v>
      </c>
      <c r="K8" s="493">
        <f t="shared" si="1"/>
        <v>594.95000000000005</v>
      </c>
      <c r="L8" s="492"/>
    </row>
    <row r="9" spans="1:12" ht="50.1" customHeight="1" thickBot="1" x14ac:dyDescent="0.25">
      <c r="B9" s="491">
        <v>3</v>
      </c>
      <c r="C9" s="490" t="s">
        <v>117</v>
      </c>
      <c r="D9" s="489">
        <v>700</v>
      </c>
      <c r="E9" s="488">
        <v>21</v>
      </c>
      <c r="F9" s="488">
        <v>50.75</v>
      </c>
      <c r="G9" s="488">
        <v>0</v>
      </c>
      <c r="H9" s="487"/>
      <c r="I9" s="486">
        <v>33.299999999999997</v>
      </c>
      <c r="J9" s="485">
        <f>SUM(E9:I9)</f>
        <v>105.05</v>
      </c>
      <c r="K9" s="485">
        <f>+D9-J9</f>
        <v>594.95000000000005</v>
      </c>
      <c r="L9" s="484"/>
    </row>
    <row r="10" spans="1:12" ht="28.5" customHeight="1" thickBot="1" x14ac:dyDescent="0.25">
      <c r="B10" s="749" t="s">
        <v>116</v>
      </c>
      <c r="C10" s="750"/>
      <c r="D10" s="483">
        <f>+D11</f>
        <v>600</v>
      </c>
      <c r="E10" s="483">
        <f>+E11</f>
        <v>18</v>
      </c>
      <c r="F10" s="483">
        <f>+F11</f>
        <v>0</v>
      </c>
      <c r="G10" s="483">
        <f>+G11</f>
        <v>43.5</v>
      </c>
      <c r="H10" s="483">
        <f t="shared" ref="E10:K10" si="2">+H11</f>
        <v>0</v>
      </c>
      <c r="I10" s="483">
        <f>+I11</f>
        <v>24.32</v>
      </c>
      <c r="J10" s="483">
        <f>+J11</f>
        <v>85.82</v>
      </c>
      <c r="K10" s="483">
        <f>+K11</f>
        <v>514.18000000000006</v>
      </c>
      <c r="L10" s="482"/>
    </row>
    <row r="11" spans="1:12" ht="50.1" customHeight="1" thickBot="1" x14ac:dyDescent="0.25">
      <c r="B11" s="476">
        <v>4</v>
      </c>
      <c r="C11" s="481" t="s">
        <v>115</v>
      </c>
      <c r="D11" s="480">
        <v>600</v>
      </c>
      <c r="E11" s="480">
        <v>18</v>
      </c>
      <c r="F11" s="480">
        <v>0</v>
      </c>
      <c r="G11" s="480">
        <v>43.5</v>
      </c>
      <c r="H11" s="480"/>
      <c r="I11" s="479">
        <v>24.32</v>
      </c>
      <c r="J11" s="478">
        <f>SUM(E11:I11)</f>
        <v>85.82</v>
      </c>
      <c r="K11" s="478">
        <f>+D11-J11</f>
        <v>514.18000000000006</v>
      </c>
      <c r="L11" s="477"/>
    </row>
    <row r="12" spans="1:12" ht="50.1" customHeight="1" thickBot="1" x14ac:dyDescent="0.25">
      <c r="B12" s="719" t="s">
        <v>8</v>
      </c>
      <c r="C12" s="720"/>
      <c r="D12" s="132">
        <f>+D10+D8+D4</f>
        <v>4290</v>
      </c>
      <c r="E12" s="132">
        <f>+E10+E8+E4</f>
        <v>109.5</v>
      </c>
      <c r="F12" s="132">
        <f>+F8+F4</f>
        <v>267.52999999999997</v>
      </c>
      <c r="G12" s="132">
        <f>+G10</f>
        <v>43.5</v>
      </c>
      <c r="H12" s="132" t="e">
        <f>+H4+H8+#REF!+H10+#REF!</f>
        <v>#REF!</v>
      </c>
      <c r="I12" s="132">
        <f>+I10+I8+I4</f>
        <v>297.24</v>
      </c>
      <c r="J12" s="132">
        <f>+J10+J8+J4</f>
        <v>717.77</v>
      </c>
      <c r="K12" s="132">
        <f>+K10+K8+K4</f>
        <v>3572.23</v>
      </c>
      <c r="L12" s="475" t="s">
        <v>51</v>
      </c>
    </row>
    <row r="13" spans="1:12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1:12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1:12" x14ac:dyDescent="0.2">
      <c r="B15" s="13"/>
      <c r="C15" s="3"/>
      <c r="D15" s="343"/>
      <c r="E15" s="343"/>
      <c r="F15" s="343"/>
      <c r="G15" s="343"/>
      <c r="H15" s="343"/>
      <c r="I15" s="343"/>
      <c r="J15" s="343"/>
      <c r="K15" s="343"/>
      <c r="L15" s="5"/>
    </row>
    <row r="16" spans="1:12" x14ac:dyDescent="0.2">
      <c r="B16" s="13"/>
      <c r="C16" s="3" t="str">
        <f>'GESTION T.'!C16</f>
        <v xml:space="preserve">SR. HERNAN JOSE TORRES </v>
      </c>
      <c r="D16" s="343"/>
      <c r="E16" s="343" t="str">
        <f>'GESTION T.'!E16</f>
        <v xml:space="preserve">LIDO. NAIN ARNELGE FERRUFINO </v>
      </c>
      <c r="F16" s="343"/>
      <c r="G16" s="343"/>
      <c r="H16" s="343"/>
      <c r="I16" s="343"/>
      <c r="J16" s="343" t="str">
        <f>'GESTION T.'!I16</f>
        <v xml:space="preserve">LICDA. GLORIA ISABEL GONZALEZ VASQUEZ </v>
      </c>
      <c r="K16" s="343"/>
      <c r="L16" s="5"/>
    </row>
    <row r="17" spans="2:15" ht="15" x14ac:dyDescent="0.25">
      <c r="B17" s="255"/>
      <c r="C17" s="74" t="str">
        <f>'GESTION T.'!C17</f>
        <v>SINDICO MPAL</v>
      </c>
      <c r="D17" s="135"/>
      <c r="E17" s="135" t="str">
        <f>'GESTION T.'!E17</f>
        <v>ALCALDE MPAL.</v>
      </c>
      <c r="F17" s="135"/>
      <c r="G17" s="135"/>
      <c r="H17" s="135"/>
      <c r="I17" s="135"/>
      <c r="J17" s="135" t="str">
        <f>'GESTION T.'!I17</f>
        <v>CONTADORA MPAL.</v>
      </c>
      <c r="K17" s="135"/>
      <c r="L17" s="51"/>
    </row>
    <row r="18" spans="2:15" ht="15" x14ac:dyDescent="0.25">
      <c r="B18" s="255"/>
      <c r="C18" s="74"/>
      <c r="D18" s="135"/>
      <c r="E18" s="135"/>
      <c r="F18" s="135"/>
      <c r="G18" s="135"/>
      <c r="H18" s="135"/>
      <c r="I18" s="135"/>
      <c r="J18" s="135"/>
      <c r="K18" s="135"/>
      <c r="L18" s="51"/>
    </row>
    <row r="19" spans="2:15" ht="15" x14ac:dyDescent="0.25">
      <c r="B19" s="255"/>
      <c r="C19" s="74"/>
      <c r="D19" s="135"/>
      <c r="E19" s="135"/>
      <c r="F19" s="135"/>
      <c r="G19" s="135"/>
      <c r="H19" s="135"/>
      <c r="I19" s="135"/>
      <c r="J19" s="135"/>
      <c r="K19" s="135"/>
      <c r="L19" s="51"/>
      <c r="M19" s="5"/>
    </row>
    <row r="20" spans="2:15" ht="15" x14ac:dyDescent="0.25">
      <c r="B20" s="255"/>
      <c r="C20" s="74"/>
      <c r="D20" s="135"/>
      <c r="E20" s="135"/>
      <c r="F20" s="135"/>
      <c r="G20" s="135"/>
      <c r="H20" s="135"/>
      <c r="I20" s="135"/>
      <c r="J20" s="135"/>
      <c r="K20" s="135"/>
      <c r="L20" s="51"/>
      <c r="M20" s="5"/>
    </row>
    <row r="21" spans="2:15" s="53" customFormat="1" ht="15.75" x14ac:dyDescent="0.25">
      <c r="C21" s="801" t="str">
        <f>'GESTION T.'!L16</f>
        <v>LICD. CARINA PATRICIA FLORES</v>
      </c>
      <c r="D21" s="74"/>
      <c r="E21" s="74"/>
      <c r="F21" s="74"/>
      <c r="G21" s="801" t="str">
        <f>'GESTION T.'!C20</f>
        <v>SR. MARIO ALBERTO DIAZ</v>
      </c>
      <c r="H21" s="74"/>
      <c r="I21" s="74"/>
      <c r="J21" s="74"/>
      <c r="K21" s="74"/>
      <c r="M21" s="13"/>
      <c r="N21" s="7"/>
      <c r="O21" s="7"/>
    </row>
    <row r="22" spans="2:15" ht="18.75" customHeight="1" x14ac:dyDescent="0.25">
      <c r="C22" s="788" t="str">
        <f>'GESTION T.'!L17</f>
        <v>JEFA DE DESARROLLO HUMANO</v>
      </c>
      <c r="D22" s="3"/>
      <c r="E22" s="3"/>
      <c r="F22" s="641"/>
      <c r="G22" s="641" t="str">
        <f>'GESTION T.'!C21</f>
        <v>TESORERO MPAL.</v>
      </c>
      <c r="H22" s="74"/>
      <c r="I22" s="3"/>
      <c r="J22" s="74"/>
      <c r="K22" s="74"/>
      <c r="L22" s="51"/>
      <c r="M22" s="5"/>
    </row>
    <row r="23" spans="2:15" ht="15" x14ac:dyDescent="0.25">
      <c r="B23" s="51"/>
      <c r="C23" s="74"/>
      <c r="D23" s="74"/>
      <c r="E23" s="74"/>
      <c r="F23" s="74"/>
      <c r="G23" s="74"/>
      <c r="H23" s="74"/>
      <c r="I23" s="74"/>
      <c r="J23" s="3"/>
      <c r="K23" s="3"/>
    </row>
    <row r="24" spans="2:15" x14ac:dyDescent="0.2">
      <c r="B24" s="1"/>
      <c r="C24" s="4"/>
      <c r="D24" s="4"/>
      <c r="E24" s="3"/>
      <c r="F24" s="343"/>
      <c r="G24" s="343"/>
      <c r="H24" s="343"/>
      <c r="I24" s="343"/>
      <c r="J24" s="4"/>
      <c r="K24" s="4"/>
      <c r="L24" s="1"/>
    </row>
    <row r="25" spans="2:15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5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5" x14ac:dyDescent="0.2">
      <c r="B27" s="1"/>
      <c r="C27" s="1"/>
      <c r="D27" s="1"/>
      <c r="E27" s="1"/>
      <c r="F27" s="1"/>
      <c r="G27" s="1"/>
      <c r="H27" s="1"/>
      <c r="I27" s="1"/>
    </row>
  </sheetData>
  <mergeCells count="4">
    <mergeCell ref="B4:C4"/>
    <mergeCell ref="B8:C8"/>
    <mergeCell ref="B10:C10"/>
    <mergeCell ref="B12:C12"/>
  </mergeCells>
  <printOptions horizontalCentered="1"/>
  <pageMargins left="0.59055118110236227" right="0" top="0.19685039370078741" bottom="3.937007874015748E-2" header="0.19685039370078741" footer="0"/>
  <pageSetup paperSize="5" scale="4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0000"/>
  </sheetPr>
  <dimension ref="B2:N24"/>
  <sheetViews>
    <sheetView topLeftCell="A2" zoomScale="71" zoomScaleNormal="71" workbookViewId="0">
      <selection activeCell="F32" sqref="F32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7" width="16.28515625" style="7" customWidth="1"/>
    <col min="8" max="8" width="16" style="7" customWidth="1"/>
    <col min="9" max="9" width="19" style="7" hidden="1" customWidth="1"/>
    <col min="10" max="10" width="19.28515625" style="7" customWidth="1"/>
    <col min="11" max="11" width="19.5703125" style="7" customWidth="1"/>
    <col min="12" max="12" width="40.5703125" style="7" customWidth="1"/>
    <col min="13" max="16384" width="11.42578125" style="7"/>
  </cols>
  <sheetData>
    <row r="2" spans="2:14" ht="32.25" customHeight="1" x14ac:dyDescent="0.25">
      <c r="E2" s="760" t="str">
        <f>'UNIDAD JURIDICA'!E1</f>
        <v>PLANILLA DE SUELDO DE JULIO DE 2019</v>
      </c>
    </row>
    <row r="3" spans="2:14" ht="15.75" customHeight="1" thickBot="1" x14ac:dyDescent="0.45">
      <c r="B3" s="60"/>
      <c r="E3" s="33"/>
      <c r="F3" s="33"/>
      <c r="G3" s="33"/>
      <c r="I3" s="474"/>
      <c r="K3" s="61"/>
      <c r="L3" s="19"/>
    </row>
    <row r="4" spans="2:14" ht="75.75" customHeight="1" thickBot="1" x14ac:dyDescent="0.25">
      <c r="B4" s="41" t="s">
        <v>13</v>
      </c>
      <c r="C4" s="43" t="s">
        <v>28</v>
      </c>
      <c r="D4" s="43" t="s">
        <v>14</v>
      </c>
      <c r="E4" s="42" t="s">
        <v>15</v>
      </c>
      <c r="F4" s="43" t="s">
        <v>16</v>
      </c>
      <c r="G4" s="43" t="s">
        <v>20</v>
      </c>
      <c r="H4" s="219" t="s">
        <v>147</v>
      </c>
      <c r="I4" s="50" t="s">
        <v>32</v>
      </c>
      <c r="J4" s="43" t="s">
        <v>17</v>
      </c>
      <c r="K4" s="43" t="s">
        <v>18</v>
      </c>
      <c r="L4" s="58" t="s">
        <v>19</v>
      </c>
    </row>
    <row r="5" spans="2:14" s="244" customFormat="1" ht="35.25" customHeight="1" thickBot="1" x14ac:dyDescent="0.25">
      <c r="B5" s="716" t="s">
        <v>114</v>
      </c>
      <c r="C5" s="717"/>
      <c r="D5" s="473">
        <f t="shared" ref="D5:H5" si="0">+D6</f>
        <v>3000</v>
      </c>
      <c r="E5" s="473">
        <f t="shared" si="0"/>
        <v>30</v>
      </c>
      <c r="F5" s="473">
        <f t="shared" si="0"/>
        <v>217.5</v>
      </c>
      <c r="G5" s="473">
        <f t="shared" si="0"/>
        <v>0</v>
      </c>
      <c r="H5" s="473">
        <f t="shared" si="0"/>
        <v>502.89</v>
      </c>
      <c r="I5" s="473">
        <f t="shared" ref="I5:K5" si="1">+I6</f>
        <v>0</v>
      </c>
      <c r="J5" s="473">
        <f>+J6</f>
        <v>750.39</v>
      </c>
      <c r="K5" s="473">
        <f t="shared" si="1"/>
        <v>2249.61</v>
      </c>
      <c r="L5" s="472"/>
    </row>
    <row r="6" spans="2:14" s="244" customFormat="1" ht="58.5" customHeight="1" thickBot="1" x14ac:dyDescent="0.25">
      <c r="B6" s="567">
        <v>1</v>
      </c>
      <c r="C6" s="568" t="s">
        <v>113</v>
      </c>
      <c r="D6" s="569">
        <v>3000</v>
      </c>
      <c r="E6" s="570">
        <v>30</v>
      </c>
      <c r="F6" s="571">
        <v>217.5</v>
      </c>
      <c r="G6" s="570">
        <v>0</v>
      </c>
      <c r="H6" s="572">
        <v>502.89</v>
      </c>
      <c r="I6" s="573"/>
      <c r="J6" s="570">
        <f>SUM(E6:I6)</f>
        <v>750.39</v>
      </c>
      <c r="K6" s="570">
        <f>+D6-J6</f>
        <v>2249.61</v>
      </c>
      <c r="L6" s="574"/>
    </row>
    <row r="7" spans="2:14" s="244" customFormat="1" ht="35.25" customHeight="1" thickBot="1" x14ac:dyDescent="0.25">
      <c r="B7" s="751" t="s">
        <v>112</v>
      </c>
      <c r="C7" s="752"/>
      <c r="D7" s="752"/>
      <c r="E7" s="752"/>
      <c r="F7" s="752"/>
      <c r="G7" s="752"/>
      <c r="H7" s="752"/>
      <c r="I7" s="752"/>
      <c r="J7" s="752"/>
      <c r="K7" s="752"/>
      <c r="L7" s="753"/>
      <c r="N7" s="471"/>
    </row>
    <row r="8" spans="2:14" s="244" customFormat="1" ht="51" customHeight="1" x14ac:dyDescent="0.2">
      <c r="B8" s="575">
        <v>2</v>
      </c>
      <c r="C8" s="576" t="s">
        <v>143</v>
      </c>
      <c r="D8" s="577">
        <v>400</v>
      </c>
      <c r="E8" s="577">
        <v>12</v>
      </c>
      <c r="F8" s="577">
        <v>29</v>
      </c>
      <c r="G8" s="578">
        <v>0</v>
      </c>
      <c r="H8" s="578">
        <v>0</v>
      </c>
      <c r="I8" s="579"/>
      <c r="J8" s="577">
        <f>SUM(E8:I8)</f>
        <v>41</v>
      </c>
      <c r="K8" s="577">
        <f>+D8-J8</f>
        <v>359</v>
      </c>
      <c r="L8" s="580"/>
      <c r="N8" s="471"/>
    </row>
    <row r="9" spans="2:14" s="244" customFormat="1" ht="63" customHeight="1" thickBot="1" x14ac:dyDescent="0.25">
      <c r="B9" s="101">
        <v>3</v>
      </c>
      <c r="C9" s="470" t="s">
        <v>140</v>
      </c>
      <c r="D9" s="469">
        <v>1040</v>
      </c>
      <c r="E9" s="468">
        <v>30</v>
      </c>
      <c r="F9" s="468">
        <v>75.400000000000006</v>
      </c>
      <c r="G9" s="468">
        <v>0</v>
      </c>
      <c r="H9" s="467">
        <v>67.87</v>
      </c>
      <c r="I9" s="466"/>
      <c r="J9" s="554">
        <f>SUM(E9:I9)</f>
        <v>173.27</v>
      </c>
      <c r="K9" s="554">
        <f>+D9-J9</f>
        <v>866.73</v>
      </c>
      <c r="L9" s="465"/>
      <c r="M9" s="464"/>
      <c r="N9" s="463"/>
    </row>
    <row r="10" spans="2:14" ht="33" customHeight="1" thickBot="1" x14ac:dyDescent="0.25">
      <c r="B10" s="754" t="s">
        <v>111</v>
      </c>
      <c r="C10" s="755"/>
      <c r="D10" s="755"/>
      <c r="E10" s="755"/>
      <c r="F10" s="755"/>
      <c r="G10" s="755"/>
      <c r="H10" s="755"/>
      <c r="I10" s="755"/>
      <c r="J10" s="755"/>
      <c r="K10" s="755"/>
      <c r="L10" s="756"/>
    </row>
    <row r="11" spans="2:14" ht="57" customHeight="1" thickBot="1" x14ac:dyDescent="0.25">
      <c r="B11" s="567">
        <v>4</v>
      </c>
      <c r="C11" s="568" t="s">
        <v>110</v>
      </c>
      <c r="D11" s="819">
        <v>1210</v>
      </c>
      <c r="E11" s="570">
        <v>30</v>
      </c>
      <c r="F11" s="570">
        <v>0</v>
      </c>
      <c r="G11" s="570">
        <v>87.73</v>
      </c>
      <c r="H11" s="572">
        <v>99.41</v>
      </c>
      <c r="I11" s="570">
        <v>0</v>
      </c>
      <c r="J11" s="570">
        <f>SUM(E11:I11)</f>
        <v>217.14</v>
      </c>
      <c r="K11" s="570">
        <f>+D11-J11</f>
        <v>992.86</v>
      </c>
      <c r="L11" s="477"/>
    </row>
    <row r="12" spans="2:14" ht="36" customHeight="1" thickBot="1" x14ac:dyDescent="0.35">
      <c r="B12" s="671" t="s">
        <v>8</v>
      </c>
      <c r="C12" s="581"/>
      <c r="D12" s="820">
        <f>+D11+D9+D8+D6</f>
        <v>5650</v>
      </c>
      <c r="E12" s="820">
        <f>+E11+E9+E8+E6</f>
        <v>102</v>
      </c>
      <c r="F12" s="820">
        <f>+F11+F9+F8+F6</f>
        <v>321.89999999999998</v>
      </c>
      <c r="G12" s="820">
        <f>+G11+G9+G5</f>
        <v>87.73</v>
      </c>
      <c r="H12" s="820">
        <f>+H11+H9+H5</f>
        <v>670.17</v>
      </c>
      <c r="I12" s="820">
        <f t="shared" ref="I12" si="2">+I11+I9+I5</f>
        <v>0</v>
      </c>
      <c r="J12" s="427">
        <f>+J11+J9+J8+J6</f>
        <v>1181.8</v>
      </c>
      <c r="K12" s="820">
        <f>+K11+K9+K8+K5</f>
        <v>4468.2000000000007</v>
      </c>
      <c r="L12" s="475" t="s">
        <v>51</v>
      </c>
    </row>
    <row r="13" spans="2:14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4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4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4" x14ac:dyDescent="0.2">
      <c r="B16" s="13"/>
      <c r="C16" s="5"/>
      <c r="D16" s="14"/>
      <c r="E16" s="14"/>
      <c r="F16" s="14"/>
      <c r="G16" s="14"/>
      <c r="H16" s="14"/>
      <c r="I16" s="14"/>
      <c r="J16" s="14"/>
      <c r="K16" s="14"/>
      <c r="L16" s="5"/>
    </row>
    <row r="17" spans="2:14" x14ac:dyDescent="0.2">
      <c r="B17" s="13"/>
      <c r="C17" s="5" t="str">
        <f>'UNIDAD JURIDICA'!C16</f>
        <v xml:space="preserve">SR. HERNAN JOSE TORRES </v>
      </c>
      <c r="D17" s="14"/>
      <c r="E17" s="14" t="str">
        <f>'UNIDAD JURIDICA'!E16</f>
        <v xml:space="preserve">LIDO. NAIN ARNELGE FERRUFINO </v>
      </c>
      <c r="F17" s="14"/>
      <c r="G17" s="14"/>
      <c r="H17" s="14" t="str">
        <f>'UNIDAD JURIDICA'!J16</f>
        <v xml:space="preserve">LICDA. GLORIA ISABEL GONZALEZ VASQUEZ </v>
      </c>
      <c r="I17" s="14"/>
      <c r="J17" s="14"/>
      <c r="K17" s="14"/>
      <c r="L17" s="5"/>
    </row>
    <row r="18" spans="2:14" x14ac:dyDescent="0.2">
      <c r="B18" s="462"/>
      <c r="C18" s="3" t="str">
        <f>'UNIDAD JURIDICA'!C17</f>
        <v>SINDICO MPAL</v>
      </c>
      <c r="D18" s="343"/>
      <c r="E18" s="343" t="str">
        <f>'UNIDAD JURIDICA'!E17</f>
        <v>ALCALDE MPAL.</v>
      </c>
      <c r="F18" s="343"/>
      <c r="G18" s="343"/>
      <c r="H18" s="343" t="str">
        <f>'UNIDAD JURIDICA'!J17</f>
        <v>CONTADORA MPAL.</v>
      </c>
      <c r="I18" s="343"/>
      <c r="J18" s="343"/>
      <c r="K18" s="343"/>
      <c r="L18" s="3"/>
      <c r="M18" s="3"/>
      <c r="N18" s="3"/>
    </row>
    <row r="19" spans="2:14" x14ac:dyDescent="0.2">
      <c r="B19" s="1"/>
      <c r="C19" s="2"/>
      <c r="D19" s="2"/>
      <c r="E19" s="2"/>
      <c r="F19" s="2"/>
      <c r="G19" s="2"/>
      <c r="H19" s="2"/>
      <c r="I19" s="2"/>
      <c r="J19" s="2"/>
      <c r="K19" s="1"/>
      <c r="L19" s="1"/>
    </row>
    <row r="20" spans="2:14" x14ac:dyDescent="0.2">
      <c r="B20" s="1"/>
      <c r="C20" s="2"/>
      <c r="D20" s="2"/>
      <c r="E20" s="2"/>
      <c r="F20" s="2"/>
      <c r="G20" s="2"/>
      <c r="H20" s="2"/>
      <c r="I20" s="2"/>
      <c r="J20" s="2"/>
      <c r="K20" s="1"/>
      <c r="L20" s="1"/>
    </row>
    <row r="21" spans="2:14" x14ac:dyDescent="0.2">
      <c r="B21" s="1"/>
      <c r="C21" s="2"/>
      <c r="D21" s="2"/>
      <c r="E21" s="2"/>
      <c r="F21" s="2"/>
      <c r="G21" s="2"/>
      <c r="H21" s="2"/>
      <c r="I21" s="2"/>
      <c r="J21" s="2"/>
      <c r="K21" s="1"/>
      <c r="L21" s="1"/>
    </row>
    <row r="22" spans="2:14" x14ac:dyDescent="0.2">
      <c r="B22" s="1"/>
      <c r="C22" s="2"/>
      <c r="D22" s="802" t="str">
        <f>'UNIDAD JURIDICA'!C21</f>
        <v>LICD. CARINA PATRICIA FLORES</v>
      </c>
      <c r="E22" s="2"/>
      <c r="F22" s="2"/>
      <c r="G22" s="2"/>
      <c r="H22" s="2"/>
      <c r="I22" s="2"/>
      <c r="J22" s="802" t="str">
        <f>'UNIDAD JURIDICA'!G21</f>
        <v>SR. MARIO ALBERTO DIAZ</v>
      </c>
      <c r="K22" s="1"/>
      <c r="L22" s="1"/>
    </row>
    <row r="23" spans="2:14" x14ac:dyDescent="0.2">
      <c r="C23" s="5"/>
      <c r="D23" s="759" t="str">
        <f>'UNIDAD JURIDICA'!C22</f>
        <v>JEFA DE DESARROLLO HUMANO</v>
      </c>
      <c r="E23" s="5"/>
      <c r="F23" s="5"/>
      <c r="G23" s="5"/>
      <c r="H23" s="5"/>
      <c r="I23" s="5"/>
      <c r="J23" s="5" t="str">
        <f>'UNIDAD JURIDICA'!G22</f>
        <v>TESORERO MPAL.</v>
      </c>
    </row>
    <row r="24" spans="2:14" x14ac:dyDescent="0.2">
      <c r="C24" s="5"/>
      <c r="D24" s="5"/>
      <c r="E24" s="5"/>
      <c r="F24" s="5"/>
      <c r="G24" s="5"/>
      <c r="H24" s="5"/>
      <c r="I24" s="5"/>
      <c r="J24" s="5"/>
    </row>
  </sheetData>
  <mergeCells count="3">
    <mergeCell ref="B5:C5"/>
    <mergeCell ref="B7:L7"/>
    <mergeCell ref="B10:L10"/>
  </mergeCells>
  <printOptions horizontalCentered="1"/>
  <pageMargins left="0.59055118110236227" right="0" top="0.19685039370078741" bottom="3.937007874015748E-2" header="0.19685039370078741" footer="0"/>
  <pageSetup paperSize="5" scale="52" orientation="landscape" r:id="rId1"/>
  <headerFooter alignWithMargins="0"/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0000"/>
  </sheetPr>
  <dimension ref="B1:M39"/>
  <sheetViews>
    <sheetView tabSelected="1" zoomScale="71" zoomScaleNormal="71" workbookViewId="0">
      <selection activeCell="I9" sqref="I9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6" width="16.140625" style="7" customWidth="1"/>
    <col min="7" max="7" width="18.42578125" style="7" customWidth="1"/>
    <col min="8" max="8" width="16.85546875" style="7" customWidth="1"/>
    <col min="9" max="9" width="19.5703125" style="7" customWidth="1"/>
    <col min="10" max="10" width="31.5703125" style="7" customWidth="1"/>
    <col min="11" max="16384" width="11.42578125" style="7"/>
  </cols>
  <sheetData>
    <row r="1" spans="2:12" ht="15.75" customHeight="1" x14ac:dyDescent="0.25">
      <c r="B1" s="60"/>
      <c r="E1" s="33"/>
      <c r="F1" s="33"/>
      <c r="G1" s="33"/>
      <c r="I1" s="61"/>
      <c r="J1" s="19"/>
    </row>
    <row r="2" spans="2:12" ht="15.75" customHeight="1" x14ac:dyDescent="0.25">
      <c r="B2" s="60"/>
      <c r="D2" s="760" t="str">
        <f>CONTRATO!E2</f>
        <v>PLANILLA DE SUELDO DE JULIO DE 2019</v>
      </c>
      <c r="E2" s="33"/>
      <c r="F2" s="33"/>
      <c r="G2" s="33"/>
      <c r="I2" s="61"/>
      <c r="J2" s="19"/>
    </row>
    <row r="3" spans="2:12" ht="15.75" customHeight="1" thickBot="1" x14ac:dyDescent="0.3">
      <c r="B3" s="60"/>
      <c r="D3" s="760"/>
      <c r="E3" s="33"/>
      <c r="F3" s="33"/>
      <c r="G3" s="33"/>
      <c r="I3" s="61"/>
      <c r="J3" s="19"/>
    </row>
    <row r="4" spans="2:12" ht="75.75" customHeight="1" thickBot="1" x14ac:dyDescent="0.25">
      <c r="B4" s="41" t="s">
        <v>13</v>
      </c>
      <c r="C4" s="43" t="s">
        <v>28</v>
      </c>
      <c r="D4" s="43" t="s">
        <v>14</v>
      </c>
      <c r="E4" s="42" t="s">
        <v>15</v>
      </c>
      <c r="F4" s="42" t="s">
        <v>154</v>
      </c>
      <c r="G4" s="43" t="s">
        <v>10</v>
      </c>
      <c r="H4" s="43" t="s">
        <v>17</v>
      </c>
      <c r="I4" s="43" t="s">
        <v>18</v>
      </c>
      <c r="J4" s="58" t="s">
        <v>19</v>
      </c>
    </row>
    <row r="5" spans="2:12" s="244" customFormat="1" ht="36.75" customHeight="1" thickBot="1" x14ac:dyDescent="0.25">
      <c r="B5" s="805" t="s">
        <v>145</v>
      </c>
      <c r="C5" s="806"/>
      <c r="D5" s="806"/>
      <c r="E5" s="806"/>
      <c r="F5" s="806"/>
      <c r="G5" s="806"/>
      <c r="H5" s="806"/>
      <c r="I5" s="806"/>
      <c r="J5" s="803"/>
    </row>
    <row r="6" spans="2:12" s="244" customFormat="1" ht="36.75" customHeight="1" x14ac:dyDescent="0.2">
      <c r="B6" s="810">
        <v>1</v>
      </c>
      <c r="C6" s="811" t="s">
        <v>153</v>
      </c>
      <c r="D6" s="674">
        <v>450</v>
      </c>
      <c r="E6" s="675">
        <v>13.5</v>
      </c>
      <c r="F6" s="675">
        <v>32.630000000000003</v>
      </c>
      <c r="G6" s="812">
        <v>0</v>
      </c>
      <c r="H6" s="813">
        <f>SUM(E6:F6)</f>
        <v>46.13</v>
      </c>
      <c r="I6" s="813">
        <f>+D6-H6</f>
        <v>403.87</v>
      </c>
      <c r="J6" s="814"/>
    </row>
    <row r="7" spans="2:12" s="244" customFormat="1" ht="63" customHeight="1" thickBot="1" x14ac:dyDescent="0.25">
      <c r="B7" s="97">
        <v>2</v>
      </c>
      <c r="C7" s="815" t="s">
        <v>12</v>
      </c>
      <c r="D7" s="816">
        <v>310</v>
      </c>
      <c r="E7" s="131">
        <v>9.3000000000000007</v>
      </c>
      <c r="F7" s="131">
        <v>0</v>
      </c>
      <c r="G7" s="131">
        <v>18.600000000000001</v>
      </c>
      <c r="H7" s="817">
        <f>SUM(E7:G7)</f>
        <v>27.900000000000002</v>
      </c>
      <c r="I7" s="817">
        <f>+D7-H7</f>
        <v>282.10000000000002</v>
      </c>
      <c r="J7" s="818"/>
      <c r="K7" s="464"/>
      <c r="L7" s="463"/>
    </row>
    <row r="8" spans="2:12" ht="36" customHeight="1" thickBot="1" x14ac:dyDescent="0.35">
      <c r="B8" s="807" t="s">
        <v>8</v>
      </c>
      <c r="C8" s="808"/>
      <c r="D8" s="809">
        <f>+D7+D6</f>
        <v>760</v>
      </c>
      <c r="E8" s="809">
        <f>+E7+E6</f>
        <v>22.8</v>
      </c>
      <c r="F8" s="809">
        <f>+F7+F6</f>
        <v>32.630000000000003</v>
      </c>
      <c r="G8" s="809">
        <f>+G7+G6</f>
        <v>18.600000000000001</v>
      </c>
      <c r="H8" s="809">
        <f>+H7+H6</f>
        <v>74.03</v>
      </c>
      <c r="I8" s="809">
        <f>+I7+I6</f>
        <v>685.97</v>
      </c>
      <c r="J8" s="804" t="s">
        <v>51</v>
      </c>
    </row>
    <row r="9" spans="2:12" x14ac:dyDescent="0.2">
      <c r="B9" s="13"/>
      <c r="D9" s="14"/>
      <c r="E9" s="14"/>
      <c r="F9" s="14"/>
      <c r="G9" s="14"/>
      <c r="H9" s="14"/>
      <c r="I9" s="14"/>
      <c r="J9" s="5"/>
    </row>
    <row r="10" spans="2:12" x14ac:dyDescent="0.2">
      <c r="B10" s="13"/>
      <c r="D10" s="14"/>
      <c r="E10" s="14"/>
      <c r="F10" s="14"/>
      <c r="G10" s="14"/>
      <c r="H10" s="14"/>
      <c r="I10" s="14"/>
      <c r="J10" s="5"/>
    </row>
    <row r="11" spans="2:12" x14ac:dyDescent="0.2">
      <c r="B11" s="13"/>
      <c r="D11" s="14"/>
      <c r="E11" s="14"/>
      <c r="F11" s="14"/>
      <c r="G11" s="14"/>
      <c r="H11" s="14"/>
      <c r="I11" s="14"/>
      <c r="J11" s="5"/>
    </row>
    <row r="12" spans="2:12" x14ac:dyDescent="0.2">
      <c r="B12" s="13"/>
      <c r="D12" s="14"/>
      <c r="E12" s="14"/>
      <c r="F12" s="14"/>
      <c r="G12" s="14"/>
      <c r="H12" s="14"/>
      <c r="I12" s="14"/>
      <c r="J12" s="5"/>
    </row>
    <row r="13" spans="2:12" x14ac:dyDescent="0.2">
      <c r="B13" s="13"/>
      <c r="C13" s="5" t="str">
        <f>CONTRATO!C17</f>
        <v xml:space="preserve">SR. HERNAN JOSE TORRES </v>
      </c>
      <c r="D13" s="14"/>
      <c r="E13" s="14"/>
      <c r="F13" s="14" t="str">
        <f>CONTRATO!E17</f>
        <v xml:space="preserve">LIDO. NAIN ARNELGE FERRUFINO </v>
      </c>
      <c r="G13" s="14"/>
      <c r="H13" s="14"/>
      <c r="I13" s="14" t="str">
        <f>CONTRATO!H17</f>
        <v xml:space="preserve">LICDA. GLORIA ISABEL GONZALEZ VASQUEZ </v>
      </c>
      <c r="J13" s="5"/>
    </row>
    <row r="14" spans="2:12" x14ac:dyDescent="0.2">
      <c r="B14" s="13"/>
      <c r="C14" s="5" t="str">
        <f>CONTRATO!C18</f>
        <v>SINDICO MPAL</v>
      </c>
      <c r="D14" s="14"/>
      <c r="E14" s="14"/>
      <c r="F14" s="14" t="str">
        <f>CONTRATO!E18</f>
        <v>ALCALDE MPAL.</v>
      </c>
      <c r="G14" s="14"/>
      <c r="H14" s="14"/>
      <c r="I14" s="14" t="str">
        <f>CONTRATO!H18</f>
        <v>CONTADORA MPAL.</v>
      </c>
      <c r="J14" s="5"/>
    </row>
    <row r="15" spans="2:12" x14ac:dyDescent="0.2">
      <c r="B15" s="13"/>
      <c r="D15" s="14"/>
      <c r="E15" s="14"/>
      <c r="F15" s="14"/>
      <c r="G15" s="14"/>
      <c r="H15" s="14"/>
      <c r="I15" s="14"/>
      <c r="J15" s="5"/>
    </row>
    <row r="16" spans="2:12" x14ac:dyDescent="0.2">
      <c r="B16" s="13"/>
      <c r="D16" s="14"/>
      <c r="E16" s="14"/>
      <c r="F16" s="14"/>
      <c r="G16" s="14"/>
      <c r="H16" s="14"/>
      <c r="I16" s="14"/>
      <c r="J16" s="5"/>
    </row>
    <row r="17" spans="2:13" x14ac:dyDescent="0.2">
      <c r="B17" s="13"/>
      <c r="D17" s="14" t="str">
        <f>CONTRATO!D22</f>
        <v>LICD. CARINA PATRICIA FLORES</v>
      </c>
      <c r="E17" s="14"/>
      <c r="F17" s="14"/>
      <c r="G17" s="14"/>
      <c r="H17" s="14"/>
      <c r="I17" s="14"/>
      <c r="J17" s="5"/>
    </row>
    <row r="18" spans="2:13" x14ac:dyDescent="0.2">
      <c r="B18" s="13"/>
      <c r="D18" s="14" t="str">
        <f>CONTRATO!D23</f>
        <v>JEFA DE DESARROLLO HUMANO</v>
      </c>
      <c r="E18" s="14"/>
      <c r="F18" s="14"/>
      <c r="G18" s="14"/>
      <c r="H18" s="14" t="str">
        <f>CONTRATO!J22</f>
        <v>SR. MARIO ALBERTO DIAZ</v>
      </c>
      <c r="I18" s="14"/>
      <c r="J18" s="5"/>
    </row>
    <row r="19" spans="2:13" x14ac:dyDescent="0.2">
      <c r="B19" s="13"/>
      <c r="D19" s="14"/>
      <c r="E19" s="14"/>
      <c r="F19" s="14"/>
      <c r="G19" s="14"/>
      <c r="H19" s="14" t="str">
        <f>CONTRATO!J23</f>
        <v>TESORERO MPAL.</v>
      </c>
      <c r="I19" s="14"/>
      <c r="J19" s="5"/>
    </row>
    <row r="20" spans="2:13" x14ac:dyDescent="0.2">
      <c r="B20" s="13"/>
      <c r="D20" s="14"/>
      <c r="E20" s="14"/>
      <c r="F20" s="14"/>
      <c r="G20" s="14"/>
      <c r="H20" s="14"/>
      <c r="I20" s="14"/>
      <c r="J20" s="5"/>
    </row>
    <row r="21" spans="2:13" s="53" customFormat="1" ht="15.75" x14ac:dyDescent="0.25">
      <c r="B21" s="546"/>
      <c r="C21" s="461"/>
      <c r="D21" s="74"/>
      <c r="E21" s="74"/>
      <c r="F21" s="74"/>
      <c r="G21" s="74"/>
      <c r="H21" s="74"/>
      <c r="I21" s="462"/>
      <c r="J21" s="462"/>
      <c r="K21" s="462"/>
      <c r="L21" s="462"/>
      <c r="M21" s="7"/>
    </row>
    <row r="22" spans="2:13" s="53" customFormat="1" ht="15.75" customHeight="1" x14ac:dyDescent="0.25">
      <c r="B22" s="326"/>
      <c r="C22" s="461"/>
      <c r="D22" s="74"/>
      <c r="E22" s="74"/>
      <c r="F22" s="74"/>
      <c r="G22" s="74"/>
      <c r="H22" s="74"/>
      <c r="M22" s="7"/>
    </row>
    <row r="23" spans="2:13" s="53" customFormat="1" ht="15.75" x14ac:dyDescent="0.25">
      <c r="B23" s="326"/>
      <c r="C23" s="461"/>
      <c r="D23" s="74"/>
      <c r="E23" s="74"/>
      <c r="F23" s="74"/>
      <c r="G23" s="74"/>
      <c r="H23" s="74"/>
      <c r="M23" s="7"/>
    </row>
    <row r="24" spans="2:13" s="53" customFormat="1" ht="15.75" x14ac:dyDescent="0.25">
      <c r="B24" s="326"/>
      <c r="C24" s="461"/>
      <c r="D24" s="74"/>
      <c r="E24" s="74"/>
      <c r="F24" s="74"/>
      <c r="G24" s="74"/>
      <c r="H24" s="74"/>
      <c r="I24" s="462"/>
      <c r="J24" s="462"/>
      <c r="K24" s="462"/>
      <c r="L24" s="462"/>
      <c r="M24" s="7"/>
    </row>
    <row r="25" spans="2:13" s="53" customFormat="1" ht="15.75" x14ac:dyDescent="0.25">
      <c r="B25" s="326"/>
      <c r="C25" s="461"/>
      <c r="D25" s="74"/>
      <c r="E25" s="74"/>
      <c r="F25" s="74"/>
      <c r="G25" s="74"/>
      <c r="J25" s="462"/>
      <c r="K25" s="462"/>
      <c r="L25" s="462"/>
      <c r="M25" s="7"/>
    </row>
    <row r="26" spans="2:13" s="53" customFormat="1" ht="15.75" x14ac:dyDescent="0.25">
      <c r="L26" s="74"/>
    </row>
    <row r="27" spans="2:13" x14ac:dyDescent="0.2">
      <c r="L27" s="3"/>
    </row>
    <row r="28" spans="2:13" ht="13.5" customHeight="1" x14ac:dyDescent="0.2">
      <c r="B28" s="74"/>
      <c r="C28" s="74"/>
      <c r="D28" s="74"/>
      <c r="E28" s="74"/>
      <c r="F28" s="74"/>
      <c r="H28" s="757"/>
      <c r="I28" s="757"/>
      <c r="J28" s="3"/>
      <c r="K28" s="3"/>
      <c r="L28" s="3"/>
    </row>
    <row r="29" spans="2:13" ht="26.25" customHeight="1" x14ac:dyDescent="0.2">
      <c r="B29" s="185"/>
      <c r="C29" s="54"/>
      <c r="D29" s="185"/>
      <c r="E29" s="185"/>
      <c r="F29" s="644"/>
      <c r="G29" s="548"/>
    </row>
    <row r="30" spans="2:13" ht="18.75" customHeight="1" x14ac:dyDescent="0.2">
      <c r="B30" s="13"/>
      <c r="G30" s="13"/>
    </row>
    <row r="31" spans="2:13" x14ac:dyDescent="0.2">
      <c r="B31" s="5"/>
    </row>
    <row r="32" spans="2:13" x14ac:dyDescent="0.2">
      <c r="B32" s="5"/>
      <c r="I32" s="5"/>
    </row>
    <row r="33" spans="2:10" x14ac:dyDescent="0.2">
      <c r="B33" s="5"/>
      <c r="I33" s="5"/>
    </row>
    <row r="34" spans="2:10" x14ac:dyDescent="0.2">
      <c r="B34" s="1"/>
      <c r="C34" s="1"/>
      <c r="D34" s="1"/>
      <c r="E34" s="2"/>
      <c r="F34" s="2"/>
      <c r="G34" s="2"/>
      <c r="H34" s="1"/>
      <c r="I34" s="1"/>
      <c r="J34" s="1"/>
    </row>
    <row r="35" spans="2:10" x14ac:dyDescent="0.2">
      <c r="B35" s="1"/>
      <c r="C35" s="1"/>
      <c r="D35" s="1"/>
      <c r="E35" s="2"/>
      <c r="F35" s="2"/>
      <c r="G35" s="5"/>
      <c r="J35" s="1"/>
    </row>
    <row r="36" spans="2:10" x14ac:dyDescent="0.2">
      <c r="B36" s="1"/>
      <c r="C36" s="1"/>
      <c r="D36" s="1"/>
      <c r="E36" s="2"/>
      <c r="F36" s="2"/>
      <c r="G36" s="14"/>
      <c r="J36" s="1"/>
    </row>
    <row r="37" spans="2:10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2">
      <c r="B38" s="1"/>
      <c r="C38" s="1"/>
      <c r="D38" s="1"/>
      <c r="E38" s="1"/>
      <c r="F38" s="1"/>
      <c r="G38" s="1"/>
      <c r="H38" s="1"/>
      <c r="I38" s="1"/>
      <c r="J38" s="1"/>
    </row>
    <row r="39" spans="2:10" x14ac:dyDescent="0.2">
      <c r="B39" s="1"/>
      <c r="C39" s="1"/>
      <c r="D39" s="1"/>
      <c r="E39" s="1"/>
      <c r="F39" s="1"/>
      <c r="G39" s="1"/>
      <c r="H39" s="1"/>
      <c r="I39" s="1"/>
      <c r="J39" s="1"/>
    </row>
  </sheetData>
  <mergeCells count="2">
    <mergeCell ref="H28:I28"/>
    <mergeCell ref="B5:J5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2:M27"/>
  <sheetViews>
    <sheetView zoomScale="75" zoomScaleNormal="75" workbookViewId="0">
      <selection activeCell="H22" sqref="H22"/>
    </sheetView>
  </sheetViews>
  <sheetFormatPr baseColWidth="10" defaultRowHeight="12.75" x14ac:dyDescent="0.2"/>
  <cols>
    <col min="1" max="1" width="6.5703125" style="6" customWidth="1"/>
    <col min="2" max="2" width="9.140625" style="6" customWidth="1"/>
    <col min="3" max="3" width="17.140625" style="143" customWidth="1"/>
    <col min="4" max="4" width="16" style="6" customWidth="1"/>
    <col min="5" max="5" width="13.28515625" style="6" customWidth="1"/>
    <col min="6" max="7" width="13.85546875" style="6" customWidth="1"/>
    <col min="8" max="8" width="13" style="6" customWidth="1"/>
    <col min="9" max="9" width="14.85546875" style="6" customWidth="1"/>
    <col min="10" max="10" width="15.85546875" style="6" customWidth="1"/>
    <col min="11" max="11" width="16.140625" style="6" customWidth="1"/>
    <col min="12" max="12" width="23.5703125" style="6" customWidth="1"/>
    <col min="13" max="16384" width="11.42578125" style="6"/>
  </cols>
  <sheetData>
    <row r="2" spans="2:12" x14ac:dyDescent="0.2">
      <c r="E2" s="5" t="str">
        <f>DESPACHO!E2</f>
        <v>PLANILLA DE SUELDO DE JULIO DE 2019</v>
      </c>
    </row>
    <row r="3" spans="2:12" ht="13.5" thickBot="1" x14ac:dyDescent="0.25"/>
    <row r="4" spans="2:12" ht="82.5" customHeight="1" thickBot="1" x14ac:dyDescent="0.25">
      <c r="B4" s="86" t="s">
        <v>13</v>
      </c>
      <c r="C4" s="152" t="s">
        <v>28</v>
      </c>
      <c r="D4" s="88" t="s">
        <v>14</v>
      </c>
      <c r="E4" s="87" t="s">
        <v>15</v>
      </c>
      <c r="F4" s="88" t="s">
        <v>16</v>
      </c>
      <c r="G4" s="84" t="s">
        <v>4</v>
      </c>
      <c r="H4" s="84" t="s">
        <v>0</v>
      </c>
      <c r="I4" s="88" t="s">
        <v>147</v>
      </c>
      <c r="J4" s="88" t="s">
        <v>17</v>
      </c>
      <c r="K4" s="88" t="s">
        <v>18</v>
      </c>
      <c r="L4" s="89" t="s">
        <v>19</v>
      </c>
    </row>
    <row r="5" spans="2:12" ht="23.25" customHeight="1" thickBot="1" x14ac:dyDescent="0.25">
      <c r="B5" s="697" t="s">
        <v>33</v>
      </c>
      <c r="C5" s="698"/>
      <c r="D5" s="698"/>
      <c r="E5" s="698"/>
      <c r="F5" s="698"/>
      <c r="G5" s="698"/>
      <c r="H5" s="698"/>
      <c r="I5" s="698"/>
      <c r="J5" s="698"/>
      <c r="K5" s="698"/>
      <c r="L5" s="699"/>
    </row>
    <row r="6" spans="2:12" ht="47.25" customHeight="1" x14ac:dyDescent="0.2">
      <c r="B6" s="254">
        <v>1</v>
      </c>
      <c r="C6" s="314" t="s">
        <v>103</v>
      </c>
      <c r="D6" s="375">
        <v>410</v>
      </c>
      <c r="E6" s="376">
        <v>12.3</v>
      </c>
      <c r="F6" s="376">
        <v>0</v>
      </c>
      <c r="G6" s="376">
        <v>29.73</v>
      </c>
      <c r="H6" s="376">
        <v>0</v>
      </c>
      <c r="I6" s="376">
        <v>0</v>
      </c>
      <c r="J6" s="377">
        <f>SUM(E6:I6)</f>
        <v>42.03</v>
      </c>
      <c r="K6" s="377">
        <f>+D6-J6</f>
        <v>367.97</v>
      </c>
      <c r="L6" s="627"/>
    </row>
    <row r="7" spans="2:12" ht="47.25" customHeight="1" x14ac:dyDescent="0.2">
      <c r="B7" s="59">
        <v>2</v>
      </c>
      <c r="C7" s="321" t="s">
        <v>89</v>
      </c>
      <c r="D7" s="378">
        <v>580</v>
      </c>
      <c r="E7" s="366">
        <v>17.399999999999999</v>
      </c>
      <c r="F7" s="366">
        <v>0</v>
      </c>
      <c r="G7" s="366">
        <v>0</v>
      </c>
      <c r="H7" s="365">
        <v>43.5</v>
      </c>
      <c r="I7" s="301">
        <v>22.38</v>
      </c>
      <c r="J7" s="365">
        <f>SUM(E7:I7)</f>
        <v>83.28</v>
      </c>
      <c r="K7" s="365">
        <f>+D7-J7</f>
        <v>496.72</v>
      </c>
      <c r="L7" s="628"/>
    </row>
    <row r="8" spans="2:12" ht="47.25" customHeight="1" x14ac:dyDescent="0.2">
      <c r="B8" s="59">
        <v>3</v>
      </c>
      <c r="C8" s="321" t="s">
        <v>35</v>
      </c>
      <c r="D8" s="378">
        <v>475</v>
      </c>
      <c r="E8" s="366">
        <v>14.25</v>
      </c>
      <c r="F8" s="366">
        <v>0</v>
      </c>
      <c r="G8" s="366">
        <v>0</v>
      </c>
      <c r="H8" s="365">
        <v>35.630000000000003</v>
      </c>
      <c r="I8" s="301">
        <v>0</v>
      </c>
      <c r="J8" s="365">
        <f>SUM(E8:I8)</f>
        <v>49.88</v>
      </c>
      <c r="K8" s="365">
        <f>+D8-J8</f>
        <v>425.12</v>
      </c>
      <c r="L8" s="628"/>
    </row>
    <row r="9" spans="2:12" ht="47.25" customHeight="1" x14ac:dyDescent="0.2">
      <c r="B9" s="59">
        <v>4</v>
      </c>
      <c r="C9" s="321" t="s">
        <v>35</v>
      </c>
      <c r="D9" s="378">
        <v>370</v>
      </c>
      <c r="E9" s="366">
        <v>11.1</v>
      </c>
      <c r="F9" s="366">
        <v>26.83</v>
      </c>
      <c r="G9" s="366">
        <v>0</v>
      </c>
      <c r="H9" s="365">
        <v>0</v>
      </c>
      <c r="I9" s="302">
        <v>0</v>
      </c>
      <c r="J9" s="365">
        <f>SUM(E9:I9)</f>
        <v>37.93</v>
      </c>
      <c r="K9" s="365">
        <f>+D9-J9</f>
        <v>332.07</v>
      </c>
      <c r="L9" s="628"/>
    </row>
    <row r="10" spans="2:12" ht="47.25" customHeight="1" thickBot="1" x14ac:dyDescent="0.25">
      <c r="B10" s="97">
        <v>5</v>
      </c>
      <c r="C10" s="267" t="s">
        <v>35</v>
      </c>
      <c r="D10" s="379">
        <v>360</v>
      </c>
      <c r="E10" s="380">
        <v>10.8</v>
      </c>
      <c r="F10" s="380">
        <v>26.1</v>
      </c>
      <c r="G10" s="380">
        <v>0</v>
      </c>
      <c r="H10" s="381">
        <v>0</v>
      </c>
      <c r="I10" s="382">
        <v>0</v>
      </c>
      <c r="J10" s="381">
        <f>SUM(E10:I10)</f>
        <v>36.900000000000006</v>
      </c>
      <c r="K10" s="381">
        <f>+D10-J10</f>
        <v>323.10000000000002</v>
      </c>
      <c r="L10" s="629"/>
    </row>
    <row r="11" spans="2:12" ht="33" customHeight="1" thickBot="1" x14ac:dyDescent="0.3">
      <c r="B11" s="700" t="s">
        <v>8</v>
      </c>
      <c r="C11" s="701"/>
      <c r="D11" s="391">
        <f>SUM(D6:D10)</f>
        <v>2195</v>
      </c>
      <c r="E11" s="391">
        <f>SUM(E6:E10)</f>
        <v>65.850000000000009</v>
      </c>
      <c r="F11" s="391">
        <f>SUM(F6:F10)</f>
        <v>52.93</v>
      </c>
      <c r="G11" s="391">
        <f>SUM(G6:G10)</f>
        <v>29.73</v>
      </c>
      <c r="H11" s="391">
        <f>SUM(H6:H10)</f>
        <v>79.13</v>
      </c>
      <c r="I11" s="391">
        <f>SUM(I6:I10)</f>
        <v>22.38</v>
      </c>
      <c r="J11" s="391">
        <f>SUM(J6:J10)</f>
        <v>250.02</v>
      </c>
      <c r="K11" s="391">
        <f t="shared" ref="E11:K11" si="0">SUM(K6:K10)</f>
        <v>1944.98</v>
      </c>
      <c r="L11" s="248" t="s">
        <v>59</v>
      </c>
    </row>
    <row r="12" spans="2:12" x14ac:dyDescent="0.2">
      <c r="B12" s="13"/>
      <c r="D12" s="14"/>
      <c r="E12" s="14"/>
      <c r="F12" s="14"/>
      <c r="G12" s="14"/>
      <c r="H12" s="14"/>
      <c r="I12" s="14"/>
      <c r="J12" s="14"/>
      <c r="K12" s="14"/>
      <c r="L12" s="5"/>
    </row>
    <row r="13" spans="2:12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2" x14ac:dyDescent="0.2">
      <c r="B14" s="13"/>
      <c r="C14" s="775"/>
      <c r="D14" s="14"/>
      <c r="E14" s="14"/>
      <c r="F14" s="14"/>
      <c r="G14" s="14"/>
      <c r="H14" s="14"/>
      <c r="I14" s="14"/>
      <c r="J14" s="14"/>
      <c r="K14" s="14"/>
      <c r="L14" s="5"/>
    </row>
    <row r="15" spans="2:12" x14ac:dyDescent="0.2">
      <c r="B15" s="13"/>
      <c r="C15" s="775"/>
      <c r="D15" s="14"/>
      <c r="E15" s="14"/>
      <c r="F15" s="14"/>
      <c r="G15" s="14"/>
      <c r="H15" s="14"/>
      <c r="I15" s="14"/>
      <c r="J15" s="14"/>
      <c r="K15" s="14"/>
      <c r="L15" s="5"/>
    </row>
    <row r="16" spans="2:12" x14ac:dyDescent="0.2">
      <c r="B16" s="13"/>
      <c r="C16" s="775" t="str">
        <f>DESPACHO!C17</f>
        <v xml:space="preserve">SR. HERNAN JOSE TORRES </v>
      </c>
      <c r="D16" s="14"/>
      <c r="E16" s="14"/>
      <c r="F16" s="14" t="str">
        <f>DESPACHO!E17</f>
        <v xml:space="preserve">LIDO. NAIN ARNELGE FERRUFINO </v>
      </c>
      <c r="G16" s="14"/>
      <c r="H16" s="14"/>
      <c r="I16" s="14"/>
      <c r="J16" s="14" t="str">
        <f>DESPACHO!I17</f>
        <v xml:space="preserve">LICDA. GLORIA ISABEL GONZALEZ </v>
      </c>
      <c r="K16" s="14"/>
      <c r="L16" s="5"/>
    </row>
    <row r="17" spans="2:13" x14ac:dyDescent="0.2">
      <c r="B17" s="13"/>
      <c r="C17" s="775" t="str">
        <f>DESPACHO!C18</f>
        <v>SINDICO MPAL</v>
      </c>
      <c r="D17" s="14"/>
      <c r="E17" s="14"/>
      <c r="F17" s="14" t="str">
        <f>DESPACHO!E18</f>
        <v>ALCALDE MPAL.</v>
      </c>
      <c r="G17" s="14"/>
      <c r="H17" s="14"/>
      <c r="I17" s="14"/>
      <c r="J17" s="14" t="str">
        <f>DESPACHO!I18</f>
        <v>CONTADORA MPAL</v>
      </c>
      <c r="K17" s="14"/>
      <c r="L17" s="5"/>
    </row>
    <row r="18" spans="2:13" ht="15.75" x14ac:dyDescent="0.25">
      <c r="B18" s="39"/>
      <c r="C18" s="330"/>
      <c r="D18" s="136"/>
      <c r="E18" s="136"/>
      <c r="F18" s="136"/>
      <c r="G18" s="136"/>
      <c r="H18" s="136"/>
      <c r="I18" s="136"/>
      <c r="J18" s="136"/>
      <c r="K18" s="39"/>
      <c r="L18" s="39"/>
      <c r="M18" s="39"/>
    </row>
    <row r="19" spans="2:13" ht="15.75" x14ac:dyDescent="0.25">
      <c r="B19" s="136"/>
      <c r="C19" s="330"/>
      <c r="D19" s="136"/>
      <c r="E19" s="136"/>
      <c r="F19" s="136"/>
      <c r="G19" s="136"/>
      <c r="H19" s="136"/>
      <c r="I19" s="136"/>
      <c r="J19" s="136"/>
      <c r="K19" s="39"/>
      <c r="L19" s="39"/>
      <c r="M19" s="39"/>
    </row>
    <row r="20" spans="2:13" ht="15.75" x14ac:dyDescent="0.25">
      <c r="B20" s="136"/>
      <c r="C20" s="330"/>
      <c r="D20" s="136" t="str">
        <f>DESPACHO!D22</f>
        <v xml:space="preserve">LICDA. CARINA PATRICIA FLORES </v>
      </c>
      <c r="E20" s="136"/>
      <c r="F20" s="136"/>
      <c r="G20" s="136"/>
      <c r="H20" s="136" t="s">
        <v>167</v>
      </c>
      <c r="I20" s="136"/>
      <c r="J20" s="136"/>
      <c r="K20" s="39"/>
      <c r="L20" s="39"/>
      <c r="M20" s="39"/>
    </row>
    <row r="21" spans="2:13" ht="15.75" customHeight="1" x14ac:dyDescent="0.25">
      <c r="B21" s="136"/>
      <c r="C21" s="330"/>
      <c r="D21" s="136" t="s">
        <v>166</v>
      </c>
      <c r="E21" s="136"/>
      <c r="F21" s="136"/>
      <c r="G21" s="136"/>
      <c r="H21" s="136" t="s">
        <v>169</v>
      </c>
      <c r="I21" s="136"/>
      <c r="J21" s="5"/>
      <c r="M21" s="39"/>
    </row>
    <row r="22" spans="2:13" ht="15.75" x14ac:dyDescent="0.25">
      <c r="B22" s="39"/>
      <c r="C22" s="329"/>
      <c r="D22" s="39"/>
      <c r="E22" s="136"/>
      <c r="F22" s="136"/>
      <c r="G22" s="136"/>
      <c r="H22" s="39"/>
      <c r="I22" s="39"/>
      <c r="M22" s="39"/>
    </row>
    <row r="23" spans="2:13" ht="15.75" x14ac:dyDescent="0.25">
      <c r="B23" s="39"/>
      <c r="C23" s="329"/>
      <c r="D23" s="39"/>
      <c r="E23" s="136"/>
      <c r="F23" s="136"/>
      <c r="G23" s="136"/>
      <c r="H23" s="39"/>
      <c r="I23" s="39"/>
      <c r="J23" s="123"/>
      <c r="K23" s="39"/>
      <c r="L23" s="39"/>
      <c r="M23" s="39"/>
    </row>
    <row r="24" spans="2:13" ht="15.75" x14ac:dyDescent="0.25">
      <c r="B24" s="39"/>
      <c r="C24" s="329"/>
      <c r="D24" s="39"/>
      <c r="E24" s="136"/>
      <c r="F24" s="136"/>
      <c r="G24" s="136"/>
      <c r="H24" s="39"/>
      <c r="I24" s="39"/>
      <c r="J24" s="39"/>
      <c r="K24" s="39"/>
      <c r="L24" s="39"/>
      <c r="M24" s="39"/>
    </row>
    <row r="25" spans="2:13" ht="14.25" x14ac:dyDescent="0.2">
      <c r="B25" s="35"/>
      <c r="C25" s="155"/>
      <c r="D25" s="35"/>
      <c r="E25" s="35"/>
      <c r="F25" s="35"/>
      <c r="G25" s="35"/>
      <c r="H25" s="35"/>
      <c r="I25" s="35"/>
      <c r="J25" s="35"/>
      <c r="K25" s="35"/>
      <c r="L25" s="35"/>
    </row>
    <row r="26" spans="2:13" x14ac:dyDescent="0.2">
      <c r="B26" s="1"/>
      <c r="C26" s="234"/>
      <c r="D26" s="1"/>
      <c r="E26" s="1"/>
      <c r="F26" s="1"/>
      <c r="G26" s="1"/>
      <c r="H26" s="1"/>
      <c r="I26" s="1"/>
      <c r="J26" s="1"/>
      <c r="K26" s="1"/>
      <c r="L26" s="1"/>
    </row>
    <row r="27" spans="2:13" x14ac:dyDescent="0.2">
      <c r="B27" s="1"/>
      <c r="C27" s="234"/>
      <c r="D27" s="1"/>
      <c r="E27" s="1"/>
      <c r="F27" s="1"/>
      <c r="G27" s="1"/>
      <c r="H27" s="1"/>
      <c r="I27" s="1"/>
      <c r="J27" s="1"/>
      <c r="K27" s="1"/>
      <c r="L27" s="1"/>
    </row>
  </sheetData>
  <mergeCells count="2">
    <mergeCell ref="B5:L5"/>
    <mergeCell ref="B11:C11"/>
  </mergeCells>
  <printOptions horizontalCentered="1"/>
  <pageMargins left="0" right="0" top="0.78740157480314965" bottom="0.19685039370078741" header="0.19685039370078741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2:L30"/>
  <sheetViews>
    <sheetView zoomScale="70" zoomScaleNormal="70" zoomScaleSheetLayoutView="100" zoomScalePageLayoutView="85" workbookViewId="0">
      <selection activeCell="H30" sqref="H30"/>
    </sheetView>
  </sheetViews>
  <sheetFormatPr baseColWidth="10" defaultRowHeight="12.75" x14ac:dyDescent="0.2"/>
  <cols>
    <col min="1" max="1" width="2.28515625" style="6" customWidth="1"/>
    <col min="2" max="2" width="5.140625" style="6" customWidth="1"/>
    <col min="3" max="3" width="17.28515625" style="143" customWidth="1"/>
    <col min="4" max="4" width="15.85546875" style="6" customWidth="1"/>
    <col min="5" max="5" width="14.28515625" style="6" customWidth="1"/>
    <col min="6" max="7" width="13.42578125" style="6" customWidth="1"/>
    <col min="8" max="8" width="13.42578125" style="143" customWidth="1"/>
    <col min="9" max="9" width="17.7109375" style="6" customWidth="1"/>
    <col min="10" max="10" width="16.7109375" style="6" customWidth="1"/>
    <col min="11" max="11" width="31.28515625" style="6" customWidth="1"/>
    <col min="12" max="16384" width="11.42578125" style="6"/>
  </cols>
  <sheetData>
    <row r="2" spans="2:11" ht="18" x14ac:dyDescent="0.25">
      <c r="E2" s="758" t="str">
        <f>'GERENCIA GRAL'!E2</f>
        <v>PLANILLA DE SUELDO DE JULIO DE 2019</v>
      </c>
    </row>
    <row r="4" spans="2:11" ht="16.5" thickBot="1" x14ac:dyDescent="0.3">
      <c r="B4" s="111"/>
      <c r="C4" s="235"/>
      <c r="D4" s="53"/>
      <c r="E4" s="53"/>
      <c r="F4" s="53"/>
      <c r="G4" s="53"/>
      <c r="H4" s="144"/>
      <c r="I4" s="65"/>
      <c r="J4" s="67"/>
      <c r="K4" s="53"/>
    </row>
    <row r="5" spans="2:11" ht="75.75" customHeight="1" thickBot="1" x14ac:dyDescent="0.25">
      <c r="B5" s="456" t="s">
        <v>13</v>
      </c>
      <c r="C5" s="241" t="s">
        <v>1</v>
      </c>
      <c r="D5" s="242" t="s">
        <v>21</v>
      </c>
      <c r="E5" s="242" t="s">
        <v>2</v>
      </c>
      <c r="F5" s="242" t="s">
        <v>16</v>
      </c>
      <c r="G5" s="242" t="s">
        <v>22</v>
      </c>
      <c r="H5" s="621" t="s">
        <v>147</v>
      </c>
      <c r="I5" s="242" t="s">
        <v>23</v>
      </c>
      <c r="J5" s="242" t="s">
        <v>18</v>
      </c>
      <c r="K5" s="243" t="s">
        <v>24</v>
      </c>
    </row>
    <row r="6" spans="2:11" ht="22.5" customHeight="1" thickBot="1" x14ac:dyDescent="0.25">
      <c r="B6" s="702" t="s">
        <v>27</v>
      </c>
      <c r="C6" s="703"/>
      <c r="D6" s="703"/>
      <c r="E6" s="703"/>
      <c r="F6" s="703"/>
      <c r="G6" s="703"/>
      <c r="H6" s="703"/>
      <c r="I6" s="703"/>
      <c r="J6" s="703"/>
      <c r="K6" s="704"/>
    </row>
    <row r="7" spans="2:11" ht="55.5" customHeight="1" x14ac:dyDescent="0.3">
      <c r="B7" s="176">
        <v>1</v>
      </c>
      <c r="C7" s="411" t="s">
        <v>43</v>
      </c>
      <c r="D7" s="412">
        <v>940</v>
      </c>
      <c r="E7" s="413">
        <v>28.2</v>
      </c>
      <c r="F7" s="414">
        <v>68.150000000000006</v>
      </c>
      <c r="G7" s="415" t="s">
        <v>57</v>
      </c>
      <c r="H7" s="413">
        <v>54.84</v>
      </c>
      <c r="I7" s="413">
        <f>SUM(E7:H7)</f>
        <v>151.19</v>
      </c>
      <c r="J7" s="526">
        <f>D7-I7</f>
        <v>788.81</v>
      </c>
      <c r="K7" s="527"/>
    </row>
    <row r="8" spans="2:11" ht="55.5" customHeight="1" x14ac:dyDescent="0.3">
      <c r="B8" s="186">
        <v>2</v>
      </c>
      <c r="C8" s="522" t="s">
        <v>135</v>
      </c>
      <c r="D8" s="398">
        <v>725</v>
      </c>
      <c r="E8" s="523">
        <v>21.75</v>
      </c>
      <c r="F8" s="524" t="s">
        <v>149</v>
      </c>
      <c r="G8" s="525">
        <v>52.56</v>
      </c>
      <c r="H8" s="402">
        <v>35.54</v>
      </c>
      <c r="I8" s="413">
        <f>SUM(E8:H8)</f>
        <v>109.85</v>
      </c>
      <c r="J8" s="526">
        <f>D8-I8</f>
        <v>615.15</v>
      </c>
      <c r="K8" s="528"/>
    </row>
    <row r="9" spans="2:11" ht="60" customHeight="1" thickBot="1" x14ac:dyDescent="0.35">
      <c r="B9" s="175">
        <v>3</v>
      </c>
      <c r="C9" s="416" t="s">
        <v>73</v>
      </c>
      <c r="D9" s="417">
        <v>350</v>
      </c>
      <c r="E9" s="418">
        <v>10.5</v>
      </c>
      <c r="F9" s="414">
        <v>25.38</v>
      </c>
      <c r="G9" s="419">
        <v>0</v>
      </c>
      <c r="H9" s="420">
        <v>0</v>
      </c>
      <c r="I9" s="413">
        <f>SUM(E9:H9)</f>
        <v>35.879999999999995</v>
      </c>
      <c r="J9" s="526">
        <f>D9-I9</f>
        <v>314.12</v>
      </c>
      <c r="K9" s="529"/>
    </row>
    <row r="10" spans="2:11" ht="23.25" customHeight="1" thickBot="1" x14ac:dyDescent="0.25">
      <c r="B10" s="705" t="s">
        <v>34</v>
      </c>
      <c r="C10" s="706"/>
      <c r="D10" s="706"/>
      <c r="E10" s="706"/>
      <c r="F10" s="706"/>
      <c r="G10" s="706"/>
      <c r="H10" s="706"/>
      <c r="I10" s="706"/>
      <c r="J10" s="706"/>
      <c r="K10" s="707"/>
    </row>
    <row r="11" spans="2:11" ht="58.5" customHeight="1" x14ac:dyDescent="0.2">
      <c r="B11" s="331">
        <v>4</v>
      </c>
      <c r="C11" s="392" t="s">
        <v>80</v>
      </c>
      <c r="D11" s="393">
        <v>940</v>
      </c>
      <c r="E11" s="394">
        <v>28.2</v>
      </c>
      <c r="F11" s="394">
        <v>0</v>
      </c>
      <c r="G11" s="394">
        <v>68.150000000000006</v>
      </c>
      <c r="H11" s="395">
        <v>54.84</v>
      </c>
      <c r="I11" s="396">
        <f>SUM(E11:H11)</f>
        <v>151.19</v>
      </c>
      <c r="J11" s="530">
        <f>D11-I11</f>
        <v>788.81</v>
      </c>
      <c r="K11" s="533"/>
    </row>
    <row r="12" spans="2:11" ht="60" customHeight="1" x14ac:dyDescent="0.3">
      <c r="B12" s="262">
        <v>5</v>
      </c>
      <c r="C12" s="397" t="s">
        <v>71</v>
      </c>
      <c r="D12" s="398">
        <v>400</v>
      </c>
      <c r="E12" s="399">
        <v>12</v>
      </c>
      <c r="F12" s="400">
        <v>29</v>
      </c>
      <c r="G12" s="401">
        <v>0</v>
      </c>
      <c r="H12" s="374">
        <v>0</v>
      </c>
      <c r="I12" s="402">
        <f>SUM(E12:H12)</f>
        <v>41</v>
      </c>
      <c r="J12" s="531">
        <f>D12-I12</f>
        <v>359</v>
      </c>
      <c r="K12" s="534"/>
    </row>
    <row r="13" spans="2:11" ht="60.75" customHeight="1" x14ac:dyDescent="0.3">
      <c r="B13" s="186">
        <v>6</v>
      </c>
      <c r="C13" s="397" t="s">
        <v>73</v>
      </c>
      <c r="D13" s="398">
        <v>480</v>
      </c>
      <c r="E13" s="399">
        <v>14.4</v>
      </c>
      <c r="F13" s="400">
        <v>34.799999999999997</v>
      </c>
      <c r="G13" s="401">
        <v>0</v>
      </c>
      <c r="H13" s="374">
        <v>0</v>
      </c>
      <c r="I13" s="402">
        <f>SUM(E13:H13)</f>
        <v>49.199999999999996</v>
      </c>
      <c r="J13" s="531">
        <f>D13-I13</f>
        <v>430.8</v>
      </c>
      <c r="K13" s="534"/>
    </row>
    <row r="14" spans="2:11" ht="60.75" customHeight="1" x14ac:dyDescent="0.3">
      <c r="B14" s="186">
        <v>7</v>
      </c>
      <c r="C14" s="403" t="s">
        <v>48</v>
      </c>
      <c r="D14" s="398">
        <v>350</v>
      </c>
      <c r="E14" s="404">
        <v>10.5</v>
      </c>
      <c r="F14" s="400">
        <v>25.38</v>
      </c>
      <c r="G14" s="401">
        <v>0</v>
      </c>
      <c r="H14" s="374">
        <v>0</v>
      </c>
      <c r="I14" s="402">
        <f>SUM(E14:H14)</f>
        <v>35.879999999999995</v>
      </c>
      <c r="J14" s="531">
        <f>D14-I14</f>
        <v>314.12</v>
      </c>
      <c r="K14" s="534"/>
    </row>
    <row r="15" spans="2:11" ht="60.75" customHeight="1" x14ac:dyDescent="0.3">
      <c r="B15" s="186">
        <v>8</v>
      </c>
      <c r="C15" s="397" t="s">
        <v>71</v>
      </c>
      <c r="D15" s="398">
        <v>360</v>
      </c>
      <c r="E15" s="404">
        <v>10.8</v>
      </c>
      <c r="F15" s="400">
        <v>26.1</v>
      </c>
      <c r="G15" s="401">
        <v>0</v>
      </c>
      <c r="H15" s="374">
        <v>0</v>
      </c>
      <c r="I15" s="402">
        <f>SUM(E15:H15)</f>
        <v>36.900000000000006</v>
      </c>
      <c r="J15" s="531">
        <f>D15-I15</f>
        <v>323.10000000000002</v>
      </c>
      <c r="K15" s="534"/>
    </row>
    <row r="16" spans="2:11" ht="60.75" customHeight="1" thickBot="1" x14ac:dyDescent="0.35">
      <c r="B16" s="261">
        <v>9</v>
      </c>
      <c r="C16" s="405" t="s">
        <v>71</v>
      </c>
      <c r="D16" s="406">
        <v>380</v>
      </c>
      <c r="E16" s="407">
        <v>11.4</v>
      </c>
      <c r="F16" s="407">
        <v>0</v>
      </c>
      <c r="G16" s="408">
        <v>27.55</v>
      </c>
      <c r="H16" s="409">
        <v>0</v>
      </c>
      <c r="I16" s="410">
        <f>SUM(E16:H16)</f>
        <v>38.950000000000003</v>
      </c>
      <c r="J16" s="532">
        <f>D16-I16</f>
        <v>341.05</v>
      </c>
      <c r="K16" s="535"/>
    </row>
    <row r="17" spans="2:12" ht="41.25" customHeight="1" thickBot="1" x14ac:dyDescent="0.25">
      <c r="B17" s="708" t="s">
        <v>8</v>
      </c>
      <c r="C17" s="709"/>
      <c r="D17" s="421">
        <f>SUM(D7:D16)</f>
        <v>4925</v>
      </c>
      <c r="E17" s="421">
        <f>SUM(E7:E16)</f>
        <v>147.75000000000003</v>
      </c>
      <c r="F17" s="421">
        <f>SUM(F7:F16)</f>
        <v>208.80999999999997</v>
      </c>
      <c r="G17" s="421">
        <f>SUM(G7:G16)</f>
        <v>148.26000000000002</v>
      </c>
      <c r="H17" s="421">
        <f>SUM(H7:H16)</f>
        <v>145.22</v>
      </c>
      <c r="I17" s="421">
        <f>SUM(I7:I16)</f>
        <v>650.04</v>
      </c>
      <c r="J17" s="421">
        <f t="shared" ref="E17:J17" si="0">SUM(J7:J16)</f>
        <v>4274.96</v>
      </c>
      <c r="K17" s="626" t="s">
        <v>148</v>
      </c>
    </row>
    <row r="18" spans="2:12" ht="15.75" x14ac:dyDescent="0.2">
      <c r="B18" s="52"/>
      <c r="C18" s="236"/>
      <c r="D18" s="69"/>
      <c r="E18" s="69"/>
      <c r="F18" s="69"/>
      <c r="G18" s="69"/>
      <c r="H18" s="145"/>
      <c r="I18" s="69"/>
      <c r="J18" s="69"/>
      <c r="K18" s="68"/>
    </row>
    <row r="19" spans="2:12" ht="15.75" x14ac:dyDescent="0.2">
      <c r="B19" s="52"/>
      <c r="C19" s="236"/>
      <c r="D19" s="69"/>
      <c r="E19" s="69"/>
      <c r="F19" s="69"/>
      <c r="G19" s="69"/>
      <c r="H19" s="145"/>
      <c r="I19" s="69"/>
      <c r="J19" s="69"/>
      <c r="K19" s="68" t="s">
        <v>47</v>
      </c>
    </row>
    <row r="20" spans="2:12" ht="15.75" x14ac:dyDescent="0.2">
      <c r="B20" s="52"/>
      <c r="C20" s="236"/>
      <c r="D20" s="69"/>
      <c r="E20" s="69"/>
      <c r="F20" s="69"/>
      <c r="G20" s="69"/>
      <c r="H20" s="145"/>
      <c r="I20" s="69"/>
      <c r="J20" s="69"/>
      <c r="K20" s="68"/>
    </row>
    <row r="21" spans="2:12" ht="15.75" x14ac:dyDescent="0.2">
      <c r="B21" s="52"/>
      <c r="C21" s="236" t="str">
        <f>'GERENCIA GRAL'!C16</f>
        <v xml:space="preserve">SR. HERNAN JOSE TORRES </v>
      </c>
      <c r="D21" s="69"/>
      <c r="E21" s="69" t="str">
        <f>'GERENCIA GRAL'!F16</f>
        <v xml:space="preserve">LIDO. NAIN ARNELGE FERRUFINO </v>
      </c>
      <c r="F21" s="69"/>
      <c r="G21" s="69"/>
      <c r="H21" s="145"/>
      <c r="I21" s="69" t="str">
        <f>'GERENCIA GRAL'!J16</f>
        <v xml:space="preserve">LICDA. GLORIA ISABEL GONZALEZ </v>
      </c>
      <c r="J21" s="69"/>
      <c r="K21" s="68"/>
    </row>
    <row r="22" spans="2:12" ht="15.75" x14ac:dyDescent="0.2">
      <c r="B22" s="52"/>
      <c r="C22" s="236" t="str">
        <f>'GERENCIA GRAL'!C17</f>
        <v>SINDICO MPAL</v>
      </c>
      <c r="D22" s="69"/>
      <c r="E22" s="69" t="str">
        <f>'GERENCIA GRAL'!F17</f>
        <v>ALCALDE MPAL.</v>
      </c>
      <c r="F22" s="69"/>
      <c r="G22" s="69"/>
      <c r="H22" s="145"/>
      <c r="I22" s="69" t="str">
        <f>'GERENCIA GRAL'!J17</f>
        <v>CONTADORA MPAL</v>
      </c>
      <c r="J22" s="69"/>
      <c r="K22" s="68"/>
    </row>
    <row r="23" spans="2:12" ht="15.75" x14ac:dyDescent="0.2">
      <c r="B23" s="52"/>
      <c r="C23" s="236"/>
      <c r="D23" s="69"/>
      <c r="E23" s="69"/>
      <c r="F23" s="69"/>
      <c r="G23" s="69"/>
      <c r="H23" s="145"/>
      <c r="I23" s="69"/>
      <c r="J23" s="69"/>
      <c r="K23" s="68"/>
    </row>
    <row r="24" spans="2:12" ht="15.75" x14ac:dyDescent="0.2">
      <c r="B24" s="52"/>
      <c r="C24" s="236"/>
      <c r="D24" s="69"/>
      <c r="E24" s="69"/>
      <c r="F24" s="69"/>
      <c r="G24" s="69"/>
      <c r="H24" s="145"/>
      <c r="I24" s="69"/>
      <c r="J24" s="69"/>
      <c r="K24" s="68"/>
    </row>
    <row r="25" spans="2:12" ht="15.75" x14ac:dyDescent="0.2">
      <c r="B25" s="52"/>
      <c r="C25" s="236"/>
      <c r="D25" s="69" t="str">
        <f>'GERENCIA GRAL'!D20</f>
        <v xml:space="preserve">LICDA. CARINA PATRICIA FLORES </v>
      </c>
      <c r="E25" s="69"/>
      <c r="F25" s="69"/>
      <c r="G25" s="69"/>
      <c r="H25" s="145" t="s">
        <v>167</v>
      </c>
      <c r="I25" s="69"/>
      <c r="J25" s="69"/>
      <c r="K25" s="68"/>
    </row>
    <row r="26" spans="2:12" ht="15.75" x14ac:dyDescent="0.25">
      <c r="B26" s="53"/>
      <c r="C26" s="329"/>
      <c r="D26" s="39" t="str">
        <f>'GERENCIA GRAL'!D21</f>
        <v>JEFA DE DESARROLLO HUMANO</v>
      </c>
      <c r="E26" s="39"/>
      <c r="F26" s="123"/>
      <c r="G26" s="123"/>
      <c r="H26" s="146" t="s">
        <v>169</v>
      </c>
      <c r="I26" s="39"/>
      <c r="J26" s="39"/>
      <c r="K26" s="39"/>
      <c r="L26" s="123"/>
    </row>
    <row r="27" spans="2:12" ht="15.75" x14ac:dyDescent="0.25">
      <c r="B27" s="17"/>
      <c r="C27" s="149"/>
      <c r="D27" s="33"/>
      <c r="E27" s="33"/>
      <c r="F27" s="33"/>
      <c r="G27" s="33"/>
      <c r="H27" s="149"/>
      <c r="I27" s="33"/>
      <c r="J27" s="33"/>
      <c r="K27" s="33"/>
    </row>
    <row r="28" spans="2:12" x14ac:dyDescent="0.2">
      <c r="B28" s="17"/>
      <c r="C28" s="147"/>
      <c r="D28" s="17"/>
      <c r="E28" s="17"/>
      <c r="F28" s="17"/>
      <c r="G28" s="17"/>
      <c r="H28" s="147"/>
      <c r="I28" s="17"/>
      <c r="J28" s="17"/>
      <c r="K28" s="17"/>
    </row>
    <row r="29" spans="2:12" ht="15.75" x14ac:dyDescent="0.25">
      <c r="I29" s="96"/>
    </row>
    <row r="30" spans="2:12" ht="15.75" x14ac:dyDescent="0.25">
      <c r="I30" s="96"/>
    </row>
  </sheetData>
  <mergeCells count="3">
    <mergeCell ref="B6:K6"/>
    <mergeCell ref="B10:K10"/>
    <mergeCell ref="B17:C17"/>
  </mergeCells>
  <printOptions horizontalCentered="1"/>
  <pageMargins left="0.39370078740157483" right="0.23622047244094491" top="0.35433070866141736" bottom="0.35433070866141736" header="0.11811023622047245" footer="0"/>
  <pageSetup paperSize="5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2:N24"/>
  <sheetViews>
    <sheetView zoomScale="68" zoomScaleNormal="68" workbookViewId="0">
      <pane xSplit="28335" topLeftCell="AD1"/>
      <selection activeCell="J11" sqref="J11"/>
      <selection pane="topRight" activeCell="AD1" sqref="AD1"/>
    </sheetView>
  </sheetViews>
  <sheetFormatPr baseColWidth="10" defaultRowHeight="12.75" x14ac:dyDescent="0.2"/>
  <cols>
    <col min="1" max="1" width="1.7109375" style="6" customWidth="1"/>
    <col min="2" max="2" width="4.7109375" style="6" customWidth="1"/>
    <col min="3" max="3" width="15.7109375" style="143" customWidth="1"/>
    <col min="4" max="4" width="15.140625" style="6" customWidth="1"/>
    <col min="5" max="8" width="12.7109375" style="6" customWidth="1"/>
    <col min="9" max="9" width="15.85546875" style="6" customWidth="1"/>
    <col min="10" max="10" width="16.140625" style="6" customWidth="1"/>
    <col min="11" max="11" width="15" style="6" customWidth="1"/>
    <col min="12" max="12" width="37.5703125" style="6" customWidth="1"/>
    <col min="13" max="16384" width="11.42578125" style="6"/>
  </cols>
  <sheetData>
    <row r="2" spans="2:14" ht="18" x14ac:dyDescent="0.25">
      <c r="E2" s="758" t="str">
        <f>CONTABILIDAD!E2</f>
        <v>PLANILLA DE SUELDO DE JULIO DE 2019</v>
      </c>
    </row>
    <row r="3" spans="2:14" ht="13.5" thickBot="1" x14ac:dyDescent="0.25"/>
    <row r="4" spans="2:14" ht="100.5" customHeight="1" thickBot="1" x14ac:dyDescent="0.25">
      <c r="B4" s="555" t="s">
        <v>13</v>
      </c>
      <c r="C4" s="556" t="s">
        <v>28</v>
      </c>
      <c r="D4" s="219" t="s">
        <v>14</v>
      </c>
      <c r="E4" s="557" t="s">
        <v>15</v>
      </c>
      <c r="F4" s="219" t="s">
        <v>16</v>
      </c>
      <c r="G4" s="218" t="s">
        <v>49</v>
      </c>
      <c r="H4" s="218" t="s">
        <v>133</v>
      </c>
      <c r="I4" s="219" t="s">
        <v>147</v>
      </c>
      <c r="J4" s="43" t="s">
        <v>17</v>
      </c>
      <c r="K4" s="219" t="s">
        <v>18</v>
      </c>
      <c r="L4" s="558" t="s">
        <v>19</v>
      </c>
    </row>
    <row r="5" spans="2:14" ht="24.75" customHeight="1" thickBot="1" x14ac:dyDescent="0.25">
      <c r="B5" s="705" t="s">
        <v>38</v>
      </c>
      <c r="C5" s="706"/>
      <c r="D5" s="706"/>
      <c r="E5" s="706"/>
      <c r="F5" s="706"/>
      <c r="G5" s="706"/>
      <c r="H5" s="706"/>
      <c r="I5" s="706"/>
      <c r="J5" s="706"/>
      <c r="K5" s="706"/>
      <c r="L5" s="707"/>
      <c r="M5" s="184"/>
      <c r="N5" s="184"/>
    </row>
    <row r="6" spans="2:14" ht="60" customHeight="1" x14ac:dyDescent="0.2">
      <c r="B6" s="292">
        <v>1</v>
      </c>
      <c r="C6" s="383" t="s">
        <v>81</v>
      </c>
      <c r="D6" s="384">
        <v>1140</v>
      </c>
      <c r="E6" s="385">
        <v>30</v>
      </c>
      <c r="F6" s="385">
        <v>82.65</v>
      </c>
      <c r="G6" s="375">
        <v>0</v>
      </c>
      <c r="H6" s="375">
        <v>0</v>
      </c>
      <c r="I6" s="375">
        <v>86.42</v>
      </c>
      <c r="J6" s="377">
        <f>SUM(E6:I6)</f>
        <v>199.07</v>
      </c>
      <c r="K6" s="377">
        <f>D6-J6</f>
        <v>940.93000000000006</v>
      </c>
      <c r="L6" s="293"/>
      <c r="M6" s="184"/>
      <c r="N6" s="184"/>
    </row>
    <row r="7" spans="2:14" ht="60" customHeight="1" x14ac:dyDescent="0.2">
      <c r="B7" s="59">
        <v>2</v>
      </c>
      <c r="C7" s="386" t="s">
        <v>90</v>
      </c>
      <c r="D7" s="387">
        <v>515</v>
      </c>
      <c r="E7" s="301">
        <v>15.45</v>
      </c>
      <c r="F7" s="301">
        <v>37.340000000000003</v>
      </c>
      <c r="G7" s="378">
        <v>0</v>
      </c>
      <c r="H7" s="378">
        <v>0</v>
      </c>
      <c r="I7" s="378">
        <v>0</v>
      </c>
      <c r="J7" s="365">
        <f>SUM(E7:I7)</f>
        <v>52.790000000000006</v>
      </c>
      <c r="K7" s="365">
        <f>D7-J7</f>
        <v>462.21</v>
      </c>
      <c r="L7" s="167"/>
    </row>
    <row r="8" spans="2:14" ht="60" customHeight="1" x14ac:dyDescent="0.2">
      <c r="B8" s="59">
        <v>3</v>
      </c>
      <c r="C8" s="388" t="s">
        <v>90</v>
      </c>
      <c r="D8" s="303">
        <v>430</v>
      </c>
      <c r="E8" s="302">
        <v>12.9</v>
      </c>
      <c r="F8" s="302">
        <v>0</v>
      </c>
      <c r="G8" s="302">
        <v>31.18</v>
      </c>
      <c r="H8" s="302">
        <v>0</v>
      </c>
      <c r="I8" s="378">
        <v>0</v>
      </c>
      <c r="J8" s="365">
        <f>SUM(E8:I8)</f>
        <v>44.08</v>
      </c>
      <c r="K8" s="365">
        <f>D8-J8</f>
        <v>385.92</v>
      </c>
      <c r="L8" s="167"/>
    </row>
    <row r="9" spans="2:14" ht="60" customHeight="1" x14ac:dyDescent="0.2">
      <c r="B9" s="59">
        <v>4</v>
      </c>
      <c r="C9" s="678" t="s">
        <v>90</v>
      </c>
      <c r="D9" s="679">
        <v>430</v>
      </c>
      <c r="E9" s="679">
        <v>12.9</v>
      </c>
      <c r="F9" s="679">
        <v>0</v>
      </c>
      <c r="G9" s="679">
        <v>31.18</v>
      </c>
      <c r="H9" s="679">
        <v>0</v>
      </c>
      <c r="I9" s="378">
        <v>0</v>
      </c>
      <c r="J9" s="365">
        <f>SUM(E9:I9)</f>
        <v>44.08</v>
      </c>
      <c r="K9" s="365">
        <f>D9-J9</f>
        <v>385.92</v>
      </c>
      <c r="L9" s="167"/>
    </row>
    <row r="10" spans="2:14" ht="60" customHeight="1" thickBot="1" x14ac:dyDescent="0.25">
      <c r="B10" s="97">
        <v>5</v>
      </c>
      <c r="C10" s="680" t="s">
        <v>123</v>
      </c>
      <c r="D10" s="681">
        <v>400</v>
      </c>
      <c r="E10" s="510">
        <v>0</v>
      </c>
      <c r="F10" s="389">
        <v>0</v>
      </c>
      <c r="G10" s="390">
        <v>0</v>
      </c>
      <c r="H10" s="390">
        <v>40</v>
      </c>
      <c r="I10" s="390">
        <v>0</v>
      </c>
      <c r="J10" s="381">
        <f>SUM(E10:I10)</f>
        <v>40</v>
      </c>
      <c r="K10" s="381">
        <f>D10-J10</f>
        <v>360</v>
      </c>
      <c r="L10" s="98"/>
    </row>
    <row r="11" spans="2:14" ht="33" customHeight="1" thickBot="1" x14ac:dyDescent="0.25">
      <c r="B11" s="710" t="s">
        <v>8</v>
      </c>
      <c r="C11" s="711"/>
      <c r="D11" s="391">
        <f>SUM(D6:D10)</f>
        <v>2915</v>
      </c>
      <c r="E11" s="391">
        <f>SUM(E6:E10)</f>
        <v>71.25</v>
      </c>
      <c r="F11" s="391">
        <f>SUM(F6:F10)</f>
        <v>119.99000000000001</v>
      </c>
      <c r="G11" s="391">
        <f>SUM(G6:G10)</f>
        <v>62.36</v>
      </c>
      <c r="H11" s="391">
        <f>SUM(H6:H10)</f>
        <v>40</v>
      </c>
      <c r="I11" s="391">
        <f>SUM(I6:I10)</f>
        <v>86.42</v>
      </c>
      <c r="J11" s="391">
        <f>SUM(J6:J10)</f>
        <v>380.02</v>
      </c>
      <c r="K11" s="391">
        <f>SUM(K6:K10)</f>
        <v>2534.98</v>
      </c>
      <c r="L11" s="248" t="s">
        <v>59</v>
      </c>
    </row>
    <row r="12" spans="2:14" x14ac:dyDescent="0.2">
      <c r="B12" s="13"/>
      <c r="D12" s="14"/>
      <c r="E12" s="14"/>
      <c r="F12" s="14"/>
      <c r="G12" s="14"/>
      <c r="H12" s="14"/>
      <c r="I12" s="14"/>
      <c r="J12" s="14"/>
      <c r="K12" s="14"/>
      <c r="L12" s="5"/>
    </row>
    <row r="13" spans="2:14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4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4" x14ac:dyDescent="0.2">
      <c r="B15" s="13"/>
      <c r="C15" s="775"/>
      <c r="D15" s="14"/>
      <c r="E15" s="14"/>
      <c r="F15" s="14"/>
      <c r="G15" s="14"/>
      <c r="H15" s="14"/>
      <c r="I15" s="14"/>
      <c r="J15" s="14"/>
      <c r="K15" s="14"/>
      <c r="L15" s="5"/>
    </row>
    <row r="16" spans="2:14" x14ac:dyDescent="0.2">
      <c r="B16" s="13"/>
      <c r="C16" s="775" t="str">
        <f>CONTABILIDAD!C21</f>
        <v xml:space="preserve">SR. HERNAN JOSE TORRES </v>
      </c>
      <c r="D16" s="14"/>
      <c r="E16" s="14"/>
      <c r="F16" s="14" t="str">
        <f>CONTABILIDAD!E21</f>
        <v xml:space="preserve">LIDO. NAIN ARNELGE FERRUFINO </v>
      </c>
      <c r="G16" s="14"/>
      <c r="H16" s="14"/>
      <c r="I16" s="14"/>
      <c r="J16" s="14"/>
      <c r="K16" s="14" t="str">
        <f>CONTABILIDAD!I21</f>
        <v xml:space="preserve">LICDA. GLORIA ISABEL GONZALEZ </v>
      </c>
      <c r="L16" s="5"/>
    </row>
    <row r="17" spans="2:12" x14ac:dyDescent="0.2">
      <c r="B17" s="13"/>
      <c r="C17" s="775" t="str">
        <f>CONTABILIDAD!C22</f>
        <v>SINDICO MPAL</v>
      </c>
      <c r="D17" s="14"/>
      <c r="E17" s="14"/>
      <c r="F17" s="14" t="str">
        <f>CONTABILIDAD!E22</f>
        <v>ALCALDE MPAL.</v>
      </c>
      <c r="G17" s="14"/>
      <c r="H17" s="14"/>
      <c r="I17" s="14"/>
      <c r="J17" s="14"/>
      <c r="K17" s="14" t="str">
        <f>CONTABILIDAD!I22</f>
        <v>CONTADORA MPAL</v>
      </c>
      <c r="L17" s="5"/>
    </row>
    <row r="18" spans="2:12" x14ac:dyDescent="0.2">
      <c r="B18" s="1"/>
      <c r="C18" s="777"/>
      <c r="D18" s="2"/>
      <c r="E18" s="2"/>
      <c r="F18" s="2"/>
      <c r="G18" s="2"/>
      <c r="H18" s="2"/>
      <c r="I18" s="2"/>
      <c r="J18" s="2"/>
      <c r="K18" s="1"/>
      <c r="L18" s="1"/>
    </row>
    <row r="19" spans="2:12" x14ac:dyDescent="0.2">
      <c r="B19" s="1"/>
      <c r="C19" s="777"/>
      <c r="D19" s="2"/>
      <c r="E19" s="2"/>
      <c r="F19" s="2"/>
      <c r="G19" s="2"/>
      <c r="H19" s="2"/>
      <c r="I19" s="2"/>
      <c r="J19" s="2"/>
      <c r="K19" s="1"/>
      <c r="L19" s="1"/>
    </row>
    <row r="20" spans="2:12" x14ac:dyDescent="0.2">
      <c r="C20" s="775"/>
      <c r="D20" s="5"/>
      <c r="E20" s="5"/>
      <c r="F20" s="5"/>
      <c r="G20" s="5"/>
      <c r="H20" s="5"/>
      <c r="I20" s="5"/>
      <c r="J20" s="5"/>
    </row>
    <row r="21" spans="2:12" x14ac:dyDescent="0.2">
      <c r="C21" s="775"/>
      <c r="D21" s="5" t="str">
        <f>CONTABILIDAD!D25</f>
        <v xml:space="preserve">LICDA. CARINA PATRICIA FLORES </v>
      </c>
      <c r="E21" s="5"/>
      <c r="F21" s="5"/>
      <c r="G21" s="5"/>
      <c r="H21" s="5"/>
      <c r="I21" s="5" t="str">
        <f>CONTABILIDAD!H25</f>
        <v>SR. MARIO ALBERTO DIAZ</v>
      </c>
      <c r="J21" s="5"/>
    </row>
    <row r="22" spans="2:12" x14ac:dyDescent="0.2">
      <c r="C22" s="775"/>
      <c r="D22" s="5" t="str">
        <f>CONTABILIDAD!D26</f>
        <v>JEFA DE DESARROLLO HUMANO</v>
      </c>
      <c r="E22" s="5"/>
      <c r="F22" s="5"/>
      <c r="G22" s="5"/>
      <c r="H22" s="5"/>
      <c r="I22" s="5" t="str">
        <f>CONTABILIDAD!H26</f>
        <v>TESORERO MPAL</v>
      </c>
      <c r="J22" s="5"/>
    </row>
    <row r="23" spans="2:12" x14ac:dyDescent="0.2">
      <c r="C23" s="775"/>
      <c r="D23" s="5"/>
      <c r="E23" s="5"/>
      <c r="F23" s="5"/>
      <c r="G23" s="5"/>
      <c r="H23" s="5"/>
      <c r="I23" s="5"/>
      <c r="J23" s="5"/>
    </row>
    <row r="24" spans="2:12" x14ac:dyDescent="0.2">
      <c r="C24" s="775"/>
      <c r="D24" s="5"/>
      <c r="E24" s="5"/>
      <c r="F24" s="5"/>
      <c r="G24" s="5"/>
      <c r="H24" s="5"/>
      <c r="I24" s="5"/>
      <c r="J24" s="5"/>
    </row>
  </sheetData>
  <mergeCells count="2">
    <mergeCell ref="B5:L5"/>
    <mergeCell ref="B11:C11"/>
  </mergeCells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L29"/>
  <sheetViews>
    <sheetView showWhiteSpace="0" zoomScale="73" zoomScaleNormal="73" zoomScaleSheetLayoutView="100" zoomScalePageLayoutView="85" workbookViewId="0">
      <selection activeCell="D14" sqref="D14"/>
    </sheetView>
  </sheetViews>
  <sheetFormatPr baseColWidth="10" defaultRowHeight="12.75" x14ac:dyDescent="0.2"/>
  <cols>
    <col min="1" max="1" width="3.85546875" style="6" customWidth="1"/>
    <col min="2" max="2" width="5" style="6" customWidth="1"/>
    <col min="3" max="3" width="24.28515625" style="143" customWidth="1"/>
    <col min="4" max="4" width="15.140625" style="6" customWidth="1"/>
    <col min="5" max="5" width="13.42578125" style="6" customWidth="1"/>
    <col min="6" max="6" width="12.5703125" style="6" customWidth="1"/>
    <col min="7" max="7" width="10.7109375" style="6" customWidth="1"/>
    <col min="8" max="8" width="11.85546875" style="6" customWidth="1"/>
    <col min="9" max="9" width="12.85546875" style="143" customWidth="1"/>
    <col min="10" max="10" width="16.85546875" style="6" customWidth="1"/>
    <col min="11" max="11" width="14.28515625" style="6" customWidth="1"/>
    <col min="12" max="12" width="24.85546875" style="6" customWidth="1"/>
    <col min="13" max="16384" width="11.42578125" style="6"/>
  </cols>
  <sheetData>
    <row r="2" spans="2:12" ht="18" customHeight="1" x14ac:dyDescent="0.35">
      <c r="B2" s="60"/>
      <c r="C2" s="232"/>
      <c r="D2" s="33"/>
      <c r="E2" s="37" t="str">
        <f>'DESARROLLO HNO'!E2</f>
        <v>PLANILLA DE SUELDO DE JULIO DE 2019</v>
      </c>
      <c r="F2" s="36"/>
      <c r="G2" s="36"/>
      <c r="H2" s="36"/>
      <c r="I2" s="149"/>
      <c r="J2" s="66"/>
      <c r="K2" s="66"/>
      <c r="L2" s="70"/>
    </row>
    <row r="3" spans="2:12" ht="16.5" thickBot="1" x14ac:dyDescent="0.3">
      <c r="B3" s="60"/>
      <c r="C3" s="232"/>
      <c r="D3" s="33"/>
      <c r="E3" s="33"/>
      <c r="F3" s="33"/>
      <c r="G3" s="33"/>
      <c r="H3" s="33"/>
      <c r="I3" s="149"/>
      <c r="J3" s="62"/>
      <c r="K3" s="63"/>
    </row>
    <row r="4" spans="2:12" s="39" customFormat="1" ht="82.5" customHeight="1" thickBot="1" x14ac:dyDescent="0.25">
      <c r="B4" s="459" t="s">
        <v>13</v>
      </c>
      <c r="C4" s="152" t="s">
        <v>1</v>
      </c>
      <c r="D4" s="88" t="s">
        <v>21</v>
      </c>
      <c r="E4" s="88" t="s">
        <v>2</v>
      </c>
      <c r="F4" s="88" t="s">
        <v>16</v>
      </c>
      <c r="G4" s="88" t="s">
        <v>22</v>
      </c>
      <c r="H4" s="88" t="s">
        <v>0</v>
      </c>
      <c r="I4" s="152" t="s">
        <v>147</v>
      </c>
      <c r="J4" s="88" t="s">
        <v>23</v>
      </c>
      <c r="K4" s="88" t="s">
        <v>18</v>
      </c>
      <c r="L4" s="460" t="s">
        <v>24</v>
      </c>
    </row>
    <row r="5" spans="2:12" ht="33.75" customHeight="1" thickBot="1" x14ac:dyDescent="0.25">
      <c r="B5" s="714" t="s">
        <v>109</v>
      </c>
      <c r="C5" s="715"/>
      <c r="D5" s="457">
        <f>SUM(D6:D10)</f>
        <v>2975</v>
      </c>
      <c r="E5" s="457">
        <f>SUM(E6:E10)</f>
        <v>89.25</v>
      </c>
      <c r="F5" s="457">
        <f>SUM(F6:F10)</f>
        <v>143.92000000000002</v>
      </c>
      <c r="G5" s="457">
        <f>SUM(G6:G10)</f>
        <v>46.4</v>
      </c>
      <c r="H5" s="457">
        <f>SUM(H6:H10)</f>
        <v>26.25</v>
      </c>
      <c r="I5" s="457">
        <f>SUM(I6:I10)</f>
        <v>117.33</v>
      </c>
      <c r="J5" s="457">
        <f>SUM(J6:J10)</f>
        <v>423.15</v>
      </c>
      <c r="K5" s="457">
        <f>SUM(K6:K10)</f>
        <v>2551.85</v>
      </c>
      <c r="L5" s="458"/>
    </row>
    <row r="6" spans="2:12" ht="50.1" customHeight="1" x14ac:dyDescent="0.2">
      <c r="B6" s="192">
        <v>1</v>
      </c>
      <c r="C6" s="310" t="s">
        <v>69</v>
      </c>
      <c r="D6" s="311">
        <v>750</v>
      </c>
      <c r="E6" s="188">
        <v>22.5</v>
      </c>
      <c r="F6" s="188">
        <v>54.38</v>
      </c>
      <c r="G6" s="188">
        <v>0</v>
      </c>
      <c r="H6" s="263">
        <v>0</v>
      </c>
      <c r="I6" s="312">
        <v>37.78</v>
      </c>
      <c r="J6" s="263">
        <f>SUM(E6:I6)</f>
        <v>114.66</v>
      </c>
      <c r="K6" s="263">
        <f>(D6-J6)</f>
        <v>635.34</v>
      </c>
      <c r="L6" s="333"/>
    </row>
    <row r="7" spans="2:12" ht="50.1" customHeight="1" x14ac:dyDescent="0.2">
      <c r="B7" s="59">
        <v>2</v>
      </c>
      <c r="C7" s="306" t="s">
        <v>67</v>
      </c>
      <c r="D7" s="422">
        <v>640</v>
      </c>
      <c r="E7" s="423">
        <v>19.2</v>
      </c>
      <c r="F7" s="57">
        <v>0</v>
      </c>
      <c r="G7" s="423">
        <v>46.4</v>
      </c>
      <c r="H7" s="56">
        <v>0</v>
      </c>
      <c r="I7" s="424">
        <v>27.91</v>
      </c>
      <c r="J7" s="263">
        <f>SUM(E7:I7)</f>
        <v>93.509999999999991</v>
      </c>
      <c r="K7" s="56">
        <f>(D7-J7)</f>
        <v>546.49</v>
      </c>
      <c r="L7" s="332"/>
    </row>
    <row r="8" spans="2:12" ht="50.1" customHeight="1" x14ac:dyDescent="0.2">
      <c r="B8" s="59">
        <v>3</v>
      </c>
      <c r="C8" s="307" t="s">
        <v>92</v>
      </c>
      <c r="D8" s="157">
        <v>655</v>
      </c>
      <c r="E8" s="57">
        <v>19.649999999999999</v>
      </c>
      <c r="F8" s="57">
        <v>47.49</v>
      </c>
      <c r="G8" s="423">
        <v>0</v>
      </c>
      <c r="H8" s="56">
        <v>0</v>
      </c>
      <c r="I8" s="226">
        <v>29.26</v>
      </c>
      <c r="J8" s="263">
        <f>SUM(E8:I8)</f>
        <v>96.4</v>
      </c>
      <c r="K8" s="56">
        <f>(D8-J8)</f>
        <v>558.6</v>
      </c>
      <c r="L8" s="332"/>
    </row>
    <row r="9" spans="2:12" ht="50.1" customHeight="1" x14ac:dyDescent="0.2">
      <c r="B9" s="59">
        <v>4</v>
      </c>
      <c r="C9" s="307" t="s">
        <v>91</v>
      </c>
      <c r="D9" s="157">
        <v>350</v>
      </c>
      <c r="E9" s="57">
        <v>10.5</v>
      </c>
      <c r="F9" s="57" t="s">
        <v>57</v>
      </c>
      <c r="G9" s="57" t="s">
        <v>39</v>
      </c>
      <c r="H9" s="56">
        <v>26.25</v>
      </c>
      <c r="I9" s="313">
        <v>0</v>
      </c>
      <c r="J9" s="263">
        <f>SUM(E9:I9)</f>
        <v>36.75</v>
      </c>
      <c r="K9" s="56">
        <f>(D9-J9)</f>
        <v>313.25</v>
      </c>
      <c r="L9" s="332"/>
    </row>
    <row r="10" spans="2:12" ht="50.1" customHeight="1" thickBot="1" x14ac:dyDescent="0.25">
      <c r="B10" s="59">
        <v>5</v>
      </c>
      <c r="C10" s="307" t="s">
        <v>144</v>
      </c>
      <c r="D10" s="157">
        <v>580</v>
      </c>
      <c r="E10" s="57">
        <v>17.399999999999999</v>
      </c>
      <c r="F10" s="57">
        <v>42.05</v>
      </c>
      <c r="G10" s="57" t="s">
        <v>39</v>
      </c>
      <c r="H10" s="56" t="s">
        <v>39</v>
      </c>
      <c r="I10" s="582">
        <f>+'GERENCIA GRAL'!I7</f>
        <v>22.38</v>
      </c>
      <c r="J10" s="263">
        <f>SUM(E10:I10)</f>
        <v>81.83</v>
      </c>
      <c r="K10" s="56">
        <f>(D10-J10)</f>
        <v>498.17</v>
      </c>
      <c r="L10" s="332"/>
    </row>
    <row r="11" spans="2:12" s="4" customFormat="1" ht="39.75" customHeight="1" thickBot="1" x14ac:dyDescent="0.25">
      <c r="B11" s="712" t="s">
        <v>85</v>
      </c>
      <c r="C11" s="713"/>
      <c r="D11" s="368">
        <f>D12</f>
        <v>1040</v>
      </c>
      <c r="E11" s="368">
        <f>E12</f>
        <v>30</v>
      </c>
      <c r="F11" s="368">
        <f>F12</f>
        <v>75.400000000000006</v>
      </c>
      <c r="G11" s="368">
        <f>G12</f>
        <v>0</v>
      </c>
      <c r="H11" s="368">
        <f>H12</f>
        <v>0</v>
      </c>
      <c r="I11" s="368">
        <f>I12</f>
        <v>67.87</v>
      </c>
      <c r="J11" s="368">
        <f>J12</f>
        <v>173.27</v>
      </c>
      <c r="K11" s="368">
        <f>K12</f>
        <v>866.73</v>
      </c>
      <c r="L11" s="369"/>
    </row>
    <row r="12" spans="2:12" s="4" customFormat="1" ht="50.1" customHeight="1" thickBot="1" x14ac:dyDescent="0.25">
      <c r="B12" s="476">
        <v>6</v>
      </c>
      <c r="C12" s="653" t="s">
        <v>84</v>
      </c>
      <c r="D12" s="654">
        <v>1040</v>
      </c>
      <c r="E12" s="654">
        <v>30</v>
      </c>
      <c r="F12" s="654">
        <v>75.400000000000006</v>
      </c>
      <c r="G12" s="654">
        <v>0</v>
      </c>
      <c r="H12" s="654">
        <v>0</v>
      </c>
      <c r="I12" s="655">
        <v>67.87</v>
      </c>
      <c r="J12" s="656">
        <f>SUM(E12:I12)</f>
        <v>173.27</v>
      </c>
      <c r="K12" s="656">
        <f>(D12-J12)</f>
        <v>866.73</v>
      </c>
      <c r="L12" s="657"/>
    </row>
    <row r="13" spans="2:12" ht="50.1" customHeight="1" thickBot="1" x14ac:dyDescent="0.25">
      <c r="B13" s="695" t="s">
        <v>8</v>
      </c>
      <c r="C13" s="696"/>
      <c r="D13" s="658">
        <f>+D5+D11</f>
        <v>4015</v>
      </c>
      <c r="E13" s="658">
        <f t="shared" ref="D13:K13" si="0">+E5+E11</f>
        <v>119.25</v>
      </c>
      <c r="F13" s="658">
        <f t="shared" si="0"/>
        <v>219.32000000000002</v>
      </c>
      <c r="G13" s="658">
        <f t="shared" si="0"/>
        <v>46.4</v>
      </c>
      <c r="H13" s="658">
        <f t="shared" si="0"/>
        <v>26.25</v>
      </c>
      <c r="I13" s="658">
        <f t="shared" si="0"/>
        <v>185.2</v>
      </c>
      <c r="J13" s="658">
        <f>+J5+J11</f>
        <v>596.41999999999996</v>
      </c>
      <c r="K13" s="658">
        <f t="shared" si="0"/>
        <v>3418.58</v>
      </c>
      <c r="L13" s="659" t="s">
        <v>52</v>
      </c>
    </row>
    <row r="14" spans="2:12" x14ac:dyDescent="0.2">
      <c r="B14" s="22"/>
      <c r="C14" s="237"/>
      <c r="D14" s="24"/>
      <c r="E14" s="24"/>
      <c r="F14" s="24"/>
      <c r="G14" s="24"/>
      <c r="H14" s="24"/>
      <c r="I14" s="150"/>
      <c r="J14" s="24"/>
      <c r="K14" s="24" t="s">
        <v>47</v>
      </c>
      <c r="L14" s="23"/>
    </row>
    <row r="15" spans="2:12" x14ac:dyDescent="0.2">
      <c r="B15" s="22"/>
      <c r="C15" s="237"/>
      <c r="D15" s="24"/>
      <c r="E15" s="24"/>
      <c r="F15" s="24"/>
      <c r="G15" s="24"/>
      <c r="H15" s="24"/>
      <c r="I15" s="150"/>
      <c r="J15" s="24"/>
      <c r="K15" s="24"/>
      <c r="L15" s="23"/>
    </row>
    <row r="16" spans="2:12" x14ac:dyDescent="0.2">
      <c r="B16" s="22"/>
      <c r="C16" s="237"/>
      <c r="D16" s="24"/>
      <c r="E16" s="24"/>
      <c r="F16" s="24"/>
      <c r="G16" s="24"/>
      <c r="H16" s="24"/>
      <c r="I16" s="150"/>
      <c r="J16" s="24"/>
      <c r="K16" s="24"/>
      <c r="L16" s="23"/>
    </row>
    <row r="17" spans="2:12" x14ac:dyDescent="0.2">
      <c r="B17" s="22"/>
      <c r="C17" s="779"/>
      <c r="D17" s="780"/>
      <c r="E17" s="780"/>
      <c r="F17" s="780"/>
      <c r="G17" s="780"/>
      <c r="H17" s="780"/>
      <c r="I17" s="781"/>
      <c r="J17" s="24"/>
      <c r="K17" s="24"/>
      <c r="L17" s="23"/>
    </row>
    <row r="18" spans="2:12" x14ac:dyDescent="0.2">
      <c r="B18" s="22"/>
      <c r="C18" s="779" t="str">
        <f>'DESARROLLO HNO'!C16</f>
        <v xml:space="preserve">SR. HERNAN JOSE TORRES </v>
      </c>
      <c r="D18" s="780"/>
      <c r="E18" s="780" t="str">
        <f>'DESARROLLO HNO'!F16</f>
        <v xml:space="preserve">LIDO. NAIN ARNELGE FERRUFINO </v>
      </c>
      <c r="F18" s="780"/>
      <c r="G18" s="780"/>
      <c r="H18" s="780"/>
      <c r="I18" s="781" t="str">
        <f>'DESARROLLO HNO'!K16</f>
        <v xml:space="preserve">LICDA. GLORIA ISABEL GONZALEZ </v>
      </c>
      <c r="J18" s="24"/>
      <c r="K18" s="24"/>
      <c r="L18" s="23"/>
    </row>
    <row r="19" spans="2:12" x14ac:dyDescent="0.2">
      <c r="B19" s="22"/>
      <c r="C19" s="779" t="str">
        <f>'DESARROLLO HNO'!C17</f>
        <v>SINDICO MPAL</v>
      </c>
      <c r="D19" s="780"/>
      <c r="E19" s="780" t="str">
        <f>'DESARROLLO HNO'!F17</f>
        <v>ALCALDE MPAL.</v>
      </c>
      <c r="F19" s="780"/>
      <c r="G19" s="780"/>
      <c r="H19" s="780"/>
      <c r="I19" s="781" t="str">
        <f>'DESARROLLO HNO'!K17</f>
        <v>CONTADORA MPAL</v>
      </c>
      <c r="J19" s="24"/>
      <c r="K19" s="24"/>
      <c r="L19" s="23"/>
    </row>
    <row r="20" spans="2:12" x14ac:dyDescent="0.2">
      <c r="B20" s="22"/>
      <c r="C20" s="779"/>
      <c r="D20" s="780"/>
      <c r="E20" s="780"/>
      <c r="F20" s="780"/>
      <c r="G20" s="780"/>
      <c r="H20" s="780"/>
      <c r="I20" s="781"/>
      <c r="J20" s="24"/>
      <c r="K20" s="24"/>
      <c r="L20" s="23"/>
    </row>
    <row r="21" spans="2:12" x14ac:dyDescent="0.2">
      <c r="B21" s="22"/>
      <c r="C21" s="779"/>
      <c r="D21" s="780"/>
      <c r="E21" s="780"/>
      <c r="F21" s="780"/>
      <c r="G21" s="780"/>
      <c r="H21" s="780"/>
      <c r="I21" s="781"/>
      <c r="J21" s="24"/>
      <c r="K21" s="24"/>
      <c r="L21" s="23"/>
    </row>
    <row r="22" spans="2:12" s="35" customFormat="1" ht="15" x14ac:dyDescent="0.25">
      <c r="B22" s="20"/>
      <c r="C22" s="778"/>
      <c r="D22" s="15"/>
      <c r="E22" s="15"/>
      <c r="F22" s="15"/>
      <c r="G22" s="15"/>
      <c r="H22" s="15"/>
      <c r="I22" s="778"/>
      <c r="J22" s="20"/>
      <c r="K22" s="20"/>
    </row>
    <row r="23" spans="2:12" s="35" customFormat="1" ht="15" x14ac:dyDescent="0.25">
      <c r="B23" s="20"/>
      <c r="C23" s="778"/>
      <c r="D23" s="15" t="str">
        <f>'DESARROLLO HNO'!D21</f>
        <v xml:space="preserve">LICDA. CARINA PATRICIA FLORES </v>
      </c>
      <c r="E23" s="15"/>
      <c r="F23" s="15"/>
      <c r="G23" s="15"/>
      <c r="H23" s="15"/>
      <c r="I23" s="778" t="str">
        <f>'DESARROLLO HNO'!I21</f>
        <v>SR. MARIO ALBERTO DIAZ</v>
      </c>
    </row>
    <row r="24" spans="2:12" x14ac:dyDescent="0.2">
      <c r="B24" s="16"/>
      <c r="C24" s="778"/>
      <c r="D24" s="15" t="str">
        <f>'DESARROLLO HNO'!D22</f>
        <v>JEFA DE DESARROLLO HUMANO</v>
      </c>
      <c r="E24" s="15"/>
      <c r="F24" s="15"/>
      <c r="G24" s="15"/>
      <c r="H24" s="15"/>
      <c r="I24" s="778" t="str">
        <f>'DESARROLLO HNO'!I22</f>
        <v>TESORERO MPAL</v>
      </c>
    </row>
    <row r="25" spans="2:12" x14ac:dyDescent="0.2">
      <c r="B25" s="16"/>
      <c r="C25" s="148"/>
      <c r="D25" s="16"/>
      <c r="E25" s="16"/>
      <c r="F25" s="15"/>
      <c r="G25" s="15"/>
      <c r="H25" s="16"/>
      <c r="I25" s="148"/>
      <c r="J25" s="16"/>
      <c r="K25" s="16"/>
      <c r="L25" s="16"/>
    </row>
    <row r="26" spans="2:12" x14ac:dyDescent="0.2">
      <c r="B26" s="25"/>
      <c r="C26" s="151"/>
      <c r="D26" s="25"/>
      <c r="E26" s="25"/>
      <c r="F26" s="26"/>
      <c r="G26" s="26"/>
      <c r="H26" s="25"/>
      <c r="I26" s="151"/>
      <c r="J26" s="25"/>
      <c r="K26" s="25"/>
      <c r="L26" s="25"/>
    </row>
    <row r="27" spans="2:12" x14ac:dyDescent="0.2">
      <c r="B27" s="17"/>
      <c r="C27" s="147"/>
      <c r="D27" s="17"/>
      <c r="E27" s="17"/>
      <c r="F27" s="17"/>
      <c r="G27" s="17"/>
      <c r="H27" s="17"/>
      <c r="I27" s="147"/>
      <c r="J27" s="17"/>
      <c r="K27" s="17"/>
      <c r="L27" s="17"/>
    </row>
    <row r="28" spans="2:12" x14ac:dyDescent="0.2">
      <c r="B28" s="17"/>
      <c r="C28" s="147"/>
      <c r="D28" s="17"/>
      <c r="E28" s="17"/>
      <c r="F28" s="17"/>
      <c r="G28" s="17"/>
      <c r="H28" s="17"/>
      <c r="I28" s="147"/>
      <c r="J28" s="17"/>
      <c r="K28" s="17"/>
      <c r="L28" s="17"/>
    </row>
    <row r="29" spans="2:12" x14ac:dyDescent="0.2">
      <c r="B29" s="17"/>
      <c r="C29" s="147"/>
      <c r="D29" s="17"/>
      <c r="E29" s="17"/>
      <c r="F29" s="17"/>
      <c r="G29" s="17"/>
      <c r="H29" s="17"/>
      <c r="I29" s="147"/>
      <c r="J29" s="17"/>
      <c r="K29" s="17"/>
      <c r="L29" s="17"/>
    </row>
  </sheetData>
  <mergeCells count="3">
    <mergeCell ref="B5:C5"/>
    <mergeCell ref="B13:C13"/>
    <mergeCell ref="B11:C11"/>
  </mergeCells>
  <printOptions horizontalCentered="1"/>
  <pageMargins left="0" right="0.15748031496062992" top="0.19685039370078741" bottom="0" header="0.27559055118110237" footer="0"/>
  <pageSetup paperSize="5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B2:K24"/>
  <sheetViews>
    <sheetView zoomScale="75" zoomScaleNormal="75" workbookViewId="0">
      <selection activeCell="D13" sqref="D13"/>
    </sheetView>
  </sheetViews>
  <sheetFormatPr baseColWidth="10" defaultRowHeight="12.75" x14ac:dyDescent="0.2"/>
  <cols>
    <col min="1" max="1" width="1.140625" style="6" customWidth="1"/>
    <col min="2" max="2" width="4.28515625" style="6" customWidth="1"/>
    <col min="3" max="3" width="14" style="6" customWidth="1"/>
    <col min="4" max="4" width="15.28515625" style="6" customWidth="1"/>
    <col min="5" max="6" width="14" style="6" customWidth="1"/>
    <col min="7" max="7" width="12.7109375" style="6" customWidth="1"/>
    <col min="8" max="8" width="13.85546875" style="143" customWidth="1"/>
    <col min="9" max="9" width="13.7109375" style="6" customWidth="1"/>
    <col min="10" max="10" width="15" style="6" customWidth="1"/>
    <col min="11" max="11" width="30" style="6" customWidth="1"/>
    <col min="12" max="16384" width="11.42578125" style="6"/>
  </cols>
  <sheetData>
    <row r="2" spans="2:11" ht="18" x14ac:dyDescent="0.25">
      <c r="E2" s="758" t="str">
        <f>UATM!E2</f>
        <v>PLANILLA DE SUELDO DE JULIO DE 2019</v>
      </c>
    </row>
    <row r="3" spans="2:11" ht="21.75" thickBot="1" x14ac:dyDescent="0.4">
      <c r="B3" s="60"/>
      <c r="C3" s="15"/>
      <c r="D3" s="36"/>
      <c r="E3" s="36"/>
      <c r="F3" s="36"/>
      <c r="G3" s="36"/>
      <c r="J3" s="71"/>
      <c r="K3" s="72"/>
    </row>
    <row r="4" spans="2:11" s="39" customFormat="1" ht="75" customHeight="1" thickBot="1" x14ac:dyDescent="0.25">
      <c r="B4" s="86" t="s">
        <v>13</v>
      </c>
      <c r="C4" s="88" t="s">
        <v>1</v>
      </c>
      <c r="D4" s="88" t="s">
        <v>21</v>
      </c>
      <c r="E4" s="88" t="s">
        <v>6</v>
      </c>
      <c r="F4" s="88" t="s">
        <v>16</v>
      </c>
      <c r="G4" s="88" t="s">
        <v>20</v>
      </c>
      <c r="H4" s="152" t="s">
        <v>147</v>
      </c>
      <c r="I4" s="88" t="s">
        <v>23</v>
      </c>
      <c r="J4" s="88" t="s">
        <v>29</v>
      </c>
      <c r="K4" s="342" t="s">
        <v>24</v>
      </c>
    </row>
    <row r="5" spans="2:11" ht="24" customHeight="1" thickBot="1" x14ac:dyDescent="0.25">
      <c r="B5" s="692" t="s">
        <v>30</v>
      </c>
      <c r="C5" s="693"/>
      <c r="D5" s="693"/>
      <c r="E5" s="693"/>
      <c r="F5" s="693"/>
      <c r="G5" s="693"/>
      <c r="H5" s="693"/>
      <c r="I5" s="693"/>
      <c r="J5" s="693"/>
      <c r="K5" s="694"/>
    </row>
    <row r="6" spans="2:11" ht="54.95" customHeight="1" x14ac:dyDescent="0.2">
      <c r="B6" s="192">
        <v>1</v>
      </c>
      <c r="C6" s="120" t="s">
        <v>138</v>
      </c>
      <c r="D6" s="337">
        <v>711.43</v>
      </c>
      <c r="E6" s="624">
        <v>21.34</v>
      </c>
      <c r="F6" s="305">
        <v>51.58</v>
      </c>
      <c r="G6" s="305">
        <v>0</v>
      </c>
      <c r="H6" s="337">
        <v>34.32</v>
      </c>
      <c r="I6" s="305">
        <f>SUM(E6:H6)</f>
        <v>107.24000000000001</v>
      </c>
      <c r="J6" s="305">
        <f>(D6-I6)</f>
        <v>604.18999999999994</v>
      </c>
      <c r="K6" s="630"/>
    </row>
    <row r="7" spans="2:11" ht="54.95" customHeight="1" x14ac:dyDescent="0.2">
      <c r="B7" s="59">
        <v>2</v>
      </c>
      <c r="C7" s="268" t="s">
        <v>139</v>
      </c>
      <c r="D7" s="538">
        <v>465</v>
      </c>
      <c r="E7" s="539">
        <v>13.95</v>
      </c>
      <c r="F7" s="302">
        <v>33.71</v>
      </c>
      <c r="G7" s="302">
        <v>0</v>
      </c>
      <c r="H7" s="302">
        <v>0</v>
      </c>
      <c r="I7" s="302">
        <f>SUM(E7:H7)</f>
        <v>47.66</v>
      </c>
      <c r="J7" s="302">
        <f>(D7-I7)</f>
        <v>417.34000000000003</v>
      </c>
      <c r="K7" s="631"/>
    </row>
    <row r="8" spans="2:11" ht="54.95" customHeight="1" thickBot="1" x14ac:dyDescent="0.25">
      <c r="B8" s="140">
        <v>3</v>
      </c>
      <c r="C8" s="290" t="s">
        <v>77</v>
      </c>
      <c r="D8" s="623">
        <v>360</v>
      </c>
      <c r="E8" s="334">
        <v>10.8</v>
      </c>
      <c r="F8" s="367">
        <v>0</v>
      </c>
      <c r="G8" s="367">
        <v>26.1</v>
      </c>
      <c r="H8" s="367">
        <v>0</v>
      </c>
      <c r="I8" s="367">
        <f>SUM(E8:H8)</f>
        <v>36.900000000000006</v>
      </c>
      <c r="J8" s="367">
        <f>(D8-I8)</f>
        <v>323.10000000000002</v>
      </c>
      <c r="K8" s="632"/>
    </row>
    <row r="9" spans="2:11" ht="24.75" customHeight="1" thickBot="1" x14ac:dyDescent="0.25">
      <c r="B9" s="692" t="s">
        <v>93</v>
      </c>
      <c r="C9" s="693"/>
      <c r="D9" s="693"/>
      <c r="E9" s="693"/>
      <c r="F9" s="693"/>
      <c r="G9" s="693"/>
      <c r="H9" s="693"/>
      <c r="I9" s="693"/>
      <c r="J9" s="693"/>
      <c r="K9" s="694"/>
    </row>
    <row r="10" spans="2:11" ht="54.95" customHeight="1" x14ac:dyDescent="0.2">
      <c r="B10" s="335">
        <v>4</v>
      </c>
      <c r="C10" s="336" t="s">
        <v>69</v>
      </c>
      <c r="D10" s="337">
        <v>920</v>
      </c>
      <c r="E10" s="338">
        <v>27.6</v>
      </c>
      <c r="F10" s="339">
        <v>66.7</v>
      </c>
      <c r="G10" s="339">
        <v>0</v>
      </c>
      <c r="H10" s="339">
        <v>53.04</v>
      </c>
      <c r="I10" s="305">
        <f>SUM(E10:H10)</f>
        <v>147.34</v>
      </c>
      <c r="J10" s="305">
        <f>D10-I10</f>
        <v>772.66</v>
      </c>
      <c r="K10" s="340"/>
    </row>
    <row r="11" spans="2:11" ht="54.95" customHeight="1" thickBot="1" x14ac:dyDescent="0.25">
      <c r="B11" s="140">
        <v>5</v>
      </c>
      <c r="C11" s="290" t="s">
        <v>61</v>
      </c>
      <c r="D11" s="425">
        <v>870</v>
      </c>
      <c r="E11" s="334">
        <v>26.1</v>
      </c>
      <c r="F11" s="334">
        <v>63.08</v>
      </c>
      <c r="G11" s="334">
        <v>0</v>
      </c>
      <c r="H11" s="426">
        <v>48.55</v>
      </c>
      <c r="I11" s="367">
        <f>SUM(E11:H11)</f>
        <v>137.73000000000002</v>
      </c>
      <c r="J11" s="367">
        <f>D11-I11</f>
        <v>732.27</v>
      </c>
      <c r="K11" s="341"/>
    </row>
    <row r="12" spans="2:11" ht="54.95" customHeight="1" thickBot="1" x14ac:dyDescent="0.25">
      <c r="B12" s="695" t="s">
        <v>8</v>
      </c>
      <c r="C12" s="696"/>
      <c r="D12" s="427">
        <f>SUM(D6:D11)</f>
        <v>3326.43</v>
      </c>
      <c r="E12" s="427">
        <f>SUM(E6:E11)</f>
        <v>99.789999999999992</v>
      </c>
      <c r="F12" s="427">
        <f>SUM(F6:F11)</f>
        <v>215.07</v>
      </c>
      <c r="G12" s="427">
        <f>SUM(G6:G11)</f>
        <v>26.1</v>
      </c>
      <c r="H12" s="427">
        <f>SUM(H6:H11)</f>
        <v>135.91</v>
      </c>
      <c r="I12" s="427">
        <f>SUM(I6:I11)</f>
        <v>476.87</v>
      </c>
      <c r="J12" s="427">
        <f>SUM(J6:J11)</f>
        <v>2849.56</v>
      </c>
      <c r="K12" s="133" t="s">
        <v>51</v>
      </c>
    </row>
    <row r="13" spans="2:11" x14ac:dyDescent="0.2">
      <c r="B13" s="10"/>
      <c r="C13" s="8"/>
      <c r="D13" s="11"/>
      <c r="E13" s="11"/>
      <c r="F13" s="11"/>
      <c r="G13" s="11"/>
      <c r="H13" s="153"/>
      <c r="I13" s="11"/>
      <c r="J13" s="11"/>
      <c r="K13" s="9"/>
    </row>
    <row r="14" spans="2:11" x14ac:dyDescent="0.2">
      <c r="B14" s="10"/>
      <c r="C14" s="12" t="s">
        <v>9</v>
      </c>
      <c r="D14" s="12"/>
      <c r="E14" s="12"/>
      <c r="F14" s="12"/>
      <c r="G14" s="12"/>
      <c r="H14" s="154"/>
      <c r="I14" s="12"/>
      <c r="J14" s="11"/>
      <c r="K14" s="9"/>
    </row>
    <row r="15" spans="2:11" x14ac:dyDescent="0.2">
      <c r="B15" s="10"/>
      <c r="C15" s="12"/>
      <c r="D15" s="12"/>
      <c r="E15" s="12"/>
      <c r="F15" s="12"/>
      <c r="G15" s="12"/>
      <c r="H15" s="154"/>
      <c r="I15" s="12"/>
      <c r="J15" s="11"/>
      <c r="K15" s="9"/>
    </row>
    <row r="16" spans="2:11" x14ac:dyDescent="0.2">
      <c r="B16" s="10"/>
      <c r="C16" s="12"/>
      <c r="D16" s="12"/>
      <c r="E16" s="12"/>
      <c r="F16" s="12"/>
      <c r="G16" s="12"/>
      <c r="H16" s="154"/>
      <c r="I16" s="12"/>
      <c r="J16" s="11"/>
      <c r="K16" s="9"/>
    </row>
    <row r="17" spans="2:11" x14ac:dyDescent="0.2">
      <c r="B17" s="10"/>
      <c r="C17" s="3" t="str">
        <f>UATM!C18</f>
        <v xml:space="preserve">SR. HERNAN JOSE TORRES </v>
      </c>
      <c r="D17" s="3"/>
      <c r="E17" s="3"/>
      <c r="F17" s="3" t="str">
        <f>UATM!E18</f>
        <v xml:space="preserve">LIDO. NAIN ARNELGE FERRUFINO </v>
      </c>
      <c r="G17" s="3"/>
      <c r="H17" s="784"/>
      <c r="I17" s="782"/>
      <c r="J17" s="343" t="str">
        <f>UATM!I18</f>
        <v xml:space="preserve">LICDA. GLORIA ISABEL GONZALEZ </v>
      </c>
      <c r="K17" s="9"/>
    </row>
    <row r="18" spans="2:11" s="35" customFormat="1" ht="15" x14ac:dyDescent="0.25">
      <c r="B18" s="44"/>
      <c r="C18" s="3" t="str">
        <f>UATM!C19</f>
        <v>SINDICO MPAL</v>
      </c>
      <c r="D18" s="783"/>
      <c r="E18" s="783"/>
      <c r="F18" s="3" t="str">
        <f>UATM!E19</f>
        <v>ALCALDE MPAL.</v>
      </c>
      <c r="G18" s="3"/>
      <c r="H18" s="784"/>
      <c r="I18" s="3"/>
      <c r="J18" s="3" t="str">
        <f>UATM!I19</f>
        <v>CONTADORA MPAL</v>
      </c>
    </row>
    <row r="19" spans="2:11" s="35" customFormat="1" ht="14.25" x14ac:dyDescent="0.2">
      <c r="C19" s="3"/>
      <c r="D19" s="3"/>
      <c r="E19" s="3"/>
      <c r="F19" s="3"/>
      <c r="G19" s="3"/>
      <c r="H19" s="784"/>
      <c r="I19" s="3"/>
      <c r="J19" s="3"/>
    </row>
    <row r="20" spans="2:11" s="35" customFormat="1" ht="15" x14ac:dyDescent="0.25">
      <c r="C20" s="44"/>
      <c r="D20" s="3"/>
      <c r="E20" s="3"/>
      <c r="F20" s="3"/>
      <c r="G20" s="3"/>
      <c r="H20" s="784"/>
      <c r="I20" s="3"/>
      <c r="J20" s="3"/>
    </row>
    <row r="21" spans="2:11" s="35" customFormat="1" ht="15" x14ac:dyDescent="0.25">
      <c r="C21" s="44"/>
      <c r="D21" s="3"/>
      <c r="E21" s="3"/>
      <c r="F21" s="3"/>
      <c r="G21" s="3"/>
      <c r="H21" s="784"/>
      <c r="I21" s="3"/>
      <c r="J21" s="3"/>
    </row>
    <row r="22" spans="2:11" s="35" customFormat="1" ht="15" x14ac:dyDescent="0.25">
      <c r="C22" s="44"/>
      <c r="D22" s="3" t="str">
        <f>UATM!D23</f>
        <v xml:space="preserve">LICDA. CARINA PATRICIA FLORES </v>
      </c>
      <c r="E22" s="3"/>
      <c r="F22" s="3"/>
      <c r="G22" s="3"/>
      <c r="H22" s="784" t="str">
        <f>UATM!I23</f>
        <v>SR. MARIO ALBERTO DIAZ</v>
      </c>
      <c r="I22" s="3"/>
      <c r="J22" s="3"/>
    </row>
    <row r="23" spans="2:11" x14ac:dyDescent="0.2">
      <c r="C23" s="5"/>
      <c r="D23" s="3" t="str">
        <f>UATM!D24</f>
        <v>JEFA DE DESARROLLO HUMANO</v>
      </c>
      <c r="E23" s="3"/>
      <c r="F23" s="3"/>
      <c r="G23" s="3"/>
      <c r="H23" s="784" t="str">
        <f>UATM!I24</f>
        <v>TESORERO MPAL</v>
      </c>
      <c r="I23" s="3"/>
      <c r="J23" s="3"/>
    </row>
    <row r="24" spans="2:11" x14ac:dyDescent="0.2">
      <c r="C24" s="7"/>
      <c r="D24" s="7"/>
      <c r="E24" s="7"/>
      <c r="F24" s="7"/>
      <c r="G24" s="7"/>
      <c r="I24" s="7"/>
    </row>
  </sheetData>
  <mergeCells count="3">
    <mergeCell ref="B5:K5"/>
    <mergeCell ref="B9:K9"/>
    <mergeCell ref="B12:C12"/>
  </mergeCells>
  <printOptions horizontalCentered="1"/>
  <pageMargins left="0" right="0" top="0.51181102362204722" bottom="0.31496062992125984" header="0" footer="0"/>
  <pageSetup paperSize="5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31D9E"/>
  </sheetPr>
  <dimension ref="B2:L27"/>
  <sheetViews>
    <sheetView zoomScale="75" zoomScaleNormal="75" workbookViewId="0">
      <selection activeCell="D12" sqref="D12"/>
    </sheetView>
  </sheetViews>
  <sheetFormatPr baseColWidth="10" defaultRowHeight="12.75" x14ac:dyDescent="0.2"/>
  <cols>
    <col min="1" max="1" width="6" style="6" customWidth="1"/>
    <col min="2" max="2" width="8.85546875" style="6" customWidth="1"/>
    <col min="3" max="3" width="16.85546875" style="6" customWidth="1"/>
    <col min="4" max="4" width="16" style="6" customWidth="1"/>
    <col min="5" max="5" width="14.140625" style="6" customWidth="1"/>
    <col min="6" max="7" width="15.42578125" style="6" customWidth="1"/>
    <col min="8" max="8" width="20.7109375" style="6" customWidth="1"/>
    <col min="9" max="9" width="23" style="6" customWidth="1"/>
    <col min="10" max="10" width="33" style="6" customWidth="1"/>
    <col min="11" max="16384" width="11.42578125" style="6"/>
  </cols>
  <sheetData>
    <row r="2" spans="2:10" ht="15.75" x14ac:dyDescent="0.25">
      <c r="E2" s="136" t="str">
        <f>'REG.'!E2</f>
        <v>PLANILLA DE SUELDO DE JULIO DE 2019</v>
      </c>
    </row>
    <row r="3" spans="2:10" ht="19.5" thickBot="1" x14ac:dyDescent="0.35">
      <c r="B3" s="60"/>
      <c r="C3" s="15"/>
      <c r="D3" s="36"/>
      <c r="E3" s="36"/>
      <c r="F3" s="36"/>
      <c r="G3" s="537"/>
      <c r="H3" s="60"/>
      <c r="I3" s="61"/>
    </row>
    <row r="4" spans="2:10" s="39" customFormat="1" ht="71.25" customHeight="1" thickBot="1" x14ac:dyDescent="0.25">
      <c r="B4" s="555" t="s">
        <v>13</v>
      </c>
      <c r="C4" s="84" t="s">
        <v>1</v>
      </c>
      <c r="D4" s="84" t="s">
        <v>21</v>
      </c>
      <c r="E4" s="84" t="s">
        <v>6</v>
      </c>
      <c r="F4" s="84" t="s">
        <v>16</v>
      </c>
      <c r="G4" s="84" t="s">
        <v>3</v>
      </c>
      <c r="H4" s="84" t="s">
        <v>23</v>
      </c>
      <c r="I4" s="84" t="s">
        <v>29</v>
      </c>
      <c r="J4" s="610" t="s">
        <v>24</v>
      </c>
    </row>
    <row r="5" spans="2:10" ht="32.25" customHeight="1" thickBot="1" x14ac:dyDescent="0.25">
      <c r="B5" s="716" t="s">
        <v>37</v>
      </c>
      <c r="C5" s="717"/>
      <c r="D5" s="717"/>
      <c r="E5" s="717"/>
      <c r="F5" s="717"/>
      <c r="G5" s="717"/>
      <c r="H5" s="717"/>
      <c r="I5" s="717"/>
      <c r="J5" s="718"/>
    </row>
    <row r="6" spans="2:10" ht="54.95" customHeight="1" x14ac:dyDescent="0.2">
      <c r="B6" s="516">
        <v>1</v>
      </c>
      <c r="C6" s="120" t="s">
        <v>137</v>
      </c>
      <c r="D6" s="304">
        <v>475</v>
      </c>
      <c r="E6" s="428">
        <v>14.25</v>
      </c>
      <c r="F6" s="517">
        <v>34.44</v>
      </c>
      <c r="G6" s="428">
        <v>0</v>
      </c>
      <c r="H6" s="305">
        <f>SUM(E6:G6)</f>
        <v>48.69</v>
      </c>
      <c r="I6" s="305">
        <f>D6-H6</f>
        <v>426.31</v>
      </c>
      <c r="J6" s="509"/>
    </row>
    <row r="7" spans="2:10" ht="54.95" customHeight="1" x14ac:dyDescent="0.2">
      <c r="B7" s="516">
        <v>2</v>
      </c>
      <c r="C7" s="120" t="s">
        <v>94</v>
      </c>
      <c r="D7" s="304">
        <v>370</v>
      </c>
      <c r="E7" s="428">
        <v>11.1</v>
      </c>
      <c r="F7" s="517">
        <v>26.83</v>
      </c>
      <c r="G7" s="428">
        <v>0</v>
      </c>
      <c r="H7" s="305">
        <f>SUM(E7:G7)</f>
        <v>37.93</v>
      </c>
      <c r="I7" s="305">
        <f>D7-H7</f>
        <v>332.07</v>
      </c>
      <c r="J7" s="509"/>
    </row>
    <row r="8" spans="2:10" ht="54.95" customHeight="1" x14ac:dyDescent="0.2">
      <c r="B8" s="516">
        <v>3</v>
      </c>
      <c r="C8" s="120" t="s">
        <v>94</v>
      </c>
      <c r="D8" s="304">
        <v>445</v>
      </c>
      <c r="E8" s="428">
        <v>13.35</v>
      </c>
      <c r="F8" s="517">
        <v>32.26</v>
      </c>
      <c r="G8" s="428">
        <v>6.55</v>
      </c>
      <c r="H8" s="305">
        <f>SUM(E8:G8)</f>
        <v>52.16</v>
      </c>
      <c r="I8" s="305">
        <f>D8-H8</f>
        <v>392.84000000000003</v>
      </c>
      <c r="J8" s="509"/>
    </row>
    <row r="9" spans="2:10" ht="54.95" customHeight="1" x14ac:dyDescent="0.2">
      <c r="B9" s="516">
        <v>4</v>
      </c>
      <c r="C9" s="120" t="s">
        <v>73</v>
      </c>
      <c r="D9" s="304">
        <v>410</v>
      </c>
      <c r="E9" s="428">
        <v>12.3</v>
      </c>
      <c r="F9" s="517">
        <v>29.73</v>
      </c>
      <c r="G9" s="428">
        <v>0</v>
      </c>
      <c r="H9" s="305">
        <f>SUM(E9:G9)</f>
        <v>42.03</v>
      </c>
      <c r="I9" s="305">
        <f>D9-H9</f>
        <v>367.97</v>
      </c>
      <c r="J9" s="509"/>
    </row>
    <row r="10" spans="2:10" ht="54.95" customHeight="1" thickBot="1" x14ac:dyDescent="0.25">
      <c r="B10" s="516">
        <v>5</v>
      </c>
      <c r="C10" s="120" t="s">
        <v>150</v>
      </c>
      <c r="D10" s="304">
        <v>315</v>
      </c>
      <c r="E10" s="428">
        <v>9.4499999999999993</v>
      </c>
      <c r="F10" s="517">
        <v>22.84</v>
      </c>
      <c r="G10" s="428">
        <v>0</v>
      </c>
      <c r="H10" s="305">
        <f>SUM(E10:G10)</f>
        <v>32.29</v>
      </c>
      <c r="I10" s="305">
        <f>D10-H10</f>
        <v>282.70999999999998</v>
      </c>
      <c r="J10" s="509"/>
    </row>
    <row r="11" spans="2:10" ht="54.95" customHeight="1" thickBot="1" x14ac:dyDescent="0.25">
      <c r="B11" s="719" t="s">
        <v>104</v>
      </c>
      <c r="C11" s="720"/>
      <c r="D11" s="427">
        <f>SUM(D6:D10)</f>
        <v>2015</v>
      </c>
      <c r="E11" s="427">
        <f>SUM(E6:E10)</f>
        <v>60.45</v>
      </c>
      <c r="F11" s="427">
        <f>SUM(F6:F10)</f>
        <v>146.1</v>
      </c>
      <c r="G11" s="427">
        <f>SUM(G6:G10)</f>
        <v>6.55</v>
      </c>
      <c r="H11" s="427">
        <f>SUM(H6:H10)</f>
        <v>213.1</v>
      </c>
      <c r="I11" s="427">
        <f>SUM(I6:I10)</f>
        <v>1801.9</v>
      </c>
      <c r="J11" s="133" t="s">
        <v>51</v>
      </c>
    </row>
    <row r="12" spans="2:10" x14ac:dyDescent="0.2">
      <c r="B12" s="10"/>
      <c r="C12" s="8"/>
      <c r="D12" s="11"/>
      <c r="E12" s="11"/>
      <c r="F12" s="11"/>
      <c r="G12" s="11"/>
      <c r="H12" s="11"/>
      <c r="I12" s="11"/>
      <c r="J12" s="9"/>
    </row>
    <row r="13" spans="2:10" x14ac:dyDescent="0.2">
      <c r="B13" s="10"/>
      <c r="C13" s="8"/>
      <c r="D13" s="11"/>
      <c r="E13" s="11"/>
      <c r="F13" s="11"/>
      <c r="G13" s="11"/>
      <c r="H13" s="11"/>
      <c r="I13" s="11"/>
      <c r="J13" s="9"/>
    </row>
    <row r="14" spans="2:10" x14ac:dyDescent="0.2">
      <c r="B14" s="10"/>
      <c r="C14" s="8"/>
      <c r="D14" s="11"/>
      <c r="E14" s="11"/>
      <c r="F14" s="11"/>
      <c r="G14" s="11"/>
      <c r="H14" s="11"/>
      <c r="I14" s="11"/>
      <c r="J14" s="9"/>
    </row>
    <row r="15" spans="2:10" x14ac:dyDescent="0.2">
      <c r="B15" s="10"/>
      <c r="C15" s="8"/>
      <c r="D15" s="11"/>
      <c r="E15" s="11"/>
      <c r="F15" s="11"/>
      <c r="G15" s="11"/>
      <c r="H15" s="11"/>
      <c r="I15" s="11"/>
      <c r="J15" s="9"/>
    </row>
    <row r="16" spans="2:10" x14ac:dyDescent="0.2">
      <c r="B16" s="10"/>
      <c r="C16" s="3" t="s">
        <v>9</v>
      </c>
      <c r="D16" s="3"/>
      <c r="E16" s="3"/>
      <c r="F16" s="3"/>
      <c r="G16" s="3"/>
      <c r="H16" s="3"/>
      <c r="I16" s="343"/>
      <c r="J16" s="9"/>
    </row>
    <row r="17" spans="2:12" x14ac:dyDescent="0.2">
      <c r="B17" s="10"/>
      <c r="C17" s="3" t="str">
        <f>'REG.'!C17</f>
        <v xml:space="preserve">SR. HERNAN JOSE TORRES </v>
      </c>
      <c r="D17" s="3"/>
      <c r="E17" s="3"/>
      <c r="F17" s="3" t="str">
        <f>'REG.'!F17</f>
        <v xml:space="preserve">LIDO. NAIN ARNELGE FERRUFINO </v>
      </c>
      <c r="G17" s="3"/>
      <c r="H17" s="3"/>
      <c r="I17" s="343" t="str">
        <f>'REG.'!J17</f>
        <v xml:space="preserve">LICDA. GLORIA ISABEL GONZALEZ </v>
      </c>
      <c r="J17" s="9"/>
      <c r="K17" s="5"/>
      <c r="L17" s="5"/>
    </row>
    <row r="18" spans="2:12" x14ac:dyDescent="0.2">
      <c r="B18" s="10"/>
      <c r="C18" s="3" t="str">
        <f>'REG.'!C18</f>
        <v>SINDICO MPAL</v>
      </c>
      <c r="D18" s="3"/>
      <c r="E18" s="3"/>
      <c r="F18" s="3" t="str">
        <f>'REG.'!F18</f>
        <v>ALCALDE MPAL.</v>
      </c>
      <c r="G18" s="3"/>
      <c r="H18" s="3"/>
      <c r="I18" s="343" t="str">
        <f>'REG.'!J18</f>
        <v>CONTADORA MPAL</v>
      </c>
      <c r="J18" s="9"/>
      <c r="K18" s="5"/>
      <c r="L18" s="5"/>
    </row>
    <row r="19" spans="2:12" x14ac:dyDescent="0.2">
      <c r="B19" s="10"/>
      <c r="C19" s="3"/>
      <c r="D19" s="3"/>
      <c r="E19" s="3"/>
      <c r="F19" s="3"/>
      <c r="G19" s="3"/>
      <c r="H19" s="3"/>
      <c r="I19" s="343"/>
      <c r="J19" s="9"/>
      <c r="K19" s="5"/>
      <c r="L19" s="5"/>
    </row>
    <row r="20" spans="2:12" s="73" customFormat="1" ht="15.75" x14ac:dyDescent="0.25">
      <c r="B20" s="96"/>
      <c r="C20" s="641"/>
      <c r="D20" s="641"/>
      <c r="E20" s="641"/>
      <c r="F20" s="672"/>
      <c r="G20" s="672"/>
      <c r="H20" s="672"/>
      <c r="I20" s="672"/>
      <c r="J20" s="100"/>
      <c r="K20" s="107"/>
      <c r="L20" s="51"/>
    </row>
    <row r="21" spans="2:12" s="73" customFormat="1" ht="15.75" x14ac:dyDescent="0.25">
      <c r="B21" s="96"/>
      <c r="C21" s="641"/>
      <c r="D21" s="641"/>
      <c r="E21" s="641"/>
      <c r="F21" s="672"/>
      <c r="G21" s="672"/>
      <c r="H21" s="74"/>
      <c r="I21" s="74"/>
      <c r="L21" s="51"/>
    </row>
    <row r="22" spans="2:12" s="73" customFormat="1" ht="15.75" x14ac:dyDescent="0.25">
      <c r="B22" s="96"/>
      <c r="C22" s="641"/>
      <c r="D22" s="641" t="str">
        <f>'REG.'!D22</f>
        <v xml:space="preserve">LICDA. CARINA PATRICIA FLORES </v>
      </c>
      <c r="E22" s="641"/>
      <c r="F22" s="672"/>
      <c r="G22" s="672"/>
      <c r="H22" s="74" t="str">
        <f>'REG.'!H22</f>
        <v>SR. MARIO ALBERTO DIAZ</v>
      </c>
      <c r="I22" s="74"/>
      <c r="L22" s="51"/>
    </row>
    <row r="23" spans="2:12" s="35" customFormat="1" ht="15.75" x14ac:dyDescent="0.25">
      <c r="B23" s="323"/>
      <c r="C23" s="31"/>
      <c r="D23" s="31" t="str">
        <f>'REG.'!D23</f>
        <v>JEFA DE DESARROLLO HUMANO</v>
      </c>
      <c r="E23" s="31"/>
      <c r="F23" s="27"/>
      <c r="G23" s="27"/>
      <c r="H23" s="3" t="str">
        <f>'REG.'!H23</f>
        <v>TESORERO MPAL</v>
      </c>
      <c r="I23" s="3"/>
      <c r="J23" s="44"/>
      <c r="K23" s="44"/>
      <c r="L23" s="44"/>
    </row>
    <row r="24" spans="2:12" s="35" customFormat="1" ht="12.75" customHeight="1" x14ac:dyDescent="0.25">
      <c r="B24" s="323"/>
      <c r="C24" s="31"/>
      <c r="D24" s="31"/>
      <c r="E24" s="31"/>
      <c r="F24" s="27"/>
      <c r="G24" s="27"/>
      <c r="H24" s="3"/>
      <c r="I24" s="3"/>
      <c r="J24" s="44"/>
      <c r="K24" s="44"/>
      <c r="L24" s="44"/>
    </row>
    <row r="25" spans="2:12" s="35" customFormat="1" ht="12.75" customHeight="1" x14ac:dyDescent="0.25">
      <c r="B25" s="44"/>
      <c r="C25" s="44"/>
      <c r="D25" s="44"/>
      <c r="E25" s="44"/>
      <c r="F25" s="44"/>
      <c r="G25" s="44"/>
      <c r="K25" s="44"/>
      <c r="L25" s="44"/>
    </row>
    <row r="26" spans="2:12" s="35" customFormat="1" ht="15" x14ac:dyDescent="0.25">
      <c r="B26" s="44"/>
      <c r="C26" s="44"/>
      <c r="D26" s="44"/>
      <c r="E26" s="44"/>
      <c r="F26" s="44"/>
      <c r="G26" s="44"/>
      <c r="K26" s="44"/>
      <c r="L26" s="44"/>
    </row>
    <row r="27" spans="2:12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2">
    <mergeCell ref="B5:J5"/>
    <mergeCell ref="B11:C11"/>
  </mergeCells>
  <printOptions horizontalCentered="1"/>
  <pageMargins left="0" right="0" top="0.51181102362204722" bottom="0.31496062992125984" header="0" footer="0"/>
  <pageSetup paperSize="5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45F71"/>
  </sheetPr>
  <dimension ref="A2:J26"/>
  <sheetViews>
    <sheetView showWhiteSpace="0" zoomScale="69" zoomScaleNormal="69" zoomScalePageLayoutView="75" workbookViewId="0">
      <selection activeCell="G9" sqref="G9"/>
    </sheetView>
  </sheetViews>
  <sheetFormatPr baseColWidth="10" defaultRowHeight="12.75" x14ac:dyDescent="0.2"/>
  <cols>
    <col min="1" max="1" width="4.28515625" style="110" customWidth="1"/>
    <col min="2" max="2" width="15.42578125" style="143" customWidth="1"/>
    <col min="3" max="3" width="13.42578125" style="198" customWidth="1"/>
    <col min="4" max="4" width="14.42578125" style="198" customWidth="1"/>
    <col min="5" max="5" width="12" style="198" customWidth="1"/>
    <col min="6" max="6" width="12.42578125" style="198" customWidth="1"/>
    <col min="7" max="7" width="12" style="198" customWidth="1"/>
    <col min="8" max="8" width="13.5703125" style="198" customWidth="1"/>
    <col min="9" max="9" width="14.140625" style="198" customWidth="1"/>
    <col min="10" max="10" width="31.140625" style="110" customWidth="1"/>
    <col min="11" max="16384" width="11.42578125" style="110"/>
  </cols>
  <sheetData>
    <row r="2" spans="1:10" ht="18" x14ac:dyDescent="0.25">
      <c r="C2" s="760" t="str">
        <f>MERC.MLES!E2</f>
        <v>PLANILLA DE SUELDO DE JULIO DE 2019</v>
      </c>
    </row>
    <row r="3" spans="1:10" ht="16.5" thickBot="1" x14ac:dyDescent="0.3">
      <c r="A3" s="96"/>
      <c r="B3" s="235"/>
      <c r="C3" s="197"/>
      <c r="H3" s="197"/>
      <c r="I3" s="197"/>
      <c r="J3" s="96"/>
    </row>
    <row r="4" spans="1:10" s="73" customFormat="1" ht="84.75" customHeight="1" thickBot="1" x14ac:dyDescent="0.3">
      <c r="A4" s="245" t="s">
        <v>13</v>
      </c>
      <c r="B4" s="246" t="s">
        <v>1</v>
      </c>
      <c r="C4" s="247" t="s">
        <v>21</v>
      </c>
      <c r="D4" s="247" t="s">
        <v>2</v>
      </c>
      <c r="E4" s="247" t="s">
        <v>16</v>
      </c>
      <c r="F4" s="247" t="s">
        <v>132</v>
      </c>
      <c r="G4" s="247" t="s">
        <v>10</v>
      </c>
      <c r="H4" s="247" t="s">
        <v>25</v>
      </c>
      <c r="I4" s="513" t="s">
        <v>26</v>
      </c>
      <c r="J4" s="514" t="s">
        <v>7</v>
      </c>
    </row>
    <row r="5" spans="1:10" ht="24.75" customHeight="1" thickBot="1" x14ac:dyDescent="0.25">
      <c r="A5" s="824" t="s">
        <v>55</v>
      </c>
      <c r="B5" s="825"/>
      <c r="C5" s="825"/>
      <c r="D5" s="825"/>
      <c r="E5" s="825"/>
      <c r="F5" s="825"/>
      <c r="G5" s="825"/>
      <c r="H5" s="825"/>
      <c r="I5" s="825"/>
      <c r="J5" s="826"/>
    </row>
    <row r="6" spans="1:10" ht="50.1" customHeight="1" thickBot="1" x14ac:dyDescent="0.25">
      <c r="A6" s="584">
        <v>1</v>
      </c>
      <c r="B6" s="585" t="s">
        <v>100</v>
      </c>
      <c r="C6" s="586">
        <v>505</v>
      </c>
      <c r="D6" s="587">
        <v>15.15</v>
      </c>
      <c r="E6" s="588">
        <v>36.61</v>
      </c>
      <c r="F6" s="588">
        <v>0</v>
      </c>
      <c r="G6" s="589">
        <v>0</v>
      </c>
      <c r="H6" s="590">
        <f>SUM(D6:G6)</f>
        <v>51.76</v>
      </c>
      <c r="I6" s="591">
        <f>+C6-H6</f>
        <v>453.24</v>
      </c>
      <c r="J6" s="592"/>
    </row>
    <row r="7" spans="1:10" ht="20.25" customHeight="1" thickBot="1" x14ac:dyDescent="0.25">
      <c r="A7" s="821" t="s">
        <v>62</v>
      </c>
      <c r="B7" s="822"/>
      <c r="C7" s="822"/>
      <c r="D7" s="822"/>
      <c r="E7" s="822"/>
      <c r="F7" s="822"/>
      <c r="G7" s="822"/>
      <c r="H7" s="822"/>
      <c r="I7" s="822"/>
      <c r="J7" s="823"/>
    </row>
    <row r="8" spans="1:10" ht="50.1" customHeight="1" x14ac:dyDescent="0.3">
      <c r="A8" s="593">
        <v>2</v>
      </c>
      <c r="B8" s="594" t="s">
        <v>134</v>
      </c>
      <c r="C8" s="595">
        <v>475</v>
      </c>
      <c r="D8" s="596">
        <v>14.25</v>
      </c>
      <c r="E8" s="597">
        <v>34.44</v>
      </c>
      <c r="F8" s="597">
        <v>0</v>
      </c>
      <c r="G8" s="597">
        <v>0</v>
      </c>
      <c r="H8" s="598">
        <f t="shared" ref="H8:H14" si="0">SUM(D8:G8)</f>
        <v>48.69</v>
      </c>
      <c r="I8" s="599">
        <f t="shared" ref="I8:I14" si="1">+C8-H8</f>
        <v>426.31</v>
      </c>
      <c r="J8" s="600"/>
    </row>
    <row r="9" spans="1:10" ht="50.1" customHeight="1" x14ac:dyDescent="0.3">
      <c r="A9" s="441">
        <v>3</v>
      </c>
      <c r="B9" s="449" t="s">
        <v>31</v>
      </c>
      <c r="C9" s="363">
        <v>475</v>
      </c>
      <c r="D9" s="363">
        <v>14.25</v>
      </c>
      <c r="E9" s="363">
        <v>0</v>
      </c>
      <c r="F9" s="363">
        <v>0</v>
      </c>
      <c r="G9" s="446">
        <v>28.5</v>
      </c>
      <c r="H9" s="448">
        <f t="shared" si="0"/>
        <v>42.75</v>
      </c>
      <c r="I9" s="511">
        <f t="shared" si="1"/>
        <v>432.25</v>
      </c>
      <c r="J9" s="512"/>
    </row>
    <row r="10" spans="1:10" ht="50.1" customHeight="1" x14ac:dyDescent="0.3">
      <c r="A10" s="441">
        <v>4</v>
      </c>
      <c r="B10" s="442" t="s">
        <v>31</v>
      </c>
      <c r="C10" s="507">
        <v>400</v>
      </c>
      <c r="D10" s="363">
        <v>12</v>
      </c>
      <c r="E10" s="363">
        <v>29</v>
      </c>
      <c r="F10" s="363">
        <v>0</v>
      </c>
      <c r="G10" s="446">
        <v>0</v>
      </c>
      <c r="H10" s="448">
        <f t="shared" si="0"/>
        <v>41</v>
      </c>
      <c r="I10" s="511">
        <f t="shared" si="1"/>
        <v>359</v>
      </c>
      <c r="J10" s="512"/>
    </row>
    <row r="11" spans="1:10" ht="50.1" customHeight="1" x14ac:dyDescent="0.3">
      <c r="A11" s="441">
        <v>5</v>
      </c>
      <c r="B11" s="443" t="s">
        <v>31</v>
      </c>
      <c r="C11" s="444">
        <v>360</v>
      </c>
      <c r="D11" s="445">
        <v>10.8</v>
      </c>
      <c r="E11" s="445">
        <v>0</v>
      </c>
      <c r="F11" s="445">
        <v>26.1</v>
      </c>
      <c r="G11" s="446">
        <v>0</v>
      </c>
      <c r="H11" s="448">
        <f t="shared" si="0"/>
        <v>36.900000000000006</v>
      </c>
      <c r="I11" s="511">
        <f t="shared" si="1"/>
        <v>323.10000000000002</v>
      </c>
      <c r="J11" s="512"/>
    </row>
    <row r="12" spans="1:10" ht="50.1" customHeight="1" x14ac:dyDescent="0.3">
      <c r="A12" s="441">
        <v>6</v>
      </c>
      <c r="B12" s="443" t="s">
        <v>31</v>
      </c>
      <c r="C12" s="444">
        <v>370</v>
      </c>
      <c r="D12" s="445">
        <v>11.1</v>
      </c>
      <c r="E12" s="445">
        <v>26.83</v>
      </c>
      <c r="F12" s="445">
        <v>0</v>
      </c>
      <c r="G12" s="447">
        <v>0</v>
      </c>
      <c r="H12" s="448">
        <f t="shared" si="0"/>
        <v>37.93</v>
      </c>
      <c r="I12" s="511">
        <f t="shared" si="1"/>
        <v>332.07</v>
      </c>
      <c r="J12" s="512"/>
    </row>
    <row r="13" spans="1:10" ht="50.1" customHeight="1" x14ac:dyDescent="0.3">
      <c r="A13" s="441">
        <v>7</v>
      </c>
      <c r="B13" s="443" t="s">
        <v>31</v>
      </c>
      <c r="C13" s="444">
        <v>325</v>
      </c>
      <c r="D13" s="445">
        <v>9.75</v>
      </c>
      <c r="E13" s="445" t="s">
        <v>40</v>
      </c>
      <c r="F13" s="445">
        <v>0</v>
      </c>
      <c r="G13" s="447">
        <v>19.5</v>
      </c>
      <c r="H13" s="448">
        <f t="shared" si="0"/>
        <v>29.25</v>
      </c>
      <c r="I13" s="540">
        <f t="shared" si="1"/>
        <v>295.75</v>
      </c>
      <c r="J13" s="541"/>
    </row>
    <row r="14" spans="1:10" ht="50.1" customHeight="1" thickBot="1" x14ac:dyDescent="0.35">
      <c r="A14" s="441">
        <v>8</v>
      </c>
      <c r="B14" s="443" t="s">
        <v>31</v>
      </c>
      <c r="C14" s="444">
        <v>315</v>
      </c>
      <c r="D14" s="445">
        <v>9.4499999999999993</v>
      </c>
      <c r="E14" s="445">
        <v>22.84</v>
      </c>
      <c r="F14" s="445">
        <v>0</v>
      </c>
      <c r="G14" s="447">
        <v>0</v>
      </c>
      <c r="H14" s="448">
        <f t="shared" si="0"/>
        <v>32.29</v>
      </c>
      <c r="I14" s="540">
        <f t="shared" si="1"/>
        <v>282.70999999999998</v>
      </c>
      <c r="J14" s="541"/>
    </row>
    <row r="15" spans="1:10" s="112" customFormat="1" ht="50.1" customHeight="1" thickBot="1" x14ac:dyDescent="0.25">
      <c r="A15" s="719" t="s">
        <v>105</v>
      </c>
      <c r="B15" s="720"/>
      <c r="C15" s="364">
        <f>SUM(C6:C14)</f>
        <v>3225</v>
      </c>
      <c r="D15" s="364">
        <f>SUM(D6:D14)</f>
        <v>96.75</v>
      </c>
      <c r="E15" s="364">
        <f>SUM(E6:E14)</f>
        <v>149.72</v>
      </c>
      <c r="F15" s="364">
        <f>SUM(F6:F14)</f>
        <v>26.1</v>
      </c>
      <c r="G15" s="364">
        <f>SUM(G6:G14)</f>
        <v>48</v>
      </c>
      <c r="H15" s="364">
        <f>SUM(H6:H14)</f>
        <v>320.57</v>
      </c>
      <c r="I15" s="515">
        <f>SUM(I6:I14)</f>
        <v>2904.4300000000003</v>
      </c>
      <c r="J15" s="133" t="s">
        <v>74</v>
      </c>
    </row>
    <row r="16" spans="1:10" x14ac:dyDescent="0.2">
      <c r="A16" s="113"/>
      <c r="B16" s="147"/>
      <c r="C16" s="199"/>
      <c r="D16" s="199"/>
      <c r="E16" s="199"/>
      <c r="F16" s="199"/>
      <c r="G16" s="199"/>
      <c r="H16" s="199"/>
      <c r="I16" s="199"/>
      <c r="J16" s="114"/>
    </row>
    <row r="17" spans="1:10" x14ac:dyDescent="0.2">
      <c r="A17" s="113"/>
      <c r="B17" s="147"/>
      <c r="C17" s="199"/>
      <c r="D17" s="199"/>
      <c r="E17" s="199"/>
      <c r="F17" s="199"/>
      <c r="G17" s="199"/>
      <c r="H17" s="199"/>
      <c r="I17" s="199"/>
      <c r="J17" s="114"/>
    </row>
    <row r="18" spans="1:10" x14ac:dyDescent="0.2">
      <c r="A18" s="113"/>
      <c r="B18" s="147"/>
      <c r="C18" s="199"/>
      <c r="D18" s="199"/>
      <c r="E18" s="199"/>
      <c r="F18" s="199"/>
      <c r="G18" s="199"/>
      <c r="H18" s="199"/>
      <c r="I18" s="199"/>
      <c r="J18" s="114"/>
    </row>
    <row r="19" spans="1:10" x14ac:dyDescent="0.2">
      <c r="A19" s="113"/>
      <c r="B19" s="785"/>
      <c r="C19" s="786"/>
      <c r="D19" s="786"/>
      <c r="E19" s="786"/>
      <c r="F19" s="786"/>
      <c r="G19" s="787"/>
      <c r="H19" s="786"/>
      <c r="I19" s="786"/>
      <c r="J19" s="114"/>
    </row>
    <row r="20" spans="1:10" x14ac:dyDescent="0.2">
      <c r="A20" s="113"/>
      <c r="B20" s="785" t="str">
        <f>MERC.MLES!C17</f>
        <v xml:space="preserve">SR. HERNAN JOSE TORRES </v>
      </c>
      <c r="C20" s="786"/>
      <c r="D20" s="786"/>
      <c r="E20" s="786" t="str">
        <f>MERC.MLES!F17</f>
        <v xml:space="preserve">LIDO. NAIN ARNELGE FERRUFINO </v>
      </c>
      <c r="F20" s="786"/>
      <c r="G20" s="786"/>
      <c r="H20" s="786" t="str">
        <f>'REG.'!J17</f>
        <v xml:space="preserve">LICDA. GLORIA ISABEL GONZALEZ </v>
      </c>
      <c r="I20" s="786"/>
      <c r="J20" s="114"/>
    </row>
    <row r="21" spans="1:10" x14ac:dyDescent="0.2">
      <c r="B21" s="784" t="str">
        <f>MERC.MLES!C18</f>
        <v>SINDICO MPAL</v>
      </c>
      <c r="C21" s="788"/>
      <c r="D21" s="788"/>
      <c r="E21" s="788" t="str">
        <f>'REG.'!F18</f>
        <v>ALCALDE MPAL.</v>
      </c>
      <c r="F21" s="788"/>
      <c r="G21" s="788"/>
      <c r="H21" s="788" t="str">
        <f>MERC.MLES!I18</f>
        <v>CONTADORA MPAL</v>
      </c>
      <c r="I21" s="788"/>
    </row>
    <row r="22" spans="1:10" x14ac:dyDescent="0.2">
      <c r="B22" s="784"/>
      <c r="C22" s="788"/>
      <c r="D22" s="788"/>
      <c r="E22" s="788"/>
      <c r="F22" s="788"/>
      <c r="G22" s="788"/>
      <c r="H22" s="788"/>
      <c r="I22" s="788"/>
    </row>
    <row r="23" spans="1:10" x14ac:dyDescent="0.2">
      <c r="B23" s="784"/>
      <c r="C23" s="788"/>
      <c r="D23" s="788"/>
      <c r="E23" s="788"/>
      <c r="F23" s="788"/>
      <c r="G23" s="788"/>
      <c r="H23" s="788"/>
      <c r="I23" s="788"/>
    </row>
    <row r="24" spans="1:10" x14ac:dyDescent="0.2">
      <c r="B24" s="784"/>
      <c r="C24" s="788"/>
      <c r="D24" s="788"/>
      <c r="E24" s="788"/>
      <c r="F24" s="788"/>
      <c r="G24" s="788"/>
      <c r="H24" s="788"/>
      <c r="I24" s="788"/>
    </row>
    <row r="25" spans="1:10" x14ac:dyDescent="0.2">
      <c r="B25" s="784"/>
      <c r="C25" s="788" t="str">
        <f>MERC.MLES!D22</f>
        <v xml:space="preserve">LICDA. CARINA PATRICIA FLORES </v>
      </c>
      <c r="D25" s="788"/>
      <c r="E25" s="788"/>
      <c r="F25" s="788"/>
      <c r="G25" s="788"/>
      <c r="H25" s="788"/>
      <c r="I25" s="788"/>
    </row>
    <row r="26" spans="1:10" x14ac:dyDescent="0.2">
      <c r="B26" s="784"/>
      <c r="C26" s="788" t="str">
        <f>MERC.MLES!D23</f>
        <v>JEFA DE DESARROLLO HUMANO</v>
      </c>
      <c r="D26" s="788"/>
      <c r="E26" s="788"/>
      <c r="F26" s="788"/>
      <c r="G26" s="788"/>
      <c r="H26" s="788"/>
      <c r="I26" s="788"/>
    </row>
  </sheetData>
  <mergeCells count="3">
    <mergeCell ref="A15:B15"/>
    <mergeCell ref="A7:J7"/>
    <mergeCell ref="A5:J5"/>
  </mergeCells>
  <pageMargins left="0.25" right="0.25" top="0.75" bottom="0.75" header="0.3" footer="0.3"/>
  <pageSetup paperSize="5" scale="52" orientation="landscape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2">
    <tabColor theme="2" tint="-0.89999084444715716"/>
  </sheetPr>
  <dimension ref="B1:M38"/>
  <sheetViews>
    <sheetView zoomScale="68" zoomScaleNormal="68" workbookViewId="0">
      <selection activeCell="D19" sqref="D19"/>
    </sheetView>
  </sheetViews>
  <sheetFormatPr baseColWidth="10" defaultRowHeight="12.75" x14ac:dyDescent="0.2"/>
  <cols>
    <col min="1" max="1" width="3.140625" style="6" customWidth="1"/>
    <col min="2" max="2" width="4.28515625" style="6" customWidth="1"/>
    <col min="3" max="3" width="17.7109375" style="6" customWidth="1"/>
    <col min="4" max="4" width="14.28515625" style="6" customWidth="1"/>
    <col min="5" max="5" width="12.85546875" style="6" customWidth="1"/>
    <col min="6" max="8" width="14.42578125" style="6" customWidth="1"/>
    <col min="9" max="9" width="14" style="143" customWidth="1"/>
    <col min="10" max="10" width="15" style="6" customWidth="1"/>
    <col min="11" max="11" width="12.85546875" style="6" customWidth="1"/>
    <col min="12" max="12" width="34.42578125" style="6" customWidth="1"/>
    <col min="13" max="16384" width="11.42578125" style="6"/>
  </cols>
  <sheetData>
    <row r="1" spans="2:12" ht="31.5" customHeight="1" x14ac:dyDescent="0.25">
      <c r="D1" s="760" t="str">
        <f>AIP!C2</f>
        <v>PLANILLA DE SUELDO DE JULIO DE 2019</v>
      </c>
    </row>
    <row r="2" spans="2:12" ht="21.75" thickBot="1" x14ac:dyDescent="0.4">
      <c r="B2" s="60"/>
      <c r="C2" s="15"/>
      <c r="D2" s="36"/>
      <c r="E2" s="36"/>
      <c r="F2" s="36"/>
      <c r="G2" s="36"/>
      <c r="H2" s="634"/>
      <c r="K2" s="71"/>
      <c r="L2" s="72"/>
    </row>
    <row r="3" spans="2:12" s="39" customFormat="1" ht="78.75" customHeight="1" thickBot="1" x14ac:dyDescent="0.25">
      <c r="B3" s="86" t="s">
        <v>13</v>
      </c>
      <c r="C3" s="88" t="s">
        <v>1</v>
      </c>
      <c r="D3" s="88" t="s">
        <v>21</v>
      </c>
      <c r="E3" s="88" t="s">
        <v>6</v>
      </c>
      <c r="F3" s="88" t="s">
        <v>16</v>
      </c>
      <c r="G3" s="88" t="s">
        <v>20</v>
      </c>
      <c r="H3" s="88" t="s">
        <v>152</v>
      </c>
      <c r="I3" s="566" t="s">
        <v>147</v>
      </c>
      <c r="J3" s="88" t="s">
        <v>23</v>
      </c>
      <c r="K3" s="88" t="s">
        <v>29</v>
      </c>
      <c r="L3" s="460" t="s">
        <v>24</v>
      </c>
    </row>
    <row r="4" spans="2:12" ht="19.5" customHeight="1" thickBot="1" x14ac:dyDescent="0.25">
      <c r="B4" s="724" t="s">
        <v>108</v>
      </c>
      <c r="C4" s="725"/>
      <c r="D4" s="725"/>
      <c r="E4" s="725"/>
      <c r="F4" s="725"/>
      <c r="G4" s="725"/>
      <c r="H4" s="725"/>
      <c r="I4" s="725"/>
      <c r="J4" s="725"/>
      <c r="K4" s="725"/>
      <c r="L4" s="726"/>
    </row>
    <row r="5" spans="2:12" ht="50.25" customHeight="1" thickBot="1" x14ac:dyDescent="0.25">
      <c r="B5" s="660">
        <v>1</v>
      </c>
      <c r="C5" s="605" t="s">
        <v>107</v>
      </c>
      <c r="D5" s="661">
        <v>395</v>
      </c>
      <c r="E5" s="662">
        <v>11.85</v>
      </c>
      <c r="F5" s="662">
        <v>28.64</v>
      </c>
      <c r="G5" s="662">
        <v>0</v>
      </c>
      <c r="H5" s="662">
        <v>0</v>
      </c>
      <c r="I5" s="663">
        <v>0</v>
      </c>
      <c r="J5" s="608">
        <f>SUM(E5:I5)</f>
        <v>40.49</v>
      </c>
      <c r="K5" s="608">
        <f>(D5-J5)</f>
        <v>354.51</v>
      </c>
      <c r="L5" s="664"/>
    </row>
    <row r="6" spans="2:12" ht="50.25" customHeight="1" thickBot="1" x14ac:dyDescent="0.25">
      <c r="B6" s="660">
        <v>2</v>
      </c>
      <c r="C6" s="682" t="s">
        <v>156</v>
      </c>
      <c r="D6" s="685">
        <v>361</v>
      </c>
      <c r="E6" s="683">
        <v>10.83</v>
      </c>
      <c r="F6" s="684">
        <v>26.17</v>
      </c>
      <c r="G6" s="684">
        <v>0</v>
      </c>
      <c r="H6" s="662">
        <v>0</v>
      </c>
      <c r="I6" s="663">
        <v>0</v>
      </c>
      <c r="J6" s="608">
        <f>SUM(E6:I6)</f>
        <v>37</v>
      </c>
      <c r="K6" s="608">
        <f>(D6-J6)</f>
        <v>324</v>
      </c>
      <c r="L6" s="664"/>
    </row>
    <row r="7" spans="2:12" s="64" customFormat="1" ht="33.75" customHeight="1" thickBot="1" x14ac:dyDescent="0.25">
      <c r="B7" s="716" t="s">
        <v>76</v>
      </c>
      <c r="C7" s="717"/>
      <c r="D7" s="717"/>
      <c r="E7" s="717"/>
      <c r="F7" s="717"/>
      <c r="G7" s="717"/>
      <c r="H7" s="717"/>
      <c r="I7" s="717"/>
      <c r="J7" s="717"/>
      <c r="K7" s="717"/>
      <c r="L7" s="718"/>
    </row>
    <row r="8" spans="2:12" s="64" customFormat="1" ht="51" customHeight="1" thickBot="1" x14ac:dyDescent="0.25">
      <c r="B8" s="604">
        <v>3</v>
      </c>
      <c r="C8" s="605" t="s">
        <v>78</v>
      </c>
      <c r="D8" s="606">
        <v>340</v>
      </c>
      <c r="E8" s="607">
        <v>10.199999999999999</v>
      </c>
      <c r="F8" s="607">
        <v>24.65</v>
      </c>
      <c r="G8" s="633">
        <v>0</v>
      </c>
      <c r="H8" s="633">
        <v>0</v>
      </c>
      <c r="I8" s="633">
        <v>0</v>
      </c>
      <c r="J8" s="608">
        <f>SUM(E8:I8)</f>
        <v>34.849999999999994</v>
      </c>
      <c r="K8" s="608">
        <f>(D8-J8)</f>
        <v>305.14999999999998</v>
      </c>
      <c r="L8" s="609"/>
    </row>
    <row r="9" spans="2:12" ht="24" customHeight="1" thickBot="1" x14ac:dyDescent="0.25">
      <c r="B9" s="716" t="s">
        <v>106</v>
      </c>
      <c r="C9" s="717"/>
      <c r="D9" s="717"/>
      <c r="E9" s="717"/>
      <c r="F9" s="717"/>
      <c r="G9" s="717"/>
      <c r="H9" s="717"/>
      <c r="I9" s="717"/>
      <c r="J9" s="717"/>
      <c r="K9" s="717"/>
      <c r="L9" s="718"/>
    </row>
    <row r="10" spans="2:12" ht="45" customHeight="1" x14ac:dyDescent="0.2">
      <c r="B10" s="665">
        <v>4</v>
      </c>
      <c r="C10" s="666" t="s">
        <v>134</v>
      </c>
      <c r="D10" s="667">
        <v>410</v>
      </c>
      <c r="E10" s="667">
        <v>12.3</v>
      </c>
      <c r="F10" s="667">
        <v>0</v>
      </c>
      <c r="G10" s="667">
        <v>0</v>
      </c>
      <c r="H10" s="667">
        <v>24.6</v>
      </c>
      <c r="I10" s="667">
        <v>0</v>
      </c>
      <c r="J10" s="668">
        <f>SUM(E10:I10)</f>
        <v>36.900000000000006</v>
      </c>
      <c r="K10" s="668">
        <f t="shared" ref="K10:K16" si="0">(D10-J10)</f>
        <v>373.1</v>
      </c>
      <c r="L10" s="669"/>
    </row>
    <row r="11" spans="2:12" ht="51" customHeight="1" x14ac:dyDescent="0.2">
      <c r="B11" s="550">
        <v>5</v>
      </c>
      <c r="C11" s="551" t="s">
        <v>122</v>
      </c>
      <c r="D11" s="552">
        <v>330</v>
      </c>
      <c r="E11" s="552">
        <v>9.9</v>
      </c>
      <c r="F11" s="552">
        <v>23.93</v>
      </c>
      <c r="G11" s="552">
        <v>0</v>
      </c>
      <c r="H11" s="552">
        <v>0</v>
      </c>
      <c r="I11" s="552">
        <v>0</v>
      </c>
      <c r="J11" s="552">
        <f>SUM(E11:I11)</f>
        <v>33.83</v>
      </c>
      <c r="K11" s="552">
        <f t="shared" si="0"/>
        <v>296.17</v>
      </c>
      <c r="L11" s="553"/>
    </row>
    <row r="12" spans="2:12" ht="51" customHeight="1" x14ac:dyDescent="0.2">
      <c r="B12" s="550">
        <v>6</v>
      </c>
      <c r="C12" s="551" t="s">
        <v>122</v>
      </c>
      <c r="D12" s="552">
        <v>370</v>
      </c>
      <c r="E12" s="552">
        <v>11.1</v>
      </c>
      <c r="F12" s="552">
        <v>26.83</v>
      </c>
      <c r="G12" s="552">
        <v>0</v>
      </c>
      <c r="H12" s="552">
        <v>0</v>
      </c>
      <c r="I12" s="552">
        <v>0</v>
      </c>
      <c r="J12" s="552">
        <f>SUM(E12:I12)</f>
        <v>37.93</v>
      </c>
      <c r="K12" s="552">
        <f t="shared" si="0"/>
        <v>332.07</v>
      </c>
      <c r="L12" s="553"/>
    </row>
    <row r="13" spans="2:12" s="64" customFormat="1" ht="51" customHeight="1" x14ac:dyDescent="0.2">
      <c r="B13" s="430">
        <v>7</v>
      </c>
      <c r="C13" s="504" t="s">
        <v>68</v>
      </c>
      <c r="D13" s="320">
        <v>360</v>
      </c>
      <c r="E13" s="137">
        <v>10.8</v>
      </c>
      <c r="F13" s="137">
        <v>26.1</v>
      </c>
      <c r="G13" s="137">
        <v>0</v>
      </c>
      <c r="H13" s="137">
        <v>0</v>
      </c>
      <c r="I13" s="157">
        <v>0</v>
      </c>
      <c r="J13" s="57">
        <f>SUM(E13:I13)</f>
        <v>36.900000000000006</v>
      </c>
      <c r="K13" s="57">
        <f t="shared" si="0"/>
        <v>323.10000000000002</v>
      </c>
      <c r="L13" s="432"/>
    </row>
    <row r="14" spans="2:12" ht="51" customHeight="1" x14ac:dyDescent="0.2">
      <c r="B14" s="430">
        <v>8</v>
      </c>
      <c r="C14" s="504" t="s">
        <v>68</v>
      </c>
      <c r="D14" s="157">
        <v>315</v>
      </c>
      <c r="E14" s="57">
        <v>9.4499999999999993</v>
      </c>
      <c r="F14" s="433">
        <v>0</v>
      </c>
      <c r="G14" s="433">
        <v>22.84</v>
      </c>
      <c r="H14" s="433">
        <v>0</v>
      </c>
      <c r="I14" s="433">
        <v>0</v>
      </c>
      <c r="J14" s="57">
        <f>SUM(E14:I14)</f>
        <v>32.29</v>
      </c>
      <c r="K14" s="57">
        <f t="shared" si="0"/>
        <v>282.70999999999998</v>
      </c>
      <c r="L14" s="431"/>
    </row>
    <row r="15" spans="2:12" ht="51.75" customHeight="1" x14ac:dyDescent="0.2">
      <c r="B15" s="430">
        <v>9</v>
      </c>
      <c r="C15" s="306" t="s">
        <v>122</v>
      </c>
      <c r="D15" s="433">
        <v>350</v>
      </c>
      <c r="E15" s="433">
        <v>10.5</v>
      </c>
      <c r="F15" s="433">
        <v>0</v>
      </c>
      <c r="G15" s="433">
        <v>25.38</v>
      </c>
      <c r="H15" s="433">
        <v>0</v>
      </c>
      <c r="I15" s="433">
        <v>0</v>
      </c>
      <c r="J15" s="57">
        <f>SUM(E15:I15)</f>
        <v>35.879999999999995</v>
      </c>
      <c r="K15" s="57">
        <f t="shared" si="0"/>
        <v>314.12</v>
      </c>
      <c r="L15" s="431"/>
    </row>
    <row r="16" spans="2:12" ht="51" customHeight="1" thickBot="1" x14ac:dyDescent="0.25">
      <c r="B16" s="434">
        <v>10</v>
      </c>
      <c r="C16" s="308" t="s">
        <v>95</v>
      </c>
      <c r="D16" s="309">
        <v>331</v>
      </c>
      <c r="E16" s="134">
        <v>9.93</v>
      </c>
      <c r="F16" s="309">
        <v>24</v>
      </c>
      <c r="G16" s="309">
        <v>0</v>
      </c>
      <c r="H16" s="309">
        <v>0</v>
      </c>
      <c r="I16" s="309">
        <v>0</v>
      </c>
      <c r="J16" s="134">
        <f>SUM(E16:I16)</f>
        <v>33.93</v>
      </c>
      <c r="K16" s="134">
        <f t="shared" si="0"/>
        <v>297.07</v>
      </c>
      <c r="L16" s="435"/>
    </row>
    <row r="17" spans="2:13" ht="24" customHeight="1" thickBot="1" x14ac:dyDescent="0.25">
      <c r="B17" s="716" t="s">
        <v>86</v>
      </c>
      <c r="C17" s="717"/>
      <c r="D17" s="717"/>
      <c r="E17" s="717"/>
      <c r="F17" s="717"/>
      <c r="G17" s="717"/>
      <c r="H17" s="717"/>
      <c r="I17" s="717"/>
      <c r="J17" s="717"/>
      <c r="K17" s="717"/>
      <c r="L17" s="718"/>
    </row>
    <row r="18" spans="2:13" ht="51" customHeight="1" thickBot="1" x14ac:dyDescent="0.25">
      <c r="B18" s="436">
        <v>11</v>
      </c>
      <c r="C18" s="437" t="s">
        <v>41</v>
      </c>
      <c r="D18" s="274">
        <v>1100</v>
      </c>
      <c r="E18" s="275">
        <v>30</v>
      </c>
      <c r="F18" s="194">
        <v>79.75</v>
      </c>
      <c r="G18" s="438">
        <v>0</v>
      </c>
      <c r="H18" s="438">
        <v>0</v>
      </c>
      <c r="I18" s="439">
        <v>79</v>
      </c>
      <c r="J18" s="177">
        <f>SUM(E18:I18)</f>
        <v>188.75</v>
      </c>
      <c r="K18" s="177">
        <f>(D18-J18)</f>
        <v>911.25</v>
      </c>
      <c r="L18" s="440"/>
    </row>
    <row r="19" spans="2:13" ht="39.950000000000003" customHeight="1" thickBot="1" x14ac:dyDescent="0.25">
      <c r="B19" s="722" t="s">
        <v>8</v>
      </c>
      <c r="C19" s="723"/>
      <c r="D19" s="132">
        <f>SUM(D5:D18)</f>
        <v>4662</v>
      </c>
      <c r="E19" s="132">
        <f>SUM(E5:E18)</f>
        <v>136.85999999999999</v>
      </c>
      <c r="F19" s="132">
        <f>SUM(F5:F18)</f>
        <v>260.07000000000005</v>
      </c>
      <c r="G19" s="132">
        <f>SUM(G5:G18)</f>
        <v>48.22</v>
      </c>
      <c r="H19" s="132">
        <f>SUM(H5:H18)</f>
        <v>24.6</v>
      </c>
      <c r="I19" s="132">
        <f>SUM(I5:I18)</f>
        <v>79</v>
      </c>
      <c r="J19" s="132">
        <f>SUM(J5:J18)</f>
        <v>548.75</v>
      </c>
      <c r="K19" s="132">
        <f>SUM(K5:K18)</f>
        <v>4113.25</v>
      </c>
      <c r="L19" s="89" t="s">
        <v>51</v>
      </c>
    </row>
    <row r="20" spans="2:13" x14ac:dyDescent="0.2">
      <c r="B20" s="10"/>
      <c r="C20" s="8"/>
      <c r="D20" s="11"/>
      <c r="E20" s="11"/>
      <c r="F20" s="11"/>
      <c r="G20" s="11"/>
      <c r="H20" s="11"/>
      <c r="I20" s="153"/>
      <c r="J20" s="11"/>
      <c r="K20" s="11"/>
      <c r="L20" s="9"/>
    </row>
    <row r="21" spans="2:13" x14ac:dyDescent="0.2">
      <c r="B21" s="10"/>
      <c r="C21" s="12" t="s">
        <v>9</v>
      </c>
      <c r="D21" s="12"/>
      <c r="E21" s="12"/>
      <c r="F21" s="12"/>
      <c r="G21" s="12"/>
      <c r="H21" s="12"/>
      <c r="I21" s="154"/>
      <c r="J21" s="12"/>
      <c r="K21" s="11"/>
      <c r="L21" s="9"/>
    </row>
    <row r="22" spans="2:13" x14ac:dyDescent="0.2">
      <c r="B22" s="10"/>
      <c r="C22" s="12"/>
      <c r="D22" s="12"/>
      <c r="E22" s="12"/>
      <c r="F22" s="12"/>
      <c r="G22" s="12"/>
      <c r="H22" s="12"/>
      <c r="I22" s="154"/>
      <c r="J22" s="12"/>
      <c r="K22" s="11"/>
      <c r="L22" s="9"/>
    </row>
    <row r="23" spans="2:13" x14ac:dyDescent="0.2">
      <c r="B23" s="10"/>
      <c r="C23" s="12"/>
      <c r="D23" s="12"/>
      <c r="E23" s="12"/>
      <c r="F23" s="12"/>
      <c r="G23" s="12"/>
      <c r="H23" s="12"/>
      <c r="I23" s="154"/>
      <c r="J23" s="12"/>
      <c r="K23" s="11"/>
      <c r="L23" s="9"/>
    </row>
    <row r="24" spans="2:13" x14ac:dyDescent="0.2">
      <c r="B24" s="10"/>
      <c r="C24" s="3" t="str">
        <f>AIP!B20</f>
        <v xml:space="preserve">SR. HERNAN JOSE TORRES </v>
      </c>
      <c r="D24" s="3"/>
      <c r="E24" s="788" t="str">
        <f>AIP!E20</f>
        <v xml:space="preserve">LIDO. NAIN ARNELGE FERRUFINO </v>
      </c>
      <c r="F24" s="3"/>
      <c r="G24" s="3"/>
      <c r="H24" s="788" t="str">
        <f>AIP!H20</f>
        <v xml:space="preserve">LICDA. GLORIA ISABEL GONZALEZ </v>
      </c>
      <c r="I24" s="784"/>
      <c r="J24" s="12"/>
      <c r="K24" s="343" t="str">
        <f>AIP!C25</f>
        <v xml:space="preserve">LICDA. CARINA PATRICIA FLORES </v>
      </c>
      <c r="L24" s="9"/>
    </row>
    <row r="25" spans="2:13" x14ac:dyDescent="0.2">
      <c r="B25" s="10"/>
      <c r="C25" s="3" t="str">
        <f>AIP!B21</f>
        <v>SINDICO MPAL</v>
      </c>
      <c r="D25" s="3"/>
      <c r="E25" s="788" t="str">
        <f>AIP!E21</f>
        <v>ALCALDE MPAL.</v>
      </c>
      <c r="F25" s="3"/>
      <c r="G25" s="3"/>
      <c r="H25" s="788" t="str">
        <f>AIP!H21</f>
        <v>CONTADORA MPAL</v>
      </c>
      <c r="I25" s="784"/>
      <c r="J25" s="12"/>
      <c r="K25" s="343" t="str">
        <f>AIP!C26</f>
        <v>JEFA DE DESARROLLO HUMANO</v>
      </c>
      <c r="L25" s="9"/>
    </row>
    <row r="26" spans="2:13" x14ac:dyDescent="0.2">
      <c r="B26" s="10"/>
      <c r="C26" s="3"/>
      <c r="D26" s="3"/>
      <c r="E26" s="3"/>
      <c r="F26" s="3"/>
      <c r="G26" s="3"/>
      <c r="H26" s="3"/>
      <c r="I26" s="784"/>
      <c r="J26" s="12"/>
      <c r="K26" s="11"/>
      <c r="L26" s="9"/>
    </row>
    <row r="27" spans="2:13" s="35" customFormat="1" ht="15" x14ac:dyDescent="0.25">
      <c r="B27" s="44"/>
      <c r="C27" s="3"/>
      <c r="D27" s="3"/>
      <c r="E27" s="3"/>
      <c r="F27" s="3"/>
      <c r="G27" s="3"/>
      <c r="H27" s="3"/>
      <c r="I27" s="784"/>
      <c r="J27" s="44"/>
      <c r="K27" s="44"/>
    </row>
    <row r="28" spans="2:13" s="35" customFormat="1" ht="15" x14ac:dyDescent="0.25">
      <c r="B28" s="45"/>
      <c r="C28" s="31"/>
      <c r="D28" s="789" t="str">
        <f>AIP!C25</f>
        <v xml:space="preserve">LICDA. CARINA PATRICIA FLORES </v>
      </c>
      <c r="E28" s="31"/>
      <c r="F28" s="27"/>
      <c r="G28" s="27" t="s">
        <v>170</v>
      </c>
      <c r="H28" s="27"/>
      <c r="I28" s="790"/>
      <c r="M28" s="44"/>
    </row>
    <row r="29" spans="2:13" s="35" customFormat="1" ht="15" x14ac:dyDescent="0.25">
      <c r="B29" s="45"/>
      <c r="C29" s="31"/>
      <c r="D29" s="789" t="str">
        <f>AIP!C26</f>
        <v>JEFA DE DESARROLLO HUMANO</v>
      </c>
      <c r="E29" s="31"/>
      <c r="F29" s="27"/>
      <c r="G29" s="27" t="s">
        <v>171</v>
      </c>
      <c r="H29" s="27"/>
      <c r="I29" s="790"/>
      <c r="M29" s="44"/>
    </row>
    <row r="30" spans="2:13" s="35" customFormat="1" ht="15" x14ac:dyDescent="0.25">
      <c r="B30" s="45"/>
      <c r="C30" s="31"/>
      <c r="D30" s="31"/>
      <c r="E30" s="31"/>
      <c r="F30" s="27"/>
      <c r="G30" s="27"/>
      <c r="H30" s="27"/>
      <c r="I30" s="790"/>
      <c r="M30" s="44"/>
    </row>
    <row r="31" spans="2:13" s="35" customFormat="1" ht="15" x14ac:dyDescent="0.25">
      <c r="B31" s="45"/>
      <c r="C31" s="45"/>
      <c r="D31" s="45"/>
      <c r="E31" s="45"/>
      <c r="F31" s="20"/>
      <c r="G31" s="20"/>
      <c r="H31" s="20"/>
      <c r="I31" s="156"/>
      <c r="M31" s="44"/>
    </row>
    <row r="32" spans="2:13" s="35" customFormat="1" ht="15.75" x14ac:dyDescent="0.25">
      <c r="B32" s="45"/>
      <c r="C32" s="45"/>
      <c r="D32" s="45"/>
      <c r="E32" s="45"/>
      <c r="F32" s="20"/>
      <c r="G32" s="20"/>
      <c r="H32" s="20"/>
      <c r="I32" s="156"/>
      <c r="K32" s="123"/>
      <c r="M32" s="44"/>
    </row>
    <row r="33" spans="2:13" s="35" customFormat="1" ht="15.75" x14ac:dyDescent="0.25">
      <c r="B33" s="45"/>
      <c r="C33" s="45"/>
      <c r="D33" s="45"/>
      <c r="E33" s="45"/>
      <c r="F33" s="20"/>
      <c r="G33" s="20"/>
      <c r="H33" s="20"/>
      <c r="I33" s="156"/>
      <c r="J33" s="721" t="s">
        <v>47</v>
      </c>
      <c r="K33" s="721"/>
      <c r="M33" s="44"/>
    </row>
    <row r="34" spans="2:13" s="35" customFormat="1" ht="15" x14ac:dyDescent="0.25">
      <c r="B34" s="44"/>
      <c r="C34" s="44"/>
      <c r="D34" s="46"/>
      <c r="E34" s="46"/>
      <c r="I34" s="155"/>
    </row>
    <row r="35" spans="2:13" s="35" customFormat="1" ht="14.25" x14ac:dyDescent="0.2">
      <c r="I35" s="155"/>
    </row>
    <row r="36" spans="2:13" s="35" customFormat="1" ht="14.25" x14ac:dyDescent="0.2">
      <c r="I36" s="155"/>
    </row>
    <row r="37" spans="2:13" s="35" customFormat="1" ht="14.25" x14ac:dyDescent="0.2">
      <c r="I37" s="155"/>
    </row>
    <row r="38" spans="2:13" s="35" customFormat="1" ht="14.25" x14ac:dyDescent="0.2">
      <c r="I38" s="155"/>
    </row>
  </sheetData>
  <mergeCells count="6">
    <mergeCell ref="J33:K33"/>
    <mergeCell ref="B19:C19"/>
    <mergeCell ref="B9:L9"/>
    <mergeCell ref="B17:L17"/>
    <mergeCell ref="B4:L4"/>
    <mergeCell ref="B7:L7"/>
  </mergeCells>
  <phoneticPr fontId="4" type="noConversion"/>
  <printOptions horizontalCentered="1"/>
  <pageMargins left="0" right="0" top="0.51181102362204722" bottom="0.31496062992125984" header="0" footer="0"/>
  <pageSetup paperSize="5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DESPACHO</vt:lpstr>
      <vt:lpstr>GERENCIA GRAL</vt:lpstr>
      <vt:lpstr>CONTABILIDAD</vt:lpstr>
      <vt:lpstr>DESARROLLO HNO</vt:lpstr>
      <vt:lpstr>UATM</vt:lpstr>
      <vt:lpstr>REG.</vt:lpstr>
      <vt:lpstr>MERC.MLES</vt:lpstr>
      <vt:lpstr>AIP</vt:lpstr>
      <vt:lpstr>TIANGUE Y RASTRO</vt:lpstr>
      <vt:lpstr>POLICIA1</vt:lpstr>
      <vt:lpstr>POLICIAS 2</vt:lpstr>
      <vt:lpstr>SERVICIOS GENERALES</vt:lpstr>
      <vt:lpstr>ASEO 1</vt:lpstr>
      <vt:lpstr>CENTRO DE FORMACION </vt:lpstr>
      <vt:lpstr>GESTION T.</vt:lpstr>
      <vt:lpstr>UNIDAD JURIDICA</vt:lpstr>
      <vt:lpstr>CONTRATO</vt:lpstr>
      <vt:lpstr>CONTRATO NUEVO</vt:lpstr>
      <vt:lpstr>DESPACHO!Área_de_impresión</vt:lpstr>
      <vt:lpstr>MERC.MLES!Área_de_impresión</vt:lpstr>
    </vt:vector>
  </TitlesOfParts>
  <Company>ALCALDIA MUNICIPAL DE SN. FCO.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2019-08-08T17:27:04Z</cp:lastPrinted>
  <dcterms:created xsi:type="dcterms:W3CDTF">2002-01-15T14:42:07Z</dcterms:created>
  <dcterms:modified xsi:type="dcterms:W3CDTF">2020-03-12T22:02:52Z</dcterms:modified>
</cp:coreProperties>
</file>