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LISON 2019 A\PLANILLA PARA ACESSO2019\JOSEPH  NUEVA 2019\JUNIO\"/>
    </mc:Choice>
  </mc:AlternateContent>
  <xr:revisionPtr revIDLastSave="0" documentId="13_ncr:1_{A69FA9CB-D1C2-4076-8F2B-1722D1165D82}" xr6:coauthVersionLast="45" xr6:coauthVersionMax="45" xr10:uidLastSave="{00000000-0000-0000-0000-000000000000}"/>
  <bookViews>
    <workbookView xWindow="-120" yWindow="-120" windowWidth="20730" windowHeight="11160" firstSheet="14" activeTab="15" xr2:uid="{00000000-000D-0000-FFFF-FFFF00000000}"/>
  </bookViews>
  <sheets>
    <sheet name="DESPACHO" sheetId="17" r:id="rId1"/>
    <sheet name="GERENCIA GRAL" sheetId="120" r:id="rId2"/>
    <sheet name="CONTABILIDAD" sheetId="107" r:id="rId3"/>
    <sheet name="DESARROLLO HNO" sheetId="105" r:id="rId4"/>
    <sheet name="UATM" sheetId="108" r:id="rId5"/>
    <sheet name="REG." sheetId="109" r:id="rId6"/>
    <sheet name="MERC.MLES" sheetId="121" r:id="rId7"/>
    <sheet name="TIANGUE Y RASTRO" sheetId="7" r:id="rId8"/>
    <sheet name="AIP" sheetId="112" r:id="rId9"/>
    <sheet name="POLICIA1" sheetId="113" r:id="rId10"/>
    <sheet name="POLICIAS 2" sheetId="114" r:id="rId11"/>
    <sheet name="SERVICIOS GENERALES" sheetId="115" r:id="rId12"/>
    <sheet name="ASEO 1" sheetId="9" r:id="rId13"/>
    <sheet name="CENTRO DE FORMACION " sheetId="117" r:id="rId14"/>
    <sheet name="GESTION T." sheetId="118" r:id="rId15"/>
    <sheet name="UNIDAD JURIDICA" sheetId="160" r:id="rId16"/>
    <sheet name="CONTRATO" sheetId="159" r:id="rId17"/>
    <sheet name="CONTRATO NUEVO" sheetId="163" r:id="rId18"/>
  </sheets>
  <externalReferences>
    <externalReference r:id="rId19"/>
  </externalReferences>
  <definedNames>
    <definedName name="_xlnm.Print_Area" localSheetId="0">DESPACHO!$A$1:$K$28</definedName>
    <definedName name="_xlnm.Print_Area" localSheetId="6">MERC.MLES!$A$3:$N$36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63" l="1"/>
  <c r="K11" i="163"/>
  <c r="J11" i="163"/>
  <c r="H11" i="163"/>
  <c r="G11" i="163"/>
  <c r="F11" i="163"/>
  <c r="E11" i="163"/>
  <c r="D11" i="163"/>
  <c r="K12" i="159"/>
  <c r="J12" i="159"/>
  <c r="H12" i="159"/>
  <c r="G12" i="159"/>
  <c r="F12" i="159"/>
  <c r="E12" i="159"/>
  <c r="D12" i="159"/>
  <c r="D9" i="160"/>
  <c r="D11" i="160"/>
  <c r="D13" i="160"/>
  <c r="D17" i="160"/>
  <c r="K13" i="118"/>
  <c r="J13" i="118"/>
  <c r="J17" i="117"/>
  <c r="J19" i="117" s="1"/>
  <c r="I19" i="117"/>
  <c r="H19" i="117"/>
  <c r="F19" i="117"/>
  <c r="E19" i="117"/>
  <c r="D19" i="117"/>
  <c r="I6" i="9"/>
  <c r="H14" i="9"/>
  <c r="H13" i="9"/>
  <c r="H12" i="9"/>
  <c r="H11" i="9"/>
  <c r="H10" i="9"/>
  <c r="H9" i="9"/>
  <c r="H8" i="9"/>
  <c r="H7" i="9"/>
  <c r="H6" i="9"/>
  <c r="G15" i="9"/>
  <c r="F15" i="9"/>
  <c r="E15" i="9"/>
  <c r="D15" i="9"/>
  <c r="L17" i="115"/>
  <c r="K17" i="115"/>
  <c r="J17" i="115"/>
  <c r="I17" i="115"/>
  <c r="H17" i="115"/>
  <c r="G17" i="115"/>
  <c r="F17" i="115"/>
  <c r="E17" i="115"/>
  <c r="D17" i="115"/>
  <c r="C12" i="114"/>
  <c r="I8" i="114"/>
  <c r="I5" i="114"/>
  <c r="H11" i="114"/>
  <c r="H10" i="114"/>
  <c r="H9" i="114"/>
  <c r="H8" i="114"/>
  <c r="H7" i="114"/>
  <c r="H6" i="114"/>
  <c r="H5" i="114"/>
  <c r="G12" i="114"/>
  <c r="F12" i="114"/>
  <c r="E12" i="114"/>
  <c r="D12" i="114"/>
  <c r="I19" i="113"/>
  <c r="H19" i="113"/>
  <c r="G19" i="113"/>
  <c r="F19" i="113"/>
  <c r="E19" i="113"/>
  <c r="D19" i="113"/>
  <c r="C19" i="113"/>
  <c r="J14" i="112"/>
  <c r="I14" i="112"/>
  <c r="H14" i="112"/>
  <c r="G14" i="112"/>
  <c r="F14" i="112"/>
  <c r="E14" i="112"/>
  <c r="D14" i="112"/>
  <c r="I19" i="7"/>
  <c r="J19" i="7"/>
  <c r="H19" i="7"/>
  <c r="G19" i="7"/>
  <c r="F19" i="7"/>
  <c r="E19" i="7"/>
  <c r="D19" i="7"/>
  <c r="I10" i="121"/>
  <c r="H10" i="121"/>
  <c r="G10" i="121"/>
  <c r="F10" i="121"/>
  <c r="E10" i="121"/>
  <c r="D10" i="121"/>
  <c r="J13" i="109"/>
  <c r="I13" i="109"/>
  <c r="H13" i="109"/>
  <c r="G13" i="109"/>
  <c r="F13" i="109"/>
  <c r="E13" i="109"/>
  <c r="D13" i="109"/>
  <c r="K5" i="108"/>
  <c r="J5" i="108"/>
  <c r="I5" i="108"/>
  <c r="H5" i="108"/>
  <c r="G5" i="108"/>
  <c r="F5" i="108"/>
  <c r="E5" i="108"/>
  <c r="D5" i="108"/>
  <c r="D15" i="108" s="1"/>
  <c r="D13" i="108"/>
  <c r="J16" i="105"/>
  <c r="K16" i="105"/>
  <c r="I16" i="105"/>
  <c r="E16" i="105"/>
  <c r="H16" i="105"/>
  <c r="G16" i="105"/>
  <c r="F16" i="105"/>
  <c r="D16" i="105"/>
  <c r="J21" i="107"/>
  <c r="I21" i="107"/>
  <c r="H21" i="107"/>
  <c r="G21" i="107"/>
  <c r="F21" i="107"/>
  <c r="E21" i="107"/>
  <c r="D21" i="107"/>
  <c r="K12" i="120"/>
  <c r="J12" i="120"/>
  <c r="I12" i="120"/>
  <c r="H12" i="120"/>
  <c r="G12" i="120"/>
  <c r="F12" i="120"/>
  <c r="E12" i="120"/>
  <c r="F10" i="17"/>
  <c r="E10" i="17"/>
  <c r="D10" i="17"/>
  <c r="D31" i="107"/>
  <c r="J27" i="107"/>
  <c r="J26" i="107"/>
  <c r="F27" i="107"/>
  <c r="F26" i="107"/>
  <c r="C27" i="107"/>
  <c r="C26" i="107"/>
  <c r="I23" i="120"/>
  <c r="I22" i="120"/>
  <c r="D23" i="120"/>
  <c r="D22" i="120"/>
  <c r="K18" i="120"/>
  <c r="K17" i="120"/>
  <c r="G18" i="120"/>
  <c r="G17" i="120"/>
  <c r="C18" i="120"/>
  <c r="C17" i="120"/>
  <c r="E2" i="163"/>
  <c r="E2" i="159"/>
  <c r="E2" i="160"/>
  <c r="E4" i="118"/>
  <c r="E2" i="117"/>
  <c r="E2" i="9"/>
  <c r="F2" i="115"/>
  <c r="C1" i="114"/>
  <c r="D3" i="113"/>
  <c r="E1" i="112"/>
  <c r="E1" i="7"/>
  <c r="E2" i="121"/>
  <c r="E2" i="109"/>
  <c r="E2" i="108"/>
  <c r="J15" i="105"/>
  <c r="K15" i="105" s="1"/>
  <c r="H15" i="9" l="1"/>
  <c r="H12" i="114"/>
  <c r="J14" i="105"/>
  <c r="K14" i="105"/>
  <c r="E3" i="105"/>
  <c r="E6" i="107"/>
  <c r="E3" i="120"/>
  <c r="J28" i="160"/>
  <c r="H24" i="159" s="1"/>
  <c r="H22" i="163" s="1"/>
  <c r="H21" i="118"/>
  <c r="F25" i="117"/>
  <c r="H20" i="118" s="1"/>
  <c r="J27" i="160" s="1"/>
  <c r="H23" i="159" s="1"/>
  <c r="H21" i="163" s="1"/>
  <c r="H28" i="7"/>
  <c r="J22" i="112" s="1"/>
  <c r="E31" i="113" s="1"/>
  <c r="G22" i="114" s="1"/>
  <c r="I25" i="115" s="1"/>
  <c r="H27" i="7"/>
  <c r="J21" i="112" s="1"/>
  <c r="E30" i="113" s="1"/>
  <c r="G21" i="114" s="1"/>
  <c r="I24" i="115" s="1"/>
  <c r="D28" i="7"/>
  <c r="E22" i="112" s="1"/>
  <c r="B31" i="113" s="1"/>
  <c r="C22" i="114" s="1"/>
  <c r="D25" i="115" s="1"/>
  <c r="D25" i="9" s="1"/>
  <c r="C26" i="117" s="1"/>
  <c r="C21" i="118" s="1"/>
  <c r="D28" i="160" s="1"/>
  <c r="D24" i="159" s="1"/>
  <c r="D22" i="163" s="1"/>
  <c r="D27" i="7"/>
  <c r="D21" i="112" s="1"/>
  <c r="B30" i="113" s="1"/>
  <c r="C21" i="114" s="1"/>
  <c r="D24" i="115" s="1"/>
  <c r="D24" i="9" s="1"/>
  <c r="C25" i="117" s="1"/>
  <c r="C20" i="118" s="1"/>
  <c r="D27" i="160" s="1"/>
  <c r="D23" i="159" s="1"/>
  <c r="D21" i="163" s="1"/>
  <c r="J24" i="7"/>
  <c r="J19" i="112" s="1"/>
  <c r="H26" i="113" s="1"/>
  <c r="J18" i="114" s="1"/>
  <c r="J21" i="115" s="1"/>
  <c r="J21" i="9" s="1"/>
  <c r="K22" i="117" s="1"/>
  <c r="J17" i="118" s="1"/>
  <c r="L23" i="160" s="1"/>
  <c r="K18" i="159" s="1"/>
  <c r="K17" i="163" s="1"/>
  <c r="J23" i="7"/>
  <c r="J18" i="112" s="1"/>
  <c r="H25" i="113" s="1"/>
  <c r="J17" i="114" s="1"/>
  <c r="J20" i="115" s="1"/>
  <c r="J20" i="9" s="1"/>
  <c r="K21" i="117" s="1"/>
  <c r="J16" i="118" s="1"/>
  <c r="L22" i="160" s="1"/>
  <c r="K17" i="159" s="1"/>
  <c r="K16" i="163" s="1"/>
  <c r="F24" i="7"/>
  <c r="F19" i="112" s="1"/>
  <c r="D26" i="113" s="1"/>
  <c r="E18" i="114" s="1"/>
  <c r="F21" i="115" s="1"/>
  <c r="F21" i="9" s="1"/>
  <c r="F22" i="117" s="1"/>
  <c r="E17" i="118" s="1"/>
  <c r="F23" i="160" s="1"/>
  <c r="F18" i="159" s="1"/>
  <c r="F17" i="163" s="1"/>
  <c r="F23" i="7"/>
  <c r="F18" i="112" s="1"/>
  <c r="D25" i="113" s="1"/>
  <c r="E17" i="114" s="1"/>
  <c r="F20" i="115" s="1"/>
  <c r="F20" i="9" s="1"/>
  <c r="F21" i="117" s="1"/>
  <c r="E16" i="118" s="1"/>
  <c r="F22" i="160" s="1"/>
  <c r="F17" i="159" s="1"/>
  <c r="F16" i="163" s="1"/>
  <c r="C24" i="7"/>
  <c r="C19" i="112" s="1"/>
  <c r="B26" i="113" s="1"/>
  <c r="B18" i="114" s="1"/>
  <c r="C21" i="115" s="1"/>
  <c r="C21" i="9" s="1"/>
  <c r="C22" i="117" s="1"/>
  <c r="C17" i="118" s="1"/>
  <c r="C23" i="160" s="1"/>
  <c r="C18" i="159" s="1"/>
  <c r="C17" i="163" s="1"/>
  <c r="C23" i="7"/>
  <c r="C18" i="112" s="1"/>
  <c r="B25" i="113" s="1"/>
  <c r="B17" i="114" s="1"/>
  <c r="C20" i="115" s="1"/>
  <c r="C20" i="9" s="1"/>
  <c r="C21" i="117" s="1"/>
  <c r="C16" i="118" s="1"/>
  <c r="C22" i="160" s="1"/>
  <c r="C17" i="159" s="1"/>
  <c r="F24" i="109"/>
  <c r="F23" i="109"/>
  <c r="J17" i="109"/>
  <c r="G25" i="108"/>
  <c r="G24" i="108"/>
  <c r="C25" i="108"/>
  <c r="C24" i="109" s="1"/>
  <c r="C24" i="108"/>
  <c r="C23" i="109" s="1"/>
  <c r="K22" i="105"/>
  <c r="I20" i="108" s="1"/>
  <c r="J18" i="109" s="1"/>
  <c r="K21" i="105"/>
  <c r="I19" i="108" s="1"/>
  <c r="F22" i="105"/>
  <c r="E20" i="108" s="1"/>
  <c r="F18" i="109" s="1"/>
  <c r="F21" i="105"/>
  <c r="E19" i="108" s="1"/>
  <c r="F17" i="109" s="1"/>
  <c r="C22" i="105"/>
  <c r="C20" i="108" s="1"/>
  <c r="C18" i="109" s="1"/>
  <c r="C21" i="105"/>
  <c r="C19" i="108" s="1"/>
  <c r="C17" i="109" s="1"/>
  <c r="I9" i="121" l="1"/>
  <c r="H9" i="121"/>
  <c r="J9" i="108"/>
  <c r="K9" i="108" s="1"/>
  <c r="I8" i="7"/>
  <c r="J8" i="7" s="1"/>
  <c r="H16" i="113"/>
  <c r="I16" i="113" s="1"/>
  <c r="I18" i="107"/>
  <c r="J18" i="107"/>
  <c r="I12" i="9"/>
  <c r="J9" i="117"/>
  <c r="K9" i="117" s="1"/>
  <c r="H17" i="113"/>
  <c r="I17" i="113"/>
  <c r="H15" i="113"/>
  <c r="I15" i="113" s="1"/>
  <c r="H14" i="113"/>
  <c r="I14" i="113"/>
  <c r="J13" i="105"/>
  <c r="K13" i="105" s="1"/>
  <c r="I7" i="109" l="1"/>
  <c r="J7" i="109" s="1"/>
  <c r="I8" i="109"/>
  <c r="J8" i="109" s="1"/>
  <c r="I9" i="109"/>
  <c r="J9" i="109" s="1"/>
  <c r="I11" i="109"/>
  <c r="J11" i="109" s="1"/>
  <c r="I12" i="109"/>
  <c r="J12" i="109" s="1"/>
  <c r="I6" i="109" l="1"/>
  <c r="D5" i="160"/>
  <c r="E5" i="160"/>
  <c r="F5" i="160"/>
  <c r="G5" i="160"/>
  <c r="H5" i="160"/>
  <c r="H17" i="160" s="1"/>
  <c r="I5" i="160"/>
  <c r="J5" i="160"/>
  <c r="K6" i="160"/>
  <c r="L6" i="160" s="1"/>
  <c r="K7" i="160"/>
  <c r="L7" i="160" s="1"/>
  <c r="K8" i="160"/>
  <c r="L8" i="160" s="1"/>
  <c r="E9" i="160"/>
  <c r="F9" i="160"/>
  <c r="G9" i="160"/>
  <c r="H9" i="160"/>
  <c r="I9" i="160"/>
  <c r="J9" i="160"/>
  <c r="K10" i="160"/>
  <c r="K9" i="160" s="1"/>
  <c r="L10" i="160"/>
  <c r="L9" i="160" s="1"/>
  <c r="E11" i="160"/>
  <c r="F11" i="160"/>
  <c r="G11" i="160"/>
  <c r="H11" i="160"/>
  <c r="I11" i="160"/>
  <c r="J11" i="160"/>
  <c r="K12" i="160"/>
  <c r="K11" i="160" s="1"/>
  <c r="L12" i="160"/>
  <c r="L11" i="160" s="1"/>
  <c r="E13" i="160"/>
  <c r="F13" i="160"/>
  <c r="G13" i="160"/>
  <c r="H13" i="160"/>
  <c r="I13" i="160"/>
  <c r="J13" i="160"/>
  <c r="K14" i="160"/>
  <c r="K13" i="160" s="1"/>
  <c r="D15" i="160"/>
  <c r="E15" i="160"/>
  <c r="F15" i="160"/>
  <c r="G15" i="160"/>
  <c r="H15" i="160"/>
  <c r="I15" i="160"/>
  <c r="J15" i="160"/>
  <c r="K16" i="160"/>
  <c r="K15" i="160" s="1"/>
  <c r="I6" i="114"/>
  <c r="I7" i="114"/>
  <c r="I9" i="114"/>
  <c r="I10" i="114"/>
  <c r="I11" i="114"/>
  <c r="I12" i="114" l="1"/>
  <c r="L14" i="160"/>
  <c r="L13" i="160" s="1"/>
  <c r="E17" i="160"/>
  <c r="I17" i="160"/>
  <c r="J6" i="109"/>
  <c r="G17" i="160"/>
  <c r="J17" i="160"/>
  <c r="F17" i="160"/>
  <c r="L16" i="160"/>
  <c r="L15" i="160" s="1"/>
  <c r="L5" i="160"/>
  <c r="L17" i="160" s="1"/>
  <c r="K5" i="160"/>
  <c r="K17" i="160" s="1"/>
  <c r="I6" i="7"/>
  <c r="K16" i="115" l="1"/>
  <c r="H12" i="113" l="1"/>
  <c r="I16" i="7" l="1"/>
  <c r="J6" i="159" l="1"/>
  <c r="J9" i="159"/>
  <c r="J11" i="159"/>
  <c r="I11" i="112" l="1"/>
  <c r="J10" i="163"/>
  <c r="J9" i="163"/>
  <c r="K9" i="163" s="1"/>
  <c r="K10" i="163" l="1"/>
  <c r="J11" i="108" l="1"/>
  <c r="K11" i="108" s="1"/>
  <c r="I14" i="9"/>
  <c r="G11" i="9"/>
  <c r="H13" i="113"/>
  <c r="I13" i="113" s="1"/>
  <c r="I12" i="7"/>
  <c r="J12" i="7" s="1"/>
  <c r="L16" i="115"/>
  <c r="K15" i="115"/>
  <c r="L15" i="115" s="1"/>
  <c r="J8" i="159" l="1"/>
  <c r="I13" i="9"/>
  <c r="I11" i="9"/>
  <c r="J8" i="117"/>
  <c r="K8" i="117" s="1"/>
  <c r="K8" i="159" l="1"/>
  <c r="I13" i="112" l="1"/>
  <c r="J13" i="112" s="1"/>
  <c r="I11" i="163" l="1"/>
  <c r="H5" i="159"/>
  <c r="G5" i="159"/>
  <c r="F5" i="159"/>
  <c r="E5" i="159"/>
  <c r="D5" i="159"/>
  <c r="J12" i="118"/>
  <c r="K12" i="118" s="1"/>
  <c r="J10" i="118"/>
  <c r="K10" i="118" s="1"/>
  <c r="J9" i="118"/>
  <c r="I13" i="118"/>
  <c r="H13" i="118"/>
  <c r="G13" i="118"/>
  <c r="F13" i="118"/>
  <c r="E13" i="118"/>
  <c r="D13" i="118"/>
  <c r="J18" i="117"/>
  <c r="K18" i="117" s="1"/>
  <c r="K17" i="117"/>
  <c r="K19" i="117" s="1"/>
  <c r="J16" i="117"/>
  <c r="K16" i="117" s="1"/>
  <c r="J12" i="117"/>
  <c r="K12" i="117" s="1"/>
  <c r="J11" i="117"/>
  <c r="K11" i="117" s="1"/>
  <c r="J10" i="117"/>
  <c r="K10" i="117" s="1"/>
  <c r="J7" i="117"/>
  <c r="K7" i="117" s="1"/>
  <c r="G19" i="117"/>
  <c r="I10" i="9"/>
  <c r="I9" i="9"/>
  <c r="I8" i="9"/>
  <c r="K14" i="115"/>
  <c r="L14" i="115" s="1"/>
  <c r="K13" i="115"/>
  <c r="L13" i="115" s="1"/>
  <c r="K11" i="115"/>
  <c r="L11" i="115" s="1"/>
  <c r="H18" i="113"/>
  <c r="I18" i="113" s="1"/>
  <c r="I12" i="113"/>
  <c r="H11" i="113"/>
  <c r="I11" i="113" s="1"/>
  <c r="H10" i="113"/>
  <c r="I10" i="113" s="1"/>
  <c r="H9" i="113"/>
  <c r="I9" i="113" s="1"/>
  <c r="H8" i="113"/>
  <c r="I8" i="113" s="1"/>
  <c r="I12" i="112"/>
  <c r="J12" i="112" s="1"/>
  <c r="J11" i="112"/>
  <c r="I10" i="112"/>
  <c r="J10" i="112" s="1"/>
  <c r="I9" i="112"/>
  <c r="J9" i="112" s="1"/>
  <c r="I8" i="112"/>
  <c r="J8" i="112" s="1"/>
  <c r="K9" i="118" l="1"/>
  <c r="D12" i="120"/>
  <c r="H10" i="17"/>
  <c r="G10" i="17"/>
  <c r="H7" i="121" l="1"/>
  <c r="H6" i="121" l="1"/>
  <c r="I7" i="121"/>
  <c r="K12" i="115" l="1"/>
  <c r="L12" i="115" s="1"/>
  <c r="I6" i="121"/>
  <c r="I7" i="9" l="1"/>
  <c r="I15" i="9" s="1"/>
  <c r="K8" i="115" l="1"/>
  <c r="L8" i="115" s="1"/>
  <c r="K6" i="115"/>
  <c r="I9" i="17" l="1"/>
  <c r="J9" i="17" s="1"/>
  <c r="I8" i="17"/>
  <c r="J8" i="17" s="1"/>
  <c r="I6" i="17"/>
  <c r="J6" i="17" l="1"/>
  <c r="J10" i="17" s="1"/>
  <c r="I10" i="17"/>
  <c r="H8" i="121" l="1"/>
  <c r="I8" i="121" l="1"/>
  <c r="J10" i="105"/>
  <c r="K10" i="105" s="1"/>
  <c r="J9" i="120"/>
  <c r="K9" i="120" s="1"/>
  <c r="H7" i="113" l="1"/>
  <c r="I18" i="7"/>
  <c r="I11" i="107" l="1"/>
  <c r="J11" i="107" s="1"/>
  <c r="J6" i="163" l="1"/>
  <c r="J5" i="159"/>
  <c r="J6" i="117"/>
  <c r="K6" i="163" l="1"/>
  <c r="K6" i="117"/>
  <c r="K9" i="159" l="1"/>
  <c r="J9" i="105" l="1"/>
  <c r="J11" i="105"/>
  <c r="K11" i="105" s="1"/>
  <c r="I7" i="112"/>
  <c r="J8" i="163"/>
  <c r="K8" i="163" l="1"/>
  <c r="J7" i="112"/>
  <c r="I5" i="112" l="1"/>
  <c r="J5" i="112" l="1"/>
  <c r="I5" i="159" l="1"/>
  <c r="I12" i="159" s="1"/>
  <c r="K11" i="159" l="1"/>
  <c r="K6" i="159"/>
  <c r="K5" i="159" l="1"/>
  <c r="I13" i="108" l="1"/>
  <c r="J14" i="108"/>
  <c r="J13" i="108" s="1"/>
  <c r="J7" i="108"/>
  <c r="J6" i="108"/>
  <c r="I15" i="108" l="1"/>
  <c r="J6" i="7" l="1"/>
  <c r="I9" i="7" l="1"/>
  <c r="J9" i="7" s="1"/>
  <c r="I14" i="7"/>
  <c r="I11" i="7"/>
  <c r="J11" i="7" s="1"/>
  <c r="J18" i="7" l="1"/>
  <c r="J16" i="7"/>
  <c r="I15" i="7"/>
  <c r="J15" i="7" s="1"/>
  <c r="I13" i="7"/>
  <c r="I5" i="7"/>
  <c r="J8" i="118" l="1"/>
  <c r="I7" i="113"/>
  <c r="K8" i="118" l="1"/>
  <c r="K6" i="108" l="1"/>
  <c r="J8" i="108"/>
  <c r="K8" i="108" s="1"/>
  <c r="K7" i="108"/>
  <c r="J10" i="108"/>
  <c r="K10" i="108" s="1"/>
  <c r="J12" i="108"/>
  <c r="K12" i="108" s="1"/>
  <c r="G13" i="108"/>
  <c r="H13" i="108"/>
  <c r="H15" i="108" s="1"/>
  <c r="E13" i="108"/>
  <c r="F13" i="108"/>
  <c r="I20" i="107"/>
  <c r="J20" i="107" s="1"/>
  <c r="J8" i="105"/>
  <c r="K8" i="105" s="1"/>
  <c r="K9" i="105"/>
  <c r="J7" i="105"/>
  <c r="K9" i="115"/>
  <c r="L9" i="115" s="1"/>
  <c r="I10" i="107"/>
  <c r="J7" i="120"/>
  <c r="J11" i="120"/>
  <c r="K11" i="120" s="1"/>
  <c r="J10" i="120"/>
  <c r="K10" i="120" s="1"/>
  <c r="J8" i="120"/>
  <c r="K8" i="120" s="1"/>
  <c r="K7" i="115"/>
  <c r="L6" i="115"/>
  <c r="J14" i="7"/>
  <c r="J13" i="7"/>
  <c r="I19" i="107"/>
  <c r="J19" i="107" s="1"/>
  <c r="I17" i="107"/>
  <c r="J17" i="107" s="1"/>
  <c r="I16" i="107"/>
  <c r="J16" i="107" s="1"/>
  <c r="I15" i="107"/>
  <c r="J15" i="107" s="1"/>
  <c r="I14" i="107"/>
  <c r="J14" i="107" s="1"/>
  <c r="I12" i="107"/>
  <c r="J12" i="107" s="1"/>
  <c r="E14" i="117"/>
  <c r="J5" i="7"/>
  <c r="K7" i="105" l="1"/>
  <c r="J14" i="117"/>
  <c r="F15" i="108"/>
  <c r="J10" i="107"/>
  <c r="G15" i="108"/>
  <c r="E15" i="108"/>
  <c r="K7" i="120"/>
  <c r="L7" i="115"/>
  <c r="K14" i="108"/>
  <c r="K13" i="108" s="1"/>
  <c r="K15" i="108" l="1"/>
  <c r="J15" i="108"/>
  <c r="K14" i="117"/>
</calcChain>
</file>

<file path=xl/sharedStrings.xml><?xml version="1.0" encoding="utf-8"?>
<sst xmlns="http://schemas.openxmlformats.org/spreadsheetml/2006/main" count="436" uniqueCount="192">
  <si>
    <t>INPEP</t>
  </si>
  <si>
    <t>CARGO</t>
  </si>
  <si>
    <t>I S S S</t>
  </si>
  <si>
    <t>AGEPYM</t>
  </si>
  <si>
    <t>CRECER</t>
  </si>
  <si>
    <t>AUDITORIA INTERNA</t>
  </si>
  <si>
    <t>ISSS</t>
  </si>
  <si>
    <t xml:space="preserve">F I R M A S </t>
  </si>
  <si>
    <t xml:space="preserve">TOTAL. . . . . . . . . . . . . . . . . . . . . </t>
  </si>
  <si>
    <t xml:space="preserve">                 </t>
  </si>
  <si>
    <t>IPSFA</t>
  </si>
  <si>
    <t>TOTAL.............................................</t>
  </si>
  <si>
    <t>POLICIA MUNICIPAL</t>
  </si>
  <si>
    <t>#</t>
  </si>
  <si>
    <t>SUELDO  MENSUAL</t>
  </si>
  <si>
    <t xml:space="preserve">I S S S </t>
  </si>
  <si>
    <t>AFP´S CONFIA</t>
  </si>
  <si>
    <t>TOTAL DE DESCUENTO</t>
  </si>
  <si>
    <t>LIQUIDO  A  PAGAR</t>
  </si>
  <si>
    <t>FIRMA</t>
  </si>
  <si>
    <t>AFP´S CRECER</t>
  </si>
  <si>
    <t>SUELDO MENSUAL</t>
  </si>
  <si>
    <t>AFP´S  CRECER</t>
  </si>
  <si>
    <t>TOTAL DE DESC.</t>
  </si>
  <si>
    <t>FIRMAS</t>
  </si>
  <si>
    <t>TOTAL  DE   DESC.</t>
  </si>
  <si>
    <t>LIQUIDO  A   PAGAR</t>
  </si>
  <si>
    <t>CONTABILIDAD</t>
  </si>
  <si>
    <t xml:space="preserve">CARGO   </t>
  </si>
  <si>
    <t xml:space="preserve">LIQUIDO A PAGAR </t>
  </si>
  <si>
    <t>REGISTRO DEL ESTADO FAMILIAR</t>
  </si>
  <si>
    <t>Policia Mpal</t>
  </si>
  <si>
    <t>SCOTIBANK</t>
  </si>
  <si>
    <t>GERENCIA GENERAL</t>
  </si>
  <si>
    <t>TESORERIA MUNICIPAL</t>
  </si>
  <si>
    <t>Concerje</t>
  </si>
  <si>
    <t>GESTION TERRITORIAL Y ORGANIZACIÓN COMUNITARIA</t>
  </si>
  <si>
    <t>MERCADOS MUNICIPALES</t>
  </si>
  <si>
    <t xml:space="preserve"> UNIDAD DE ADQUISICIONES Y CONTRATACIONES, UACI</t>
  </si>
  <si>
    <t xml:space="preserve"> $        -  </t>
  </si>
  <si>
    <t xml:space="preserve"> $          -  </t>
  </si>
  <si>
    <t xml:space="preserve"> Delegado Contravencional </t>
  </si>
  <si>
    <t>................................</t>
  </si>
  <si>
    <t>Contadora Municipal</t>
  </si>
  <si>
    <t>Motorista de Camión Recolector</t>
  </si>
  <si>
    <t>Guarda Parques</t>
  </si>
  <si>
    <t>Policia Municipal</t>
  </si>
  <si>
    <t xml:space="preserve"> </t>
  </si>
  <si>
    <t xml:space="preserve">Asistente </t>
  </si>
  <si>
    <t>AFP"S CRECER</t>
  </si>
  <si>
    <t>AFP CRECER</t>
  </si>
  <si>
    <t>TOTAL...........................................................................</t>
  </si>
  <si>
    <t>……………………………</t>
  </si>
  <si>
    <t>……………………………..</t>
  </si>
  <si>
    <t>Instructora de Informatica</t>
  </si>
  <si>
    <t>DESC. LLEGADAS TARD./SEPT./2016</t>
  </si>
  <si>
    <t>ACESSO A LA INFORMACION PUBLICA Y ARCHIVO INTITUCIONAL</t>
  </si>
  <si>
    <t>…………………………………</t>
  </si>
  <si>
    <t xml:space="preserve"> $           -  </t>
  </si>
  <si>
    <t xml:space="preserve"> Motorista </t>
  </si>
  <si>
    <t>...................</t>
  </si>
  <si>
    <t>.........................</t>
  </si>
  <si>
    <t>DESPACHO MUNICIPAL</t>
  </si>
  <si>
    <t xml:space="preserve">Tecnico </t>
  </si>
  <si>
    <t>POLICIA MUNCIPAL</t>
  </si>
  <si>
    <t>ASEO Y ORNATO PUBLICO</t>
  </si>
  <si>
    <t xml:space="preserve">COMUNICACIONES </t>
  </si>
  <si>
    <t>RECURSOS NATURALES Y GESTION AMBIENTAL</t>
  </si>
  <si>
    <t>....................</t>
  </si>
  <si>
    <t xml:space="preserve">Encargado de  Recuperacion de Mora </t>
  </si>
  <si>
    <t>Auxiliar de Mantenimiento General</t>
  </si>
  <si>
    <t xml:space="preserve">Jefe </t>
  </si>
  <si>
    <t xml:space="preserve">Motorista </t>
  </si>
  <si>
    <t>Cajera</t>
  </si>
  <si>
    <t>Auxiliar</t>
  </si>
  <si>
    <t>Asistente</t>
  </si>
  <si>
    <t>…………………</t>
  </si>
  <si>
    <t>Promotora de Fomento al Emprendurismo</t>
  </si>
  <si>
    <t>CEMENTERIOS MUNICIPALES</t>
  </si>
  <si>
    <t>Digitadora</t>
  </si>
  <si>
    <t>Panteonero</t>
  </si>
  <si>
    <t>………………………</t>
  </si>
  <si>
    <t>AFPS CRECER</t>
  </si>
  <si>
    <t>Tesorero Municipal</t>
  </si>
  <si>
    <t>Jefe de UACI</t>
  </si>
  <si>
    <t>ASEO  Y ORNATO PUBLICO</t>
  </si>
  <si>
    <t>Instrutora de Panaderia y Cocina</t>
  </si>
  <si>
    <t>Motorista del camion Recolector</t>
  </si>
  <si>
    <t>Gestor de Mora Judicial</t>
  </si>
  <si>
    <t>UATM, CIFRA: 18-9319-1-0102-2-000-51201</t>
  </si>
  <si>
    <t>Asistente   del Rastro Mpal.</t>
  </si>
  <si>
    <t>UNIDAD CONTRAVENCIONAL MUNICIPAL</t>
  </si>
  <si>
    <t>0202  POLICIA MUNICIPAL</t>
  </si>
  <si>
    <t>MANTENIMIENTO  GENERALES</t>
  </si>
  <si>
    <t>Recepcionista</t>
  </si>
  <si>
    <t>Asistente UACI</t>
  </si>
  <si>
    <t>Inspector</t>
  </si>
  <si>
    <t>Responsable de Catastro Inmuebles</t>
  </si>
  <si>
    <t>Notificador UATM</t>
  </si>
  <si>
    <t>DESARROLLO URBANO</t>
  </si>
  <si>
    <t>Cobrador y Notificador  de Mercados</t>
  </si>
  <si>
    <t>Tecnico en Asistencia Turistica</t>
  </si>
  <si>
    <t>0202 UNIDAD DE LA MUJER; CENTRO DE FORMACION Y PRODUCCION DE LA MUJER (CFPM)</t>
  </si>
  <si>
    <t>Asistente de Organización Comunitario (Comico Mpal)</t>
  </si>
  <si>
    <t>Asistente de Comunicaciones</t>
  </si>
  <si>
    <t>Asistente de Recursos Naturales y Gestion Ambiental</t>
  </si>
  <si>
    <t>Asistente de Arhivo Inst.</t>
  </si>
  <si>
    <t>........................</t>
  </si>
  <si>
    <t>Jefa de la Unidad de la Mujer</t>
  </si>
  <si>
    <t>Asistente de Gerencia</t>
  </si>
  <si>
    <t xml:space="preserve">TOTAL. . . . . . . . . . . . . . . . . . . . . . . . . . . . . . . . . . . . . . . . . . . . . </t>
  </si>
  <si>
    <t xml:space="preserve">TOTAL. . . . . . . . . . . . . . . . . . . . . . . . . . . . . . . </t>
  </si>
  <si>
    <t>EDUCACION CULTURA Y DEPORTES</t>
  </si>
  <si>
    <t>Encargado de Rastro y Tiangue Mpal.</t>
  </si>
  <si>
    <t>TIANGUE Y RASTRO</t>
  </si>
  <si>
    <r>
      <rPr>
        <sz val="8"/>
        <color indexed="8"/>
        <rFont val="Calibri"/>
        <family val="2"/>
      </rPr>
      <t xml:space="preserve">CIFRA PRESUP: 18-9319-1-01-02-2-000-51101  </t>
    </r>
    <r>
      <rPr>
        <b/>
        <sz val="8"/>
        <color indexed="8"/>
        <rFont val="Calibri"/>
        <family val="2"/>
      </rPr>
      <t>UNIDAD  DE LA ADMINISTRACION TRIBUTARIA MUNICIPAL</t>
    </r>
  </si>
  <si>
    <t>SECRETARIO MUNICIPAL</t>
  </si>
  <si>
    <t>SECRETARIA  MUNICIPAL</t>
  </si>
  <si>
    <t xml:space="preserve">  UNIDAD JURIDICA</t>
  </si>
  <si>
    <t>ALCALDE MUNICIPAL</t>
  </si>
  <si>
    <t xml:space="preserve"> DIRECCION Y ADMINISTRACION SUPERIOR, DESPACHO MUNICIPAL 18-9319-1-0101-2-000-51101</t>
  </si>
  <si>
    <t>Planificador</t>
  </si>
  <si>
    <t xml:space="preserve">GESTION TERRITORIAL Y ORGANIZACIÓN COMUNITARIA   </t>
  </si>
  <si>
    <t>Enc. De Informatica y Soporte Tecnico</t>
  </si>
  <si>
    <t>INFORMATICA Y SOPORTE TECNICO, Cifra: 18-9319-1-0202-2-000-51201</t>
  </si>
  <si>
    <t xml:space="preserve">  POLICIA MUNICIPAL19-9319-1-0202-2-000-51201</t>
  </si>
  <si>
    <t>Jefe de Aseo Publico y Ornato</t>
  </si>
  <si>
    <t>ASEO Y ORNATO PUBLICO 18-9319-1-0202-2-000-1-51101</t>
  </si>
  <si>
    <t>Asistente  de Sub Gerencia</t>
  </si>
  <si>
    <t>Sub-Gerente Operativo</t>
  </si>
  <si>
    <t>Gerente General</t>
  </si>
  <si>
    <t>GERENCIA GENERAL   18-9319-1-0101-2-000-1-51201</t>
  </si>
  <si>
    <t>Asistente de Deporte</t>
  </si>
  <si>
    <t>Responsable de Bodega</t>
  </si>
  <si>
    <t>Ordenanza de Polideportivo</t>
  </si>
  <si>
    <t>Encargado de Mantenimiento General</t>
  </si>
  <si>
    <t>Sub Jefe de Aseo Publico y Ornato</t>
  </si>
  <si>
    <t>Sub Jefa de la Unidad de la Mujer</t>
  </si>
  <si>
    <t>Psicologo</t>
  </si>
  <si>
    <t>Encargada de niñez y Adolec.</t>
  </si>
  <si>
    <t>Asistente de  Gestion Territorial y Org. Com.</t>
  </si>
  <si>
    <t>Encargada de Gestion Territorial y Organiz. Comunit.</t>
  </si>
  <si>
    <t>AFP'S CRECER</t>
  </si>
  <si>
    <t>JEFE</t>
  </si>
  <si>
    <t>RENTA 10%</t>
  </si>
  <si>
    <t xml:space="preserve">MOTORISTA </t>
  </si>
  <si>
    <t>19-9319-1-01-02-2-51201      EDUCACION CULTURA Y DEPORTES</t>
  </si>
  <si>
    <t>Jefe</t>
  </si>
  <si>
    <t>Responsable Presupuesto</t>
  </si>
  <si>
    <t xml:space="preserve"> $             -  </t>
  </si>
  <si>
    <t>Auditora Interna</t>
  </si>
  <si>
    <t>Digitador</t>
  </si>
  <si>
    <t>Administador</t>
  </si>
  <si>
    <t>Jefa</t>
  </si>
  <si>
    <t>Confrontadora</t>
  </si>
  <si>
    <t>JURIDICO MUNICIPAL</t>
  </si>
  <si>
    <t>Motorista del Camion Recolector</t>
  </si>
  <si>
    <t>Instructora de Cosmetologia</t>
  </si>
  <si>
    <t>ASISTENTE DE SECRETARIA MUNICIPAL</t>
  </si>
  <si>
    <t>Resposable Ctas Corriente</t>
  </si>
  <si>
    <t>RECALCULO DE JUNIO</t>
  </si>
  <si>
    <t>POLICIA MUNICIPAL.</t>
  </si>
  <si>
    <t>DESARROLLO HUMANO</t>
  </si>
  <si>
    <t>Jefe de Desarrollo Humano</t>
  </si>
  <si>
    <t>Instructora de Corte y Confección</t>
  </si>
  <si>
    <t>Encargada de Cementerio</t>
  </si>
  <si>
    <t>Tecnico Encargado de Catastro Empresas</t>
  </si>
  <si>
    <t>SR. HERNAN JOSE TORRES</t>
  </si>
  <si>
    <t>SINDICO MPAL.</t>
  </si>
  <si>
    <t>LIC. NAHIN ARNELGE FERRUFINO BENITEZ</t>
  </si>
  <si>
    <t>ALCALDE MPAL.</t>
  </si>
  <si>
    <t>LICDA. GLORIA ISABEL GONZALEZ VASQUEZ</t>
  </si>
  <si>
    <t>CONTADORA MPAL</t>
  </si>
  <si>
    <t>LICDA. CARINA PATRICIA FLORES</t>
  </si>
  <si>
    <t>JEFA DE  DESARROLLO HUMANO</t>
  </si>
  <si>
    <t xml:space="preserve"> SR. MARIO ALBERTO DIAZ</t>
  </si>
  <si>
    <t>TESORERO MPAL.</t>
  </si>
  <si>
    <t>LCDA. CARINA  PATRICIA FLORES</t>
  </si>
  <si>
    <t>SR. MARIO  ALBERTO DIAZ</t>
  </si>
  <si>
    <t>SR. MARIO ALBERTO DIAZ</t>
  </si>
  <si>
    <t>TESORERO MPAL</t>
  </si>
  <si>
    <t>PLANILLA DE SUELDO JUNIO 2019</t>
  </si>
  <si>
    <t>ASITENTE DE DESARROLLO HUMANO</t>
  </si>
  <si>
    <t>Asistente  desarrollo human0</t>
  </si>
  <si>
    <t>SINDICO MPAL</t>
  </si>
  <si>
    <t>SR. HERNAN JOSE TORRES ROMERO</t>
  </si>
  <si>
    <t>LICDO. NAHIN ARNELGE FERRUFINO</t>
  </si>
  <si>
    <t>ALCALDE MPAL</t>
  </si>
  <si>
    <t xml:space="preserve">LICDA. GLORIA ISABEL GONZALEZ </t>
  </si>
  <si>
    <t>CONTADORA MPAL.</t>
  </si>
  <si>
    <t>JEFA DE DESARROLLO HUMANO</t>
  </si>
  <si>
    <t xml:space="preserve">JEFA DE DESARROLLO HUMANO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</si>
</sst>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&quot;¢&quot;* #,##0.00_);_(&quot;¢&quot;* \(#,##0.00\);_(&quot;¢&quot;* &quot;-&quot;??_);_(@_)"/>
    <numFmt numFmtId="166" formatCode="_([$$-409]* #,##0.00_);_([$$-409]* \(#,##0.00\);_([$$-409]* &quot;-&quot;??_);_(@_)"/>
    <numFmt numFmtId="167" formatCode="_-[$$-440A]* #,##0.00_-;\-[$$-440A]* #,##0.00_-;_-[$$-440A]* &quot;-&quot;??_-;_-@_-"/>
  </numFmts>
  <fonts count="14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7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7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u/>
      <sz val="10"/>
      <name val="Calibri"/>
      <family val="2"/>
    </font>
    <font>
      <sz val="12"/>
      <name val="Calibri"/>
      <family val="2"/>
    </font>
    <font>
      <sz val="11"/>
      <name val="Arial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3"/>
      <name val="Calibri"/>
      <family val="2"/>
    </font>
    <font>
      <b/>
      <sz val="11"/>
      <name val="Arial"/>
      <family val="2"/>
    </font>
    <font>
      <b/>
      <u/>
      <sz val="11"/>
      <name val="Calibri"/>
      <family val="2"/>
    </font>
    <font>
      <b/>
      <u/>
      <sz val="11"/>
      <name val="Arial"/>
      <family val="2"/>
    </font>
    <font>
      <sz val="10"/>
      <name val="Calibri"/>
      <family val="2"/>
    </font>
    <font>
      <sz val="16"/>
      <name val="Calibri"/>
      <family val="2"/>
    </font>
    <font>
      <b/>
      <sz val="13"/>
      <name val="Calibri"/>
      <family val="2"/>
    </font>
    <font>
      <sz val="14"/>
      <name val="Calibri"/>
      <family val="2"/>
    </font>
    <font>
      <b/>
      <sz val="26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Calibri"/>
      <family val="2"/>
    </font>
    <font>
      <b/>
      <sz val="7"/>
      <name val="Calibri"/>
      <family val="2"/>
    </font>
    <font>
      <sz val="11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u/>
      <sz val="10"/>
      <name val="Calibri"/>
      <family val="2"/>
    </font>
    <font>
      <sz val="12"/>
      <name val="Bookman Old Style"/>
      <family val="1"/>
    </font>
    <font>
      <sz val="9"/>
      <name val="Bookman Old Style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10"/>
      <color theme="0"/>
      <name val="Arial"/>
      <family val="2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</font>
    <font>
      <sz val="10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3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1"/>
      <color theme="1"/>
      <name val="Arial"/>
      <family val="2"/>
    </font>
    <font>
      <sz val="13"/>
      <color rgb="FF7030A0"/>
      <name val="Calibri"/>
      <family val="2"/>
      <scheme val="minor"/>
    </font>
    <font>
      <sz val="14"/>
      <color theme="1"/>
      <name val="Calibri"/>
      <family val="2"/>
    </font>
    <font>
      <b/>
      <sz val="13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2.5"/>
      <name val="Arial"/>
      <family val="2"/>
    </font>
    <font>
      <sz val="13.5"/>
      <name val="Calibri"/>
      <family val="2"/>
      <scheme val="minor"/>
    </font>
    <font>
      <sz val="13.5"/>
      <name val="Arial"/>
      <family val="2"/>
    </font>
    <font>
      <sz val="12.5"/>
      <name val="Calibri"/>
      <family val="2"/>
    </font>
    <font>
      <sz val="12.5"/>
      <name val="Bookman Old Style"/>
      <family val="1"/>
    </font>
    <font>
      <sz val="12.5"/>
      <color rgb="FF000000"/>
      <name val="Calibri"/>
      <family val="2"/>
    </font>
    <font>
      <sz val="12.5"/>
      <color theme="1"/>
      <name val="Calibri"/>
      <family val="2"/>
    </font>
    <font>
      <b/>
      <sz val="14"/>
      <color theme="1"/>
      <name val="Arial"/>
      <family val="2"/>
    </font>
    <font>
      <sz val="14.5"/>
      <name val="Calibri"/>
      <family val="2"/>
      <scheme val="minor"/>
    </font>
    <font>
      <sz val="14.5"/>
      <name val="Calibri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2"/>
      <color rgb="FFFF0000"/>
      <name val="Calibri"/>
      <family val="2"/>
    </font>
    <font>
      <sz val="12.5"/>
      <color rgb="FF7030A0"/>
      <name val="Calibri"/>
      <family val="2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</font>
    <font>
      <b/>
      <sz val="8"/>
      <color theme="1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3"/>
      <color rgb="FF000000"/>
      <name val="Calibri"/>
      <family val="2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  <font>
      <b/>
      <sz val="20"/>
      <name val="Calibri"/>
      <family val="2"/>
    </font>
    <font>
      <b/>
      <sz val="13"/>
      <color theme="1"/>
      <name val="Calibri"/>
      <family val="2"/>
    </font>
    <font>
      <b/>
      <sz val="13"/>
      <color theme="7"/>
      <name val="Calibri"/>
      <family val="2"/>
    </font>
    <font>
      <sz val="13"/>
      <color rgb="FFFF0000"/>
      <name val="Calibri"/>
      <family val="2"/>
    </font>
    <font>
      <sz val="14.5"/>
      <color theme="1"/>
      <name val="Calibri"/>
      <family val="2"/>
    </font>
    <font>
      <sz val="13"/>
      <color rgb="FF000000"/>
      <name val="Calibri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02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0" fontId="12" fillId="0" borderId="0" xfId="0" applyFont="1"/>
    <xf numFmtId="0" fontId="6" fillId="0" borderId="0" xfId="0" applyFont="1" applyAlignment="1">
      <alignment horizontal="center"/>
    </xf>
    <xf numFmtId="166" fontId="6" fillId="0" borderId="0" xfId="0" applyNumberFormat="1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14" fillId="0" borderId="0" xfId="0" applyFont="1"/>
    <xf numFmtId="0" fontId="15" fillId="0" borderId="0" xfId="0" applyFont="1"/>
    <xf numFmtId="0" fontId="23" fillId="0" borderId="0" xfId="0" applyFont="1"/>
    <xf numFmtId="0" fontId="14" fillId="0" borderId="0" xfId="0" applyFont="1" applyAlignment="1">
      <alignment horizontal="center"/>
    </xf>
    <xf numFmtId="166" fontId="22" fillId="0" borderId="0" xfId="0" applyNumberFormat="1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26" fillId="0" borderId="0" xfId="0" applyFont="1"/>
    <xf numFmtId="44" fontId="24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0" fontId="9" fillId="0" borderId="0" xfId="0" applyFont="1" applyAlignment="1">
      <alignment vertical="center"/>
    </xf>
    <xf numFmtId="0" fontId="13" fillId="0" borderId="0" xfId="0" applyFont="1"/>
    <xf numFmtId="0" fontId="7" fillId="0" borderId="0" xfId="0" applyFont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31" fillId="0" borderId="0" xfId="0" applyFont="1"/>
    <xf numFmtId="0" fontId="20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4" fillId="0" borderId="0" xfId="0" applyFont="1"/>
    <xf numFmtId="44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23" fillId="3" borderId="3" xfId="0" applyFont="1" applyFill="1" applyBorder="1" applyAlignment="1">
      <alignment horizontal="center" vertical="center" wrapText="1"/>
    </xf>
    <xf numFmtId="0" fontId="52" fillId="0" borderId="0" xfId="0" applyFont="1"/>
    <xf numFmtId="0" fontId="54" fillId="0" borderId="0" xfId="0" applyFont="1" applyAlignment="1">
      <alignment horizontal="center" vertical="center"/>
    </xf>
    <xf numFmtId="0" fontId="54" fillId="0" borderId="0" xfId="0" applyFont="1"/>
    <xf numFmtId="0" fontId="55" fillId="0" borderId="0" xfId="0" applyFont="1"/>
    <xf numFmtId="166" fontId="17" fillId="0" borderId="6" xfId="0" applyNumberFormat="1" applyFont="1" applyBorder="1" applyAlignment="1">
      <alignment horizontal="center" vertical="center"/>
    </xf>
    <xf numFmtId="166" fontId="26" fillId="0" borderId="7" xfId="0" applyNumberFormat="1" applyFont="1" applyBorder="1" applyAlignment="1">
      <alignment vertical="center"/>
    </xf>
    <xf numFmtId="166" fontId="26" fillId="0" borderId="4" xfId="0" applyNumberFormat="1" applyFont="1" applyBorder="1" applyAlignment="1">
      <alignment vertical="center"/>
    </xf>
    <xf numFmtId="166" fontId="26" fillId="0" borderId="4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57" fillId="0" borderId="0" xfId="0" applyFont="1"/>
    <xf numFmtId="0" fontId="58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58" fillId="0" borderId="0" xfId="0" applyFont="1" applyAlignment="1">
      <alignment vertical="center"/>
    </xf>
    <xf numFmtId="166" fontId="58" fillId="0" borderId="0" xfId="0" applyNumberFormat="1" applyFont="1" applyAlignment="1">
      <alignment vertical="center"/>
    </xf>
    <xf numFmtId="0" fontId="29" fillId="0" borderId="0" xfId="0" applyFont="1"/>
    <xf numFmtId="0" fontId="35" fillId="0" borderId="0" xfId="0" applyFont="1"/>
    <xf numFmtId="0" fontId="61" fillId="0" borderId="0" xfId="0" applyFont="1"/>
    <xf numFmtId="0" fontId="63" fillId="0" borderId="0" xfId="0" applyFont="1"/>
    <xf numFmtId="0" fontId="59" fillId="0" borderId="0" xfId="0" applyFont="1"/>
    <xf numFmtId="44" fontId="58" fillId="3" borderId="5" xfId="0" applyNumberFormat="1" applyFont="1" applyFill="1" applyBorder="1" applyAlignment="1">
      <alignment vertical="center"/>
    </xf>
    <xf numFmtId="44" fontId="65" fillId="0" borderId="0" xfId="0" applyNumberFormat="1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horizontal="center"/>
    </xf>
    <xf numFmtId="0" fontId="66" fillId="0" borderId="0" xfId="0" applyFont="1"/>
    <xf numFmtId="0" fontId="67" fillId="0" borderId="0" xfId="0" applyFont="1"/>
    <xf numFmtId="166" fontId="66" fillId="0" borderId="0" xfId="0" applyNumberFormat="1" applyFont="1"/>
    <xf numFmtId="0" fontId="54" fillId="3" borderId="10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 wrapText="1"/>
    </xf>
    <xf numFmtId="0" fontId="58" fillId="0" borderId="6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166" fontId="26" fillId="3" borderId="4" xfId="0" applyNumberFormat="1" applyFont="1" applyFill="1" applyBorder="1" applyAlignment="1">
      <alignment vertical="center"/>
    </xf>
    <xf numFmtId="0" fontId="58" fillId="0" borderId="0" xfId="0" applyFont="1"/>
    <xf numFmtId="0" fontId="26" fillId="0" borderId="16" xfId="0" applyFont="1" applyBorder="1" applyAlignment="1">
      <alignment horizontal="center" vertical="center"/>
    </xf>
    <xf numFmtId="166" fontId="26" fillId="3" borderId="19" xfId="0" applyNumberFormat="1" applyFont="1" applyFill="1" applyBorder="1" applyAlignment="1">
      <alignment vertical="center"/>
    </xf>
    <xf numFmtId="0" fontId="26" fillId="0" borderId="21" xfId="0" applyFont="1" applyBorder="1" applyAlignment="1">
      <alignment horizontal="center" vertical="center"/>
    </xf>
    <xf numFmtId="166" fontId="13" fillId="3" borderId="19" xfId="0" applyNumberFormat="1" applyFont="1" applyFill="1" applyBorder="1" applyAlignment="1">
      <alignment vertical="center"/>
    </xf>
    <xf numFmtId="44" fontId="13" fillId="3" borderId="19" xfId="0" applyNumberFormat="1" applyFont="1" applyFill="1" applyBorder="1" applyAlignment="1">
      <alignment vertical="center"/>
    </xf>
    <xf numFmtId="44" fontId="13" fillId="3" borderId="4" xfId="0" applyNumberFormat="1" applyFont="1" applyFill="1" applyBorder="1" applyAlignment="1">
      <alignment vertical="center"/>
    </xf>
    <xf numFmtId="0" fontId="68" fillId="3" borderId="0" xfId="0" applyFont="1" applyFill="1"/>
    <xf numFmtId="0" fontId="18" fillId="3" borderId="4" xfId="0" applyFont="1" applyFill="1" applyBorder="1" applyAlignment="1">
      <alignment horizontal="center" vertical="center" wrapText="1"/>
    </xf>
    <xf numFmtId="166" fontId="52" fillId="0" borderId="0" xfId="0" applyNumberFormat="1" applyFont="1"/>
    <xf numFmtId="166" fontId="31" fillId="0" borderId="0" xfId="0" applyNumberFormat="1" applyFont="1"/>
    <xf numFmtId="166" fontId="69" fillId="3" borderId="4" xfId="0" applyNumberFormat="1" applyFont="1" applyFill="1" applyBorder="1" applyAlignment="1">
      <alignment horizontal="center" vertical="center"/>
    </xf>
    <xf numFmtId="0" fontId="40" fillId="0" borderId="0" xfId="0" applyFont="1"/>
    <xf numFmtId="0" fontId="58" fillId="0" borderId="0" xfId="0" applyFont="1" applyAlignment="1">
      <alignment horizontal="right"/>
    </xf>
    <xf numFmtId="0" fontId="40" fillId="0" borderId="0" xfId="0" applyFont="1" applyAlignment="1">
      <alignment vertical="center"/>
    </xf>
    <xf numFmtId="0" fontId="42" fillId="0" borderId="0" xfId="0" applyFont="1" applyAlignment="1">
      <alignment horizontal="center"/>
    </xf>
    <xf numFmtId="0" fontId="42" fillId="0" borderId="0" xfId="0" applyFont="1"/>
    <xf numFmtId="0" fontId="43" fillId="0" borderId="0" xfId="0" applyFont="1"/>
    <xf numFmtId="44" fontId="44" fillId="0" borderId="12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66" fontId="69" fillId="3" borderId="24" xfId="0" applyNumberFormat="1" applyFont="1" applyFill="1" applyBorder="1" applyAlignment="1">
      <alignment horizontal="center" vertical="center"/>
    </xf>
    <xf numFmtId="0" fontId="70" fillId="0" borderId="0" xfId="0" applyFont="1"/>
    <xf numFmtId="0" fontId="71" fillId="0" borderId="0" xfId="0" applyFont="1"/>
    <xf numFmtId="0" fontId="21" fillId="3" borderId="19" xfId="0" applyFont="1" applyFill="1" applyBorder="1" applyAlignment="1">
      <alignment horizontal="center" vertical="center" wrapText="1"/>
    </xf>
    <xf numFmtId="166" fontId="26" fillId="3" borderId="25" xfId="0" applyNumberFormat="1" applyFont="1" applyFill="1" applyBorder="1" applyAlignment="1">
      <alignment vertical="center"/>
    </xf>
    <xf numFmtId="44" fontId="26" fillId="3" borderId="4" xfId="0" applyNumberFormat="1" applyFont="1" applyFill="1" applyBorder="1" applyAlignment="1">
      <alignment vertical="center"/>
    </xf>
    <xf numFmtId="166" fontId="58" fillId="0" borderId="0" xfId="0" applyNumberFormat="1" applyFont="1"/>
    <xf numFmtId="166" fontId="69" fillId="3" borderId="25" xfId="0" applyNumberFormat="1" applyFont="1" applyFill="1" applyBorder="1" applyAlignment="1">
      <alignment horizontal="center" vertical="center"/>
    </xf>
    <xf numFmtId="166" fontId="30" fillId="4" borderId="4" xfId="0" applyNumberFormat="1" applyFont="1" applyFill="1" applyBorder="1" applyAlignment="1">
      <alignment horizontal="center" vertical="center"/>
    </xf>
    <xf numFmtId="166" fontId="26" fillId="4" borderId="24" xfId="0" applyNumberFormat="1" applyFont="1" applyFill="1" applyBorder="1" applyAlignment="1">
      <alignment vertical="center"/>
    </xf>
    <xf numFmtId="44" fontId="13" fillId="4" borderId="19" xfId="0" applyNumberFormat="1" applyFont="1" applyFill="1" applyBorder="1" applyAlignment="1">
      <alignment vertical="center"/>
    </xf>
    <xf numFmtId="44" fontId="13" fillId="4" borderId="26" xfId="0" applyNumberFormat="1" applyFont="1" applyFill="1" applyBorder="1" applyAlignment="1">
      <alignment vertical="center"/>
    </xf>
    <xf numFmtId="166" fontId="30" fillId="4" borderId="24" xfId="0" applyNumberFormat="1" applyFont="1" applyFill="1" applyBorder="1" applyAlignment="1">
      <alignment horizontal="center" vertical="center"/>
    </xf>
    <xf numFmtId="166" fontId="30" fillId="4" borderId="17" xfId="0" applyNumberFormat="1" applyFont="1" applyFill="1" applyBorder="1" applyAlignment="1">
      <alignment horizontal="center" vertical="center"/>
    </xf>
    <xf numFmtId="166" fontId="36" fillId="0" borderId="12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66" fontId="26" fillId="0" borderId="17" xfId="0" applyNumberFormat="1" applyFont="1" applyBorder="1" applyAlignment="1">
      <alignment horizontal="center" vertical="center"/>
    </xf>
    <xf numFmtId="166" fontId="63" fillId="0" borderId="0" xfId="0" applyNumberFormat="1" applyFont="1"/>
    <xf numFmtId="0" fontId="10" fillId="0" borderId="0" xfId="0" applyFont="1"/>
    <xf numFmtId="166" fontId="13" fillId="0" borderId="4" xfId="0" applyNumberFormat="1" applyFont="1" applyBorder="1" applyAlignment="1">
      <alignment vertical="center"/>
    </xf>
    <xf numFmtId="166" fontId="13" fillId="3" borderId="4" xfId="0" applyNumberFormat="1" applyFont="1" applyFill="1" applyBorder="1" applyAlignment="1">
      <alignment vertical="center"/>
    </xf>
    <xf numFmtId="166" fontId="39" fillId="0" borderId="12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44" fontId="13" fillId="3" borderId="24" xfId="0" applyNumberFormat="1" applyFont="1" applyFill="1" applyBorder="1" applyAlignment="1">
      <alignment vertical="center"/>
    </xf>
    <xf numFmtId="166" fontId="13" fillId="3" borderId="24" xfId="0" applyNumberFormat="1" applyFont="1" applyFill="1" applyBorder="1" applyAlignment="1">
      <alignment vertical="center"/>
    </xf>
    <xf numFmtId="0" fontId="72" fillId="0" borderId="0" xfId="0" applyFont="1"/>
    <xf numFmtId="0" fontId="73" fillId="0" borderId="0" xfId="0" applyFont="1"/>
    <xf numFmtId="166" fontId="74" fillId="0" borderId="0" xfId="0" applyNumberFormat="1" applyFont="1" applyAlignment="1">
      <alignment vertical="center"/>
    </xf>
    <xf numFmtId="0" fontId="75" fillId="0" borderId="0" xfId="0" applyFont="1"/>
    <xf numFmtId="0" fontId="76" fillId="0" borderId="0" xfId="0" applyFont="1"/>
    <xf numFmtId="0" fontId="56" fillId="0" borderId="0" xfId="0" applyFont="1"/>
    <xf numFmtId="166" fontId="77" fillId="0" borderId="0" xfId="0" applyNumberFormat="1" applyFont="1" applyAlignment="1">
      <alignment vertical="center"/>
    </xf>
    <xf numFmtId="0" fontId="49" fillId="0" borderId="0" xfId="0" applyFont="1"/>
    <xf numFmtId="0" fontId="79" fillId="0" borderId="0" xfId="0" applyFont="1"/>
    <xf numFmtId="0" fontId="80" fillId="0" borderId="0" xfId="0" applyFont="1"/>
    <xf numFmtId="0" fontId="82" fillId="0" borderId="12" xfId="0" applyFont="1" applyBorder="1" applyAlignment="1">
      <alignment horizontal="center" vertical="center" wrapText="1"/>
    </xf>
    <xf numFmtId="166" fontId="83" fillId="0" borderId="0" xfId="0" applyNumberFormat="1" applyFont="1"/>
    <xf numFmtId="0" fontId="84" fillId="0" borderId="0" xfId="0" applyFont="1"/>
    <xf numFmtId="0" fontId="85" fillId="0" borderId="0" xfId="0" applyFont="1"/>
    <xf numFmtId="166" fontId="78" fillId="0" borderId="0" xfId="0" applyNumberFormat="1" applyFont="1"/>
    <xf numFmtId="44" fontId="26" fillId="0" borderId="4" xfId="0" applyNumberFormat="1" applyFont="1" applyBorder="1" applyAlignment="1">
      <alignment horizontal="center" vertical="center"/>
    </xf>
    <xf numFmtId="0" fontId="18" fillId="0" borderId="28" xfId="0" applyFont="1" applyBorder="1"/>
    <xf numFmtId="44" fontId="17" fillId="0" borderId="29" xfId="0" applyNumberFormat="1" applyFont="1" applyBorder="1" applyAlignment="1">
      <alignment horizontal="center"/>
    </xf>
    <xf numFmtId="166" fontId="26" fillId="4" borderId="4" xfId="0" applyNumberFormat="1" applyFont="1" applyFill="1" applyBorder="1" applyAlignment="1">
      <alignment vertical="center"/>
    </xf>
    <xf numFmtId="0" fontId="58" fillId="0" borderId="0" xfId="0" applyFont="1" applyAlignment="1">
      <alignment horizontal="center"/>
    </xf>
    <xf numFmtId="0" fontId="21" fillId="0" borderId="16" xfId="0" applyFont="1" applyBorder="1" applyAlignment="1">
      <alignment horizontal="center" vertical="center"/>
    </xf>
    <xf numFmtId="166" fontId="26" fillId="4" borderId="17" xfId="0" applyNumberFormat="1" applyFont="1" applyFill="1" applyBorder="1" applyAlignment="1">
      <alignment vertical="center"/>
    </xf>
    <xf numFmtId="166" fontId="26" fillId="3" borderId="17" xfId="0" applyNumberFormat="1" applyFont="1" applyFill="1" applyBorder="1" applyAlignment="1">
      <alignment vertical="center"/>
    </xf>
    <xf numFmtId="166" fontId="26" fillId="3" borderId="18" xfId="0" applyNumberFormat="1" applyFont="1" applyFill="1" applyBorder="1" applyAlignment="1">
      <alignment vertical="center"/>
    </xf>
    <xf numFmtId="166" fontId="26" fillId="3" borderId="24" xfId="0" applyNumberFormat="1" applyFont="1" applyFill="1" applyBorder="1" applyAlignment="1">
      <alignment vertical="center"/>
    </xf>
    <xf numFmtId="166" fontId="26" fillId="0" borderId="5" xfId="0" applyNumberFormat="1" applyFont="1" applyBorder="1" applyAlignment="1">
      <alignment vertical="center"/>
    </xf>
    <xf numFmtId="166" fontId="26" fillId="3" borderId="5" xfId="0" applyNumberFormat="1" applyFont="1" applyFill="1" applyBorder="1" applyAlignment="1">
      <alignment vertical="center"/>
    </xf>
    <xf numFmtId="44" fontId="13" fillId="4" borderId="24" xfId="0" applyNumberFormat="1" applyFont="1" applyFill="1" applyBorder="1" applyAlignment="1">
      <alignment vertical="center"/>
    </xf>
    <xf numFmtId="44" fontId="13" fillId="4" borderId="32" xfId="0" applyNumberFormat="1" applyFont="1" applyFill="1" applyBorder="1" applyAlignment="1">
      <alignment vertical="center"/>
    </xf>
    <xf numFmtId="44" fontId="58" fillId="3" borderId="33" xfId="0" applyNumberFormat="1" applyFont="1" applyFill="1" applyBorder="1" applyAlignment="1">
      <alignment vertical="center"/>
    </xf>
    <xf numFmtId="166" fontId="54" fillId="0" borderId="0" xfId="0" applyNumberFormat="1" applyFont="1"/>
    <xf numFmtId="0" fontId="46" fillId="0" borderId="0" xfId="0" applyFont="1" applyAlignment="1">
      <alignment wrapText="1"/>
    </xf>
    <xf numFmtId="166" fontId="55" fillId="0" borderId="0" xfId="0" applyNumberFormat="1" applyFont="1"/>
    <xf numFmtId="0" fontId="86" fillId="0" borderId="21" xfId="0" applyFont="1" applyBorder="1" applyAlignment="1">
      <alignment horizontal="center" vertical="center"/>
    </xf>
    <xf numFmtId="0" fontId="86" fillId="0" borderId="35" xfId="0" applyFont="1" applyBorder="1" applyAlignment="1">
      <alignment horizontal="center" vertical="center"/>
    </xf>
    <xf numFmtId="166" fontId="26" fillId="0" borderId="12" xfId="0" applyNumberFormat="1" applyFont="1" applyBorder="1" applyAlignment="1">
      <alignment horizontal="center" vertical="center"/>
    </xf>
    <xf numFmtId="0" fontId="54" fillId="3" borderId="27" xfId="0" applyFont="1" applyFill="1" applyBorder="1" applyAlignment="1">
      <alignment horizontal="center" vertical="center"/>
    </xf>
    <xf numFmtId="0" fontId="54" fillId="3" borderId="16" xfId="0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20" fillId="3" borderId="0" xfId="0" applyFont="1" applyFill="1"/>
    <xf numFmtId="166" fontId="88" fillId="3" borderId="29" xfId="0" applyNumberFormat="1" applyFont="1" applyFill="1" applyBorder="1" applyAlignment="1">
      <alignment vertical="center"/>
    </xf>
    <xf numFmtId="166" fontId="30" fillId="4" borderId="30" xfId="0" applyNumberFormat="1" applyFont="1" applyFill="1" applyBorder="1" applyAlignment="1">
      <alignment horizontal="center" vertical="center"/>
    </xf>
    <xf numFmtId="44" fontId="7" fillId="0" borderId="4" xfId="0" applyNumberFormat="1" applyFont="1" applyBorder="1" applyAlignment="1">
      <alignment vertical="center"/>
    </xf>
    <xf numFmtId="166" fontId="26" fillId="0" borderId="23" xfId="0" applyNumberFormat="1" applyFont="1" applyBorder="1" applyAlignment="1">
      <alignment vertical="center"/>
    </xf>
    <xf numFmtId="0" fontId="87" fillId="3" borderId="0" xfId="0" applyFont="1" applyFill="1" applyAlignment="1">
      <alignment vertical="center"/>
    </xf>
    <xf numFmtId="0" fontId="65" fillId="0" borderId="0" xfId="0" applyFont="1" applyAlignment="1">
      <alignment horizontal="center"/>
    </xf>
    <xf numFmtId="0" fontId="86" fillId="0" borderId="10" xfId="0" applyFont="1" applyBorder="1" applyAlignment="1">
      <alignment horizontal="center" vertical="center"/>
    </xf>
    <xf numFmtId="166" fontId="26" fillId="0" borderId="19" xfId="0" applyNumberFormat="1" applyFont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166" fontId="26" fillId="3" borderId="30" xfId="0" applyNumberFormat="1" applyFont="1" applyFill="1" applyBorder="1" applyAlignment="1">
      <alignment vertical="center"/>
    </xf>
    <xf numFmtId="44" fontId="27" fillId="3" borderId="19" xfId="0" applyNumberFormat="1" applyFont="1" applyFill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166" fontId="69" fillId="5" borderId="30" xfId="0" applyNumberFormat="1" applyFont="1" applyFill="1" applyBorder="1" applyAlignment="1">
      <alignment horizontal="center" vertical="center"/>
    </xf>
    <xf numFmtId="166" fontId="56" fillId="4" borderId="38" xfId="0" applyNumberFormat="1" applyFont="1" applyFill="1" applyBorder="1" applyAlignment="1">
      <alignment horizontal="center" vertical="center"/>
    </xf>
    <xf numFmtId="166" fontId="69" fillId="3" borderId="30" xfId="0" applyNumberFormat="1" applyFont="1" applyFill="1" applyBorder="1" applyAlignment="1">
      <alignment horizontal="center" vertical="center"/>
    </xf>
    <xf numFmtId="44" fontId="58" fillId="0" borderId="0" xfId="0" applyNumberFormat="1" applyFont="1" applyAlignment="1">
      <alignment horizontal="center"/>
    </xf>
    <xf numFmtId="44" fontId="58" fillId="0" borderId="0" xfId="0" applyNumberFormat="1" applyFont="1"/>
    <xf numFmtId="44" fontId="40" fillId="0" borderId="0" xfId="0" applyNumberFormat="1" applyFont="1"/>
    <xf numFmtId="44" fontId="42" fillId="0" borderId="0" xfId="0" applyNumberFormat="1" applyFont="1"/>
    <xf numFmtId="166" fontId="69" fillId="5" borderId="19" xfId="0" applyNumberFormat="1" applyFont="1" applyFill="1" applyBorder="1" applyAlignment="1">
      <alignment horizontal="center" vertical="center"/>
    </xf>
    <xf numFmtId="44" fontId="7" fillId="0" borderId="19" xfId="0" applyNumberFormat="1" applyFont="1" applyBorder="1" applyAlignment="1">
      <alignment horizontal="center" vertical="center"/>
    </xf>
    <xf numFmtId="44" fontId="65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44" fontId="52" fillId="3" borderId="5" xfId="0" applyNumberFormat="1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 wrapText="1"/>
    </xf>
    <xf numFmtId="0" fontId="63" fillId="0" borderId="12" xfId="0" applyFont="1" applyBorder="1" applyAlignment="1">
      <alignment horizontal="center" vertical="center" wrapText="1"/>
    </xf>
    <xf numFmtId="0" fontId="63" fillId="3" borderId="12" xfId="0" applyFont="1" applyFill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166" fontId="26" fillId="3" borderId="7" xfId="0" applyNumberFormat="1" applyFont="1" applyFill="1" applyBorder="1" applyAlignment="1">
      <alignment vertical="center"/>
    </xf>
    <xf numFmtId="44" fontId="28" fillId="0" borderId="30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166" fontId="26" fillId="3" borderId="39" xfId="0" applyNumberFormat="1" applyFont="1" applyFill="1" applyBorder="1" applyAlignment="1">
      <alignment vertical="center"/>
    </xf>
    <xf numFmtId="166" fontId="26" fillId="3" borderId="36" xfId="0" applyNumberFormat="1" applyFont="1" applyFill="1" applyBorder="1" applyAlignment="1">
      <alignment vertical="center"/>
    </xf>
    <xf numFmtId="166" fontId="26" fillId="3" borderId="40" xfId="0" applyNumberFormat="1" applyFont="1" applyFill="1" applyBorder="1" applyAlignment="1">
      <alignment vertical="center"/>
    </xf>
    <xf numFmtId="0" fontId="20" fillId="3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6" fontId="91" fillId="0" borderId="19" xfId="0" applyNumberFormat="1" applyFont="1" applyBorder="1" applyAlignment="1">
      <alignment vertical="center"/>
    </xf>
    <xf numFmtId="44" fontId="92" fillId="4" borderId="19" xfId="0" applyNumberFormat="1" applyFont="1" applyFill="1" applyBorder="1" applyAlignment="1">
      <alignment vertical="center"/>
    </xf>
    <xf numFmtId="44" fontId="92" fillId="4" borderId="26" xfId="0" applyNumberFormat="1" applyFont="1" applyFill="1" applyBorder="1" applyAlignment="1">
      <alignment vertical="center"/>
    </xf>
    <xf numFmtId="44" fontId="91" fillId="3" borderId="19" xfId="0" applyNumberFormat="1" applyFont="1" applyFill="1" applyBorder="1" applyAlignment="1">
      <alignment vertical="center"/>
    </xf>
    <xf numFmtId="44" fontId="27" fillId="3" borderId="4" xfId="0" applyNumberFormat="1" applyFont="1" applyFill="1" applyBorder="1" applyAlignment="1">
      <alignment horizontal="center" vertical="center"/>
    </xf>
    <xf numFmtId="44" fontId="92" fillId="4" borderId="4" xfId="0" applyNumberFormat="1" applyFont="1" applyFill="1" applyBorder="1" applyAlignment="1">
      <alignment vertical="center"/>
    </xf>
    <xf numFmtId="166" fontId="91" fillId="0" borderId="4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44" fontId="28" fillId="0" borderId="0" xfId="0" applyNumberFormat="1" applyFont="1" applyAlignment="1">
      <alignment horizontal="center" vertical="center"/>
    </xf>
    <xf numFmtId="44" fontId="17" fillId="0" borderId="0" xfId="0" applyNumberFormat="1" applyFont="1" applyAlignment="1">
      <alignment horizontal="center"/>
    </xf>
    <xf numFmtId="0" fontId="20" fillId="3" borderId="0" xfId="0" applyFont="1" applyFill="1" applyAlignment="1">
      <alignment vertical="center"/>
    </xf>
    <xf numFmtId="44" fontId="52" fillId="3" borderId="8" xfId="0" applyNumberFormat="1" applyFont="1" applyFill="1" applyBorder="1" applyAlignment="1">
      <alignment horizontal="center" vertical="center"/>
    </xf>
    <xf numFmtId="0" fontId="82" fillId="0" borderId="0" xfId="0" applyFont="1"/>
    <xf numFmtId="0" fontId="94" fillId="0" borderId="0" xfId="0" applyFont="1"/>
    <xf numFmtId="166" fontId="94" fillId="0" borderId="0" xfId="0" applyNumberFormat="1" applyFont="1"/>
    <xf numFmtId="0" fontId="96" fillId="0" borderId="0" xfId="0" applyFont="1"/>
    <xf numFmtId="0" fontId="97" fillId="0" borderId="0" xfId="0" applyFont="1"/>
    <xf numFmtId="0" fontId="74" fillId="0" borderId="0" xfId="0" applyFont="1"/>
    <xf numFmtId="0" fontId="74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0" fontId="90" fillId="0" borderId="3" xfId="0" applyFont="1" applyBorder="1" applyAlignment="1">
      <alignment horizontal="center" vertical="center" wrapText="1"/>
    </xf>
    <xf numFmtId="0" fontId="99" fillId="0" borderId="0" xfId="0" applyFont="1"/>
    <xf numFmtId="0" fontId="100" fillId="0" borderId="0" xfId="0" applyFont="1"/>
    <xf numFmtId="0" fontId="99" fillId="0" borderId="3" xfId="0" applyFont="1" applyBorder="1" applyAlignment="1">
      <alignment horizontal="center" vertical="center" wrapText="1"/>
    </xf>
    <xf numFmtId="0" fontId="65" fillId="0" borderId="3" xfId="0" applyFont="1" applyBorder="1" applyAlignment="1">
      <alignment horizontal="center" vertical="center" wrapText="1"/>
    </xf>
    <xf numFmtId="0" fontId="65" fillId="0" borderId="9" xfId="0" applyFont="1" applyBorder="1" applyAlignment="1">
      <alignment horizontal="center" vertical="center" wrapText="1"/>
    </xf>
    <xf numFmtId="0" fontId="1" fillId="3" borderId="0" xfId="0" applyFont="1" applyFill="1"/>
    <xf numFmtId="0" fontId="52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44" fontId="52" fillId="0" borderId="12" xfId="0" applyNumberFormat="1" applyFont="1" applyBorder="1" applyAlignment="1">
      <alignment horizontal="center" vertical="center" wrapText="1"/>
    </xf>
    <xf numFmtId="166" fontId="17" fillId="0" borderId="29" xfId="0" applyNumberFormat="1" applyFont="1" applyBorder="1" applyAlignment="1">
      <alignment horizontal="center" vertical="center"/>
    </xf>
    <xf numFmtId="44" fontId="13" fillId="0" borderId="19" xfId="0" applyNumberFormat="1" applyFont="1" applyBorder="1" applyAlignment="1">
      <alignment horizontal="center" vertical="center"/>
    </xf>
    <xf numFmtId="0" fontId="102" fillId="0" borderId="0" xfId="0" applyFont="1"/>
    <xf numFmtId="0" fontId="18" fillId="3" borderId="17" xfId="0" applyFont="1" applyFill="1" applyBorder="1" applyAlignment="1">
      <alignment horizontal="center" vertical="center" wrapText="1"/>
    </xf>
    <xf numFmtId="0" fontId="50" fillId="3" borderId="5" xfId="0" applyFont="1" applyFill="1" applyBorder="1"/>
    <xf numFmtId="0" fontId="21" fillId="0" borderId="22" xfId="0" applyFont="1" applyBorder="1" applyAlignment="1">
      <alignment horizontal="center" vertical="center"/>
    </xf>
    <xf numFmtId="166" fontId="26" fillId="4" borderId="7" xfId="0" applyNumberFormat="1" applyFont="1" applyFill="1" applyBorder="1" applyAlignment="1">
      <alignment vertical="center"/>
    </xf>
    <xf numFmtId="166" fontId="26" fillId="3" borderId="23" xfId="0" applyNumberFormat="1" applyFont="1" applyFill="1" applyBorder="1" applyAlignment="1">
      <alignment vertical="center"/>
    </xf>
    <xf numFmtId="0" fontId="26" fillId="0" borderId="27" xfId="0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26" fillId="0" borderId="4" xfId="0" applyFont="1" applyBorder="1" applyAlignment="1">
      <alignment horizontal="center" vertical="center"/>
    </xf>
    <xf numFmtId="166" fontId="26" fillId="3" borderId="33" xfId="0" applyNumberFormat="1" applyFont="1" applyFill="1" applyBorder="1" applyAlignment="1">
      <alignment vertical="center"/>
    </xf>
    <xf numFmtId="166" fontId="7" fillId="0" borderId="44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03" fillId="0" borderId="16" xfId="0" applyFont="1" applyBorder="1" applyAlignment="1">
      <alignment horizontal="center" vertical="center"/>
    </xf>
    <xf numFmtId="0" fontId="103" fillId="0" borderId="10" xfId="0" applyFont="1" applyBorder="1" applyAlignment="1">
      <alignment horizontal="center" vertical="center"/>
    </xf>
    <xf numFmtId="166" fontId="26" fillId="0" borderId="19" xfId="0" applyNumberFormat="1" applyFont="1" applyBorder="1" applyAlignment="1">
      <alignment vertical="center"/>
    </xf>
    <xf numFmtId="166" fontId="26" fillId="0" borderId="8" xfId="0" applyNumberFormat="1" applyFont="1" applyBorder="1" applyAlignment="1">
      <alignment vertical="center"/>
    </xf>
    <xf numFmtId="0" fontId="21" fillId="3" borderId="4" xfId="0" applyFont="1" applyFill="1" applyBorder="1" applyAlignment="1">
      <alignment horizontal="center" vertical="center"/>
    </xf>
    <xf numFmtId="44" fontId="13" fillId="3" borderId="4" xfId="0" applyNumberFormat="1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 wrapText="1"/>
    </xf>
    <xf numFmtId="44" fontId="21" fillId="3" borderId="4" xfId="0" applyNumberFormat="1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61" fillId="3" borderId="17" xfId="0" applyFont="1" applyFill="1" applyBorder="1" applyAlignment="1">
      <alignment horizontal="center" vertical="center" wrapText="1"/>
    </xf>
    <xf numFmtId="44" fontId="13" fillId="3" borderId="24" xfId="0" applyNumberFormat="1" applyFont="1" applyFill="1" applyBorder="1" applyAlignment="1">
      <alignment horizontal="center" vertical="center"/>
    </xf>
    <xf numFmtId="0" fontId="61" fillId="3" borderId="4" xfId="0" applyFont="1" applyFill="1" applyBorder="1" applyAlignment="1">
      <alignment horizontal="center" vertical="center" wrapText="1"/>
    </xf>
    <xf numFmtId="44" fontId="26" fillId="3" borderId="12" xfId="0" applyNumberFormat="1" applyFont="1" applyFill="1" applyBorder="1" applyAlignment="1">
      <alignment horizontal="center" vertical="center"/>
    </xf>
    <xf numFmtId="166" fontId="26" fillId="4" borderId="12" xfId="0" applyNumberFormat="1" applyFont="1" applyFill="1" applyBorder="1" applyAlignment="1">
      <alignment horizontal="center" vertical="center"/>
    </xf>
    <xf numFmtId="0" fontId="61" fillId="3" borderId="24" xfId="0" applyFont="1" applyFill="1" applyBorder="1" applyAlignment="1">
      <alignment horizontal="center" vertical="center" wrapText="1"/>
    </xf>
    <xf numFmtId="44" fontId="69" fillId="5" borderId="19" xfId="0" applyNumberFormat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/>
    </xf>
    <xf numFmtId="44" fontId="26" fillId="3" borderId="7" xfId="0" applyNumberFormat="1" applyFont="1" applyFill="1" applyBorder="1" applyAlignment="1">
      <alignment vertical="center"/>
    </xf>
    <xf numFmtId="44" fontId="26" fillId="3" borderId="17" xfId="0" applyNumberFormat="1" applyFont="1" applyFill="1" applyBorder="1" applyAlignment="1">
      <alignment vertical="center"/>
    </xf>
    <xf numFmtId="0" fontId="61" fillId="3" borderId="25" xfId="0" applyFont="1" applyFill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44" fontId="30" fillId="3" borderId="30" xfId="0" applyNumberFormat="1" applyFont="1" applyFill="1" applyBorder="1" applyAlignment="1">
      <alignment horizontal="center" vertical="center"/>
    </xf>
    <xf numFmtId="0" fontId="54" fillId="3" borderId="35" xfId="0" applyFont="1" applyFill="1" applyBorder="1" applyAlignment="1">
      <alignment horizontal="center" vertical="center"/>
    </xf>
    <xf numFmtId="44" fontId="65" fillId="3" borderId="5" xfId="0" applyNumberFormat="1" applyFont="1" applyFill="1" applyBorder="1" applyAlignment="1">
      <alignment horizontal="center" vertical="center"/>
    </xf>
    <xf numFmtId="0" fontId="52" fillId="0" borderId="12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/>
    </xf>
    <xf numFmtId="0" fontId="87" fillId="3" borderId="41" xfId="0" applyFont="1" applyFill="1" applyBorder="1" applyAlignment="1">
      <alignment horizontal="center" vertical="center"/>
    </xf>
    <xf numFmtId="0" fontId="87" fillId="3" borderId="47" xfId="0" applyFont="1" applyFill="1" applyBorder="1" applyAlignment="1">
      <alignment horizontal="center" vertical="center"/>
    </xf>
    <xf numFmtId="44" fontId="26" fillId="3" borderId="24" xfId="0" applyNumberFormat="1" applyFont="1" applyFill="1" applyBorder="1" applyAlignment="1">
      <alignment vertical="center"/>
    </xf>
    <xf numFmtId="166" fontId="26" fillId="0" borderId="17" xfId="0" applyNumberFormat="1" applyFont="1" applyBorder="1" applyAlignment="1">
      <alignment vertical="center"/>
    </xf>
    <xf numFmtId="166" fontId="26" fillId="3" borderId="48" xfId="0" applyNumberFormat="1" applyFont="1" applyFill="1" applyBorder="1" applyAlignment="1">
      <alignment vertical="center"/>
    </xf>
    <xf numFmtId="166" fontId="69" fillId="3" borderId="17" xfId="0" applyNumberFormat="1" applyFont="1" applyFill="1" applyBorder="1" applyAlignment="1">
      <alignment horizontal="center" vertical="center"/>
    </xf>
    <xf numFmtId="166" fontId="26" fillId="3" borderId="46" xfId="0" applyNumberFormat="1" applyFont="1" applyFill="1" applyBorder="1" applyAlignment="1">
      <alignment vertical="center"/>
    </xf>
    <xf numFmtId="0" fontId="53" fillId="3" borderId="16" xfId="0" applyFont="1" applyFill="1" applyBorder="1" applyAlignment="1">
      <alignment horizontal="center" vertical="center"/>
    </xf>
    <xf numFmtId="166" fontId="30" fillId="5" borderId="17" xfId="0" applyNumberFormat="1" applyFont="1" applyFill="1" applyBorder="1" applyAlignment="1">
      <alignment horizontal="center" vertical="center"/>
    </xf>
    <xf numFmtId="166" fontId="104" fillId="0" borderId="4" xfId="0" applyNumberFormat="1" applyFont="1" applyBorder="1" applyAlignment="1">
      <alignment horizontal="center" vertical="center"/>
    </xf>
    <xf numFmtId="166" fontId="37" fillId="0" borderId="4" xfId="0" applyNumberFormat="1" applyFont="1" applyBorder="1" applyAlignment="1">
      <alignment horizontal="center" vertical="center"/>
    </xf>
    <xf numFmtId="44" fontId="37" fillId="0" borderId="4" xfId="0" applyNumberFormat="1" applyFont="1" applyBorder="1" applyAlignment="1">
      <alignment horizontal="center" vertical="center"/>
    </xf>
    <xf numFmtId="44" fontId="37" fillId="3" borderId="19" xfId="0" applyNumberFormat="1" applyFont="1" applyFill="1" applyBorder="1" applyAlignment="1">
      <alignment horizontal="center" vertical="center"/>
    </xf>
    <xf numFmtId="166" fontId="37" fillId="0" borderId="19" xfId="0" applyNumberFormat="1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166" fontId="54" fillId="0" borderId="17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44" fontId="26" fillId="0" borderId="19" xfId="0" applyNumberFormat="1" applyFont="1" applyBorder="1" applyAlignment="1">
      <alignment horizontal="center" vertical="center"/>
    </xf>
    <xf numFmtId="166" fontId="56" fillId="0" borderId="19" xfId="0" applyNumberFormat="1" applyFont="1" applyBorder="1" applyAlignment="1">
      <alignment vertical="center"/>
    </xf>
    <xf numFmtId="166" fontId="56" fillId="0" borderId="4" xfId="0" applyNumberFormat="1" applyFont="1" applyBorder="1" applyAlignment="1">
      <alignment vertical="center"/>
    </xf>
    <xf numFmtId="0" fontId="61" fillId="0" borderId="7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44" fontId="26" fillId="0" borderId="24" xfId="0" applyNumberFormat="1" applyFont="1" applyBorder="1" applyAlignment="1">
      <alignment vertical="center"/>
    </xf>
    <xf numFmtId="166" fontId="26" fillId="0" borderId="24" xfId="0" applyNumberFormat="1" applyFont="1" applyBorder="1" applyAlignment="1">
      <alignment vertical="center"/>
    </xf>
    <xf numFmtId="0" fontId="98" fillId="0" borderId="33" xfId="0" applyFont="1" applyBorder="1" applyAlignment="1">
      <alignment horizontal="center" vertical="center"/>
    </xf>
    <xf numFmtId="44" fontId="26" fillId="0" borderId="19" xfId="0" applyNumberFormat="1" applyFont="1" applyBorder="1" applyAlignment="1">
      <alignment vertical="center"/>
    </xf>
    <xf numFmtId="0" fontId="76" fillId="0" borderId="27" xfId="0" applyFont="1" applyBorder="1" applyAlignment="1">
      <alignment horizontal="center" vertical="center"/>
    </xf>
    <xf numFmtId="44" fontId="13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6" fontId="13" fillId="0" borderId="19" xfId="0" applyNumberFormat="1" applyFont="1" applyBorder="1" applyAlignment="1">
      <alignment vertical="center"/>
    </xf>
    <xf numFmtId="0" fontId="17" fillId="0" borderId="0" xfId="0" applyFont="1" applyAlignment="1">
      <alignment horizontal="center"/>
    </xf>
    <xf numFmtId="44" fontId="58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6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6" fontId="102" fillId="0" borderId="0" xfId="0" applyNumberFormat="1" applyFont="1"/>
    <xf numFmtId="0" fontId="91" fillId="0" borderId="0" xfId="0" applyFont="1"/>
    <xf numFmtId="0" fontId="93" fillId="0" borderId="0" xfId="0" applyFont="1"/>
    <xf numFmtId="0" fontId="86" fillId="3" borderId="27" xfId="0" applyFont="1" applyFill="1" applyBorder="1" applyAlignment="1">
      <alignment horizontal="center" vertical="center"/>
    </xf>
    <xf numFmtId="166" fontId="20" fillId="0" borderId="40" xfId="0" applyNumberFormat="1" applyFont="1" applyBorder="1" applyAlignment="1">
      <alignment vertical="center"/>
    </xf>
    <xf numFmtId="166" fontId="17" fillId="0" borderId="5" xfId="0" applyNumberFormat="1" applyFont="1" applyBorder="1" applyAlignment="1">
      <alignment horizontal="center" vertical="center"/>
    </xf>
    <xf numFmtId="166" fontId="17" fillId="0" borderId="8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36" fillId="3" borderId="35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6" fontId="37" fillId="4" borderId="7" xfId="0" applyNumberFormat="1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44" fontId="30" fillId="3" borderId="19" xfId="0" applyNumberFormat="1" applyFont="1" applyFill="1" applyBorder="1" applyAlignment="1">
      <alignment horizontal="center" vertical="center" wrapText="1"/>
    </xf>
    <xf numFmtId="166" fontId="37" fillId="3" borderId="19" xfId="0" applyNumberFormat="1" applyFont="1" applyFill="1" applyBorder="1" applyAlignment="1">
      <alignment horizontal="center" vertical="center"/>
    </xf>
    <xf numFmtId="166" fontId="104" fillId="4" borderId="19" xfId="0" applyNumberFormat="1" applyFont="1" applyFill="1" applyBorder="1" applyAlignment="1">
      <alignment horizontal="center" vertical="center"/>
    </xf>
    <xf numFmtId="166" fontId="104" fillId="3" borderId="19" xfId="0" applyNumberFormat="1" applyFont="1" applyFill="1" applyBorder="1" applyAlignment="1">
      <alignment horizontal="center" vertical="center"/>
    </xf>
    <xf numFmtId="0" fontId="20" fillId="3" borderId="54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166" fontId="8" fillId="0" borderId="0" xfId="0" applyNumberFormat="1" applyFont="1"/>
    <xf numFmtId="44" fontId="63" fillId="0" borderId="0" xfId="0" applyNumberFormat="1" applyFont="1" applyAlignment="1">
      <alignment horizontal="center"/>
    </xf>
    <xf numFmtId="0" fontId="71" fillId="0" borderId="0" xfId="0" applyFont="1" applyAlignment="1">
      <alignment horizontal="center"/>
    </xf>
    <xf numFmtId="0" fontId="106" fillId="0" borderId="27" xfId="0" applyFont="1" applyBorder="1" applyAlignment="1">
      <alignment horizontal="center" vertical="center"/>
    </xf>
    <xf numFmtId="44" fontId="107" fillId="3" borderId="24" xfId="0" applyNumberFormat="1" applyFont="1" applyFill="1" applyBorder="1" applyAlignment="1">
      <alignment horizontal="center" vertical="center"/>
    </xf>
    <xf numFmtId="166" fontId="107" fillId="4" borderId="24" xfId="0" applyNumberFormat="1" applyFont="1" applyFill="1" applyBorder="1" applyAlignment="1">
      <alignment horizontal="center" vertical="center"/>
    </xf>
    <xf numFmtId="166" fontId="107" fillId="0" borderId="24" xfId="0" applyNumberFormat="1" applyFont="1" applyBorder="1" applyAlignment="1">
      <alignment horizontal="center" vertical="center"/>
    </xf>
    <xf numFmtId="44" fontId="107" fillId="3" borderId="4" xfId="0" applyNumberFormat="1" applyFont="1" applyFill="1" applyBorder="1" applyAlignment="1">
      <alignment horizontal="center" vertical="center"/>
    </xf>
    <xf numFmtId="166" fontId="107" fillId="4" borderId="4" xfId="0" applyNumberFormat="1" applyFont="1" applyFill="1" applyBorder="1" applyAlignment="1">
      <alignment horizontal="center" vertical="center"/>
    </xf>
    <xf numFmtId="166" fontId="107" fillId="3" borderId="4" xfId="0" applyNumberFormat="1" applyFont="1" applyFill="1" applyBorder="1" applyAlignment="1">
      <alignment horizontal="center" vertical="center"/>
    </xf>
    <xf numFmtId="166" fontId="107" fillId="0" borderId="4" xfId="0" applyNumberFormat="1" applyFont="1" applyBorder="1" applyAlignment="1">
      <alignment horizontal="center" vertical="center"/>
    </xf>
    <xf numFmtId="166" fontId="108" fillId="3" borderId="19" xfId="0" applyNumberFormat="1" applyFont="1" applyFill="1" applyBorder="1" applyAlignment="1">
      <alignment vertical="center"/>
    </xf>
    <xf numFmtId="166" fontId="108" fillId="0" borderId="19" xfId="0" applyNumberFormat="1" applyFont="1" applyBorder="1" applyAlignment="1">
      <alignment vertical="center"/>
    </xf>
    <xf numFmtId="166" fontId="108" fillId="3" borderId="4" xfId="0" applyNumberFormat="1" applyFont="1" applyFill="1" applyBorder="1" applyAlignment="1">
      <alignment horizontal="center" vertical="center"/>
    </xf>
    <xf numFmtId="166" fontId="108" fillId="3" borderId="4" xfId="0" applyNumberFormat="1" applyFont="1" applyFill="1" applyBorder="1" applyAlignment="1">
      <alignment vertical="center"/>
    </xf>
    <xf numFmtId="166" fontId="108" fillId="0" borderId="4" xfId="0" applyNumberFormat="1" applyFont="1" applyBorder="1" applyAlignment="1">
      <alignment vertical="center"/>
    </xf>
    <xf numFmtId="44" fontId="109" fillId="3" borderId="4" xfId="0" applyNumberFormat="1" applyFont="1" applyFill="1" applyBorder="1" applyAlignment="1">
      <alignment horizontal="center" vertical="center"/>
    </xf>
    <xf numFmtId="166" fontId="109" fillId="4" borderId="4" xfId="0" applyNumberFormat="1" applyFont="1" applyFill="1" applyBorder="1" applyAlignment="1">
      <alignment horizontal="center" vertical="center"/>
    </xf>
    <xf numFmtId="166" fontId="109" fillId="3" borderId="4" xfId="0" applyNumberFormat="1" applyFont="1" applyFill="1" applyBorder="1" applyAlignment="1">
      <alignment horizontal="center" vertical="center"/>
    </xf>
    <xf numFmtId="44" fontId="110" fillId="3" borderId="4" xfId="0" applyNumberFormat="1" applyFont="1" applyFill="1" applyBorder="1" applyAlignment="1">
      <alignment vertical="center"/>
    </xf>
    <xf numFmtId="44" fontId="111" fillId="0" borderId="4" xfId="0" applyNumberFormat="1" applyFont="1" applyBorder="1" applyAlignment="1">
      <alignment vertical="center"/>
    </xf>
    <xf numFmtId="44" fontId="41" fillId="0" borderId="12" xfId="0" applyNumberFormat="1" applyFont="1" applyBorder="1" applyAlignment="1">
      <alignment vertical="center"/>
    </xf>
    <xf numFmtId="166" fontId="45" fillId="0" borderId="4" xfId="0" applyNumberFormat="1" applyFont="1" applyBorder="1" applyAlignment="1">
      <alignment horizontal="center" vertical="center"/>
    </xf>
    <xf numFmtId="166" fontId="45" fillId="0" borderId="4" xfId="0" applyNumberFormat="1" applyFont="1" applyBorder="1" applyAlignment="1">
      <alignment vertical="center"/>
    </xf>
    <xf numFmtId="166" fontId="45" fillId="0" borderId="7" xfId="0" applyNumberFormat="1" applyFont="1" applyBorder="1" applyAlignment="1">
      <alignment horizontal="center" vertical="center"/>
    </xf>
    <xf numFmtId="166" fontId="37" fillId="0" borderId="7" xfId="0" applyNumberFormat="1" applyFont="1" applyBorder="1" applyAlignment="1">
      <alignment horizontal="center" vertical="center"/>
    </xf>
    <xf numFmtId="44" fontId="54" fillId="0" borderId="7" xfId="0" applyNumberFormat="1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44" fontId="10" fillId="6" borderId="12" xfId="0" applyNumberFormat="1" applyFont="1" applyFill="1" applyBorder="1" applyAlignment="1">
      <alignment vertical="center"/>
    </xf>
    <xf numFmtId="0" fontId="16" fillId="6" borderId="20" xfId="0" applyFont="1" applyFill="1" applyBorder="1" applyAlignment="1">
      <alignment horizontal="center" vertical="center" wrapText="1"/>
    </xf>
    <xf numFmtId="44" fontId="115" fillId="0" borderId="17" xfId="0" applyNumberFormat="1" applyFont="1" applyBorder="1" applyAlignment="1">
      <alignment vertical="center"/>
    </xf>
    <xf numFmtId="166" fontId="116" fillId="0" borderId="30" xfId="0" applyNumberFormat="1" applyFont="1" applyBorder="1" applyAlignment="1">
      <alignment vertical="center"/>
    </xf>
    <xf numFmtId="166" fontId="116" fillId="0" borderId="31" xfId="0" applyNumberFormat="1" applyFont="1" applyBorder="1" applyAlignment="1">
      <alignment vertical="center"/>
    </xf>
    <xf numFmtId="166" fontId="117" fillId="0" borderId="30" xfId="0" applyNumberFormat="1" applyFont="1" applyBorder="1" applyAlignment="1">
      <alignment horizontal="center" vertical="center"/>
    </xf>
    <xf numFmtId="166" fontId="117" fillId="0" borderId="4" xfId="0" applyNumberFormat="1" applyFont="1" applyBorder="1" applyAlignment="1">
      <alignment vertical="center"/>
    </xf>
    <xf numFmtId="44" fontId="45" fillId="0" borderId="24" xfId="0" applyNumberFormat="1" applyFont="1" applyBorder="1" applyAlignment="1">
      <alignment vertical="center"/>
    </xf>
    <xf numFmtId="166" fontId="45" fillId="0" borderId="24" xfId="0" applyNumberFormat="1" applyFont="1" applyBorder="1" applyAlignment="1">
      <alignment vertical="center"/>
    </xf>
    <xf numFmtId="166" fontId="45" fillId="0" borderId="24" xfId="0" applyNumberFormat="1" applyFont="1" applyBorder="1" applyAlignment="1">
      <alignment horizontal="center" vertical="center"/>
    </xf>
    <xf numFmtId="166" fontId="45" fillId="0" borderId="33" xfId="0" applyNumberFormat="1" applyFont="1" applyBorder="1" applyAlignment="1">
      <alignment horizontal="center" vertical="center"/>
    </xf>
    <xf numFmtId="44" fontId="45" fillId="0" borderId="4" xfId="0" applyNumberFormat="1" applyFont="1" applyBorder="1" applyAlignment="1">
      <alignment vertical="center"/>
    </xf>
    <xf numFmtId="166" fontId="45" fillId="0" borderId="5" xfId="0" applyNumberFormat="1" applyFont="1" applyBorder="1" applyAlignment="1">
      <alignment horizontal="center" vertical="center"/>
    </xf>
    <xf numFmtId="44" fontId="45" fillId="0" borderId="45" xfId="0" applyNumberFormat="1" applyFont="1" applyBorder="1" applyAlignment="1">
      <alignment vertical="center"/>
    </xf>
    <xf numFmtId="166" fontId="45" fillId="0" borderId="19" xfId="0" applyNumberFormat="1" applyFont="1" applyBorder="1" applyAlignment="1">
      <alignment vertical="center"/>
    </xf>
    <xf numFmtId="166" fontId="45" fillId="0" borderId="26" xfId="0" applyNumberFormat="1" applyFont="1" applyBorder="1" applyAlignment="1">
      <alignment vertical="center"/>
    </xf>
    <xf numFmtId="44" fontId="45" fillId="3" borderId="17" xfId="0" applyNumberFormat="1" applyFont="1" applyFill="1" applyBorder="1" applyAlignment="1">
      <alignment vertical="center"/>
    </xf>
    <xf numFmtId="166" fontId="45" fillId="4" borderId="17" xfId="0" applyNumberFormat="1" applyFont="1" applyFill="1" applyBorder="1" applyAlignment="1">
      <alignment vertical="center"/>
    </xf>
    <xf numFmtId="166" fontId="45" fillId="0" borderId="17" xfId="0" applyNumberFormat="1" applyFont="1" applyBorder="1" applyAlignment="1">
      <alignment horizontal="center" vertical="center"/>
    </xf>
    <xf numFmtId="166" fontId="37" fillId="0" borderId="17" xfId="0" applyNumberFormat="1" applyFont="1" applyBorder="1" applyAlignment="1">
      <alignment horizontal="center" vertical="center"/>
    </xf>
    <xf numFmtId="166" fontId="45" fillId="0" borderId="18" xfId="0" applyNumberFormat="1" applyFont="1" applyBorder="1" applyAlignment="1">
      <alignment horizontal="center" vertical="center"/>
    </xf>
    <xf numFmtId="44" fontId="45" fillId="0" borderId="7" xfId="0" applyNumberFormat="1" applyFont="1" applyBorder="1" applyAlignment="1">
      <alignment vertical="center"/>
    </xf>
    <xf numFmtId="0" fontId="62" fillId="0" borderId="24" xfId="0" applyFont="1" applyBorder="1" applyAlignment="1">
      <alignment horizontal="center" vertical="center" wrapText="1"/>
    </xf>
    <xf numFmtId="44" fontId="62" fillId="0" borderId="24" xfId="0" applyNumberFormat="1" applyFont="1" applyBorder="1" applyAlignment="1">
      <alignment vertical="center"/>
    </xf>
    <xf numFmtId="166" fontId="104" fillId="0" borderId="24" xfId="0" applyNumberFormat="1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 wrapText="1"/>
    </xf>
    <xf numFmtId="44" fontId="62" fillId="0" borderId="4" xfId="0" applyNumberFormat="1" applyFont="1" applyBorder="1" applyAlignment="1">
      <alignment vertical="center"/>
    </xf>
    <xf numFmtId="0" fontId="37" fillId="0" borderId="4" xfId="0" applyFont="1" applyBorder="1" applyAlignment="1">
      <alignment horizontal="center" vertical="center" wrapText="1"/>
    </xf>
    <xf numFmtId="166" fontId="39" fillId="0" borderId="30" xfId="0" applyNumberFormat="1" applyFont="1" applyBorder="1" applyAlignment="1">
      <alignment horizontal="center" vertical="center"/>
    </xf>
    <xf numFmtId="0" fontId="115" fillId="3" borderId="24" xfId="0" applyFont="1" applyFill="1" applyBorder="1" applyAlignment="1">
      <alignment horizontal="center" vertical="center" wrapText="1"/>
    </xf>
    <xf numFmtId="44" fontId="117" fillId="3" borderId="24" xfId="0" applyNumberFormat="1" applyFont="1" applyFill="1" applyBorder="1" applyAlignment="1">
      <alignment horizontal="center" vertical="center"/>
    </xf>
    <xf numFmtId="44" fontId="118" fillId="3" borderId="24" xfId="0" applyNumberFormat="1" applyFont="1" applyFill="1" applyBorder="1" applyAlignment="1">
      <alignment horizontal="center" vertical="center"/>
    </xf>
    <xf numFmtId="44" fontId="118" fillId="0" borderId="24" xfId="0" applyNumberFormat="1" applyFont="1" applyBorder="1" applyAlignment="1">
      <alignment horizontal="center" vertical="center"/>
    </xf>
    <xf numFmtId="166" fontId="118" fillId="0" borderId="24" xfId="0" applyNumberFormat="1" applyFont="1" applyBorder="1" applyAlignment="1">
      <alignment vertical="center"/>
    </xf>
    <xf numFmtId="0" fontId="116" fillId="3" borderId="4" xfId="0" applyFont="1" applyFill="1" applyBorder="1" applyAlignment="1">
      <alignment horizontal="center" vertical="center" wrapText="1"/>
    </xf>
    <xf numFmtId="44" fontId="117" fillId="3" borderId="4" xfId="0" applyNumberFormat="1" applyFont="1" applyFill="1" applyBorder="1" applyAlignment="1">
      <alignment horizontal="center" vertical="center"/>
    </xf>
    <xf numFmtId="166" fontId="117" fillId="5" borderId="4" xfId="0" applyNumberFormat="1" applyFont="1" applyFill="1" applyBorder="1" applyAlignment="1">
      <alignment vertical="center"/>
    </xf>
    <xf numFmtId="166" fontId="117" fillId="4" borderId="4" xfId="0" applyNumberFormat="1" applyFont="1" applyFill="1" applyBorder="1" applyAlignment="1">
      <alignment horizontal="center" vertical="center"/>
    </xf>
    <xf numFmtId="44" fontId="117" fillId="0" borderId="4" xfId="0" applyNumberFormat="1" applyFont="1" applyBorder="1" applyAlignment="1">
      <alignment vertical="center"/>
    </xf>
    <xf numFmtId="166" fontId="118" fillId="0" borderId="4" xfId="0" applyNumberFormat="1" applyFont="1" applyBorder="1" applyAlignment="1">
      <alignment vertical="center"/>
    </xf>
    <xf numFmtId="44" fontId="116" fillId="3" borderId="4" xfId="0" applyNumberFormat="1" applyFont="1" applyFill="1" applyBorder="1" applyAlignment="1">
      <alignment horizontal="center" vertical="center" wrapText="1"/>
    </xf>
    <xf numFmtId="166" fontId="117" fillId="5" borderId="4" xfId="0" applyNumberFormat="1" applyFont="1" applyFill="1" applyBorder="1" applyAlignment="1">
      <alignment horizontal="center" vertical="center"/>
    </xf>
    <xf numFmtId="44" fontId="116" fillId="3" borderId="17" xfId="0" applyNumberFormat="1" applyFont="1" applyFill="1" applyBorder="1" applyAlignment="1">
      <alignment horizontal="center" vertical="center" wrapText="1"/>
    </xf>
    <xf numFmtId="166" fontId="117" fillId="3" borderId="17" xfId="0" applyNumberFormat="1" applyFont="1" applyFill="1" applyBorder="1" applyAlignment="1">
      <alignment horizontal="center" vertical="center"/>
    </xf>
    <xf numFmtId="166" fontId="117" fillId="4" borderId="17" xfId="0" applyNumberFormat="1" applyFont="1" applyFill="1" applyBorder="1" applyAlignment="1">
      <alignment horizontal="center" vertical="center"/>
    </xf>
    <xf numFmtId="44" fontId="117" fillId="0" borderId="17" xfId="0" applyNumberFormat="1" applyFont="1" applyBorder="1" applyAlignment="1">
      <alignment vertical="center"/>
    </xf>
    <xf numFmtId="166" fontId="117" fillId="0" borderId="17" xfId="0" applyNumberFormat="1" applyFont="1" applyBorder="1" applyAlignment="1">
      <alignment vertical="center"/>
    </xf>
    <xf numFmtId="166" fontId="118" fillId="0" borderId="17" xfId="0" applyNumberFormat="1" applyFont="1" applyBorder="1" applyAlignment="1">
      <alignment vertical="center"/>
    </xf>
    <xf numFmtId="44" fontId="115" fillId="3" borderId="19" xfId="0" applyNumberFormat="1" applyFont="1" applyFill="1" applyBorder="1" applyAlignment="1">
      <alignment horizontal="center" vertical="center" wrapText="1"/>
    </xf>
    <xf numFmtId="44" fontId="117" fillId="3" borderId="19" xfId="0" applyNumberFormat="1" applyFont="1" applyFill="1" applyBorder="1" applyAlignment="1">
      <alignment horizontal="center" vertical="center"/>
    </xf>
    <xf numFmtId="166" fontId="118" fillId="0" borderId="19" xfId="0" applyNumberFormat="1" applyFont="1" applyBorder="1" applyAlignment="1">
      <alignment vertical="center"/>
    </xf>
    <xf numFmtId="166" fontId="118" fillId="0" borderId="26" xfId="0" applyNumberFormat="1" applyFont="1" applyBorder="1" applyAlignment="1">
      <alignment horizontal="center" vertical="center"/>
    </xf>
    <xf numFmtId="166" fontId="118" fillId="0" borderId="26" xfId="0" applyNumberFormat="1" applyFont="1" applyBorder="1" applyAlignment="1">
      <alignment vertical="center"/>
    </xf>
    <xf numFmtId="0" fontId="115" fillId="3" borderId="19" xfId="0" applyFont="1" applyFill="1" applyBorder="1" applyAlignment="1">
      <alignment horizontal="center" vertical="center" wrapText="1"/>
    </xf>
    <xf numFmtId="166" fontId="117" fillId="3" borderId="19" xfId="0" applyNumberFormat="1" applyFont="1" applyFill="1" applyBorder="1" applyAlignment="1">
      <alignment horizontal="center" vertical="center"/>
    </xf>
    <xf numFmtId="166" fontId="118" fillId="0" borderId="19" xfId="0" applyNumberFormat="1" applyFont="1" applyBorder="1" applyAlignment="1">
      <alignment horizontal="center" vertical="center"/>
    </xf>
    <xf numFmtId="166" fontId="117" fillId="0" borderId="42" xfId="0" applyNumberFormat="1" applyFont="1" applyBorder="1" applyAlignment="1">
      <alignment vertical="center"/>
    </xf>
    <xf numFmtId="166" fontId="118" fillId="0" borderId="25" xfId="0" applyNumberFormat="1" applyFont="1" applyBorder="1" applyAlignment="1">
      <alignment vertical="center"/>
    </xf>
    <xf numFmtId="166" fontId="39" fillId="0" borderId="30" xfId="0" applyNumberFormat="1" applyFont="1" applyBorder="1" applyAlignment="1">
      <alignment vertical="center"/>
    </xf>
    <xf numFmtId="44" fontId="54" fillId="0" borderId="4" xfId="0" applyNumberFormat="1" applyFont="1" applyBorder="1" applyAlignment="1">
      <alignment horizontal="center" vertical="center"/>
    </xf>
    <xf numFmtId="166" fontId="54" fillId="0" borderId="4" xfId="0" applyNumberFormat="1" applyFont="1" applyBorder="1" applyAlignment="1">
      <alignment vertical="center"/>
    </xf>
    <xf numFmtId="166" fontId="73" fillId="0" borderId="4" xfId="0" applyNumberFormat="1" applyFont="1" applyBorder="1" applyAlignment="1">
      <alignment vertical="center"/>
    </xf>
    <xf numFmtId="166" fontId="54" fillId="0" borderId="7" xfId="0" applyNumberFormat="1" applyFont="1" applyBorder="1" applyAlignment="1">
      <alignment vertical="center"/>
    </xf>
    <xf numFmtId="166" fontId="73" fillId="0" borderId="7" xfId="0" applyNumberFormat="1" applyFont="1" applyBorder="1" applyAlignment="1">
      <alignment vertical="center"/>
    </xf>
    <xf numFmtId="44" fontId="17" fillId="3" borderId="19" xfId="0" applyNumberFormat="1" applyFont="1" applyFill="1" applyBorder="1" applyAlignment="1">
      <alignment vertical="center"/>
    </xf>
    <xf numFmtId="44" fontId="82" fillId="3" borderId="19" xfId="0" applyNumberFormat="1" applyFont="1" applyFill="1" applyBorder="1" applyAlignment="1">
      <alignment vertical="center"/>
    </xf>
    <xf numFmtId="166" fontId="10" fillId="0" borderId="30" xfId="0" applyNumberFormat="1" applyFont="1" applyBorder="1" applyAlignment="1">
      <alignment vertical="center"/>
    </xf>
    <xf numFmtId="44" fontId="37" fillId="3" borderId="7" xfId="0" applyNumberFormat="1" applyFont="1" applyFill="1" applyBorder="1" applyAlignment="1">
      <alignment horizontal="center" vertical="center"/>
    </xf>
    <xf numFmtId="166" fontId="104" fillId="3" borderId="7" xfId="0" applyNumberFormat="1" applyFont="1" applyFill="1" applyBorder="1" applyAlignment="1">
      <alignment horizontal="center" vertical="center"/>
    </xf>
    <xf numFmtId="166" fontId="28" fillId="0" borderId="12" xfId="0" applyNumberFormat="1" applyFont="1" applyBorder="1" applyAlignment="1">
      <alignment horizontal="center" vertical="center"/>
    </xf>
    <xf numFmtId="166" fontId="37" fillId="4" borderId="19" xfId="0" applyNumberFormat="1" applyFont="1" applyFill="1" applyBorder="1" applyAlignment="1">
      <alignment vertical="center"/>
    </xf>
    <xf numFmtId="0" fontId="26" fillId="3" borderId="24" xfId="0" applyFont="1" applyFill="1" applyBorder="1" applyAlignment="1">
      <alignment horizontal="center" vertical="center" wrapText="1"/>
    </xf>
    <xf numFmtId="44" fontId="54" fillId="5" borderId="24" xfId="0" applyNumberFormat="1" applyFont="1" applyFill="1" applyBorder="1" applyAlignment="1">
      <alignment horizontal="center" vertical="center"/>
    </xf>
    <xf numFmtId="166" fontId="26" fillId="4" borderId="24" xfId="0" applyNumberFormat="1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19" fillId="3" borderId="5" xfId="0" applyFont="1" applyFill="1" applyBorder="1" applyAlignment="1">
      <alignment horizontal="center" vertical="center"/>
    </xf>
    <xf numFmtId="166" fontId="54" fillId="0" borderId="4" xfId="0" applyNumberFormat="1" applyFont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44" fontId="26" fillId="3" borderId="12" xfId="0" applyNumberFormat="1" applyFont="1" applyFill="1" applyBorder="1" applyAlignment="1">
      <alignment horizontal="center" vertical="center" wrapText="1"/>
    </xf>
    <xf numFmtId="166" fontId="54" fillId="5" borderId="12" xfId="0" applyNumberFormat="1" applyFont="1" applyFill="1" applyBorder="1" applyAlignment="1">
      <alignment horizontal="center" vertical="center"/>
    </xf>
    <xf numFmtId="44" fontId="82" fillId="3" borderId="12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10" fillId="3" borderId="10" xfId="0" applyFont="1" applyFill="1" applyBorder="1" applyAlignment="1">
      <alignment horizontal="center" vertical="center"/>
    </xf>
    <xf numFmtId="0" fontId="122" fillId="3" borderId="4" xfId="0" applyFont="1" applyFill="1" applyBorder="1" applyAlignment="1">
      <alignment horizontal="center" vertical="center"/>
    </xf>
    <xf numFmtId="0" fontId="122" fillId="3" borderId="4" xfId="0" applyFont="1" applyFill="1" applyBorder="1" applyAlignment="1">
      <alignment horizontal="center" vertical="center" wrapText="1"/>
    </xf>
    <xf numFmtId="44" fontId="122" fillId="3" borderId="4" xfId="0" applyNumberFormat="1" applyFont="1" applyFill="1" applyBorder="1" applyAlignment="1">
      <alignment vertical="center"/>
    </xf>
    <xf numFmtId="44" fontId="110" fillId="4" borderId="4" xfId="0" applyNumberFormat="1" applyFont="1" applyFill="1" applyBorder="1" applyAlignment="1">
      <alignment vertical="center"/>
    </xf>
    <xf numFmtId="44" fontId="121" fillId="0" borderId="4" xfId="0" applyNumberFormat="1" applyFont="1" applyBorder="1" applyAlignment="1">
      <alignment vertical="center"/>
    </xf>
    <xf numFmtId="44" fontId="110" fillId="0" borderId="4" xfId="0" applyNumberFormat="1" applyFont="1" applyBorder="1" applyAlignment="1">
      <alignment horizontal="center" vertical="center"/>
    </xf>
    <xf numFmtId="44" fontId="113" fillId="0" borderId="4" xfId="0" applyNumberFormat="1" applyFont="1" applyBorder="1" applyAlignment="1">
      <alignment vertical="center"/>
    </xf>
    <xf numFmtId="0" fontId="122" fillId="0" borderId="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167" fontId="26" fillId="0" borderId="24" xfId="1" applyNumberFormat="1" applyFont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166" fontId="56" fillId="3" borderId="24" xfId="0" applyNumberFormat="1" applyFont="1" applyFill="1" applyBorder="1" applyAlignment="1">
      <alignment horizontal="center" vertical="center"/>
    </xf>
    <xf numFmtId="166" fontId="26" fillId="0" borderId="24" xfId="0" applyNumberFormat="1" applyFont="1" applyBorder="1" applyAlignment="1">
      <alignment horizontal="center" vertical="center"/>
    </xf>
    <xf numFmtId="0" fontId="101" fillId="0" borderId="33" xfId="0" applyFont="1" applyBorder="1" applyAlignment="1">
      <alignment horizontal="center" vertical="center"/>
    </xf>
    <xf numFmtId="0" fontId="106" fillId="0" borderId="16" xfId="0" applyFont="1" applyBorder="1" applyAlignment="1">
      <alignment horizontal="center" vertical="center"/>
    </xf>
    <xf numFmtId="44" fontId="54" fillId="5" borderId="17" xfId="0" applyNumberFormat="1" applyFont="1" applyFill="1" applyBorder="1" applyAlignment="1">
      <alignment horizontal="center" vertical="center"/>
    </xf>
    <xf numFmtId="166" fontId="26" fillId="4" borderId="17" xfId="0" applyNumberFormat="1" applyFont="1" applyFill="1" applyBorder="1" applyAlignment="1">
      <alignment horizontal="center" vertical="center"/>
    </xf>
    <xf numFmtId="166" fontId="56" fillId="3" borderId="17" xfId="0" applyNumberFormat="1" applyFont="1" applyFill="1" applyBorder="1" applyAlignment="1">
      <alignment horizontal="center" vertical="center"/>
    </xf>
    <xf numFmtId="0" fontId="101" fillId="0" borderId="18" xfId="0" applyFont="1" applyBorder="1" applyAlignment="1">
      <alignment horizontal="center" vertical="center"/>
    </xf>
    <xf numFmtId="166" fontId="17" fillId="0" borderId="30" xfId="0" applyNumberFormat="1" applyFont="1" applyBorder="1" applyAlignment="1">
      <alignment vertical="center"/>
    </xf>
    <xf numFmtId="44" fontId="107" fillId="0" borderId="4" xfId="0" applyNumberFormat="1" applyFont="1" applyBorder="1" applyAlignment="1">
      <alignment vertical="center"/>
    </xf>
    <xf numFmtId="44" fontId="111" fillId="0" borderId="17" xfId="0" applyNumberFormat="1" applyFont="1" applyBorder="1" applyAlignment="1">
      <alignment vertical="center"/>
    </xf>
    <xf numFmtId="44" fontId="112" fillId="4" borderId="17" xfId="0" applyNumberFormat="1" applyFont="1" applyFill="1" applyBorder="1" applyAlignment="1">
      <alignment vertical="center"/>
    </xf>
    <xf numFmtId="44" fontId="107" fillId="0" borderId="17" xfId="0" applyNumberFormat="1" applyFont="1" applyBorder="1" applyAlignment="1">
      <alignment vertical="center"/>
    </xf>
    <xf numFmtId="0" fontId="65" fillId="0" borderId="2" xfId="0" applyFont="1" applyBorder="1" applyAlignment="1">
      <alignment horizontal="center" vertical="center" wrapText="1"/>
    </xf>
    <xf numFmtId="44" fontId="82" fillId="6" borderId="30" xfId="0" applyNumberFormat="1" applyFont="1" applyFill="1" applyBorder="1" applyAlignment="1">
      <alignment vertical="center"/>
    </xf>
    <xf numFmtId="0" fontId="78" fillId="6" borderId="40" xfId="0" applyFont="1" applyFill="1" applyBorder="1" applyAlignment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66" fontId="95" fillId="0" borderId="0" xfId="0" applyNumberFormat="1" applyFont="1"/>
    <xf numFmtId="0" fontId="8" fillId="0" borderId="0" xfId="0" applyFont="1" applyAlignment="1">
      <alignment horizontal="center"/>
    </xf>
    <xf numFmtId="0" fontId="36" fillId="4" borderId="0" xfId="0" applyFont="1" applyFill="1" applyAlignment="1">
      <alignment vertical="center"/>
    </xf>
    <xf numFmtId="166" fontId="30" fillId="0" borderId="0" xfId="0" applyNumberFormat="1" applyFont="1" applyAlignment="1">
      <alignment horizontal="center" vertical="center"/>
    </xf>
    <xf numFmtId="166" fontId="30" fillId="0" borderId="39" xfId="0" applyNumberFormat="1" applyFont="1" applyBorder="1" applyAlignment="1">
      <alignment horizontal="center" vertical="center"/>
    </xf>
    <xf numFmtId="166" fontId="127" fillId="0" borderId="42" xfId="0" applyNumberFormat="1" applyFont="1" applyBorder="1" applyAlignment="1">
      <alignment horizontal="center" vertical="center"/>
    </xf>
    <xf numFmtId="166" fontId="30" fillId="0" borderId="42" xfId="0" applyNumberFormat="1" applyFont="1" applyBorder="1" applyAlignment="1">
      <alignment horizontal="center" vertical="center"/>
    </xf>
    <xf numFmtId="166" fontId="30" fillId="4" borderId="42" xfId="0" applyNumberFormat="1" applyFont="1" applyFill="1" applyBorder="1" applyAlignment="1">
      <alignment horizontal="center" vertical="center"/>
    </xf>
    <xf numFmtId="44" fontId="30" fillId="4" borderId="42" xfId="0" applyNumberFormat="1" applyFont="1" applyFill="1" applyBorder="1" applyAlignment="1">
      <alignment horizontal="center" vertical="center"/>
    </xf>
    <xf numFmtId="0" fontId="21" fillId="4" borderId="42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166" fontId="128" fillId="3" borderId="5" xfId="0" applyNumberFormat="1" applyFont="1" applyFill="1" applyBorder="1" applyAlignment="1">
      <alignment horizontal="center" vertical="center" wrapText="1"/>
    </xf>
    <xf numFmtId="44" fontId="45" fillId="0" borderId="19" xfId="0" applyNumberFormat="1" applyFont="1" applyBorder="1" applyAlignment="1">
      <alignment horizontal="center" vertical="center" wrapText="1"/>
    </xf>
    <xf numFmtId="0" fontId="37" fillId="3" borderId="19" xfId="0" applyFont="1" applyFill="1" applyBorder="1" applyAlignment="1">
      <alignment horizontal="center" vertical="center" wrapText="1"/>
    </xf>
    <xf numFmtId="166" fontId="20" fillId="6" borderId="6" xfId="0" applyNumberFormat="1" applyFont="1" applyFill="1" applyBorder="1" applyAlignment="1">
      <alignment horizontal="center" vertical="center"/>
    </xf>
    <xf numFmtId="166" fontId="36" fillId="6" borderId="12" xfId="0" applyNumberFormat="1" applyFont="1" applyFill="1" applyBorder="1" applyAlignment="1">
      <alignment horizontal="center" vertical="center"/>
    </xf>
    <xf numFmtId="0" fontId="130" fillId="0" borderId="0" xfId="0" applyFont="1"/>
    <xf numFmtId="166" fontId="20" fillId="0" borderId="6" xfId="0" applyNumberFormat="1" applyFont="1" applyBorder="1" applyAlignment="1">
      <alignment horizontal="center" vertical="center"/>
    </xf>
    <xf numFmtId="166" fontId="21" fillId="0" borderId="9" xfId="0" applyNumberFormat="1" applyFont="1" applyBorder="1" applyAlignment="1">
      <alignment vertical="center"/>
    </xf>
    <xf numFmtId="166" fontId="30" fillId="0" borderId="3" xfId="0" applyNumberFormat="1" applyFont="1" applyBorder="1" applyAlignment="1">
      <alignment horizontal="center" vertical="center"/>
    </xf>
    <xf numFmtId="44" fontId="131" fillId="3" borderId="3" xfId="0" applyNumberFormat="1" applyFont="1" applyFill="1" applyBorder="1" applyAlignment="1">
      <alignment vertical="center"/>
    </xf>
    <xf numFmtId="44" fontId="36" fillId="3" borderId="3" xfId="0" applyNumberFormat="1" applyFont="1" applyFill="1" applyBorder="1" applyAlignment="1">
      <alignment vertical="center"/>
    </xf>
    <xf numFmtId="0" fontId="30" fillId="3" borderId="25" xfId="0" applyFont="1" applyFill="1" applyBorder="1" applyAlignment="1">
      <alignment horizontal="center" vertical="center" wrapText="1"/>
    </xf>
    <xf numFmtId="0" fontId="36" fillId="3" borderId="21" xfId="0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vertical="center"/>
    </xf>
    <xf numFmtId="44" fontId="36" fillId="6" borderId="49" xfId="0" applyNumberFormat="1" applyFont="1" applyFill="1" applyBorder="1" applyAlignment="1">
      <alignment vertical="center"/>
    </xf>
    <xf numFmtId="166" fontId="21" fillId="0" borderId="34" xfId="0" applyNumberFormat="1" applyFont="1" applyBorder="1" applyAlignment="1">
      <alignment vertical="center"/>
    </xf>
    <xf numFmtId="166" fontId="30" fillId="0" borderId="25" xfId="0" applyNumberFormat="1" applyFont="1" applyBorder="1" applyAlignment="1">
      <alignment horizontal="center" vertical="center"/>
    </xf>
    <xf numFmtId="44" fontId="131" fillId="3" borderId="25" xfId="0" applyNumberFormat="1" applyFont="1" applyFill="1" applyBorder="1" applyAlignment="1">
      <alignment vertical="center"/>
    </xf>
    <xf numFmtId="44" fontId="36" fillId="3" borderId="25" xfId="0" applyNumberFormat="1" applyFont="1" applyFill="1" applyBorder="1" applyAlignment="1">
      <alignment vertical="center"/>
    </xf>
    <xf numFmtId="0" fontId="26" fillId="3" borderId="25" xfId="0" applyFont="1" applyFill="1" applyBorder="1" applyAlignment="1">
      <alignment vertical="center" wrapText="1"/>
    </xf>
    <xf numFmtId="0" fontId="36" fillId="6" borderId="6" xfId="0" applyFont="1" applyFill="1" applyBorder="1" applyAlignment="1">
      <alignment vertical="center"/>
    </xf>
    <xf numFmtId="44" fontId="36" fillId="6" borderId="12" xfId="0" applyNumberFormat="1" applyFont="1" applyFill="1" applyBorder="1" applyAlignment="1">
      <alignment vertical="center"/>
    </xf>
    <xf numFmtId="166" fontId="132" fillId="0" borderId="3" xfId="0" applyNumberFormat="1" applyFont="1" applyBorder="1" applyAlignment="1">
      <alignment horizontal="center" vertical="center"/>
    </xf>
    <xf numFmtId="166" fontId="133" fillId="0" borderId="3" xfId="0" applyNumberFormat="1" applyFont="1" applyBorder="1" applyAlignment="1">
      <alignment horizontal="center" vertical="center"/>
    </xf>
    <xf numFmtId="166" fontId="69" fillId="3" borderId="3" xfId="0" applyNumberFormat="1" applyFont="1" applyFill="1" applyBorder="1" applyAlignment="1">
      <alignment horizontal="center" vertical="center"/>
    </xf>
    <xf numFmtId="44" fontId="69" fillId="3" borderId="3" xfId="0" applyNumberFormat="1" applyFont="1" applyFill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36" fillId="6" borderId="40" xfId="0" applyFont="1" applyFill="1" applyBorder="1" applyAlignment="1">
      <alignment vertical="center"/>
    </xf>
    <xf numFmtId="44" fontId="36" fillId="6" borderId="30" xfId="0" applyNumberFormat="1" applyFont="1" applyFill="1" applyBorder="1" applyAlignment="1">
      <alignment vertical="center"/>
    </xf>
    <xf numFmtId="0" fontId="36" fillId="3" borderId="6" xfId="0" applyFont="1" applyFill="1" applyBorder="1" applyAlignment="1">
      <alignment vertical="center"/>
    </xf>
    <xf numFmtId="166" fontId="30" fillId="0" borderId="12" xfId="0" applyNumberFormat="1" applyFont="1" applyBorder="1" applyAlignment="1">
      <alignment horizontal="center" vertical="center"/>
    </xf>
    <xf numFmtId="166" fontId="131" fillId="0" borderId="12" xfId="0" applyNumberFormat="1" applyFont="1" applyBorder="1" applyAlignment="1">
      <alignment horizontal="center" vertical="center"/>
    </xf>
    <xf numFmtId="166" fontId="133" fillId="0" borderId="12" xfId="0" applyNumberFormat="1" applyFont="1" applyBorder="1" applyAlignment="1">
      <alignment horizontal="center" vertical="center"/>
    </xf>
    <xf numFmtId="166" fontId="69" fillId="3" borderId="12" xfId="0" applyNumberFormat="1" applyFont="1" applyFill="1" applyBorder="1" applyAlignment="1">
      <alignment horizontal="center" vertical="center"/>
    </xf>
    <xf numFmtId="44" fontId="69" fillId="3" borderId="12" xfId="0" applyNumberFormat="1" applyFont="1" applyFill="1" applyBorder="1" applyAlignment="1">
      <alignment horizontal="center" vertical="center"/>
    </xf>
    <xf numFmtId="0" fontId="61" fillId="3" borderId="12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0" fillId="6" borderId="20" xfId="0" applyFont="1" applyFill="1" applyBorder="1" applyAlignment="1">
      <alignment vertical="center"/>
    </xf>
    <xf numFmtId="166" fontId="36" fillId="6" borderId="12" xfId="0" applyNumberFormat="1" applyFont="1" applyFill="1" applyBorder="1" applyAlignment="1">
      <alignment vertical="center"/>
    </xf>
    <xf numFmtId="166" fontId="21" fillId="0" borderId="18" xfId="0" applyNumberFormat="1" applyFont="1" applyBorder="1" applyAlignment="1">
      <alignment vertical="center"/>
    </xf>
    <xf numFmtId="166" fontId="30" fillId="0" borderId="17" xfId="0" applyNumberFormat="1" applyFont="1" applyBorder="1" applyAlignment="1">
      <alignment horizontal="center" vertical="center"/>
    </xf>
    <xf numFmtId="44" fontId="30" fillId="0" borderId="17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0" fillId="3" borderId="5" xfId="0" applyFont="1" applyFill="1" applyBorder="1" applyAlignment="1">
      <alignment vertical="center"/>
    </xf>
    <xf numFmtId="166" fontId="30" fillId="0" borderId="4" xfId="0" applyNumberFormat="1" applyFont="1" applyBorder="1" applyAlignment="1">
      <alignment horizontal="center" vertical="center"/>
    </xf>
    <xf numFmtId="166" fontId="89" fillId="0" borderId="4" xfId="0" applyNumberFormat="1" applyFont="1" applyBorder="1" applyAlignment="1">
      <alignment horizontal="center" vertical="center"/>
    </xf>
    <xf numFmtId="44" fontId="30" fillId="0" borderId="4" xfId="0" applyNumberFormat="1" applyFont="1" applyBorder="1" applyAlignment="1">
      <alignment horizontal="center" vertical="center"/>
    </xf>
    <xf numFmtId="0" fontId="20" fillId="3" borderId="9" xfId="0" applyFont="1" applyFill="1" applyBorder="1" applyAlignment="1">
      <alignment vertical="center"/>
    </xf>
    <xf numFmtId="166" fontId="30" fillId="0" borderId="24" xfId="0" applyNumberFormat="1" applyFont="1" applyBorder="1" applyAlignment="1">
      <alignment horizontal="center" vertical="center"/>
    </xf>
    <xf numFmtId="166" fontId="89" fillId="0" borderId="24" xfId="0" applyNumberFormat="1" applyFont="1" applyBorder="1" applyAlignment="1">
      <alignment horizontal="center" vertical="center"/>
    </xf>
    <xf numFmtId="44" fontId="30" fillId="0" borderId="24" xfId="0" applyNumberFormat="1" applyFont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55" fillId="0" borderId="4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64" fillId="3" borderId="30" xfId="0" applyFont="1" applyFill="1" applyBorder="1" applyAlignment="1">
      <alignment horizontal="center" vertical="center" wrapText="1"/>
    </xf>
    <xf numFmtId="44" fontId="47" fillId="3" borderId="4" xfId="0" applyNumberFormat="1" applyFont="1" applyFill="1" applyBorder="1" applyAlignment="1">
      <alignment vertical="center"/>
    </xf>
    <xf numFmtId="166" fontId="110" fillId="4" borderId="4" xfId="0" applyNumberFormat="1" applyFont="1" applyFill="1" applyBorder="1" applyAlignment="1">
      <alignment vertical="center"/>
    </xf>
    <xf numFmtId="0" fontId="17" fillId="3" borderId="8" xfId="0" applyFont="1" applyFill="1" applyBorder="1" applyAlignment="1">
      <alignment horizontal="center" vertical="center"/>
    </xf>
    <xf numFmtId="44" fontId="113" fillId="0" borderId="1" xfId="0" applyNumberFormat="1" applyFont="1" applyBorder="1" applyAlignment="1">
      <alignment vertical="center"/>
    </xf>
    <xf numFmtId="0" fontId="123" fillId="2" borderId="52" xfId="0" applyFont="1" applyFill="1" applyBorder="1"/>
    <xf numFmtId="44" fontId="52" fillId="0" borderId="14" xfId="0" applyNumberFormat="1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44" fontId="41" fillId="0" borderId="14" xfId="0" applyNumberFormat="1" applyFont="1" applyBorder="1" applyAlignment="1">
      <alignment vertical="center"/>
    </xf>
    <xf numFmtId="0" fontId="21" fillId="3" borderId="35" xfId="0" applyFont="1" applyFill="1" applyBorder="1" applyAlignment="1">
      <alignment horizontal="center" vertical="center"/>
    </xf>
    <xf numFmtId="166" fontId="37" fillId="0" borderId="26" xfId="0" applyNumberFormat="1" applyFont="1" applyBorder="1" applyAlignment="1">
      <alignment vertical="center"/>
    </xf>
    <xf numFmtId="0" fontId="21" fillId="0" borderId="50" xfId="0" applyFont="1" applyBorder="1"/>
    <xf numFmtId="166" fontId="39" fillId="0" borderId="15" xfId="0" applyNumberFormat="1" applyFont="1" applyBorder="1" applyAlignment="1">
      <alignment horizontal="center" vertical="center"/>
    </xf>
    <xf numFmtId="0" fontId="115" fillId="3" borderId="4" xfId="0" applyFont="1" applyFill="1" applyBorder="1" applyAlignment="1">
      <alignment horizontal="center" vertical="center" wrapText="1"/>
    </xf>
    <xf numFmtId="166" fontId="117" fillId="0" borderId="19" xfId="0" applyNumberFormat="1" applyFont="1" applyBorder="1" applyAlignment="1">
      <alignment vertical="center"/>
    </xf>
    <xf numFmtId="166" fontId="45" fillId="0" borderId="26" xfId="0" applyNumberFormat="1" applyFont="1" applyBorder="1" applyAlignment="1">
      <alignment horizontal="center" vertical="center"/>
    </xf>
    <xf numFmtId="166" fontId="117" fillId="0" borderId="26" xfId="0" applyNumberFormat="1" applyFont="1" applyBorder="1" applyAlignment="1">
      <alignment vertical="center"/>
    </xf>
    <xf numFmtId="166" fontId="118" fillId="0" borderId="64" xfId="0" applyNumberFormat="1" applyFont="1" applyBorder="1" applyAlignment="1">
      <alignment vertical="center"/>
    </xf>
    <xf numFmtId="166" fontId="87" fillId="0" borderId="51" xfId="0" applyNumberFormat="1" applyFont="1" applyBorder="1" applyAlignment="1">
      <alignment horizontal="center"/>
    </xf>
    <xf numFmtId="166" fontId="87" fillId="0" borderId="52" xfId="0" applyNumberFormat="1" applyFont="1" applyBorder="1" applyAlignment="1">
      <alignment horizontal="center"/>
    </xf>
    <xf numFmtId="166" fontId="87" fillId="0" borderId="44" xfId="0" applyNumberFormat="1" applyFont="1" applyBorder="1" applyAlignment="1">
      <alignment horizontal="center"/>
    </xf>
    <xf numFmtId="166" fontId="118" fillId="0" borderId="60" xfId="0" applyNumberFormat="1" applyFont="1" applyBorder="1" applyAlignment="1">
      <alignment vertical="center"/>
    </xf>
    <xf numFmtId="166" fontId="118" fillId="0" borderId="1" xfId="0" applyNumberFormat="1" applyFont="1" applyBorder="1" applyAlignment="1">
      <alignment vertical="center"/>
    </xf>
    <xf numFmtId="166" fontId="118" fillId="0" borderId="61" xfId="0" applyNumberFormat="1" applyFont="1" applyBorder="1" applyAlignment="1">
      <alignment vertical="center"/>
    </xf>
    <xf numFmtId="44" fontId="86" fillId="3" borderId="51" xfId="0" applyNumberFormat="1" applyFont="1" applyFill="1" applyBorder="1" applyAlignment="1">
      <alignment horizontal="center" vertical="center"/>
    </xf>
    <xf numFmtId="166" fontId="86" fillId="0" borderId="52" xfId="0" applyNumberFormat="1" applyFont="1" applyBorder="1" applyAlignment="1">
      <alignment horizontal="center"/>
    </xf>
    <xf numFmtId="166" fontId="86" fillId="0" borderId="53" xfId="0" applyNumberFormat="1" applyFont="1" applyBorder="1" applyAlignment="1">
      <alignment horizontal="center"/>
    </xf>
    <xf numFmtId="0" fontId="52" fillId="0" borderId="0" xfId="0" applyFont="1" applyAlignment="1"/>
    <xf numFmtId="166" fontId="114" fillId="0" borderId="30" xfId="0" applyNumberFormat="1" applyFont="1" applyBorder="1" applyAlignment="1">
      <alignment horizontal="center" vertical="center"/>
    </xf>
    <xf numFmtId="166" fontId="39" fillId="0" borderId="59" xfId="0" applyNumberFormat="1" applyFont="1" applyBorder="1" applyAlignment="1">
      <alignment horizontal="center" vertical="center"/>
    </xf>
    <xf numFmtId="166" fontId="37" fillId="3" borderId="4" xfId="0" applyNumberFormat="1" applyFont="1" applyFill="1" applyBorder="1" applyAlignment="1">
      <alignment horizontal="center" vertical="center"/>
    </xf>
    <xf numFmtId="166" fontId="37" fillId="4" borderId="4" xfId="0" applyNumberFormat="1" applyFont="1" applyFill="1" applyBorder="1" applyAlignment="1">
      <alignment horizontal="center" vertical="center"/>
    </xf>
    <xf numFmtId="44" fontId="113" fillId="0" borderId="62" xfId="0" applyNumberFormat="1" applyFont="1" applyBorder="1" applyAlignment="1">
      <alignment vertical="center"/>
    </xf>
    <xf numFmtId="0" fontId="123" fillId="2" borderId="63" xfId="0" applyFont="1" applyFill="1" applyBorder="1"/>
    <xf numFmtId="0" fontId="26" fillId="3" borderId="19" xfId="0" applyFont="1" applyFill="1" applyBorder="1" applyAlignment="1">
      <alignment horizontal="center" vertical="center" wrapText="1"/>
    </xf>
    <xf numFmtId="44" fontId="107" fillId="3" borderId="19" xfId="0" applyNumberFormat="1" applyFont="1" applyFill="1" applyBorder="1" applyAlignment="1">
      <alignment vertical="center"/>
    </xf>
    <xf numFmtId="166" fontId="107" fillId="4" borderId="19" xfId="0" applyNumberFormat="1" applyFont="1" applyFill="1" applyBorder="1" applyAlignment="1">
      <alignment vertical="center"/>
    </xf>
    <xf numFmtId="44" fontId="107" fillId="0" borderId="19" xfId="0" applyNumberFormat="1" applyFont="1" applyBorder="1" applyAlignment="1">
      <alignment vertical="center"/>
    </xf>
    <xf numFmtId="0" fontId="65" fillId="0" borderId="0" xfId="0" applyFont="1" applyAlignment="1">
      <alignment horizontal="center"/>
    </xf>
    <xf numFmtId="0" fontId="17" fillId="0" borderId="35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167" fontId="26" fillId="0" borderId="19" xfId="1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 wrapText="1"/>
    </xf>
    <xf numFmtId="44" fontId="110" fillId="3" borderId="7" xfId="0" applyNumberFormat="1" applyFont="1" applyFill="1" applyBorder="1" applyAlignment="1">
      <alignment vertical="center"/>
    </xf>
    <xf numFmtId="166" fontId="110" fillId="4" borderId="7" xfId="0" applyNumberFormat="1" applyFont="1" applyFill="1" applyBorder="1" applyAlignment="1">
      <alignment vertical="center"/>
    </xf>
    <xf numFmtId="44" fontId="107" fillId="0" borderId="7" xfId="0" applyNumberFormat="1" applyFont="1" applyBorder="1" applyAlignment="1">
      <alignment vertical="center"/>
    </xf>
    <xf numFmtId="166" fontId="135" fillId="0" borderId="4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82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166" fontId="53" fillId="0" borderId="48" xfId="0" applyNumberFormat="1" applyFont="1" applyBorder="1" applyAlignment="1">
      <alignment vertical="center"/>
    </xf>
    <xf numFmtId="166" fontId="53" fillId="0" borderId="54" xfId="0" applyNumberFormat="1" applyFont="1" applyBorder="1" applyAlignment="1">
      <alignment vertical="center"/>
    </xf>
    <xf numFmtId="166" fontId="53" fillId="0" borderId="36" xfId="0" applyNumberFormat="1" applyFont="1" applyBorder="1" applyAlignment="1">
      <alignment vertical="center"/>
    </xf>
    <xf numFmtId="166" fontId="53" fillId="0" borderId="37" xfId="0" applyNumberFormat="1" applyFont="1" applyBorder="1" applyAlignment="1">
      <alignment vertical="center"/>
    </xf>
    <xf numFmtId="166" fontId="107" fillId="3" borderId="24" xfId="0" applyNumberFormat="1" applyFont="1" applyFill="1" applyBorder="1" applyAlignment="1">
      <alignment horizontal="center" vertical="center"/>
    </xf>
    <xf numFmtId="166" fontId="107" fillId="0" borderId="33" xfId="0" applyNumberFormat="1" applyFont="1" applyBorder="1" applyAlignment="1">
      <alignment horizontal="center" vertical="center"/>
    </xf>
    <xf numFmtId="166" fontId="107" fillId="0" borderId="5" xfId="0" applyNumberFormat="1" applyFont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 wrapText="1"/>
    </xf>
    <xf numFmtId="44" fontId="107" fillId="3" borderId="17" xfId="0" applyNumberFormat="1" applyFont="1" applyFill="1" applyBorder="1" applyAlignment="1">
      <alignment horizontal="center" vertical="center"/>
    </xf>
    <xf numFmtId="166" fontId="107" fillId="4" borderId="17" xfId="0" applyNumberFormat="1" applyFont="1" applyFill="1" applyBorder="1" applyAlignment="1">
      <alignment horizontal="center" vertical="center"/>
    </xf>
    <xf numFmtId="166" fontId="107" fillId="3" borderId="17" xfId="0" applyNumberFormat="1" applyFont="1" applyFill="1" applyBorder="1" applyAlignment="1">
      <alignment horizontal="center" vertical="center"/>
    </xf>
    <xf numFmtId="166" fontId="107" fillId="0" borderId="17" xfId="0" applyNumberFormat="1" applyFont="1" applyBorder="1" applyAlignment="1">
      <alignment horizontal="center" vertical="center"/>
    </xf>
    <xf numFmtId="166" fontId="107" fillId="0" borderId="18" xfId="0" applyNumberFormat="1" applyFont="1" applyBorder="1" applyAlignment="1">
      <alignment horizontal="center" vertical="center"/>
    </xf>
    <xf numFmtId="0" fontId="95" fillId="0" borderId="3" xfId="0" applyFont="1" applyBorder="1" applyAlignment="1">
      <alignment horizontal="center" vertical="center" wrapText="1"/>
    </xf>
    <xf numFmtId="0" fontId="90" fillId="0" borderId="12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/>
    </xf>
    <xf numFmtId="0" fontId="37" fillId="3" borderId="25" xfId="0" applyFont="1" applyFill="1" applyBorder="1" applyAlignment="1">
      <alignment horizontal="center" vertical="center" wrapText="1"/>
    </xf>
    <xf numFmtId="44" fontId="37" fillId="3" borderId="25" xfId="0" applyNumberFormat="1" applyFont="1" applyFill="1" applyBorder="1" applyAlignment="1">
      <alignment horizontal="center" vertical="center"/>
    </xf>
    <xf numFmtId="166" fontId="37" fillId="0" borderId="25" xfId="0" applyNumberFormat="1" applyFont="1" applyBorder="1" applyAlignment="1">
      <alignment horizontal="center" vertical="center"/>
    </xf>
    <xf numFmtId="44" fontId="45" fillId="0" borderId="25" xfId="0" applyNumberFormat="1" applyFont="1" applyBorder="1" applyAlignment="1">
      <alignment horizontal="center" vertical="center" wrapText="1"/>
    </xf>
    <xf numFmtId="166" fontId="104" fillId="0" borderId="25" xfId="0" applyNumberFormat="1" applyFont="1" applyBorder="1" applyAlignment="1">
      <alignment horizontal="center" vertical="center"/>
    </xf>
    <xf numFmtId="166" fontId="129" fillId="0" borderId="25" xfId="0" applyNumberFormat="1" applyFont="1" applyBorder="1" applyAlignment="1">
      <alignment horizontal="center" vertical="center"/>
    </xf>
    <xf numFmtId="166" fontId="128" fillId="3" borderId="34" xfId="0" applyNumberFormat="1" applyFont="1" applyFill="1" applyBorder="1" applyAlignment="1">
      <alignment horizontal="center" vertical="center"/>
    </xf>
    <xf numFmtId="0" fontId="30" fillId="5" borderId="35" xfId="0" applyFont="1" applyFill="1" applyBorder="1" applyAlignment="1">
      <alignment horizontal="center" vertical="center"/>
    </xf>
    <xf numFmtId="0" fontId="30" fillId="5" borderId="19" xfId="0" applyFont="1" applyFill="1" applyBorder="1" applyAlignment="1">
      <alignment horizontal="center" vertical="center" wrapText="1"/>
    </xf>
    <xf numFmtId="44" fontId="30" fillId="5" borderId="19" xfId="0" applyNumberFormat="1" applyFont="1" applyFill="1" applyBorder="1" applyAlignment="1">
      <alignment horizontal="center" vertical="center"/>
    </xf>
    <xf numFmtId="44" fontId="36" fillId="5" borderId="19" xfId="0" applyNumberFormat="1" applyFont="1" applyFill="1" applyBorder="1" applyAlignment="1">
      <alignment horizontal="center" vertical="center"/>
    </xf>
    <xf numFmtId="0" fontId="36" fillId="5" borderId="19" xfId="0" applyFont="1" applyFill="1" applyBorder="1" applyAlignment="1">
      <alignment horizontal="center" vertical="center"/>
    </xf>
    <xf numFmtId="0" fontId="36" fillId="5" borderId="8" xfId="0" applyFont="1" applyFill="1" applyBorder="1" applyAlignment="1">
      <alignment horizontal="center" vertical="center"/>
    </xf>
    <xf numFmtId="0" fontId="37" fillId="0" borderId="35" xfId="0" applyFont="1" applyBorder="1" applyAlignment="1">
      <alignment horizontal="center" vertical="center" wrapText="1"/>
    </xf>
    <xf numFmtId="44" fontId="37" fillId="3" borderId="19" xfId="0" applyNumberFormat="1" applyFont="1" applyFill="1" applyBorder="1" applyAlignment="1">
      <alignment horizontal="center" vertical="center" wrapText="1"/>
    </xf>
    <xf numFmtId="166" fontId="37" fillId="0" borderId="19" xfId="0" applyNumberFormat="1" applyFont="1" applyBorder="1" applyAlignment="1">
      <alignment horizontal="center" vertical="center" wrapText="1"/>
    </xf>
    <xf numFmtId="166" fontId="129" fillId="0" borderId="19" xfId="0" applyNumberFormat="1" applyFont="1" applyBorder="1" applyAlignment="1">
      <alignment horizontal="center" vertical="center" wrapText="1"/>
    </xf>
    <xf numFmtId="166" fontId="128" fillId="3" borderId="8" xfId="0" applyNumberFormat="1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44" fontId="30" fillId="4" borderId="7" xfId="0" applyNumberFormat="1" applyFont="1" applyFill="1" applyBorder="1" applyAlignment="1">
      <alignment horizontal="center" vertical="center"/>
    </xf>
    <xf numFmtId="166" fontId="30" fillId="4" borderId="7" xfId="0" applyNumberFormat="1" applyFont="1" applyFill="1" applyBorder="1" applyAlignment="1">
      <alignment horizontal="center" vertical="center"/>
    </xf>
    <xf numFmtId="166" fontId="127" fillId="0" borderId="7" xfId="0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center"/>
    </xf>
    <xf numFmtId="166" fontId="56" fillId="3" borderId="4" xfId="0" applyNumberFormat="1" applyFont="1" applyFill="1" applyBorder="1" applyAlignment="1">
      <alignment vertical="center"/>
    </xf>
    <xf numFmtId="0" fontId="120" fillId="0" borderId="28" xfId="0" applyFont="1" applyBorder="1" applyAlignment="1">
      <alignment horizontal="center" vertical="center"/>
    </xf>
    <xf numFmtId="0" fontId="122" fillId="3" borderId="30" xfId="0" applyFont="1" applyFill="1" applyBorder="1" applyAlignment="1">
      <alignment horizontal="center" vertical="center" wrapText="1"/>
    </xf>
    <xf numFmtId="44" fontId="122" fillId="3" borderId="30" xfId="0" applyNumberFormat="1" applyFont="1" applyFill="1" applyBorder="1" applyAlignment="1">
      <alignment vertical="center"/>
    </xf>
    <xf numFmtId="44" fontId="110" fillId="4" borderId="30" xfId="0" applyNumberFormat="1" applyFont="1" applyFill="1" applyBorder="1" applyAlignment="1">
      <alignment horizontal="center" vertical="center"/>
    </xf>
    <xf numFmtId="44" fontId="113" fillId="4" borderId="30" xfId="0" applyNumberFormat="1" applyFont="1" applyFill="1" applyBorder="1" applyAlignment="1">
      <alignment horizontal="center" vertical="center"/>
    </xf>
    <xf numFmtId="44" fontId="113" fillId="0" borderId="30" xfId="0" applyNumberFormat="1" applyFont="1" applyBorder="1" applyAlignment="1">
      <alignment horizontal="center" vertical="center"/>
    </xf>
    <xf numFmtId="44" fontId="113" fillId="0" borderId="30" xfId="0" applyNumberFormat="1" applyFont="1" applyBorder="1" applyAlignment="1">
      <alignment vertical="center"/>
    </xf>
    <xf numFmtId="44" fontId="113" fillId="0" borderId="59" xfId="0" applyNumberFormat="1" applyFont="1" applyBorder="1" applyAlignment="1">
      <alignment vertical="center"/>
    </xf>
    <xf numFmtId="0" fontId="123" fillId="0" borderId="44" xfId="0" applyFont="1" applyBorder="1" applyAlignment="1">
      <alignment horizontal="center" vertical="center" wrapText="1"/>
    </xf>
    <xf numFmtId="0" fontId="110" fillId="3" borderId="35" xfId="0" applyFont="1" applyFill="1" applyBorder="1" applyAlignment="1">
      <alignment horizontal="center" vertical="center"/>
    </xf>
    <xf numFmtId="0" fontId="122" fillId="3" borderId="19" xfId="0" applyFont="1" applyFill="1" applyBorder="1" applyAlignment="1">
      <alignment horizontal="center" vertical="center" wrapText="1"/>
    </xf>
    <xf numFmtId="44" fontId="122" fillId="3" borderId="19" xfId="0" applyNumberFormat="1" applyFont="1" applyFill="1" applyBorder="1" applyAlignment="1">
      <alignment vertical="center"/>
    </xf>
    <xf numFmtId="44" fontId="110" fillId="4" borderId="19" xfId="0" applyNumberFormat="1" applyFont="1" applyFill="1" applyBorder="1" applyAlignment="1">
      <alignment vertical="center"/>
    </xf>
    <xf numFmtId="44" fontId="112" fillId="4" borderId="19" xfId="0" applyNumberFormat="1" applyFont="1" applyFill="1" applyBorder="1" applyAlignment="1">
      <alignment vertical="center"/>
    </xf>
    <xf numFmtId="44" fontId="113" fillId="0" borderId="19" xfId="0" applyNumberFormat="1" applyFont="1" applyBorder="1" applyAlignment="1">
      <alignment vertical="center"/>
    </xf>
    <xf numFmtId="44" fontId="113" fillId="0" borderId="64" xfId="0" applyNumberFormat="1" applyFont="1" applyBorder="1" applyAlignment="1">
      <alignment vertical="center"/>
    </xf>
    <xf numFmtId="0" fontId="123" fillId="2" borderId="43" xfId="0" applyFont="1" applyFill="1" applyBorder="1"/>
    <xf numFmtId="0" fontId="17" fillId="0" borderId="6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4" fontId="107" fillId="0" borderId="64" xfId="0" applyNumberFormat="1" applyFont="1" applyBorder="1" applyAlignment="1">
      <alignment vertical="center"/>
    </xf>
    <xf numFmtId="44" fontId="107" fillId="0" borderId="1" xfId="0" applyNumberFormat="1" applyFont="1" applyBorder="1" applyAlignment="1">
      <alignment vertical="center"/>
    </xf>
    <xf numFmtId="44" fontId="107" fillId="0" borderId="62" xfId="0" applyNumberFormat="1" applyFont="1" applyBorder="1" applyAlignment="1">
      <alignment vertical="center"/>
    </xf>
    <xf numFmtId="44" fontId="107" fillId="0" borderId="61" xfId="0" applyNumberFormat="1" applyFont="1" applyBorder="1" applyAlignment="1">
      <alignment vertical="center"/>
    </xf>
    <xf numFmtId="0" fontId="101" fillId="0" borderId="51" xfId="0" applyFont="1" applyBorder="1"/>
    <xf numFmtId="0" fontId="101" fillId="0" borderId="43" xfId="0" applyFont="1" applyBorder="1"/>
    <xf numFmtId="0" fontId="101" fillId="0" borderId="52" xfId="0" applyFont="1" applyBorder="1"/>
    <xf numFmtId="0" fontId="101" fillId="0" borderId="63" xfId="0" applyFont="1" applyBorder="1"/>
    <xf numFmtId="0" fontId="56" fillId="0" borderId="53" xfId="0" applyFont="1" applyBorder="1"/>
    <xf numFmtId="0" fontId="17" fillId="3" borderId="28" xfId="0" applyFont="1" applyFill="1" applyBorder="1" applyAlignment="1">
      <alignment horizontal="center" vertical="center"/>
    </xf>
    <xf numFmtId="0" fontId="26" fillId="3" borderId="30" xfId="0" applyFont="1" applyFill="1" applyBorder="1" applyAlignment="1">
      <alignment horizontal="center" vertical="center" wrapText="1"/>
    </xf>
    <xf numFmtId="44" fontId="26" fillId="3" borderId="30" xfId="0" applyNumberFormat="1" applyFont="1" applyFill="1" applyBorder="1" applyAlignment="1">
      <alignment horizontal="center" vertical="center"/>
    </xf>
    <xf numFmtId="166" fontId="26" fillId="4" borderId="30" xfId="0" applyNumberFormat="1" applyFont="1" applyFill="1" applyBorder="1" applyAlignment="1">
      <alignment vertical="center"/>
    </xf>
    <xf numFmtId="43" fontId="17" fillId="3" borderId="30" xfId="0" applyNumberFormat="1" applyFont="1" applyFill="1" applyBorder="1" applyAlignment="1">
      <alignment horizontal="center" vertical="center"/>
    </xf>
    <xf numFmtId="166" fontId="26" fillId="0" borderId="30" xfId="0" applyNumberFormat="1" applyFont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29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44" fontId="37" fillId="0" borderId="25" xfId="0" applyNumberFormat="1" applyFont="1" applyBorder="1" applyAlignment="1">
      <alignment horizontal="center" vertical="center"/>
    </xf>
    <xf numFmtId="164" fontId="28" fillId="0" borderId="12" xfId="0" applyNumberFormat="1" applyFont="1" applyBorder="1" applyAlignment="1">
      <alignment horizontal="center" vertical="center"/>
    </xf>
    <xf numFmtId="44" fontId="117" fillId="0" borderId="24" xfId="0" applyNumberFormat="1" applyFont="1" applyBorder="1" applyAlignment="1">
      <alignment horizontal="center" vertical="center"/>
    </xf>
    <xf numFmtId="166" fontId="117" fillId="0" borderId="24" xfId="0" applyNumberFormat="1" applyFont="1" applyBorder="1" applyAlignment="1">
      <alignment horizontal="center" vertical="center"/>
    </xf>
    <xf numFmtId="166" fontId="134" fillId="0" borderId="24" xfId="0" applyNumberFormat="1" applyFont="1" applyBorder="1" applyAlignment="1">
      <alignment horizontal="center" vertical="center"/>
    </xf>
    <xf numFmtId="166" fontId="117" fillId="0" borderId="24" xfId="0" applyNumberFormat="1" applyFont="1" applyBorder="1" applyAlignment="1">
      <alignment vertical="center"/>
    </xf>
    <xf numFmtId="166" fontId="117" fillId="0" borderId="33" xfId="0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44" fontId="117" fillId="0" borderId="17" xfId="0" applyNumberFormat="1" applyFont="1" applyBorder="1" applyAlignment="1">
      <alignment horizontal="center" vertical="center"/>
    </xf>
    <xf numFmtId="166" fontId="117" fillId="0" borderId="17" xfId="0" applyNumberFormat="1" applyFont="1" applyBorder="1" applyAlignment="1">
      <alignment horizontal="center" vertical="center"/>
    </xf>
    <xf numFmtId="166" fontId="38" fillId="0" borderId="18" xfId="0" applyNumberFormat="1" applyFont="1" applyBorder="1" applyAlignment="1">
      <alignment vertical="center"/>
    </xf>
    <xf numFmtId="0" fontId="6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2" fillId="3" borderId="7" xfId="0" applyFont="1" applyFill="1" applyBorder="1" applyAlignment="1">
      <alignment horizontal="center" vertical="center" wrapText="1"/>
    </xf>
    <xf numFmtId="44" fontId="122" fillId="3" borderId="7" xfId="0" applyNumberFormat="1" applyFont="1" applyFill="1" applyBorder="1" applyAlignment="1">
      <alignment vertical="center"/>
    </xf>
    <xf numFmtId="166" fontId="104" fillId="0" borderId="7" xfId="0" applyNumberFormat="1" applyFont="1" applyBorder="1" applyAlignment="1">
      <alignment horizontal="center" vertical="center"/>
    </xf>
    <xf numFmtId="166" fontId="108" fillId="3" borderId="24" xfId="0" applyNumberFormat="1" applyFont="1" applyFill="1" applyBorder="1" applyAlignment="1">
      <alignment horizontal="center" vertical="center"/>
    </xf>
    <xf numFmtId="166" fontId="108" fillId="3" borderId="24" xfId="0" applyNumberFormat="1" applyFont="1" applyFill="1" applyBorder="1" applyAlignment="1">
      <alignment vertical="center"/>
    </xf>
    <xf numFmtId="166" fontId="108" fillId="0" borderId="24" xfId="0" applyNumberFormat="1" applyFont="1" applyBorder="1" applyAlignment="1">
      <alignment vertical="center"/>
    </xf>
    <xf numFmtId="44" fontId="65" fillId="3" borderId="33" xfId="0" applyNumberFormat="1" applyFont="1" applyFill="1" applyBorder="1" applyAlignment="1">
      <alignment horizontal="center" vertical="center"/>
    </xf>
    <xf numFmtId="43" fontId="26" fillId="3" borderId="4" xfId="0" applyNumberFormat="1" applyFont="1" applyFill="1" applyBorder="1" applyAlignment="1">
      <alignment vertical="center" wrapText="1"/>
    </xf>
    <xf numFmtId="43" fontId="110" fillId="4" borderId="4" xfId="0" applyNumberFormat="1" applyFont="1" applyFill="1" applyBorder="1" applyAlignment="1">
      <alignment vertical="center"/>
    </xf>
    <xf numFmtId="166" fontId="117" fillId="3" borderId="4" xfId="0" applyNumberFormat="1" applyFont="1" applyFill="1" applyBorder="1" applyAlignment="1">
      <alignment horizontal="center" vertical="center"/>
    </xf>
    <xf numFmtId="44" fontId="37" fillId="3" borderId="4" xfId="0" applyNumberFormat="1" applyFont="1" applyFill="1" applyBorder="1" applyAlignment="1">
      <alignment horizontal="center" vertical="center"/>
    </xf>
    <xf numFmtId="166" fontId="37" fillId="4" borderId="4" xfId="0" applyNumberFormat="1" applyFont="1" applyFill="1" applyBorder="1" applyAlignment="1">
      <alignment vertical="center"/>
    </xf>
    <xf numFmtId="166" fontId="37" fillId="0" borderId="4" xfId="0" applyNumberFormat="1" applyFont="1" applyBorder="1" applyAlignment="1">
      <alignment vertical="center"/>
    </xf>
    <xf numFmtId="0" fontId="21" fillId="3" borderId="27" xfId="0" applyFont="1" applyFill="1" applyBorder="1" applyAlignment="1">
      <alignment horizontal="center" vertical="center"/>
    </xf>
    <xf numFmtId="44" fontId="37" fillId="3" borderId="24" xfId="0" applyNumberFormat="1" applyFont="1" applyFill="1" applyBorder="1" applyAlignment="1">
      <alignment horizontal="center" vertical="center"/>
    </xf>
    <xf numFmtId="166" fontId="37" fillId="4" borderId="24" xfId="0" applyNumberFormat="1" applyFont="1" applyFill="1" applyBorder="1" applyAlignment="1">
      <alignment vertical="center"/>
    </xf>
    <xf numFmtId="166" fontId="37" fillId="0" borderId="32" xfId="0" applyNumberFormat="1" applyFont="1" applyBorder="1" applyAlignment="1">
      <alignment vertical="center"/>
    </xf>
    <xf numFmtId="166" fontId="37" fillId="0" borderId="24" xfId="0" applyNumberFormat="1" applyFont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166" fontId="37" fillId="4" borderId="7" xfId="0" applyNumberFormat="1" applyFont="1" applyFill="1" applyBorder="1" applyAlignment="1">
      <alignment vertical="center"/>
    </xf>
    <xf numFmtId="166" fontId="37" fillId="0" borderId="7" xfId="0" applyNumberFormat="1" applyFont="1" applyBorder="1" applyAlignment="1">
      <alignment vertical="center"/>
    </xf>
    <xf numFmtId="0" fontId="17" fillId="3" borderId="23" xfId="0" applyFont="1" applyFill="1" applyBorder="1" applyAlignment="1">
      <alignment horizontal="center" vertical="center"/>
    </xf>
    <xf numFmtId="166" fontId="65" fillId="0" borderId="0" xfId="0" applyNumberFormat="1" applyFont="1" applyAlignment="1">
      <alignment horizontal="center"/>
    </xf>
    <xf numFmtId="0" fontId="137" fillId="0" borderId="0" xfId="0" applyFont="1"/>
    <xf numFmtId="0" fontId="90" fillId="0" borderId="0" xfId="0" applyFont="1" applyAlignment="1">
      <alignment vertical="center"/>
    </xf>
    <xf numFmtId="166" fontId="23" fillId="0" borderId="0" xfId="0" applyNumberFormat="1" applyFont="1" applyAlignment="1">
      <alignment vertical="center"/>
    </xf>
    <xf numFmtId="166" fontId="90" fillId="0" borderId="0" xfId="0" applyNumberFormat="1" applyFont="1" applyAlignment="1">
      <alignment vertical="center"/>
    </xf>
    <xf numFmtId="0" fontId="95" fillId="0" borderId="0" xfId="0" applyFont="1"/>
    <xf numFmtId="0" fontId="90" fillId="0" borderId="0" xfId="0" applyFont="1"/>
    <xf numFmtId="0" fontId="24" fillId="0" borderId="0" xfId="0" applyFont="1"/>
    <xf numFmtId="166" fontId="90" fillId="0" borderId="0" xfId="0" applyNumberFormat="1" applyFont="1"/>
    <xf numFmtId="0" fontId="8" fillId="0" borderId="0" xfId="0" applyFont="1" applyAlignment="1">
      <alignment horizontal="left"/>
    </xf>
    <xf numFmtId="0" fontId="124" fillId="0" borderId="0" xfId="0" applyFont="1"/>
    <xf numFmtId="44" fontId="15" fillId="0" borderId="0" xfId="0" applyNumberFormat="1" applyFont="1"/>
    <xf numFmtId="44" fontId="138" fillId="3" borderId="0" xfId="0" applyNumberFormat="1" applyFont="1" applyFill="1" applyAlignment="1">
      <alignment vertical="center"/>
    </xf>
    <xf numFmtId="44" fontId="3" fillId="0" borderId="0" xfId="0" applyNumberFormat="1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166" fontId="16" fillId="0" borderId="0" xfId="0" applyNumberFormat="1" applyFont="1"/>
    <xf numFmtId="44" fontId="55" fillId="0" borderId="0" xfId="0" applyNumberFormat="1" applyFont="1"/>
    <xf numFmtId="44" fontId="65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44" fontId="65" fillId="0" borderId="0" xfId="0" applyNumberFormat="1" applyFont="1"/>
    <xf numFmtId="44" fontId="16" fillId="0" borderId="0" xfId="0" applyNumberFormat="1" applyFont="1"/>
    <xf numFmtId="166" fontId="99" fillId="0" borderId="0" xfId="0" applyNumberFormat="1" applyFont="1"/>
    <xf numFmtId="166" fontId="65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44" fontId="22" fillId="0" borderId="0" xfId="0" applyNumberFormat="1" applyFont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44" fontId="19" fillId="0" borderId="0" xfId="0" applyNumberFormat="1" applyFont="1" applyAlignment="1">
      <alignment horizontal="center"/>
    </xf>
    <xf numFmtId="166" fontId="66" fillId="0" borderId="0" xfId="0" applyNumberFormat="1" applyFont="1" applyAlignment="1">
      <alignment horizontal="center"/>
    </xf>
    <xf numFmtId="0" fontId="39" fillId="0" borderId="0" xfId="0" applyFont="1"/>
    <xf numFmtId="0" fontId="45" fillId="0" borderId="0" xfId="0" applyFont="1"/>
    <xf numFmtId="166" fontId="104" fillId="3" borderId="4" xfId="0" applyNumberFormat="1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49" xfId="0" applyFont="1" applyFill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6" borderId="41" xfId="0" applyFont="1" applyFill="1" applyBorder="1" applyAlignment="1">
      <alignment horizontal="center" vertical="center"/>
    </xf>
    <xf numFmtId="0" fontId="20" fillId="6" borderId="56" xfId="0" applyFont="1" applyFill="1" applyBorder="1" applyAlignment="1">
      <alignment horizontal="center" vertical="center"/>
    </xf>
    <xf numFmtId="0" fontId="20" fillId="6" borderId="47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87" fillId="6" borderId="11" xfId="0" applyFont="1" applyFill="1" applyBorder="1" applyAlignment="1">
      <alignment horizontal="center" vertical="center"/>
    </xf>
    <xf numFmtId="0" fontId="87" fillId="6" borderId="12" xfId="0" applyFont="1" applyFill="1" applyBorder="1" applyAlignment="1">
      <alignment horizontal="center" vertical="center"/>
    </xf>
    <xf numFmtId="0" fontId="87" fillId="6" borderId="9" xfId="0" applyFont="1" applyFill="1" applyBorder="1" applyAlignment="1">
      <alignment horizontal="center" vertical="center"/>
    </xf>
    <xf numFmtId="0" fontId="105" fillId="6" borderId="11" xfId="0" applyFont="1" applyFill="1" applyBorder="1" applyAlignment="1">
      <alignment horizontal="center" vertical="center"/>
    </xf>
    <xf numFmtId="0" fontId="105" fillId="6" borderId="12" xfId="0" applyFont="1" applyFill="1" applyBorder="1" applyAlignment="1">
      <alignment horizontal="center" vertical="center"/>
    </xf>
    <xf numFmtId="0" fontId="105" fillId="6" borderId="6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24" fillId="6" borderId="50" xfId="0" applyFont="1" applyFill="1" applyBorder="1" applyAlignment="1">
      <alignment horizontal="center" vertical="center"/>
    </xf>
    <xf numFmtId="0" fontId="124" fillId="6" borderId="31" xfId="0" applyFont="1" applyFill="1" applyBorder="1" applyAlignment="1">
      <alignment horizontal="center" vertical="center"/>
    </xf>
    <xf numFmtId="0" fontId="58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6" fillId="6" borderId="13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63" fillId="0" borderId="0" xfId="0" applyFont="1" applyAlignment="1">
      <alignment horizontal="center"/>
    </xf>
    <xf numFmtId="166" fontId="58" fillId="0" borderId="0" xfId="0" applyNumberFormat="1" applyFont="1" applyAlignment="1">
      <alignment horizontal="center"/>
    </xf>
    <xf numFmtId="0" fontId="20" fillId="6" borderId="68" xfId="0" applyFont="1" applyFill="1" applyBorder="1" applyAlignment="1">
      <alignment horizontal="center" vertical="center"/>
    </xf>
    <xf numFmtId="0" fontId="20" fillId="6" borderId="69" xfId="0" applyFont="1" applyFill="1" applyBorder="1" applyAlignment="1">
      <alignment horizontal="center" vertical="center"/>
    </xf>
    <xf numFmtId="0" fontId="20" fillId="6" borderId="48" xfId="0" applyFont="1" applyFill="1" applyBorder="1" applyAlignment="1">
      <alignment horizontal="center" vertical="center"/>
    </xf>
    <xf numFmtId="0" fontId="20" fillId="6" borderId="66" xfId="0" applyFont="1" applyFill="1" applyBorder="1" applyAlignment="1">
      <alignment horizontal="center" vertical="center"/>
    </xf>
    <xf numFmtId="0" fontId="20" fillId="6" borderId="67" xfId="0" applyFont="1" applyFill="1" applyBorder="1" applyAlignment="1">
      <alignment horizontal="center" vertical="center"/>
    </xf>
    <xf numFmtId="0" fontId="20" fillId="6" borderId="46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horizontal="center" vertical="center"/>
    </xf>
    <xf numFmtId="0" fontId="78" fillId="6" borderId="58" xfId="0" applyFont="1" applyFill="1" applyBorder="1" applyAlignment="1">
      <alignment horizontal="center" vertical="center"/>
    </xf>
    <xf numFmtId="0" fontId="78" fillId="6" borderId="0" xfId="0" applyFont="1" applyFill="1" applyAlignment="1">
      <alignment horizontal="center" vertical="center"/>
    </xf>
    <xf numFmtId="0" fontId="78" fillId="6" borderId="39" xfId="0" applyFont="1" applyFill="1" applyBorder="1" applyAlignment="1">
      <alignment horizontal="center" vertical="center"/>
    </xf>
    <xf numFmtId="0" fontId="81" fillId="6" borderId="13" xfId="0" applyFont="1" applyFill="1" applyBorder="1" applyAlignment="1">
      <alignment horizontal="center" vertical="center" wrapText="1"/>
    </xf>
    <xf numFmtId="0" fontId="81" fillId="6" borderId="49" xfId="0" applyFont="1" applyFill="1" applyBorder="1" applyAlignment="1">
      <alignment horizontal="center" vertical="center" wrapText="1"/>
    </xf>
    <xf numFmtId="0" fontId="81" fillId="6" borderId="20" xfId="0" applyFont="1" applyFill="1" applyBorder="1" applyAlignment="1">
      <alignment horizontal="center" vertical="center" wrapText="1"/>
    </xf>
    <xf numFmtId="0" fontId="123" fillId="6" borderId="11" xfId="0" applyFont="1" applyFill="1" applyBorder="1" applyAlignment="1">
      <alignment horizontal="center" vertical="center" wrapText="1"/>
    </xf>
    <xf numFmtId="0" fontId="123" fillId="6" borderId="12" xfId="0" applyFont="1" applyFill="1" applyBorder="1" applyAlignment="1">
      <alignment horizontal="center" vertical="center" wrapText="1"/>
    </xf>
    <xf numFmtId="0" fontId="123" fillId="6" borderId="6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44" fontId="65" fillId="6" borderId="11" xfId="0" applyNumberFormat="1" applyFont="1" applyFill="1" applyBorder="1" applyAlignment="1">
      <alignment horizontal="center" vertical="center"/>
    </xf>
    <xf numFmtId="44" fontId="65" fillId="6" borderId="12" xfId="0" applyNumberFormat="1" applyFont="1" applyFill="1" applyBorder="1" applyAlignment="1">
      <alignment horizontal="center" vertical="center"/>
    </xf>
    <xf numFmtId="44" fontId="65" fillId="6" borderId="6" xfId="0" applyNumberFormat="1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 wrapText="1"/>
    </xf>
    <xf numFmtId="0" fontId="20" fillId="6" borderId="49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52" fillId="0" borderId="11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44" fontId="52" fillId="6" borderId="11" xfId="0" applyNumberFormat="1" applyFont="1" applyFill="1" applyBorder="1" applyAlignment="1">
      <alignment horizontal="center" vertical="center"/>
    </xf>
    <xf numFmtId="44" fontId="52" fillId="6" borderId="12" xfId="0" applyNumberFormat="1" applyFont="1" applyFill="1" applyBorder="1" applyAlignment="1">
      <alignment horizontal="center" vertical="center"/>
    </xf>
    <xf numFmtId="44" fontId="52" fillId="6" borderId="6" xfId="0" applyNumberFormat="1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166" fontId="6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6" fontId="65" fillId="0" borderId="0" xfId="0" applyNumberFormat="1" applyFont="1" applyAlignment="1">
      <alignment horizontal="left"/>
    </xf>
    <xf numFmtId="0" fontId="16" fillId="6" borderId="41" xfId="0" applyFont="1" applyFill="1" applyBorder="1" applyAlignment="1">
      <alignment horizontal="center" vertical="center"/>
    </xf>
    <xf numFmtId="0" fontId="16" fillId="6" borderId="56" xfId="0" applyFont="1" applyFill="1" applyBorder="1" applyAlignment="1">
      <alignment horizontal="center" vertical="center"/>
    </xf>
    <xf numFmtId="0" fontId="16" fillId="6" borderId="47" xfId="0" applyFont="1" applyFill="1" applyBorder="1" applyAlignment="1">
      <alignment horizontal="center" vertical="center"/>
    </xf>
    <xf numFmtId="0" fontId="16" fillId="6" borderId="50" xfId="0" applyFont="1" applyFill="1" applyBorder="1" applyAlignment="1">
      <alignment horizontal="center" vertical="center"/>
    </xf>
    <xf numFmtId="0" fontId="16" fillId="6" borderId="57" xfId="0" applyFont="1" applyFill="1" applyBorder="1" applyAlignment="1">
      <alignment horizontal="center" vertical="center"/>
    </xf>
    <xf numFmtId="0" fontId="16" fillId="6" borderId="40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38" xfId="0" applyFont="1" applyFill="1" applyBorder="1" applyAlignment="1">
      <alignment horizontal="center" vertical="center"/>
    </xf>
    <xf numFmtId="0" fontId="36" fillId="6" borderId="13" xfId="0" applyFont="1" applyFill="1" applyBorder="1" applyAlignment="1">
      <alignment horizontal="center" vertical="center"/>
    </xf>
    <xf numFmtId="0" fontId="36" fillId="6" borderId="38" xfId="0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7" borderId="13" xfId="0" applyFont="1" applyFill="1" applyBorder="1" applyAlignment="1">
      <alignment horizontal="center" vertical="center"/>
    </xf>
    <xf numFmtId="0" fontId="36" fillId="7" borderId="49" xfId="0" applyFont="1" applyFill="1" applyBorder="1" applyAlignment="1">
      <alignment horizontal="center" vertical="center"/>
    </xf>
    <xf numFmtId="0" fontId="36" fillId="7" borderId="20" xfId="0" applyFont="1" applyFill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0" fontId="28" fillId="6" borderId="49" xfId="0" applyFont="1" applyFill="1" applyBorder="1" applyAlignment="1">
      <alignment horizontal="center" vertical="center"/>
    </xf>
    <xf numFmtId="0" fontId="28" fillId="6" borderId="20" xfId="0" applyFont="1" applyFill="1" applyBorder="1" applyAlignment="1">
      <alignment horizontal="center" vertical="center"/>
    </xf>
    <xf numFmtId="166" fontId="63" fillId="0" borderId="0" xfId="0" applyNumberFormat="1" applyFont="1" applyAlignment="1">
      <alignment horizontal="center"/>
    </xf>
    <xf numFmtId="0" fontId="17" fillId="6" borderId="4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44" fontId="6" fillId="0" borderId="0" xfId="0" applyNumberFormat="1" applyFont="1"/>
    <xf numFmtId="44" fontId="39" fillId="0" borderId="0" xfId="0" applyNumberFormat="1" applyFont="1"/>
    <xf numFmtId="44" fontId="28" fillId="0" borderId="0" xfId="0" applyNumberFormat="1" applyFont="1" applyAlignment="1">
      <alignment horizontal="center"/>
    </xf>
    <xf numFmtId="44" fontId="10" fillId="0" borderId="0" xfId="0" applyNumberFormat="1" applyFont="1"/>
    <xf numFmtId="44" fontId="139" fillId="0" borderId="0" xfId="0" applyNumberFormat="1" applyFont="1"/>
    <xf numFmtId="44" fontId="28" fillId="0" borderId="0" xfId="0" applyNumberFormat="1" applyFont="1"/>
    <xf numFmtId="0" fontId="87" fillId="8" borderId="11" xfId="0" applyFont="1" applyFill="1" applyBorder="1" applyAlignment="1">
      <alignment horizontal="center" vertical="center"/>
    </xf>
    <xf numFmtId="0" fontId="87" fillId="8" borderId="12" xfId="0" applyFont="1" applyFill="1" applyBorder="1" applyAlignment="1">
      <alignment horizontal="center" vertical="center"/>
    </xf>
    <xf numFmtId="0" fontId="87" fillId="8" borderId="6" xfId="0" applyFont="1" applyFill="1" applyBorder="1" applyAlignment="1">
      <alignment horizontal="center" vertical="center"/>
    </xf>
    <xf numFmtId="44" fontId="62" fillId="0" borderId="24" xfId="0" applyNumberFormat="1" applyFont="1" applyBorder="1" applyAlignment="1">
      <alignment horizontal="center" vertical="center" wrapText="1"/>
    </xf>
    <xf numFmtId="44" fontId="104" fillId="0" borderId="24" xfId="0" applyNumberFormat="1" applyFont="1" applyBorder="1" applyAlignment="1">
      <alignment horizontal="center" vertical="center" wrapText="1"/>
    </xf>
    <xf numFmtId="44" fontId="45" fillId="0" borderId="24" xfId="0" applyNumberFormat="1" applyFont="1" applyBorder="1" applyAlignment="1">
      <alignment horizontal="center" vertical="center"/>
    </xf>
    <xf numFmtId="44" fontId="136" fillId="0" borderId="24" xfId="0" applyNumberFormat="1" applyFont="1" applyBorder="1" applyAlignment="1">
      <alignment vertical="center"/>
    </xf>
    <xf numFmtId="166" fontId="26" fillId="0" borderId="33" xfId="0" applyNumberFormat="1" applyFont="1" applyBorder="1" applyAlignment="1">
      <alignment vertical="center"/>
    </xf>
    <xf numFmtId="0" fontId="122" fillId="3" borderId="17" xfId="0" applyFont="1" applyFill="1" applyBorder="1" applyAlignment="1">
      <alignment horizontal="center" vertical="center" wrapText="1"/>
    </xf>
    <xf numFmtId="44" fontId="122" fillId="3" borderId="17" xfId="0" applyNumberFormat="1" applyFont="1" applyFill="1" applyBorder="1" applyAlignment="1">
      <alignment vertical="center"/>
    </xf>
    <xf numFmtId="166" fontId="104" fillId="3" borderId="17" xfId="0" applyNumberFormat="1" applyFont="1" applyFill="1" applyBorder="1" applyAlignment="1">
      <alignment horizontal="center" vertical="center"/>
    </xf>
    <xf numFmtId="166" fontId="104" fillId="0" borderId="17" xfId="0" applyNumberFormat="1" applyFont="1" applyBorder="1" applyAlignment="1">
      <alignment horizontal="center" vertical="center"/>
    </xf>
    <xf numFmtId="44" fontId="45" fillId="0" borderId="17" xfId="0" applyNumberFormat="1" applyFont="1" applyBorder="1" applyAlignment="1">
      <alignment vertical="center"/>
    </xf>
    <xf numFmtId="166" fontId="26" fillId="0" borderId="18" xfId="0" applyNumberFormat="1" applyFont="1" applyBorder="1" applyAlignment="1">
      <alignment vertical="center"/>
    </xf>
    <xf numFmtId="166" fontId="31" fillId="0" borderId="12" xfId="0" applyNumberFormat="1" applyFont="1" applyBorder="1" applyAlignment="1">
      <alignment vertical="center"/>
    </xf>
    <xf numFmtId="0" fontId="52" fillId="0" borderId="6" xfId="0" applyFont="1" applyBorder="1" applyAlignment="1">
      <alignment horizontal="center" vertical="center"/>
    </xf>
    <xf numFmtId="44" fontId="109" fillId="3" borderId="17" xfId="0" applyNumberFormat="1" applyFont="1" applyFill="1" applyBorder="1" applyAlignment="1">
      <alignment horizontal="center" vertical="center"/>
    </xf>
    <xf numFmtId="166" fontId="109" fillId="4" borderId="17" xfId="0" applyNumberFormat="1" applyFont="1" applyFill="1" applyBorder="1" applyAlignment="1">
      <alignment horizontal="center" vertical="center"/>
    </xf>
    <xf numFmtId="166" fontId="108" fillId="3" borderId="17" xfId="0" applyNumberFormat="1" applyFont="1" applyFill="1" applyBorder="1" applyAlignment="1">
      <alignment vertical="center"/>
    </xf>
    <xf numFmtId="166" fontId="108" fillId="0" borderId="17" xfId="0" applyNumberFormat="1" applyFont="1" applyBorder="1" applyAlignment="1">
      <alignment vertical="center"/>
    </xf>
    <xf numFmtId="0" fontId="50" fillId="3" borderId="18" xfId="0" applyFont="1" applyFill="1" applyBorder="1"/>
    <xf numFmtId="44" fontId="13" fillId="3" borderId="7" xfId="0" applyNumberFormat="1" applyFont="1" applyFill="1" applyBorder="1" applyAlignment="1">
      <alignment vertical="center"/>
    </xf>
    <xf numFmtId="44" fontId="92" fillId="4" borderId="7" xfId="0" applyNumberFormat="1" applyFont="1" applyFill="1" applyBorder="1" applyAlignment="1">
      <alignment vertical="center"/>
    </xf>
    <xf numFmtId="44" fontId="7" fillId="0" borderId="7" xfId="0" applyNumberFormat="1" applyFont="1" applyBorder="1" applyAlignment="1">
      <alignment vertical="center"/>
    </xf>
    <xf numFmtId="44" fontId="27" fillId="3" borderId="7" xfId="0" applyNumberFormat="1" applyFont="1" applyFill="1" applyBorder="1" applyAlignment="1">
      <alignment horizontal="center" vertical="center"/>
    </xf>
    <xf numFmtId="166" fontId="13" fillId="0" borderId="7" xfId="0" applyNumberFormat="1" applyFont="1" applyBorder="1" applyAlignment="1">
      <alignment vertical="center"/>
    </xf>
    <xf numFmtId="166" fontId="13" fillId="3" borderId="7" xfId="0" applyNumberFormat="1" applyFont="1" applyFill="1" applyBorder="1" applyAlignment="1">
      <alignment vertical="center"/>
    </xf>
    <xf numFmtId="44" fontId="52" fillId="3" borderId="23" xfId="0" applyNumberFormat="1" applyFont="1" applyFill="1" applyBorder="1" applyAlignment="1">
      <alignment horizontal="center" vertical="center"/>
    </xf>
    <xf numFmtId="0" fontId="58" fillId="0" borderId="20" xfId="0" applyFont="1" applyBorder="1" applyAlignment="1">
      <alignment horizontal="center" vertical="center"/>
    </xf>
  </cellXfs>
  <cellStyles count="7">
    <cellStyle name="Moneda" xfId="1" builtinId="4"/>
    <cellStyle name="Normal" xfId="0" builtinId="0"/>
    <cellStyle name="Normal 10" xfId="2" xr:uid="{00000000-0005-0000-0000-000004000000}"/>
    <cellStyle name="Normal 11" xfId="3" xr:uid="{00000000-0005-0000-0000-000005000000}"/>
    <cellStyle name="Normal 3" xfId="4" xr:uid="{00000000-0005-0000-0000-000006000000}"/>
    <cellStyle name="Normal 5" xfId="5" xr:uid="{00000000-0005-0000-0000-000007000000}"/>
    <cellStyle name="Normal 9" xfId="6" xr:uid="{00000000-0005-0000-0000-000008000000}"/>
  </cellStyles>
  <dxfs count="0"/>
  <tableStyles count="0" defaultTableStyle="TableStyleMedium9" defaultPivotStyle="PivotStyleLight16"/>
  <colors>
    <mruColors>
      <color rgb="FF0099CC"/>
      <color rgb="FF66FFFF"/>
      <color rgb="FFFF6699"/>
      <color rgb="FFFF99FF"/>
      <color rgb="FF6666FF"/>
      <color rgb="FF66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ILLA%20%202019\JOSEPH%20%20ENERO%20NUEVA%202019\SACADOS%20EN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>
        <row r="37">
          <cell r="L37">
            <v>24.72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>
    <tabColor theme="3"/>
  </sheetPr>
  <dimension ref="B2:M28"/>
  <sheetViews>
    <sheetView zoomScale="71" zoomScaleNormal="71" workbookViewId="0">
      <selection activeCell="F10" sqref="F10"/>
    </sheetView>
  </sheetViews>
  <sheetFormatPr baseColWidth="10" defaultRowHeight="12.75" x14ac:dyDescent="0.2"/>
  <cols>
    <col min="1" max="1" width="0.7109375" style="6" customWidth="1"/>
    <col min="2" max="2" width="4.7109375" style="6" customWidth="1"/>
    <col min="3" max="3" width="15" style="144" customWidth="1"/>
    <col min="4" max="4" width="16.42578125" style="144" customWidth="1"/>
    <col min="5" max="5" width="13.28515625" style="6" customWidth="1"/>
    <col min="6" max="8" width="13.85546875" style="6" customWidth="1"/>
    <col min="9" max="9" width="17.42578125" style="6" customWidth="1"/>
    <col min="10" max="10" width="16.140625" style="6" customWidth="1"/>
    <col min="11" max="11" width="28.42578125" style="6" customWidth="1"/>
    <col min="12" max="16384" width="11.42578125" style="6"/>
  </cols>
  <sheetData>
    <row r="2" spans="2:13" ht="30" customHeight="1" x14ac:dyDescent="0.25">
      <c r="E2" s="772" t="s">
        <v>181</v>
      </c>
      <c r="F2" s="773"/>
      <c r="G2" s="773"/>
      <c r="H2" s="773"/>
      <c r="I2" s="773"/>
    </row>
    <row r="3" spans="2:13" ht="13.5" thickBot="1" x14ac:dyDescent="0.25"/>
    <row r="4" spans="2:13" ht="80.25" customHeight="1" thickBot="1" x14ac:dyDescent="0.25">
      <c r="B4" s="89" t="s">
        <v>13</v>
      </c>
      <c r="C4" s="154" t="s">
        <v>28</v>
      </c>
      <c r="D4" s="154" t="s">
        <v>14</v>
      </c>
      <c r="E4" s="90" t="s">
        <v>15</v>
      </c>
      <c r="F4" s="91" t="s">
        <v>16</v>
      </c>
      <c r="G4" s="91" t="s">
        <v>50</v>
      </c>
      <c r="H4" s="91" t="s">
        <v>160</v>
      </c>
      <c r="I4" s="91" t="s">
        <v>17</v>
      </c>
      <c r="J4" s="91" t="s">
        <v>18</v>
      </c>
      <c r="K4" s="92" t="s">
        <v>19</v>
      </c>
    </row>
    <row r="5" spans="2:13" ht="21" customHeight="1" thickBot="1" x14ac:dyDescent="0.25">
      <c r="B5" s="775" t="s">
        <v>62</v>
      </c>
      <c r="C5" s="776"/>
      <c r="D5" s="776"/>
      <c r="E5" s="776"/>
      <c r="F5" s="776"/>
      <c r="G5" s="776"/>
      <c r="H5" s="776"/>
      <c r="I5" s="776"/>
      <c r="J5" s="776"/>
      <c r="K5" s="777"/>
    </row>
    <row r="6" spans="2:13" ht="66" customHeight="1" thickBot="1" x14ac:dyDescent="0.25">
      <c r="B6" s="181">
        <v>1</v>
      </c>
      <c r="C6" s="314" t="s">
        <v>72</v>
      </c>
      <c r="D6" s="386">
        <v>525</v>
      </c>
      <c r="E6" s="387">
        <v>15.75</v>
      </c>
      <c r="F6" s="388">
        <v>38.06</v>
      </c>
      <c r="G6" s="388">
        <v>0</v>
      </c>
      <c r="H6" s="388">
        <v>25.62</v>
      </c>
      <c r="I6" s="389">
        <f>SUM(E6:H6)</f>
        <v>79.430000000000007</v>
      </c>
      <c r="J6" s="389">
        <f>+D6-I6</f>
        <v>445.57</v>
      </c>
      <c r="K6" s="184"/>
    </row>
    <row r="7" spans="2:13" s="67" customFormat="1" ht="27" customHeight="1" thickBot="1" x14ac:dyDescent="0.25">
      <c r="B7" s="780" t="s">
        <v>5</v>
      </c>
      <c r="C7" s="781"/>
      <c r="D7" s="781"/>
      <c r="E7" s="781"/>
      <c r="F7" s="781"/>
      <c r="G7" s="781"/>
      <c r="H7" s="781"/>
      <c r="I7" s="781"/>
      <c r="J7" s="781"/>
      <c r="K7" s="782"/>
      <c r="L7" s="234"/>
      <c r="M7" s="234"/>
    </row>
    <row r="8" spans="2:13" s="67" customFormat="1" ht="66.75" customHeight="1" x14ac:dyDescent="0.2">
      <c r="B8" s="262">
        <v>2</v>
      </c>
      <c r="C8" s="480" t="s">
        <v>150</v>
      </c>
      <c r="D8" s="707">
        <v>1040</v>
      </c>
      <c r="E8" s="708">
        <v>30</v>
      </c>
      <c r="F8" s="708">
        <v>0</v>
      </c>
      <c r="G8" s="708">
        <v>75.400000000000006</v>
      </c>
      <c r="H8" s="709">
        <v>62.67</v>
      </c>
      <c r="I8" s="710">
        <f>SUM(E8:H8)</f>
        <v>168.07</v>
      </c>
      <c r="J8" s="708">
        <f>+D8-I8</f>
        <v>871.93000000000006</v>
      </c>
      <c r="K8" s="711"/>
    </row>
    <row r="9" spans="2:13" s="67" customFormat="1" ht="66.75" customHeight="1" thickBot="1" x14ac:dyDescent="0.25">
      <c r="B9" s="99">
        <v>3</v>
      </c>
      <c r="C9" s="712" t="s">
        <v>48</v>
      </c>
      <c r="D9" s="713">
        <v>420</v>
      </c>
      <c r="E9" s="714">
        <v>12.6</v>
      </c>
      <c r="F9" s="714">
        <v>30.45</v>
      </c>
      <c r="G9" s="714">
        <v>0</v>
      </c>
      <c r="H9" s="714">
        <v>0</v>
      </c>
      <c r="I9" s="714">
        <f>SUM(E9:H9)</f>
        <v>43.05</v>
      </c>
      <c r="J9" s="714">
        <f>+D9-I9</f>
        <v>376.95</v>
      </c>
      <c r="K9" s="715"/>
    </row>
    <row r="10" spans="2:13" ht="42.75" customHeight="1" thickBot="1" x14ac:dyDescent="0.25">
      <c r="B10" s="778" t="s">
        <v>8</v>
      </c>
      <c r="C10" s="779"/>
      <c r="D10" s="597">
        <f>SUM(D6:D9)</f>
        <v>1985</v>
      </c>
      <c r="E10" s="412">
        <f>SUM(E6:E9)</f>
        <v>58.35</v>
      </c>
      <c r="F10" s="598">
        <f>SUM(F6:F9)</f>
        <v>68.510000000000005</v>
      </c>
      <c r="G10" s="598">
        <f t="shared" ref="E10:J10" si="0">SUM(G6:G9)</f>
        <v>75.400000000000006</v>
      </c>
      <c r="H10" s="412">
        <f t="shared" si="0"/>
        <v>88.29</v>
      </c>
      <c r="I10" s="412">
        <f t="shared" si="0"/>
        <v>290.55</v>
      </c>
      <c r="J10" s="412">
        <f t="shared" si="0"/>
        <v>1694.45</v>
      </c>
      <c r="K10" s="254" t="s">
        <v>61</v>
      </c>
    </row>
    <row r="11" spans="2:13" x14ac:dyDescent="0.2">
      <c r="B11" s="13"/>
      <c r="D11" s="238"/>
      <c r="E11" s="14"/>
      <c r="F11" s="14"/>
      <c r="G11" s="14"/>
      <c r="H11" s="14"/>
      <c r="I11" s="14"/>
      <c r="J11" s="14"/>
      <c r="K11" s="5"/>
    </row>
    <row r="12" spans="2:13" x14ac:dyDescent="0.2">
      <c r="B12" s="13"/>
      <c r="D12" s="238"/>
      <c r="E12" s="14"/>
      <c r="F12" s="14"/>
      <c r="G12" s="14"/>
      <c r="H12" s="14"/>
      <c r="I12" s="14"/>
      <c r="J12" s="14"/>
      <c r="K12" s="5"/>
    </row>
    <row r="13" spans="2:13" x14ac:dyDescent="0.2">
      <c r="B13" s="13"/>
      <c r="C13" s="237"/>
      <c r="D13" s="238"/>
      <c r="E13" s="14"/>
      <c r="F13" s="14"/>
      <c r="G13" s="14"/>
      <c r="H13" s="14"/>
      <c r="I13" s="14"/>
      <c r="J13" s="14"/>
      <c r="K13" s="5"/>
    </row>
    <row r="14" spans="2:13" x14ac:dyDescent="0.2">
      <c r="B14" s="13"/>
      <c r="C14" s="237"/>
      <c r="D14" s="238"/>
      <c r="E14" s="14"/>
      <c r="F14" s="14"/>
      <c r="G14" s="14"/>
      <c r="H14" s="14"/>
      <c r="I14" s="14"/>
      <c r="J14" s="14"/>
      <c r="K14" s="5"/>
    </row>
    <row r="15" spans="2:13" x14ac:dyDescent="0.2">
      <c r="B15" s="13"/>
      <c r="C15" s="237" t="s">
        <v>185</v>
      </c>
      <c r="D15" s="238"/>
      <c r="E15" s="14"/>
      <c r="F15" s="14"/>
      <c r="G15" s="14" t="s">
        <v>186</v>
      </c>
      <c r="H15" s="14"/>
      <c r="I15" s="14"/>
      <c r="J15" s="14" t="s">
        <v>188</v>
      </c>
      <c r="K15" s="5"/>
    </row>
    <row r="16" spans="2:13" x14ac:dyDescent="0.2">
      <c r="B16" s="13"/>
      <c r="C16" s="237" t="s">
        <v>184</v>
      </c>
      <c r="D16" s="238"/>
      <c r="E16" s="14"/>
      <c r="F16" s="14"/>
      <c r="G16" s="14" t="s">
        <v>187</v>
      </c>
      <c r="H16" s="14"/>
      <c r="I16" s="14"/>
      <c r="J16" s="14" t="s">
        <v>189</v>
      </c>
      <c r="K16" s="5"/>
    </row>
    <row r="17" spans="2:12" ht="15" x14ac:dyDescent="0.25">
      <c r="B17" s="334"/>
      <c r="C17" s="256"/>
      <c r="D17" s="335"/>
      <c r="E17" s="108"/>
      <c r="F17" s="108"/>
      <c r="G17" s="108"/>
      <c r="H17" s="108"/>
      <c r="I17" s="108"/>
      <c r="J17" s="108"/>
      <c r="K17" s="44"/>
      <c r="L17" s="35"/>
    </row>
    <row r="18" spans="2:12" ht="15" x14ac:dyDescent="0.25">
      <c r="B18" s="44"/>
      <c r="C18" s="256"/>
      <c r="D18" s="256"/>
      <c r="E18" s="44"/>
      <c r="F18" s="44"/>
      <c r="G18" s="44"/>
      <c r="H18" s="44"/>
      <c r="I18" s="44"/>
      <c r="J18" s="44"/>
      <c r="K18" s="44"/>
      <c r="L18" s="35"/>
    </row>
    <row r="19" spans="2:12" ht="15" x14ac:dyDescent="0.25">
      <c r="B19" s="44"/>
      <c r="C19" s="256"/>
      <c r="D19" s="256" t="s">
        <v>173</v>
      </c>
      <c r="E19" s="44"/>
      <c r="F19" s="44"/>
      <c r="G19" s="44" t="s">
        <v>179</v>
      </c>
      <c r="H19" s="44"/>
      <c r="I19" s="44"/>
      <c r="J19" s="44"/>
      <c r="K19" s="44"/>
      <c r="L19" s="35"/>
    </row>
    <row r="20" spans="2:12" ht="15" x14ac:dyDescent="0.25">
      <c r="B20" s="44"/>
      <c r="C20" s="256"/>
      <c r="D20" s="256" t="s">
        <v>190</v>
      </c>
      <c r="E20" s="44"/>
      <c r="F20" s="44"/>
      <c r="G20" s="44" t="s">
        <v>180</v>
      </c>
      <c r="H20" s="44"/>
      <c r="I20" s="44"/>
      <c r="J20" s="44"/>
      <c r="K20" s="35"/>
      <c r="L20" s="35"/>
    </row>
    <row r="21" spans="2:12" ht="15" x14ac:dyDescent="0.25">
      <c r="B21" s="44"/>
      <c r="C21" s="157"/>
      <c r="D21" s="157"/>
      <c r="E21" s="35"/>
      <c r="F21" s="35"/>
      <c r="G21" s="35"/>
      <c r="H21" s="35"/>
      <c r="I21" s="35"/>
      <c r="J21" s="35"/>
      <c r="K21" s="35"/>
      <c r="L21" s="35"/>
    </row>
    <row r="22" spans="2:12" ht="15" x14ac:dyDescent="0.25">
      <c r="B22" s="44"/>
      <c r="C22" s="157"/>
      <c r="D22" s="157"/>
      <c r="E22" s="35"/>
      <c r="F22" s="35"/>
      <c r="G22" s="35"/>
      <c r="H22" s="35"/>
      <c r="I22" s="35"/>
      <c r="J22" s="35"/>
      <c r="K22" s="35"/>
      <c r="L22" s="35"/>
    </row>
    <row r="23" spans="2:12" ht="15" x14ac:dyDescent="0.25">
      <c r="B23" s="35"/>
      <c r="C23" s="157"/>
      <c r="D23" s="157"/>
      <c r="E23" s="44"/>
      <c r="F23" s="44"/>
      <c r="G23" s="44"/>
      <c r="H23" s="44"/>
      <c r="I23" s="35"/>
      <c r="J23" s="35"/>
      <c r="K23" s="35"/>
      <c r="L23" s="35"/>
    </row>
    <row r="24" spans="2:12" ht="15" x14ac:dyDescent="0.25">
      <c r="B24" s="35"/>
      <c r="C24" s="157"/>
      <c r="D24" s="157"/>
      <c r="E24" s="44"/>
      <c r="F24" s="44"/>
      <c r="G24" s="44"/>
      <c r="H24" s="44"/>
      <c r="K24" s="35"/>
      <c r="L24" s="35"/>
    </row>
    <row r="25" spans="2:12" ht="15" x14ac:dyDescent="0.25">
      <c r="B25" s="35"/>
      <c r="C25" s="157"/>
      <c r="D25" s="157"/>
      <c r="E25" s="44"/>
      <c r="F25" s="44"/>
      <c r="G25" s="44"/>
      <c r="H25" s="44"/>
      <c r="K25" s="35"/>
      <c r="L25" s="35"/>
    </row>
    <row r="26" spans="2:12" ht="14.25" x14ac:dyDescent="0.2">
      <c r="B26" s="35"/>
      <c r="C26" s="157"/>
      <c r="D26" s="157"/>
      <c r="E26" s="35"/>
      <c r="F26" s="35"/>
      <c r="G26" s="35"/>
      <c r="H26" s="35"/>
      <c r="I26" s="35"/>
      <c r="J26" s="35"/>
      <c r="K26" s="35"/>
      <c r="L26" s="35"/>
    </row>
    <row r="27" spans="2:12" x14ac:dyDescent="0.2">
      <c r="B27" s="1"/>
      <c r="C27" s="240"/>
      <c r="D27" s="240"/>
      <c r="E27" s="1"/>
      <c r="F27" s="1"/>
      <c r="G27" s="1"/>
      <c r="H27" s="1"/>
      <c r="I27" s="1"/>
      <c r="J27" s="1"/>
      <c r="K27" s="1"/>
    </row>
    <row r="28" spans="2:12" x14ac:dyDescent="0.2">
      <c r="B28" s="1"/>
      <c r="C28" s="240"/>
      <c r="D28" s="240"/>
      <c r="E28" s="1"/>
      <c r="F28" s="1"/>
      <c r="G28" s="1"/>
      <c r="H28" s="1"/>
      <c r="I28" s="1"/>
      <c r="J28" s="1"/>
      <c r="K28" s="1"/>
    </row>
  </sheetData>
  <mergeCells count="3">
    <mergeCell ref="B5:K5"/>
    <mergeCell ref="B10:C10"/>
    <mergeCell ref="B7:K7"/>
  </mergeCells>
  <phoneticPr fontId="4" type="noConversion"/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30EC2"/>
  </sheetPr>
  <dimension ref="A3:J32"/>
  <sheetViews>
    <sheetView topLeftCell="A4" zoomScale="84" zoomScaleNormal="84" workbookViewId="0">
      <selection activeCell="F10" sqref="F10"/>
    </sheetView>
  </sheetViews>
  <sheetFormatPr baseColWidth="10" defaultRowHeight="12.75" x14ac:dyDescent="0.2"/>
  <cols>
    <col min="1" max="1" width="6.5703125" customWidth="1"/>
    <col min="2" max="2" width="20.42578125" customWidth="1"/>
    <col min="3" max="3" width="15.5703125" customWidth="1"/>
    <col min="4" max="4" width="13.5703125" customWidth="1"/>
    <col min="5" max="6" width="14" customWidth="1"/>
    <col min="7" max="7" width="12.140625" customWidth="1"/>
    <col min="8" max="8" width="14.5703125" customWidth="1"/>
    <col min="9" max="9" width="15.5703125" customWidth="1"/>
    <col min="10" max="10" width="42.5703125" customWidth="1"/>
  </cols>
  <sheetData>
    <row r="3" spans="1:10" ht="15.75" x14ac:dyDescent="0.25">
      <c r="A3" s="56"/>
      <c r="B3" s="98"/>
      <c r="C3" s="98"/>
      <c r="D3" s="200" t="str">
        <f>AIP!E1</f>
        <v>PLANILLA DE SUELDO JUNIO 2019</v>
      </c>
      <c r="E3" s="98"/>
      <c r="F3" s="98"/>
      <c r="G3" s="55"/>
      <c r="H3" s="98"/>
      <c r="I3" s="56"/>
      <c r="J3" s="98"/>
    </row>
    <row r="4" spans="1:10" ht="16.5" thickBot="1" x14ac:dyDescent="0.3">
      <c r="A4" s="56"/>
      <c r="B4" s="98"/>
      <c r="C4" s="98"/>
      <c r="D4" s="98"/>
      <c r="E4" s="98"/>
      <c r="F4" s="98"/>
      <c r="G4" s="55"/>
      <c r="H4" s="98"/>
      <c r="I4" s="56"/>
      <c r="J4" s="98"/>
    </row>
    <row r="5" spans="1:10" s="35" customFormat="1" ht="75.75" customHeight="1" thickBot="1" x14ac:dyDescent="0.25">
      <c r="A5" s="251" t="s">
        <v>13</v>
      </c>
      <c r="B5" s="294" t="s">
        <v>1</v>
      </c>
      <c r="C5" s="294" t="s">
        <v>21</v>
      </c>
      <c r="D5" s="294" t="s">
        <v>2</v>
      </c>
      <c r="E5" s="294" t="s">
        <v>16</v>
      </c>
      <c r="F5" s="294" t="s">
        <v>82</v>
      </c>
      <c r="G5" s="294" t="s">
        <v>10</v>
      </c>
      <c r="H5" s="294" t="s">
        <v>25</v>
      </c>
      <c r="I5" s="294" t="s">
        <v>26</v>
      </c>
      <c r="J5" s="295" t="s">
        <v>7</v>
      </c>
    </row>
    <row r="6" spans="1:10" ht="28.5" customHeight="1" thickBot="1" x14ac:dyDescent="0.25">
      <c r="A6" s="830" t="s">
        <v>12</v>
      </c>
      <c r="B6" s="831"/>
      <c r="C6" s="831"/>
      <c r="D6" s="831"/>
      <c r="E6" s="831"/>
      <c r="F6" s="831"/>
      <c r="G6" s="831"/>
      <c r="H6" s="831"/>
      <c r="I6" s="831"/>
      <c r="J6" s="832"/>
    </row>
    <row r="7" spans="1:10" ht="53.25" customHeight="1" x14ac:dyDescent="0.2">
      <c r="A7" s="180">
        <v>1</v>
      </c>
      <c r="B7" s="284" t="s">
        <v>45</v>
      </c>
      <c r="C7" s="721">
        <v>360</v>
      </c>
      <c r="D7" s="722">
        <v>10.8</v>
      </c>
      <c r="E7" s="722">
        <v>0</v>
      </c>
      <c r="F7" s="722">
        <v>26.1</v>
      </c>
      <c r="G7" s="722">
        <v>0</v>
      </c>
      <c r="H7" s="722">
        <f t="shared" ref="H7:H18" si="0">SUM(D7:G7)</f>
        <v>36.900000000000006</v>
      </c>
      <c r="I7" s="723">
        <f t="shared" ref="I7:I18" si="1">+C7-H7</f>
        <v>323.10000000000002</v>
      </c>
      <c r="J7" s="724"/>
    </row>
    <row r="8" spans="1:10" ht="53.25" customHeight="1" x14ac:dyDescent="0.2">
      <c r="A8" s="86">
        <v>2</v>
      </c>
      <c r="B8" s="281" t="s">
        <v>45</v>
      </c>
      <c r="C8" s="368">
        <v>360</v>
      </c>
      <c r="D8" s="369">
        <v>10.8</v>
      </c>
      <c r="E8" s="369">
        <v>0</v>
      </c>
      <c r="F8" s="369">
        <v>0</v>
      </c>
      <c r="G8" s="369">
        <v>0</v>
      </c>
      <c r="H8" s="366">
        <f t="shared" si="0"/>
        <v>10.8</v>
      </c>
      <c r="I8" s="367">
        <f t="shared" si="1"/>
        <v>349.2</v>
      </c>
      <c r="J8" s="293"/>
    </row>
    <row r="9" spans="1:10" ht="53.25" customHeight="1" x14ac:dyDescent="0.2">
      <c r="A9" s="292">
        <v>3</v>
      </c>
      <c r="B9" s="281" t="s">
        <v>46</v>
      </c>
      <c r="C9" s="368">
        <v>315</v>
      </c>
      <c r="D9" s="369">
        <v>9.4499999999999993</v>
      </c>
      <c r="E9" s="369">
        <v>0</v>
      </c>
      <c r="F9" s="369">
        <v>0</v>
      </c>
      <c r="G9" s="369">
        <v>18.899999999999999</v>
      </c>
      <c r="H9" s="366">
        <f t="shared" si="0"/>
        <v>28.349999999999998</v>
      </c>
      <c r="I9" s="367">
        <f t="shared" si="1"/>
        <v>286.64999999999998</v>
      </c>
      <c r="J9" s="293"/>
    </row>
    <row r="10" spans="1:10" ht="53.25" customHeight="1" x14ac:dyDescent="0.2">
      <c r="A10" s="86">
        <v>4</v>
      </c>
      <c r="B10" s="281" t="s">
        <v>46</v>
      </c>
      <c r="C10" s="368">
        <v>315</v>
      </c>
      <c r="D10" s="369">
        <v>9.4499999999999993</v>
      </c>
      <c r="E10" s="369">
        <v>0</v>
      </c>
      <c r="F10" s="369">
        <v>0</v>
      </c>
      <c r="G10" s="369">
        <v>18.899999999999999</v>
      </c>
      <c r="H10" s="366">
        <f t="shared" si="0"/>
        <v>28.349999999999998</v>
      </c>
      <c r="I10" s="367">
        <f t="shared" si="1"/>
        <v>286.64999999999998</v>
      </c>
      <c r="J10" s="293"/>
    </row>
    <row r="11" spans="1:10" ht="53.25" customHeight="1" x14ac:dyDescent="0.2">
      <c r="A11" s="292">
        <v>5</v>
      </c>
      <c r="B11" s="281" t="s">
        <v>46</v>
      </c>
      <c r="C11" s="368">
        <v>315</v>
      </c>
      <c r="D11" s="369">
        <v>9.4499999999999993</v>
      </c>
      <c r="E11" s="369">
        <v>0</v>
      </c>
      <c r="F11" s="369">
        <v>0</v>
      </c>
      <c r="G11" s="369">
        <v>18.899999999999999</v>
      </c>
      <c r="H11" s="366">
        <f t="shared" si="0"/>
        <v>28.349999999999998</v>
      </c>
      <c r="I11" s="367">
        <f t="shared" si="1"/>
        <v>286.64999999999998</v>
      </c>
      <c r="J11" s="293"/>
    </row>
    <row r="12" spans="1:10" s="105" customFormat="1" ht="53.25" customHeight="1" x14ac:dyDescent="0.25">
      <c r="A12" s="86">
        <v>6</v>
      </c>
      <c r="B12" s="276" t="s">
        <v>46</v>
      </c>
      <c r="C12" s="371">
        <v>315</v>
      </c>
      <c r="D12" s="372">
        <v>9.4499999999999993</v>
      </c>
      <c r="E12" s="372">
        <v>0</v>
      </c>
      <c r="F12" s="373">
        <v>22.84</v>
      </c>
      <c r="G12" s="373">
        <v>0</v>
      </c>
      <c r="H12" s="366">
        <f t="shared" si="0"/>
        <v>32.29</v>
      </c>
      <c r="I12" s="370">
        <f t="shared" si="1"/>
        <v>282.70999999999998</v>
      </c>
      <c r="J12" s="258"/>
    </row>
    <row r="13" spans="1:10" s="105" customFormat="1" ht="53.25" customHeight="1" x14ac:dyDescent="0.25">
      <c r="A13" s="292">
        <v>7</v>
      </c>
      <c r="B13" s="276" t="s">
        <v>46</v>
      </c>
      <c r="C13" s="371">
        <v>315</v>
      </c>
      <c r="D13" s="372">
        <v>9.4499999999999993</v>
      </c>
      <c r="E13" s="372">
        <v>22.84</v>
      </c>
      <c r="F13" s="373">
        <v>0</v>
      </c>
      <c r="G13" s="373">
        <v>0</v>
      </c>
      <c r="H13" s="369">
        <f t="shared" si="0"/>
        <v>32.29</v>
      </c>
      <c r="I13" s="370">
        <f t="shared" si="1"/>
        <v>282.70999999999998</v>
      </c>
      <c r="J13" s="258"/>
    </row>
    <row r="14" spans="1:10" s="105" customFormat="1" ht="53.25" customHeight="1" x14ac:dyDescent="0.25">
      <c r="A14" s="86">
        <v>8</v>
      </c>
      <c r="B14" s="276" t="s">
        <v>46</v>
      </c>
      <c r="C14" s="362">
        <v>310</v>
      </c>
      <c r="D14" s="363">
        <v>9.3000000000000007</v>
      </c>
      <c r="E14" s="363">
        <v>22.48</v>
      </c>
      <c r="F14" s="373">
        <v>0</v>
      </c>
      <c r="G14" s="373">
        <v>0</v>
      </c>
      <c r="H14" s="369">
        <f t="shared" si="0"/>
        <v>31.78</v>
      </c>
      <c r="I14" s="370">
        <f t="shared" si="1"/>
        <v>278.22000000000003</v>
      </c>
      <c r="J14" s="258"/>
    </row>
    <row r="15" spans="1:10" s="105" customFormat="1" ht="53.25" customHeight="1" x14ac:dyDescent="0.25">
      <c r="A15" s="292">
        <v>9</v>
      </c>
      <c r="B15" s="276" t="s">
        <v>46</v>
      </c>
      <c r="C15" s="362">
        <v>310</v>
      </c>
      <c r="D15" s="363">
        <v>9.3000000000000007</v>
      </c>
      <c r="E15" s="363">
        <v>0</v>
      </c>
      <c r="F15" s="364">
        <v>22.48</v>
      </c>
      <c r="G15" s="373">
        <v>0</v>
      </c>
      <c r="H15" s="369">
        <f t="shared" ref="H15:H17" si="2">SUM(D15:G15)</f>
        <v>31.78</v>
      </c>
      <c r="I15" s="370">
        <f t="shared" ref="I15:I17" si="3">+C15-H15</f>
        <v>278.22000000000003</v>
      </c>
      <c r="J15" s="258"/>
    </row>
    <row r="16" spans="1:10" s="105" customFormat="1" ht="53.25" customHeight="1" x14ac:dyDescent="0.25">
      <c r="A16" s="292">
        <v>10</v>
      </c>
      <c r="B16" s="276" t="s">
        <v>46</v>
      </c>
      <c r="C16" s="362">
        <v>315</v>
      </c>
      <c r="D16" s="363">
        <v>9.4499999999999993</v>
      </c>
      <c r="E16" s="363">
        <v>22.84</v>
      </c>
      <c r="F16" s="364">
        <v>0</v>
      </c>
      <c r="G16" s="373">
        <v>0</v>
      </c>
      <c r="H16" s="369">
        <f t="shared" si="2"/>
        <v>32.29</v>
      </c>
      <c r="I16" s="370">
        <f t="shared" si="3"/>
        <v>282.70999999999998</v>
      </c>
      <c r="J16" s="258"/>
    </row>
    <row r="17" spans="1:10" s="105" customFormat="1" ht="53.25" customHeight="1" x14ac:dyDescent="0.25">
      <c r="A17" s="86">
        <v>11</v>
      </c>
      <c r="B17" s="276" t="s">
        <v>46</v>
      </c>
      <c r="C17" s="371">
        <v>315</v>
      </c>
      <c r="D17" s="372">
        <v>9.4499999999999993</v>
      </c>
      <c r="E17" s="363">
        <v>0</v>
      </c>
      <c r="F17" s="364">
        <v>0</v>
      </c>
      <c r="G17" s="373">
        <v>18.899999999999999</v>
      </c>
      <c r="H17" s="369">
        <f t="shared" si="2"/>
        <v>28.349999999999998</v>
      </c>
      <c r="I17" s="370">
        <f t="shared" si="3"/>
        <v>286.64999999999998</v>
      </c>
      <c r="J17" s="258"/>
    </row>
    <row r="18" spans="1:10" s="105" customFormat="1" ht="53.25" customHeight="1" thickBot="1" x14ac:dyDescent="0.3">
      <c r="A18" s="181">
        <v>12</v>
      </c>
      <c r="B18" s="628" t="s">
        <v>46</v>
      </c>
      <c r="C18" s="889">
        <v>315</v>
      </c>
      <c r="D18" s="890">
        <v>9.4499999999999993</v>
      </c>
      <c r="E18" s="890">
        <v>22.84</v>
      </c>
      <c r="F18" s="890">
        <v>0</v>
      </c>
      <c r="G18" s="891">
        <v>0</v>
      </c>
      <c r="H18" s="891">
        <f t="shared" si="0"/>
        <v>32.29</v>
      </c>
      <c r="I18" s="892">
        <f t="shared" si="1"/>
        <v>282.70999999999998</v>
      </c>
      <c r="J18" s="893"/>
    </row>
    <row r="19" spans="1:10" s="35" customFormat="1" ht="39.950000000000003" customHeight="1" thickBot="1" x14ac:dyDescent="0.25">
      <c r="A19" s="837" t="s">
        <v>11</v>
      </c>
      <c r="B19" s="838"/>
      <c r="C19" s="887">
        <f>SUM(C7:C18)</f>
        <v>3860</v>
      </c>
      <c r="D19" s="887">
        <f>SUM(D7:D18)</f>
        <v>115.80000000000001</v>
      </c>
      <c r="E19" s="887">
        <f>SUM(E7:E18)</f>
        <v>91</v>
      </c>
      <c r="F19" s="887">
        <f>SUM(F7:F18)</f>
        <v>71.42</v>
      </c>
      <c r="G19" s="887">
        <f>SUM(G7:G18)</f>
        <v>75.599999999999994</v>
      </c>
      <c r="H19" s="887">
        <f>SUM(H7:H18)</f>
        <v>353.82000000000005</v>
      </c>
      <c r="I19" s="887">
        <f>SUM(I7:I18)</f>
        <v>3506.1800000000007</v>
      </c>
      <c r="J19" s="888" t="s">
        <v>42</v>
      </c>
    </row>
    <row r="20" spans="1:10" x14ac:dyDescent="0.2">
      <c r="A20" s="82"/>
      <c r="B20" s="84"/>
      <c r="C20" s="85"/>
      <c r="D20" s="85"/>
      <c r="E20" s="85"/>
      <c r="F20" s="85"/>
      <c r="G20" s="85"/>
      <c r="H20" s="85"/>
      <c r="I20" s="85"/>
      <c r="J20" s="83"/>
    </row>
    <row r="21" spans="1:10" x14ac:dyDescent="0.2">
      <c r="A21" s="30"/>
      <c r="B21" s="17"/>
      <c r="C21" s="29"/>
      <c r="D21" s="29"/>
      <c r="E21" s="29"/>
      <c r="F21" s="29"/>
      <c r="G21" s="29"/>
      <c r="H21" s="29"/>
      <c r="I21" s="29"/>
      <c r="J21" s="21"/>
    </row>
    <row r="22" spans="1:10" x14ac:dyDescent="0.2">
      <c r="A22" s="30"/>
      <c r="B22" s="17"/>
      <c r="C22" s="29"/>
      <c r="D22" s="29"/>
      <c r="E22" s="29"/>
      <c r="F22" s="29"/>
      <c r="G22" s="29"/>
      <c r="H22" s="29"/>
      <c r="I22" s="29"/>
      <c r="J22" s="21"/>
    </row>
    <row r="23" spans="1:10" x14ac:dyDescent="0.2">
      <c r="A23" s="30"/>
      <c r="B23" s="17"/>
      <c r="C23" s="29"/>
      <c r="D23" s="29"/>
      <c r="E23" s="29"/>
      <c r="F23" s="29"/>
      <c r="G23" s="29"/>
      <c r="H23" s="29"/>
      <c r="I23" s="29"/>
      <c r="J23" s="21"/>
    </row>
    <row r="24" spans="1:10" x14ac:dyDescent="0.2">
      <c r="A24" s="30"/>
      <c r="B24" s="16"/>
      <c r="C24" s="757"/>
      <c r="D24" s="757"/>
      <c r="E24" s="757"/>
      <c r="F24" s="757"/>
      <c r="G24" s="757"/>
      <c r="H24" s="757"/>
      <c r="I24" s="29"/>
      <c r="J24" s="21"/>
    </row>
    <row r="25" spans="1:10" x14ac:dyDescent="0.2">
      <c r="A25" s="30"/>
      <c r="B25" s="16" t="str">
        <f>AIP!C18</f>
        <v>SR. HERNAN JOSE TORRES</v>
      </c>
      <c r="C25" s="757"/>
      <c r="D25" s="757" t="str">
        <f>AIP!F18</f>
        <v>LIC. NAHIN ARNELGE FERRUFINO BENITEZ</v>
      </c>
      <c r="E25" s="757"/>
      <c r="F25" s="757"/>
      <c r="G25" s="757"/>
      <c r="H25" s="757" t="str">
        <f>AIP!J18</f>
        <v>LICDA. GLORIA ISABEL GONZALEZ VASQUEZ</v>
      </c>
      <c r="I25" s="29"/>
      <c r="J25" s="21"/>
    </row>
    <row r="26" spans="1:10" x14ac:dyDescent="0.2">
      <c r="A26" s="30"/>
      <c r="B26" s="16" t="str">
        <f>AIP!C19</f>
        <v>SINDICO MPAL.</v>
      </c>
      <c r="C26" s="757"/>
      <c r="D26" s="757" t="str">
        <f>AIP!F19</f>
        <v>ALCALDE MPAL.</v>
      </c>
      <c r="E26" s="757"/>
      <c r="F26" s="757"/>
      <c r="G26" s="757"/>
      <c r="H26" s="757" t="str">
        <f>AIP!J19</f>
        <v>CONTADORA MPAL</v>
      </c>
      <c r="I26" s="29"/>
      <c r="J26" s="21"/>
    </row>
    <row r="27" spans="1:10" x14ac:dyDescent="0.2">
      <c r="A27" s="30"/>
      <c r="B27" s="16"/>
      <c r="C27" s="757"/>
      <c r="D27" s="757"/>
      <c r="E27" s="757"/>
      <c r="F27" s="757"/>
      <c r="G27" s="757"/>
      <c r="H27" s="757"/>
      <c r="I27" s="29"/>
      <c r="J27" s="21"/>
    </row>
    <row r="28" spans="1:10" x14ac:dyDescent="0.2">
      <c r="A28" s="30"/>
      <c r="B28" s="16"/>
      <c r="C28" s="757"/>
      <c r="D28" s="757"/>
      <c r="E28" s="757"/>
      <c r="F28" s="757"/>
      <c r="G28" s="757"/>
      <c r="H28" s="757"/>
      <c r="I28" s="29"/>
      <c r="J28" s="21"/>
    </row>
    <row r="29" spans="1:10" x14ac:dyDescent="0.2">
      <c r="A29" s="30"/>
      <c r="B29" s="16"/>
      <c r="C29" s="757"/>
      <c r="D29" s="757"/>
      <c r="E29" s="757"/>
      <c r="F29" s="757"/>
      <c r="G29" s="757"/>
      <c r="H29" s="757"/>
      <c r="I29" s="29"/>
      <c r="J29" s="21"/>
    </row>
    <row r="30" spans="1:10" s="55" customFormat="1" ht="15.75" x14ac:dyDescent="0.25">
      <c r="B30" s="758" t="str">
        <f>AIP!D21</f>
        <v>LICDA. CARINA PATRICIA FLORES</v>
      </c>
      <c r="C30" s="56"/>
      <c r="D30" s="56"/>
      <c r="E30" s="758" t="str">
        <f>AIP!J21</f>
        <v xml:space="preserve"> SR. MARIO ALBERTO DIAZ</v>
      </c>
      <c r="F30" s="56"/>
      <c r="G30" s="56"/>
      <c r="H30" s="56"/>
    </row>
    <row r="31" spans="1:10" s="55" customFormat="1" ht="15.75" x14ac:dyDescent="0.25">
      <c r="B31" s="759" t="str">
        <f>AIP!E22</f>
        <v>JEFA DE  DESARROLLO HUMANO</v>
      </c>
      <c r="C31" s="760"/>
      <c r="D31" s="56"/>
      <c r="E31" s="758" t="str">
        <f>AIP!J22</f>
        <v>TESORERO MPAL.</v>
      </c>
      <c r="F31" s="56"/>
      <c r="G31" s="56"/>
      <c r="H31" s="56"/>
    </row>
    <row r="32" spans="1:10" s="55" customFormat="1" ht="15.75" x14ac:dyDescent="0.25">
      <c r="B32" s="829"/>
      <c r="C32" s="829"/>
    </row>
  </sheetData>
  <mergeCells count="3">
    <mergeCell ref="A19:B19"/>
    <mergeCell ref="B32:C32"/>
    <mergeCell ref="A6:J6"/>
  </mergeCells>
  <pageMargins left="0.59055118110236227" right="0" top="0.31496062992125984" bottom="7.874015748031496E-2" header="0.31496062992125984" footer="0.11811023622047245"/>
  <pageSetup paperSize="5" scale="45" orientation="landscape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409040"/>
  </sheetPr>
  <dimension ref="A1:L28"/>
  <sheetViews>
    <sheetView showWhiteSpace="0" topLeftCell="A4" zoomScale="70" zoomScaleNormal="70" zoomScalePageLayoutView="70" workbookViewId="0">
      <selection activeCell="C13" sqref="C13"/>
    </sheetView>
  </sheetViews>
  <sheetFormatPr baseColWidth="10" defaultRowHeight="12.75" x14ac:dyDescent="0.2"/>
  <cols>
    <col min="1" max="1" width="5.42578125" style="6" customWidth="1"/>
    <col min="2" max="2" width="19.140625" style="144" customWidth="1"/>
    <col min="3" max="3" width="17" style="6" customWidth="1"/>
    <col min="4" max="4" width="17.28515625" style="6" customWidth="1"/>
    <col min="5" max="5" width="16.7109375" style="6" customWidth="1"/>
    <col min="6" max="6" width="14" style="6" customWidth="1"/>
    <col min="7" max="7" width="13" style="6" customWidth="1"/>
    <col min="8" max="8" width="14.42578125" style="6" customWidth="1"/>
    <col min="9" max="9" width="15.140625" style="6" customWidth="1"/>
    <col min="10" max="10" width="42.5703125" style="6" customWidth="1"/>
    <col min="11" max="16384" width="11.42578125" style="6"/>
  </cols>
  <sheetData>
    <row r="1" spans="1:12" ht="18.75" x14ac:dyDescent="0.3">
      <c r="A1" s="63"/>
      <c r="B1" s="36"/>
      <c r="C1" s="869" t="str">
        <f>POLICIA1!D3</f>
        <v>PLANILLA DE SUELDO JUNIO 2019</v>
      </c>
      <c r="D1" s="36"/>
      <c r="E1" s="36"/>
      <c r="F1" s="33"/>
      <c r="G1" s="33"/>
      <c r="I1" s="37"/>
      <c r="J1" s="64"/>
    </row>
    <row r="2" spans="1:12" ht="15.75" customHeight="1" thickBot="1" x14ac:dyDescent="0.3">
      <c r="A2" s="63"/>
      <c r="B2" s="149"/>
      <c r="C2" s="33"/>
      <c r="D2" s="33"/>
      <c r="E2" s="33"/>
      <c r="F2" s="33"/>
      <c r="G2" s="33"/>
      <c r="H2" s="64"/>
      <c r="I2" s="64"/>
      <c r="J2" s="19"/>
    </row>
    <row r="3" spans="1:12" ht="87.75" customHeight="1" thickBot="1" x14ac:dyDescent="0.25">
      <c r="A3" s="41" t="s">
        <v>13</v>
      </c>
      <c r="B3" s="244" t="s">
        <v>28</v>
      </c>
      <c r="C3" s="43" t="s">
        <v>14</v>
      </c>
      <c r="D3" s="42" t="s">
        <v>15</v>
      </c>
      <c r="E3" s="43" t="s">
        <v>16</v>
      </c>
      <c r="F3" s="43" t="s">
        <v>20</v>
      </c>
      <c r="G3" s="43" t="s">
        <v>10</v>
      </c>
      <c r="H3" s="43" t="s">
        <v>17</v>
      </c>
      <c r="I3" s="43" t="s">
        <v>18</v>
      </c>
      <c r="J3" s="61" t="s">
        <v>19</v>
      </c>
    </row>
    <row r="4" spans="1:12" ht="39.75" customHeight="1" thickBot="1" x14ac:dyDescent="0.25">
      <c r="A4" s="833" t="s">
        <v>92</v>
      </c>
      <c r="B4" s="834"/>
      <c r="C4" s="834"/>
      <c r="D4" s="834"/>
      <c r="E4" s="834"/>
      <c r="F4" s="834"/>
      <c r="G4" s="834"/>
      <c r="H4" s="834"/>
      <c r="I4" s="834"/>
      <c r="J4" s="835"/>
    </row>
    <row r="5" spans="1:12" ht="52.5" customHeight="1" x14ac:dyDescent="0.2">
      <c r="A5" s="262">
        <v>1</v>
      </c>
      <c r="B5" s="278" t="s">
        <v>59</v>
      </c>
      <c r="C5" s="359">
        <v>360</v>
      </c>
      <c r="D5" s="360">
        <v>10.8</v>
      </c>
      <c r="E5" s="360">
        <v>26.1</v>
      </c>
      <c r="F5" s="625">
        <v>0</v>
      </c>
      <c r="G5" s="360">
        <v>0</v>
      </c>
      <c r="H5" s="361">
        <f>SUM(D5:G5)</f>
        <v>36.900000000000006</v>
      </c>
      <c r="I5" s="626">
        <f>C5-H5</f>
        <v>323.10000000000002</v>
      </c>
      <c r="J5" s="621"/>
    </row>
    <row r="6" spans="1:12" ht="52.5" customHeight="1" x14ac:dyDescent="0.2">
      <c r="A6" s="62">
        <v>2</v>
      </c>
      <c r="B6" s="276" t="s">
        <v>46</v>
      </c>
      <c r="C6" s="362">
        <v>315</v>
      </c>
      <c r="D6" s="363">
        <v>9.4499999999999993</v>
      </c>
      <c r="E6" s="363">
        <v>0</v>
      </c>
      <c r="F6" s="364">
        <v>0</v>
      </c>
      <c r="G6" s="363">
        <v>18.899999999999999</v>
      </c>
      <c r="H6" s="365">
        <f>SUM(D6:G6)</f>
        <v>28.349999999999998</v>
      </c>
      <c r="I6" s="627">
        <f t="shared" ref="I5:I11" si="0">C6-H6</f>
        <v>286.64999999999998</v>
      </c>
      <c r="J6" s="622"/>
      <c r="L6" s="6">
        <v>3</v>
      </c>
    </row>
    <row r="7" spans="1:12" ht="52.5" customHeight="1" x14ac:dyDescent="0.2">
      <c r="A7" s="62">
        <v>3</v>
      </c>
      <c r="B7" s="276" t="s">
        <v>46</v>
      </c>
      <c r="C7" s="362">
        <v>350</v>
      </c>
      <c r="D7" s="363">
        <v>10.5</v>
      </c>
      <c r="E7" s="363">
        <v>0</v>
      </c>
      <c r="F7" s="364">
        <v>0</v>
      </c>
      <c r="G7" s="363">
        <v>21</v>
      </c>
      <c r="H7" s="365">
        <f>SUM(D7:G7)</f>
        <v>31.5</v>
      </c>
      <c r="I7" s="627">
        <f t="shared" si="0"/>
        <v>318.5</v>
      </c>
      <c r="J7" s="622"/>
      <c r="L7" s="6">
        <v>4</v>
      </c>
    </row>
    <row r="8" spans="1:12" ht="52.5" customHeight="1" x14ac:dyDescent="0.2">
      <c r="A8" s="62">
        <v>4</v>
      </c>
      <c r="B8" s="276" t="s">
        <v>46</v>
      </c>
      <c r="C8" s="362">
        <v>315</v>
      </c>
      <c r="D8" s="363">
        <v>9.4499999999999993</v>
      </c>
      <c r="E8" s="363">
        <v>0</v>
      </c>
      <c r="F8" s="364">
        <v>22.84</v>
      </c>
      <c r="G8" s="363">
        <v>0</v>
      </c>
      <c r="H8" s="365">
        <f>SUM(D8:G8)</f>
        <v>32.29</v>
      </c>
      <c r="I8" s="627">
        <f>C8-H8</f>
        <v>282.70999999999998</v>
      </c>
      <c r="J8" s="622"/>
    </row>
    <row r="9" spans="1:12" ht="52.5" customHeight="1" x14ac:dyDescent="0.2">
      <c r="A9" s="62">
        <v>5</v>
      </c>
      <c r="B9" s="276" t="s">
        <v>46</v>
      </c>
      <c r="C9" s="362">
        <v>310</v>
      </c>
      <c r="D9" s="363">
        <v>9.3000000000000007</v>
      </c>
      <c r="E9" s="363">
        <v>0</v>
      </c>
      <c r="F9" s="364">
        <v>22.48</v>
      </c>
      <c r="G9" s="365">
        <v>0</v>
      </c>
      <c r="H9" s="365">
        <f>SUM(D9:G9)</f>
        <v>31.78</v>
      </c>
      <c r="I9" s="627">
        <f t="shared" si="0"/>
        <v>278.22000000000003</v>
      </c>
      <c r="J9" s="623"/>
    </row>
    <row r="10" spans="1:12" ht="52.5" customHeight="1" x14ac:dyDescent="0.2">
      <c r="A10" s="62">
        <v>6</v>
      </c>
      <c r="B10" s="276" t="s">
        <v>46</v>
      </c>
      <c r="C10" s="362">
        <v>315</v>
      </c>
      <c r="D10" s="363">
        <v>9.4499999999999993</v>
      </c>
      <c r="E10" s="363">
        <v>0</v>
      </c>
      <c r="F10" s="364">
        <v>0</v>
      </c>
      <c r="G10" s="365">
        <v>18.899999999999999</v>
      </c>
      <c r="H10" s="365">
        <f>SUM(D10:G10)</f>
        <v>28.349999999999998</v>
      </c>
      <c r="I10" s="627">
        <f t="shared" si="0"/>
        <v>286.64999999999998</v>
      </c>
      <c r="J10" s="623"/>
    </row>
    <row r="11" spans="1:12" ht="52.5" customHeight="1" thickBot="1" x14ac:dyDescent="0.25">
      <c r="A11" s="99">
        <v>7</v>
      </c>
      <c r="B11" s="628" t="s">
        <v>46</v>
      </c>
      <c r="C11" s="629">
        <v>310</v>
      </c>
      <c r="D11" s="630">
        <v>9.3000000000000007</v>
      </c>
      <c r="E11" s="630">
        <v>22.48</v>
      </c>
      <c r="F11" s="631">
        <v>0</v>
      </c>
      <c r="G11" s="632">
        <v>0</v>
      </c>
      <c r="H11" s="632">
        <f>SUM(D11:G11)</f>
        <v>31.78</v>
      </c>
      <c r="I11" s="633">
        <f t="shared" si="0"/>
        <v>278.22000000000003</v>
      </c>
      <c r="J11" s="624"/>
    </row>
    <row r="12" spans="1:12" ht="31.5" customHeight="1" thickBot="1" x14ac:dyDescent="0.3">
      <c r="A12" s="580"/>
      <c r="B12" s="697"/>
      <c r="C12" s="412">
        <f>SUM(C5:C11)</f>
        <v>2275</v>
      </c>
      <c r="D12" s="412">
        <f>SUM(D5:D11)</f>
        <v>68.25</v>
      </c>
      <c r="E12" s="412">
        <f>SUM(E5:E11)</f>
        <v>48.58</v>
      </c>
      <c r="F12" s="412">
        <f>SUM(F5:F11)</f>
        <v>45.32</v>
      </c>
      <c r="G12" s="412">
        <f>SUM(G5:G11)</f>
        <v>58.8</v>
      </c>
      <c r="H12" s="412">
        <f>SUM(H5:H11)</f>
        <v>220.95</v>
      </c>
      <c r="I12" s="598">
        <f>SUM(I5:I11)</f>
        <v>2054.0500000000002</v>
      </c>
      <c r="J12" s="581"/>
    </row>
    <row r="13" spans="1:12" x14ac:dyDescent="0.2">
      <c r="A13" s="13"/>
      <c r="C13" s="14"/>
      <c r="D13" s="14"/>
      <c r="E13" s="14"/>
      <c r="F13" s="14"/>
      <c r="G13" s="14"/>
      <c r="H13" s="14"/>
      <c r="I13" s="14"/>
      <c r="J13" s="5"/>
    </row>
    <row r="14" spans="1:12" x14ac:dyDescent="0.2">
      <c r="A14" s="13"/>
      <c r="C14" s="14"/>
      <c r="D14" s="14"/>
      <c r="E14" s="14"/>
      <c r="F14" s="14"/>
      <c r="G14" s="14"/>
      <c r="H14" s="14"/>
      <c r="I14" s="14"/>
      <c r="J14" s="5"/>
    </row>
    <row r="15" spans="1:12" x14ac:dyDescent="0.2">
      <c r="A15" s="13"/>
      <c r="C15" s="14"/>
      <c r="D15" s="14"/>
      <c r="E15" s="14"/>
      <c r="F15" s="14"/>
      <c r="G15" s="14"/>
      <c r="H15" s="14"/>
      <c r="I15" s="14"/>
      <c r="J15" s="5"/>
    </row>
    <row r="16" spans="1:12" x14ac:dyDescent="0.2">
      <c r="A16" s="13"/>
      <c r="B16" s="237"/>
      <c r="C16" s="14"/>
      <c r="D16" s="14"/>
      <c r="E16" s="14"/>
      <c r="F16" s="14"/>
      <c r="G16" s="14"/>
      <c r="H16" s="14"/>
      <c r="I16" s="14"/>
      <c r="J16" s="5"/>
    </row>
    <row r="17" spans="1:10" x14ac:dyDescent="0.2">
      <c r="A17" s="13"/>
      <c r="B17" s="237" t="str">
        <f>POLICIA1!B25</f>
        <v>SR. HERNAN JOSE TORRES</v>
      </c>
      <c r="C17" s="14"/>
      <c r="D17" s="14"/>
      <c r="E17" s="14" t="str">
        <f>POLICIA1!D25</f>
        <v>LIC. NAHIN ARNELGE FERRUFINO BENITEZ</v>
      </c>
      <c r="F17" s="14"/>
      <c r="G17" s="14"/>
      <c r="H17" s="14"/>
      <c r="I17" s="14"/>
      <c r="J17" s="5" t="str">
        <f>POLICIA1!H25</f>
        <v>LICDA. GLORIA ISABEL GONZALEZ VASQUEZ</v>
      </c>
    </row>
    <row r="18" spans="1:10" x14ac:dyDescent="0.2">
      <c r="A18" s="13"/>
      <c r="B18" s="237" t="str">
        <f>POLICIA1!B26</f>
        <v>SINDICO MPAL.</v>
      </c>
      <c r="C18" s="14"/>
      <c r="D18" s="14"/>
      <c r="E18" s="14" t="str">
        <f>POLICIA1!D26</f>
        <v>ALCALDE MPAL.</v>
      </c>
      <c r="F18" s="14"/>
      <c r="G18" s="14"/>
      <c r="H18" s="14"/>
      <c r="I18" s="14"/>
      <c r="J18" s="5" t="str">
        <f>POLICIA1!H26</f>
        <v>CONTADORA MPAL</v>
      </c>
    </row>
    <row r="19" spans="1:10" x14ac:dyDescent="0.2">
      <c r="A19" s="13"/>
      <c r="B19" s="237"/>
      <c r="C19" s="14"/>
      <c r="D19" s="14"/>
      <c r="E19" s="14"/>
      <c r="F19" s="14"/>
      <c r="G19" s="14"/>
      <c r="H19" s="14"/>
      <c r="I19" s="14"/>
      <c r="J19" s="5"/>
    </row>
    <row r="20" spans="1:10" x14ac:dyDescent="0.2">
      <c r="A20" s="13"/>
      <c r="B20" s="237"/>
      <c r="C20" s="14"/>
      <c r="D20" s="14"/>
      <c r="E20" s="14"/>
      <c r="F20" s="14"/>
      <c r="G20" s="14"/>
      <c r="H20" s="14"/>
      <c r="I20" s="14"/>
      <c r="J20" s="5"/>
    </row>
    <row r="21" spans="1:10" x14ac:dyDescent="0.2">
      <c r="A21" s="81"/>
      <c r="B21" s="245"/>
      <c r="C21" s="761" t="str">
        <f>POLICIA1!B30</f>
        <v>LICDA. CARINA PATRICIA FLORES</v>
      </c>
      <c r="D21" s="81"/>
      <c r="E21" s="81"/>
      <c r="F21" s="81"/>
      <c r="G21" s="761" t="str">
        <f>POLICIA1!E30</f>
        <v xml:space="preserve"> SR. MARIO ALBERTO DIAZ</v>
      </c>
      <c r="H21" s="5"/>
      <c r="I21" s="5"/>
      <c r="J21" s="56"/>
    </row>
    <row r="22" spans="1:10" x14ac:dyDescent="0.2">
      <c r="A22" s="81"/>
      <c r="B22" s="245"/>
      <c r="C22" s="761" t="str">
        <f>POLICIA1!B31</f>
        <v>JEFA DE  DESARROLLO HUMANO</v>
      </c>
      <c r="D22" s="81"/>
      <c r="E22" s="81"/>
      <c r="F22" s="81"/>
      <c r="G22" s="761" t="str">
        <f>POLICIA1!E31</f>
        <v>TESORERO MPAL.</v>
      </c>
      <c r="H22" s="81"/>
      <c r="I22" s="81"/>
      <c r="J22" s="56"/>
    </row>
    <row r="23" spans="1:10" x14ac:dyDescent="0.2">
      <c r="A23" s="119"/>
      <c r="B23" s="246"/>
      <c r="C23" s="119"/>
      <c r="D23" s="120"/>
      <c r="E23" s="120"/>
      <c r="F23" s="120"/>
      <c r="G23" s="120"/>
      <c r="H23" s="119"/>
      <c r="I23" s="119"/>
      <c r="J23" s="119"/>
    </row>
    <row r="24" spans="1:10" x14ac:dyDescent="0.2">
      <c r="A24" s="1"/>
      <c r="B24" s="240"/>
      <c r="C24" s="1"/>
      <c r="D24" s="2"/>
      <c r="E24" s="2"/>
      <c r="F24" s="5"/>
      <c r="G24" s="5"/>
      <c r="J24" s="1"/>
    </row>
    <row r="25" spans="1:10" x14ac:dyDescent="0.2">
      <c r="A25" s="1"/>
      <c r="B25" s="240"/>
      <c r="C25" s="1"/>
      <c r="D25" s="2"/>
      <c r="E25" s="2"/>
      <c r="F25" s="14"/>
      <c r="G25" s="14"/>
      <c r="J25" s="1"/>
    </row>
    <row r="26" spans="1:10" x14ac:dyDescent="0.2">
      <c r="A26" s="1"/>
      <c r="B26" s="240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240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240"/>
      <c r="C28" s="1"/>
      <c r="D28" s="1"/>
      <c r="E28" s="1"/>
      <c r="F28" s="1"/>
      <c r="G28" s="1"/>
      <c r="H28" s="1"/>
      <c r="I28" s="1"/>
      <c r="J28" s="1"/>
    </row>
  </sheetData>
  <mergeCells count="1">
    <mergeCell ref="A4:J4"/>
  </mergeCells>
  <printOptions horizontalCentered="1"/>
  <pageMargins left="0.25" right="0.25" top="0.75" bottom="0.75" header="0.3" footer="0.3"/>
  <pageSetup paperSize="5" scale="5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14ACBC"/>
  </sheetPr>
  <dimension ref="A2:Y37"/>
  <sheetViews>
    <sheetView topLeftCell="B1" zoomScale="66" zoomScaleNormal="66" workbookViewId="0">
      <selection activeCell="F7" sqref="F7"/>
    </sheetView>
  </sheetViews>
  <sheetFormatPr baseColWidth="10" defaultRowHeight="12.75" x14ac:dyDescent="0.2"/>
  <cols>
    <col min="1" max="1" width="2.140625" style="6" hidden="1" customWidth="1"/>
    <col min="2" max="2" width="7.42578125" style="6" customWidth="1"/>
    <col min="3" max="4" width="16" style="6" customWidth="1"/>
    <col min="5" max="5" width="13.7109375" style="6" customWidth="1"/>
    <col min="6" max="6" width="14.42578125" style="6" customWidth="1"/>
    <col min="7" max="7" width="14.5703125" style="40" customWidth="1"/>
    <col min="8" max="8" width="13" style="6" customWidth="1"/>
    <col min="9" max="9" width="15.5703125" style="6" customWidth="1"/>
    <col min="10" max="10" width="14.140625" style="6" customWidth="1"/>
    <col min="11" max="11" width="16.28515625" style="6" customWidth="1"/>
    <col min="12" max="12" width="19.85546875" style="6" customWidth="1"/>
    <col min="13" max="13" width="37.140625" style="6" customWidth="1"/>
    <col min="14" max="16384" width="11.42578125" style="6"/>
  </cols>
  <sheetData>
    <row r="2" spans="2:25" ht="15.75" x14ac:dyDescent="0.25">
      <c r="F2" s="870" t="str">
        <f>'POLICIAS 2'!C1</f>
        <v>PLANILLA DE SUELDO JUNIO 2019</v>
      </c>
    </row>
    <row r="3" spans="2:25" ht="13.5" thickBot="1" x14ac:dyDescent="0.25"/>
    <row r="4" spans="2:25" ht="57" customHeight="1" thickBot="1" x14ac:dyDescent="0.25">
      <c r="B4" s="210" t="s">
        <v>13</v>
      </c>
      <c r="C4" s="211" t="s">
        <v>1</v>
      </c>
      <c r="D4" s="211" t="s">
        <v>21</v>
      </c>
      <c r="E4" s="211" t="s">
        <v>2</v>
      </c>
      <c r="F4" s="211" t="s">
        <v>16</v>
      </c>
      <c r="G4" s="211" t="s">
        <v>49</v>
      </c>
      <c r="H4" s="212" t="s">
        <v>0</v>
      </c>
      <c r="I4" s="212" t="s">
        <v>10</v>
      </c>
      <c r="J4" s="212" t="s">
        <v>160</v>
      </c>
      <c r="K4" s="211" t="s">
        <v>25</v>
      </c>
      <c r="L4" s="211" t="s">
        <v>26</v>
      </c>
      <c r="M4" s="213" t="s">
        <v>7</v>
      </c>
      <c r="N4" s="4"/>
      <c r="O4" s="4"/>
    </row>
    <row r="5" spans="2:25" ht="45.75" customHeight="1" thickBot="1" x14ac:dyDescent="0.25">
      <c r="B5" s="839" t="s">
        <v>93</v>
      </c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1"/>
      <c r="N5" s="4"/>
      <c r="O5" s="4"/>
    </row>
    <row r="6" spans="2:25" ht="60" customHeight="1" x14ac:dyDescent="0.2">
      <c r="B6" s="180">
        <v>1</v>
      </c>
      <c r="C6" s="284" t="s">
        <v>70</v>
      </c>
      <c r="D6" s="280">
        <v>465</v>
      </c>
      <c r="E6" s="171">
        <v>13.95</v>
      </c>
      <c r="F6" s="172">
        <v>33.71</v>
      </c>
      <c r="G6" s="172">
        <v>0</v>
      </c>
      <c r="H6" s="142">
        <v>0</v>
      </c>
      <c r="I6" s="142">
        <v>0</v>
      </c>
      <c r="J6" s="142">
        <v>0</v>
      </c>
      <c r="K6" s="143">
        <f>SUM(E6:J6)</f>
        <v>47.66</v>
      </c>
      <c r="L6" s="143">
        <f>(D6-K6)</f>
        <v>417.34000000000003</v>
      </c>
      <c r="M6" s="173"/>
      <c r="N6" s="4"/>
      <c r="O6" s="4"/>
      <c r="V6" s="7"/>
      <c r="W6" s="7"/>
      <c r="X6" s="7"/>
      <c r="Y6" s="7"/>
    </row>
    <row r="7" spans="2:25" ht="60" customHeight="1" thickBot="1" x14ac:dyDescent="0.25">
      <c r="B7" s="86">
        <v>2</v>
      </c>
      <c r="C7" s="281" t="s">
        <v>134</v>
      </c>
      <c r="D7" s="274">
        <v>370</v>
      </c>
      <c r="E7" s="128">
        <v>11.1</v>
      </c>
      <c r="F7" s="129" t="s">
        <v>58</v>
      </c>
      <c r="G7" s="129">
        <v>0</v>
      </c>
      <c r="H7" s="104">
        <v>27.75</v>
      </c>
      <c r="I7" s="104">
        <v>0</v>
      </c>
      <c r="J7" s="104">
        <v>0</v>
      </c>
      <c r="K7" s="102">
        <f>SUM(E7:J7)</f>
        <v>38.85</v>
      </c>
      <c r="L7" s="102">
        <f>(D7-K7)</f>
        <v>331.15</v>
      </c>
      <c r="M7" s="79"/>
      <c r="N7" s="4"/>
      <c r="O7" s="4"/>
    </row>
    <row r="8" spans="2:25" ht="60" customHeight="1" x14ac:dyDescent="0.2">
      <c r="B8" s="180">
        <v>3</v>
      </c>
      <c r="C8" s="281" t="s">
        <v>70</v>
      </c>
      <c r="D8" s="274">
        <v>360</v>
      </c>
      <c r="E8" s="128">
        <v>10.8</v>
      </c>
      <c r="F8" s="129">
        <v>26.1</v>
      </c>
      <c r="G8" s="129">
        <v>0</v>
      </c>
      <c r="H8" s="103">
        <v>0</v>
      </c>
      <c r="I8" s="103">
        <v>0</v>
      </c>
      <c r="J8" s="103">
        <v>0</v>
      </c>
      <c r="K8" s="102">
        <f>SUM(E8:J8)</f>
        <v>36.900000000000006</v>
      </c>
      <c r="L8" s="102">
        <f>(D8-K8)</f>
        <v>323.10000000000002</v>
      </c>
      <c r="M8" s="79"/>
      <c r="N8" s="4"/>
      <c r="O8" s="4"/>
    </row>
    <row r="9" spans="2:25" ht="60" customHeight="1" thickBot="1" x14ac:dyDescent="0.25">
      <c r="B9" s="86">
        <v>4</v>
      </c>
      <c r="C9" s="276" t="s">
        <v>135</v>
      </c>
      <c r="D9" s="285">
        <v>600</v>
      </c>
      <c r="E9" s="203">
        <v>18</v>
      </c>
      <c r="F9" s="203">
        <v>43.5</v>
      </c>
      <c r="G9" s="203">
        <v>0</v>
      </c>
      <c r="H9" s="102">
        <v>0</v>
      </c>
      <c r="I9" s="329">
        <v>0</v>
      </c>
      <c r="J9" s="224">
        <v>24.5</v>
      </c>
      <c r="K9" s="138">
        <f>SUM(E9:J9)</f>
        <v>86</v>
      </c>
      <c r="L9" s="102">
        <f>(D9-K9)</f>
        <v>514</v>
      </c>
      <c r="M9" s="79"/>
      <c r="N9" s="4"/>
      <c r="O9" s="4"/>
    </row>
    <row r="10" spans="2:25" ht="41.25" customHeight="1" thickBot="1" x14ac:dyDescent="0.25">
      <c r="B10" s="839" t="s">
        <v>65</v>
      </c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1"/>
      <c r="N10" s="4"/>
      <c r="O10" s="4"/>
    </row>
    <row r="11" spans="2:25" ht="60" customHeight="1" x14ac:dyDescent="0.2">
      <c r="B11" s="195">
        <v>5</v>
      </c>
      <c r="C11" s="121" t="s">
        <v>136</v>
      </c>
      <c r="D11" s="103">
        <v>515</v>
      </c>
      <c r="E11" s="225">
        <v>15.45</v>
      </c>
      <c r="F11" s="226" t="s">
        <v>40</v>
      </c>
      <c r="G11" s="204">
        <v>0</v>
      </c>
      <c r="H11" s="194">
        <v>0</v>
      </c>
      <c r="I11" s="227">
        <v>30.9</v>
      </c>
      <c r="J11" s="194">
        <v>0</v>
      </c>
      <c r="K11" s="102">
        <f t="shared" ref="K11:K16" si="0">SUM(E11:J11)</f>
        <v>46.349999999999994</v>
      </c>
      <c r="L11" s="102">
        <f t="shared" ref="L11:L16" si="1">(D11-K11)</f>
        <v>468.65</v>
      </c>
      <c r="M11" s="235"/>
      <c r="N11" s="4"/>
      <c r="O11" s="4"/>
    </row>
    <row r="12" spans="2:25" ht="60" customHeight="1" x14ac:dyDescent="0.2">
      <c r="B12" s="195">
        <v>6</v>
      </c>
      <c r="C12" s="121" t="s">
        <v>44</v>
      </c>
      <c r="D12" s="103">
        <v>510</v>
      </c>
      <c r="E12" s="225">
        <v>15.3</v>
      </c>
      <c r="F12" s="226">
        <v>36.979999999999997</v>
      </c>
      <c r="G12" s="204">
        <v>0</v>
      </c>
      <c r="H12" s="194">
        <v>0</v>
      </c>
      <c r="I12" s="227">
        <v>0</v>
      </c>
      <c r="J12" s="194">
        <v>0</v>
      </c>
      <c r="K12" s="102">
        <f t="shared" si="0"/>
        <v>52.28</v>
      </c>
      <c r="L12" s="102">
        <f t="shared" si="1"/>
        <v>457.72</v>
      </c>
      <c r="M12" s="235"/>
      <c r="N12" s="4"/>
      <c r="O12" s="4"/>
    </row>
    <row r="13" spans="2:25" ht="60" customHeight="1" x14ac:dyDescent="0.2">
      <c r="B13" s="195">
        <v>7</v>
      </c>
      <c r="C13" s="121" t="s">
        <v>87</v>
      </c>
      <c r="D13" s="103">
        <v>390</v>
      </c>
      <c r="E13" s="225">
        <v>11.7</v>
      </c>
      <c r="F13" s="226">
        <v>0</v>
      </c>
      <c r="G13" s="255">
        <v>28.28</v>
      </c>
      <c r="H13" s="194">
        <v>0</v>
      </c>
      <c r="I13" s="227">
        <v>0</v>
      </c>
      <c r="J13" s="194">
        <v>0</v>
      </c>
      <c r="K13" s="137">
        <f t="shared" si="0"/>
        <v>39.980000000000004</v>
      </c>
      <c r="L13" s="138">
        <f t="shared" si="1"/>
        <v>350.02</v>
      </c>
      <c r="M13" s="235"/>
      <c r="N13" s="4"/>
      <c r="O13" s="4"/>
    </row>
    <row r="14" spans="2:25" ht="60" customHeight="1" x14ac:dyDescent="0.2">
      <c r="B14" s="62">
        <v>8</v>
      </c>
      <c r="C14" s="276" t="s">
        <v>44</v>
      </c>
      <c r="D14" s="104">
        <v>510</v>
      </c>
      <c r="E14" s="229">
        <v>15.3</v>
      </c>
      <c r="F14" s="229">
        <v>36.979999999999997</v>
      </c>
      <c r="G14" s="186">
        <v>0</v>
      </c>
      <c r="H14" s="228">
        <v>0</v>
      </c>
      <c r="I14" s="228">
        <v>0</v>
      </c>
      <c r="J14" s="228">
        <v>0</v>
      </c>
      <c r="K14" s="137">
        <f t="shared" si="0"/>
        <v>52.28</v>
      </c>
      <c r="L14" s="138">
        <f t="shared" si="1"/>
        <v>457.72</v>
      </c>
      <c r="M14" s="209"/>
      <c r="N14" s="4"/>
      <c r="O14" s="4"/>
    </row>
    <row r="15" spans="2:25" ht="60" customHeight="1" x14ac:dyDescent="0.2">
      <c r="B15" s="195">
        <v>9</v>
      </c>
      <c r="C15" s="276" t="s">
        <v>74</v>
      </c>
      <c r="D15" s="104">
        <v>360</v>
      </c>
      <c r="E15" s="229">
        <v>10.8</v>
      </c>
      <c r="F15" s="229">
        <v>26.1</v>
      </c>
      <c r="G15" s="186">
        <v>0</v>
      </c>
      <c r="H15" s="228">
        <v>0</v>
      </c>
      <c r="I15" s="228">
        <v>0</v>
      </c>
      <c r="J15" s="228">
        <v>0</v>
      </c>
      <c r="K15" s="137">
        <f t="shared" si="0"/>
        <v>36.900000000000006</v>
      </c>
      <c r="L15" s="138">
        <f t="shared" si="1"/>
        <v>323.10000000000002</v>
      </c>
      <c r="M15" s="209"/>
      <c r="N15" s="4"/>
      <c r="O15" s="4"/>
    </row>
    <row r="16" spans="2:25" ht="60" customHeight="1" thickBot="1" x14ac:dyDescent="0.25">
      <c r="B16" s="101">
        <v>10</v>
      </c>
      <c r="C16" s="296" t="s">
        <v>156</v>
      </c>
      <c r="D16" s="894">
        <v>390</v>
      </c>
      <c r="E16" s="895">
        <v>11.7</v>
      </c>
      <c r="F16" s="895">
        <v>0</v>
      </c>
      <c r="G16" s="896">
        <v>28.28</v>
      </c>
      <c r="H16" s="897">
        <v>0</v>
      </c>
      <c r="I16" s="897">
        <v>0</v>
      </c>
      <c r="J16" s="897">
        <v>0</v>
      </c>
      <c r="K16" s="898">
        <f t="shared" si="0"/>
        <v>39.980000000000004</v>
      </c>
      <c r="L16" s="899">
        <f t="shared" si="1"/>
        <v>350.02</v>
      </c>
      <c r="M16" s="900"/>
      <c r="N16" s="4"/>
      <c r="O16" s="4"/>
    </row>
    <row r="17" spans="2:15" ht="54.95" customHeight="1" thickBot="1" x14ac:dyDescent="0.25">
      <c r="B17" s="837" t="s">
        <v>51</v>
      </c>
      <c r="C17" s="838"/>
      <c r="D17" s="116">
        <f>SUM(D6:D16)</f>
        <v>4470</v>
      </c>
      <c r="E17" s="116">
        <f>SUM(E6:E16)</f>
        <v>134.1</v>
      </c>
      <c r="F17" s="116">
        <f>SUM(F6:F16)</f>
        <v>203.36999999999998</v>
      </c>
      <c r="G17" s="116">
        <f>SUM(G6:G16)</f>
        <v>56.56</v>
      </c>
      <c r="H17" s="116">
        <f>SUM(H6:H16)</f>
        <v>27.75</v>
      </c>
      <c r="I17" s="116">
        <f>SUM(I6:I16)</f>
        <v>30.9</v>
      </c>
      <c r="J17" s="116">
        <f>SUM(J6:J16)</f>
        <v>24.5</v>
      </c>
      <c r="K17" s="116">
        <f>SUM(K6:K16)</f>
        <v>477.17999999999995</v>
      </c>
      <c r="L17" s="116">
        <f>SUM(L6:L16)</f>
        <v>3992.8199999999997</v>
      </c>
      <c r="M17" s="901" t="s">
        <v>107</v>
      </c>
      <c r="N17" s="4"/>
    </row>
    <row r="18" spans="2:15" ht="23.25" customHeight="1" x14ac:dyDescent="0.2">
      <c r="B18" s="56"/>
      <c r="C18" s="189"/>
      <c r="D18" s="80"/>
      <c r="E18" s="80"/>
      <c r="F18" s="80"/>
      <c r="G18" s="205"/>
      <c r="H18" s="80"/>
      <c r="I18" s="80"/>
      <c r="J18" s="80"/>
      <c r="K18" s="80"/>
      <c r="L18" s="80"/>
      <c r="M18" s="189"/>
      <c r="N18" s="4"/>
    </row>
    <row r="19" spans="2:15" ht="23.25" customHeight="1" x14ac:dyDescent="0.2">
      <c r="B19" s="56"/>
      <c r="C19" s="189"/>
      <c r="D19" s="80"/>
      <c r="E19" s="80"/>
      <c r="F19" s="80"/>
      <c r="G19" s="205"/>
      <c r="H19" s="80"/>
      <c r="I19" s="80"/>
      <c r="J19" s="80"/>
      <c r="K19" s="80"/>
      <c r="L19" s="80"/>
      <c r="M19" s="189"/>
      <c r="N19" s="4"/>
    </row>
    <row r="20" spans="2:15" ht="23.25" customHeight="1" x14ac:dyDescent="0.2">
      <c r="B20" s="56"/>
      <c r="C20" s="189" t="str">
        <f>'POLICIAS 2'!B17</f>
        <v>SR. HERNAN JOSE TORRES</v>
      </c>
      <c r="D20" s="80"/>
      <c r="E20" s="80"/>
      <c r="F20" s="80" t="str">
        <f>'POLICIAS 2'!E17</f>
        <v>LIC. NAHIN ARNELGE FERRUFINO BENITEZ</v>
      </c>
      <c r="G20" s="205"/>
      <c r="H20" s="80"/>
      <c r="I20" s="80"/>
      <c r="J20" s="80" t="str">
        <f>'POLICIAS 2'!J17</f>
        <v>LICDA. GLORIA ISABEL GONZALEZ VASQUEZ</v>
      </c>
      <c r="K20" s="80"/>
      <c r="L20" s="80"/>
      <c r="M20" s="189"/>
      <c r="N20" s="4"/>
    </row>
    <row r="21" spans="2:15" ht="23.25" customHeight="1" x14ac:dyDescent="0.2">
      <c r="B21" s="56"/>
      <c r="C21" s="189" t="str">
        <f>'POLICIAS 2'!B18</f>
        <v>SINDICO MPAL.</v>
      </c>
      <c r="D21" s="80"/>
      <c r="E21" s="80"/>
      <c r="F21" s="80" t="str">
        <f>'POLICIAS 2'!E18</f>
        <v>ALCALDE MPAL.</v>
      </c>
      <c r="G21" s="205"/>
      <c r="H21" s="80"/>
      <c r="I21" s="80"/>
      <c r="J21" s="80" t="str">
        <f>'POLICIAS 2'!J18</f>
        <v>CONTADORA MPAL</v>
      </c>
      <c r="K21" s="80"/>
      <c r="L21" s="80"/>
      <c r="M21" s="189"/>
      <c r="N21" s="4"/>
    </row>
    <row r="22" spans="2:15" ht="23.25" customHeight="1" x14ac:dyDescent="0.2">
      <c r="B22" s="56"/>
      <c r="C22" s="189"/>
      <c r="D22" s="80"/>
      <c r="E22" s="80"/>
      <c r="F22" s="80"/>
      <c r="G22" s="205"/>
      <c r="H22" s="80"/>
      <c r="I22" s="80"/>
      <c r="J22" s="80"/>
      <c r="K22" s="80"/>
      <c r="L22" s="80"/>
      <c r="M22" s="189"/>
      <c r="N22" s="4"/>
    </row>
    <row r="23" spans="2:15" ht="23.25" customHeight="1" x14ac:dyDescent="0.2">
      <c r="B23" s="56"/>
      <c r="C23" s="189"/>
      <c r="D23" s="80"/>
      <c r="E23" s="80"/>
      <c r="F23" s="80"/>
      <c r="G23" s="205"/>
      <c r="H23" s="80"/>
      <c r="I23" s="80"/>
      <c r="J23" s="80"/>
      <c r="K23" s="80"/>
      <c r="L23" s="80"/>
      <c r="M23" s="189"/>
      <c r="N23" s="4"/>
    </row>
    <row r="24" spans="2:15" ht="23.25" customHeight="1" x14ac:dyDescent="0.2">
      <c r="B24" s="81"/>
      <c r="C24" s="189"/>
      <c r="D24" s="80" t="str">
        <f>'POLICIAS 2'!C21</f>
        <v>LICDA. CARINA PATRICIA FLORES</v>
      </c>
      <c r="E24" s="80"/>
      <c r="F24" s="80"/>
      <c r="G24" s="205"/>
      <c r="H24" s="80"/>
      <c r="I24" s="80" t="str">
        <f>'POLICIAS 2'!G21</f>
        <v xml:space="preserve"> SR. MARIO ALBERTO DIAZ</v>
      </c>
      <c r="J24" s="80"/>
      <c r="K24" s="80"/>
      <c r="L24" s="80"/>
      <c r="M24" s="189"/>
      <c r="N24" s="4"/>
    </row>
    <row r="25" spans="2:15" ht="23.25" customHeight="1" x14ac:dyDescent="0.2">
      <c r="B25" s="81"/>
      <c r="C25" s="189"/>
      <c r="D25" s="80" t="str">
        <f>'POLICIAS 2'!C22</f>
        <v>JEFA DE  DESARROLLO HUMANO</v>
      </c>
      <c r="E25" s="80"/>
      <c r="F25" s="80"/>
      <c r="G25" s="205"/>
      <c r="H25" s="80"/>
      <c r="I25" s="80" t="str">
        <f>'POLICIAS 2'!G22</f>
        <v>TESORERO MPAL.</v>
      </c>
      <c r="J25" s="80"/>
      <c r="K25" s="80"/>
      <c r="L25" s="80"/>
      <c r="M25" s="189"/>
      <c r="N25" s="4"/>
    </row>
    <row r="26" spans="2:15" ht="23.25" customHeight="1" x14ac:dyDescent="0.2">
      <c r="B26" s="81"/>
      <c r="C26" s="189"/>
      <c r="D26" s="80"/>
      <c r="E26" s="80"/>
      <c r="F26" s="80"/>
      <c r="G26" s="205"/>
      <c r="H26" s="80"/>
      <c r="I26" s="80"/>
      <c r="J26" s="80"/>
      <c r="K26" s="80"/>
      <c r="L26" s="80"/>
      <c r="M26" s="189"/>
      <c r="N26" s="4"/>
    </row>
    <row r="27" spans="2:15" s="35" customFormat="1" ht="23.25" customHeight="1" x14ac:dyDescent="0.25">
      <c r="B27" s="98"/>
      <c r="C27" s="163"/>
      <c r="D27" s="199"/>
      <c r="E27" s="199"/>
      <c r="F27" s="199"/>
      <c r="G27" s="331"/>
      <c r="H27" s="200"/>
      <c r="I27" s="200"/>
      <c r="J27" s="200"/>
      <c r="K27" s="136"/>
      <c r="L27" s="136"/>
      <c r="M27" s="163"/>
    </row>
    <row r="28" spans="2:15" s="35" customFormat="1" ht="23.25" customHeight="1" x14ac:dyDescent="0.25">
      <c r="B28" s="98"/>
      <c r="C28" s="163"/>
      <c r="D28" s="199"/>
      <c r="E28" s="199"/>
      <c r="F28" s="199"/>
      <c r="G28" s="331"/>
      <c r="H28" s="200"/>
      <c r="I28" s="200"/>
      <c r="J28" s="200"/>
      <c r="K28" s="596"/>
      <c r="L28" s="136"/>
      <c r="M28" s="163"/>
    </row>
    <row r="29" spans="2:15" s="16" customFormat="1" ht="20.25" customHeight="1" x14ac:dyDescent="0.25">
      <c r="B29" s="64"/>
      <c r="C29" s="15"/>
      <c r="D29" s="64"/>
      <c r="E29" s="64"/>
      <c r="F29" s="64"/>
      <c r="G29" s="332"/>
      <c r="H29" s="64"/>
      <c r="I29" s="64"/>
      <c r="J29" s="64"/>
      <c r="K29" s="596"/>
      <c r="L29" s="64"/>
      <c r="M29" s="64"/>
      <c r="N29" s="124"/>
      <c r="O29" s="124"/>
    </row>
    <row r="30" spans="2:15" s="16" customFormat="1" ht="20.25" customHeight="1" x14ac:dyDescent="0.25">
      <c r="B30" s="64"/>
      <c r="C30" s="15"/>
      <c r="D30" s="64"/>
      <c r="E30" s="64"/>
      <c r="F30" s="64"/>
      <c r="G30" s="332"/>
      <c r="H30" s="64"/>
      <c r="I30" s="64"/>
      <c r="J30" s="64"/>
      <c r="K30" s="836"/>
      <c r="L30" s="836"/>
      <c r="M30" s="64"/>
      <c r="N30" s="124"/>
    </row>
    <row r="31" spans="2:15" s="35" customFormat="1" ht="20.25" customHeight="1" x14ac:dyDescent="0.25">
      <c r="B31" s="20"/>
      <c r="D31" s="20"/>
      <c r="E31" s="20"/>
      <c r="G31" s="206"/>
      <c r="H31" s="20"/>
      <c r="I31" s="20"/>
      <c r="J31" s="20"/>
      <c r="N31" s="47"/>
    </row>
    <row r="32" spans="2:15" s="35" customFormat="1" ht="20.25" customHeight="1" x14ac:dyDescent="0.25">
      <c r="B32" s="20"/>
      <c r="D32" s="20"/>
      <c r="E32" s="20"/>
      <c r="G32" s="206"/>
      <c r="H32" s="20"/>
      <c r="I32" s="20"/>
      <c r="J32" s="20"/>
      <c r="N32" s="47"/>
    </row>
    <row r="33" spans="2:12" s="35" customFormat="1" ht="20.25" customHeight="1" x14ac:dyDescent="0.25">
      <c r="B33" s="20"/>
      <c r="C33" s="20"/>
      <c r="D33" s="20"/>
      <c r="E33" s="20"/>
      <c r="F33" s="20"/>
      <c r="G33" s="207"/>
      <c r="H33" s="20"/>
      <c r="I33" s="20"/>
      <c r="J33" s="20"/>
      <c r="L33" s="20"/>
    </row>
    <row r="34" spans="2:12" s="35" customFormat="1" ht="15" x14ac:dyDescent="0.25">
      <c r="C34" s="48"/>
      <c r="D34" s="48"/>
      <c r="E34" s="48"/>
      <c r="F34" s="48"/>
      <c r="G34" s="208"/>
      <c r="H34" s="48"/>
      <c r="I34" s="48"/>
      <c r="J34" s="48"/>
    </row>
    <row r="35" spans="2:12" s="35" customFormat="1" ht="15" x14ac:dyDescent="0.25">
      <c r="C35" s="48"/>
      <c r="D35" s="48"/>
      <c r="E35" s="48"/>
      <c r="F35" s="48"/>
      <c r="G35" s="208"/>
      <c r="H35" s="48"/>
      <c r="I35" s="48"/>
      <c r="J35" s="48"/>
    </row>
    <row r="36" spans="2:12" s="35" customFormat="1" ht="14.25" x14ac:dyDescent="0.2">
      <c r="G36" s="206"/>
    </row>
    <row r="37" spans="2:12" s="35" customFormat="1" ht="14.25" x14ac:dyDescent="0.2">
      <c r="G37" s="206"/>
    </row>
  </sheetData>
  <mergeCells count="4">
    <mergeCell ref="K30:L30"/>
    <mergeCell ref="B17:C17"/>
    <mergeCell ref="B10:M10"/>
    <mergeCell ref="B5:M5"/>
  </mergeCells>
  <printOptions horizontalCentered="1"/>
  <pageMargins left="0.39370078740157483" right="0" top="0.39370078740157483" bottom="3.937007874015748E-2" header="0.23622047244094491" footer="0"/>
  <pageSetup paperSize="5" scale="4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">
    <tabColor rgb="FF8DC907"/>
  </sheetPr>
  <dimension ref="A2:K34"/>
  <sheetViews>
    <sheetView topLeftCell="A5" zoomScale="70" zoomScaleNormal="70" workbookViewId="0">
      <selection activeCell="G10" sqref="G10"/>
    </sheetView>
  </sheetViews>
  <sheetFormatPr baseColWidth="10" defaultRowHeight="12.75" x14ac:dyDescent="0.2"/>
  <cols>
    <col min="1" max="1" width="1" style="6" customWidth="1"/>
    <col min="2" max="2" width="5.140625" style="6" customWidth="1"/>
    <col min="3" max="3" width="12.85546875" style="6" customWidth="1"/>
    <col min="4" max="4" width="16" style="6" customWidth="1"/>
    <col min="5" max="5" width="17.5703125" style="6" customWidth="1"/>
    <col min="6" max="7" width="18.42578125" style="6" customWidth="1"/>
    <col min="8" max="8" width="18.140625" style="6" customWidth="1"/>
    <col min="9" max="9" width="17.7109375" style="6" customWidth="1"/>
    <col min="10" max="10" width="34.28515625" style="6" customWidth="1"/>
    <col min="11" max="16384" width="11.42578125" style="6"/>
  </cols>
  <sheetData>
    <row r="2" spans="2:11" ht="24.75" customHeight="1" x14ac:dyDescent="0.25">
      <c r="E2" s="868" t="str">
        <f>'SERVICIOS GENERALES'!F2</f>
        <v>PLANILLA DE SUELDO JUNIO 2019</v>
      </c>
    </row>
    <row r="3" spans="2:11" s="44" customFormat="1" ht="21.75" thickBot="1" x14ac:dyDescent="0.4">
      <c r="B3" s="53"/>
      <c r="C3" s="76"/>
      <c r="D3" s="53"/>
      <c r="E3" s="53"/>
      <c r="F3" s="53"/>
      <c r="G3" s="53"/>
      <c r="H3" s="6"/>
      <c r="I3" s="98"/>
      <c r="J3" s="6"/>
      <c r="K3" s="78"/>
    </row>
    <row r="4" spans="2:11" ht="93.75" customHeight="1" thickBot="1" x14ac:dyDescent="0.25">
      <c r="B4" s="88" t="s">
        <v>13</v>
      </c>
      <c r="C4" s="87" t="s">
        <v>1</v>
      </c>
      <c r="D4" s="87" t="s">
        <v>21</v>
      </c>
      <c r="E4" s="87" t="s">
        <v>2</v>
      </c>
      <c r="F4" s="87" t="s">
        <v>16</v>
      </c>
      <c r="G4" s="87" t="s">
        <v>50</v>
      </c>
      <c r="H4" s="87" t="s">
        <v>25</v>
      </c>
      <c r="I4" s="678" t="s">
        <v>26</v>
      </c>
      <c r="J4" s="679" t="s">
        <v>7</v>
      </c>
    </row>
    <row r="5" spans="2:11" ht="29.25" customHeight="1" thickBot="1" x14ac:dyDescent="0.25">
      <c r="B5" s="810" t="s">
        <v>85</v>
      </c>
      <c r="C5" s="811"/>
      <c r="D5" s="811"/>
      <c r="E5" s="811"/>
      <c r="F5" s="811"/>
      <c r="G5" s="811"/>
      <c r="H5" s="811"/>
      <c r="I5" s="811"/>
      <c r="J5" s="812"/>
    </row>
    <row r="6" spans="2:11" ht="50.1" customHeight="1" x14ac:dyDescent="0.25">
      <c r="B6" s="195">
        <v>1</v>
      </c>
      <c r="C6" s="603" t="s">
        <v>74</v>
      </c>
      <c r="D6" s="604">
        <v>360</v>
      </c>
      <c r="E6" s="605">
        <v>10.8</v>
      </c>
      <c r="F6" s="605">
        <v>26.1</v>
      </c>
      <c r="G6" s="605">
        <v>0</v>
      </c>
      <c r="H6" s="606">
        <f>SUM(E6:G6)</f>
        <v>36.900000000000006</v>
      </c>
      <c r="I6" s="680">
        <f>D6-H6</f>
        <v>323.10000000000002</v>
      </c>
      <c r="J6" s="684"/>
    </row>
    <row r="7" spans="2:11" ht="50.1" customHeight="1" x14ac:dyDescent="0.25">
      <c r="B7" s="195">
        <v>2</v>
      </c>
      <c r="C7" s="603" t="s">
        <v>74</v>
      </c>
      <c r="D7" s="604">
        <v>420</v>
      </c>
      <c r="E7" s="605">
        <v>12.6</v>
      </c>
      <c r="F7" s="605">
        <v>30.45</v>
      </c>
      <c r="G7" s="605">
        <v>0</v>
      </c>
      <c r="H7" s="606">
        <f>SUM(E7:G7)</f>
        <v>43.05</v>
      </c>
      <c r="I7" s="680">
        <f t="shared" ref="I6:I14" si="0">D7-H7</f>
        <v>376.95</v>
      </c>
      <c r="J7" s="685"/>
    </row>
    <row r="8" spans="2:11" ht="50.1" customHeight="1" x14ac:dyDescent="0.25">
      <c r="B8" s="62">
        <v>3</v>
      </c>
      <c r="C8" s="483" t="s">
        <v>74</v>
      </c>
      <c r="D8" s="374">
        <v>360</v>
      </c>
      <c r="E8" s="571">
        <v>10.8</v>
      </c>
      <c r="F8" s="571">
        <v>26.1</v>
      </c>
      <c r="G8" s="571">
        <v>0</v>
      </c>
      <c r="H8" s="493">
        <f>SUM(E8:G8)</f>
        <v>36.900000000000006</v>
      </c>
      <c r="I8" s="681">
        <f t="shared" si="0"/>
        <v>323.10000000000002</v>
      </c>
      <c r="J8" s="686"/>
    </row>
    <row r="9" spans="2:11" ht="50.1" customHeight="1" x14ac:dyDescent="0.25">
      <c r="B9" s="62">
        <v>4</v>
      </c>
      <c r="C9" s="483" t="s">
        <v>74</v>
      </c>
      <c r="D9" s="374">
        <v>360</v>
      </c>
      <c r="E9" s="571">
        <v>10.8</v>
      </c>
      <c r="F9" s="571">
        <v>26.1</v>
      </c>
      <c r="G9" s="571">
        <v>0</v>
      </c>
      <c r="H9" s="493">
        <f>SUM(E9:G9)</f>
        <v>36.900000000000006</v>
      </c>
      <c r="I9" s="681">
        <f t="shared" si="0"/>
        <v>323.10000000000002</v>
      </c>
      <c r="J9" s="686"/>
    </row>
    <row r="10" spans="2:11" ht="50.1" customHeight="1" x14ac:dyDescent="0.25">
      <c r="B10" s="195">
        <v>5</v>
      </c>
      <c r="C10" s="483" t="s">
        <v>74</v>
      </c>
      <c r="D10" s="374">
        <v>360</v>
      </c>
      <c r="E10" s="571">
        <v>10.8</v>
      </c>
      <c r="F10" s="571">
        <v>26.1</v>
      </c>
      <c r="G10" s="571">
        <v>0</v>
      </c>
      <c r="H10" s="493">
        <f>SUM(E10:G10)</f>
        <v>36.900000000000006</v>
      </c>
      <c r="I10" s="681">
        <f t="shared" si="0"/>
        <v>323.10000000000002</v>
      </c>
      <c r="J10" s="686"/>
    </row>
    <row r="11" spans="2:11" ht="50.1" customHeight="1" x14ac:dyDescent="0.25">
      <c r="B11" s="195">
        <v>6</v>
      </c>
      <c r="C11" s="612" t="s">
        <v>74</v>
      </c>
      <c r="D11" s="613">
        <v>341</v>
      </c>
      <c r="E11" s="614">
        <v>10.23</v>
      </c>
      <c r="F11" s="614">
        <v>0</v>
      </c>
      <c r="G11" s="614">
        <f>+[1]Hoja2!$L$37</f>
        <v>24.72</v>
      </c>
      <c r="H11" s="615">
        <f>SUM(E11:G11)</f>
        <v>34.950000000000003</v>
      </c>
      <c r="I11" s="682">
        <f t="shared" si="0"/>
        <v>306.05</v>
      </c>
      <c r="J11" s="687"/>
    </row>
    <row r="12" spans="2:11" ht="50.1" customHeight="1" x14ac:dyDescent="0.25">
      <c r="B12" s="195">
        <v>7</v>
      </c>
      <c r="C12" s="612" t="s">
        <v>74</v>
      </c>
      <c r="D12" s="725">
        <v>360</v>
      </c>
      <c r="E12" s="571">
        <v>10.8</v>
      </c>
      <c r="F12" s="726">
        <v>0</v>
      </c>
      <c r="G12" s="614">
        <v>0</v>
      </c>
      <c r="H12" s="615">
        <f>SUM(E12:G12)</f>
        <v>10.8</v>
      </c>
      <c r="I12" s="682">
        <f t="shared" ref="I12" si="1">D12-H12</f>
        <v>349.2</v>
      </c>
      <c r="J12" s="687"/>
    </row>
    <row r="13" spans="2:11" ht="50.1" customHeight="1" x14ac:dyDescent="0.25">
      <c r="B13" s="195">
        <v>8</v>
      </c>
      <c r="C13" s="612" t="s">
        <v>74</v>
      </c>
      <c r="D13" s="613">
        <v>310</v>
      </c>
      <c r="E13" s="614">
        <v>9.3000000000000007</v>
      </c>
      <c r="F13" s="614">
        <v>22.48</v>
      </c>
      <c r="G13" s="614">
        <v>0</v>
      </c>
      <c r="H13" s="615">
        <f>SUM(E13:G13)</f>
        <v>31.78</v>
      </c>
      <c r="I13" s="682">
        <f t="shared" si="0"/>
        <v>278.22000000000003</v>
      </c>
      <c r="J13" s="687"/>
    </row>
    <row r="14" spans="2:11" ht="50.1" customHeight="1" thickBot="1" x14ac:dyDescent="0.3">
      <c r="B14" s="62">
        <v>9</v>
      </c>
      <c r="C14" s="482" t="s">
        <v>74</v>
      </c>
      <c r="D14" s="494">
        <v>310</v>
      </c>
      <c r="E14" s="494">
        <v>9.3000000000000007</v>
      </c>
      <c r="F14" s="495">
        <v>22.48</v>
      </c>
      <c r="G14" s="495">
        <v>0</v>
      </c>
      <c r="H14" s="496">
        <f>SUM(E14:G14)</f>
        <v>31.78</v>
      </c>
      <c r="I14" s="683">
        <f t="shared" si="0"/>
        <v>278.22000000000003</v>
      </c>
      <c r="J14" s="688"/>
    </row>
    <row r="15" spans="2:11" ht="50.1" customHeight="1" thickBot="1" x14ac:dyDescent="0.25">
      <c r="B15" s="842" t="s">
        <v>51</v>
      </c>
      <c r="C15" s="843"/>
      <c r="D15" s="492">
        <f>SUM(D6:D14)</f>
        <v>3181</v>
      </c>
      <c r="E15" s="492">
        <f>SUM(E6:E14)</f>
        <v>95.429999999999993</v>
      </c>
      <c r="F15" s="492">
        <f>SUM(F6:F14)</f>
        <v>179.80999999999997</v>
      </c>
      <c r="G15" s="492">
        <f>SUM(G6:G14)</f>
        <v>24.72</v>
      </c>
      <c r="H15" s="492">
        <f>SUM(H6:H14)</f>
        <v>299.96000000000004</v>
      </c>
      <c r="I15" s="492">
        <f>SUM(I6:I14)</f>
        <v>2881.04</v>
      </c>
      <c r="J15" s="254" t="s">
        <v>68</v>
      </c>
    </row>
    <row r="16" spans="2:11" x14ac:dyDescent="0.2">
      <c r="B16" s="30"/>
      <c r="C16" s="17"/>
      <c r="D16" s="29"/>
      <c r="E16" s="29"/>
      <c r="F16" s="29"/>
      <c r="G16" s="29"/>
      <c r="H16" s="29"/>
      <c r="I16" s="29"/>
      <c r="J16" s="21"/>
    </row>
    <row r="17" spans="1:11" x14ac:dyDescent="0.2">
      <c r="B17" s="30"/>
      <c r="C17" s="17"/>
      <c r="D17" s="29"/>
      <c r="E17" s="29"/>
      <c r="F17" s="29"/>
      <c r="G17" s="29"/>
      <c r="H17" s="29"/>
      <c r="I17" s="29"/>
      <c r="J17" s="21"/>
    </row>
    <row r="18" spans="1:11" x14ac:dyDescent="0.2">
      <c r="B18" s="30"/>
      <c r="C18" s="17"/>
      <c r="D18" s="29"/>
      <c r="E18" s="29"/>
      <c r="F18" s="29"/>
      <c r="G18" s="29"/>
      <c r="H18" s="29"/>
      <c r="I18" s="29"/>
      <c r="J18" s="21"/>
    </row>
    <row r="19" spans="1:11" x14ac:dyDescent="0.2">
      <c r="B19" s="30"/>
      <c r="C19" s="16"/>
      <c r="D19" s="757"/>
      <c r="E19" s="757"/>
      <c r="F19" s="757"/>
      <c r="G19" s="757"/>
      <c r="H19" s="757"/>
      <c r="I19" s="757"/>
      <c r="J19" s="15"/>
    </row>
    <row r="20" spans="1:11" x14ac:dyDescent="0.2">
      <c r="B20" s="30"/>
      <c r="C20" s="15" t="str">
        <f>'SERVICIOS GENERALES'!C20</f>
        <v>SR. HERNAN JOSE TORRES</v>
      </c>
      <c r="D20" s="757"/>
      <c r="E20" s="757"/>
      <c r="F20" s="757" t="str">
        <f>'SERVICIOS GENERALES'!F20</f>
        <v>LIC. NAHIN ARNELGE FERRUFINO BENITEZ</v>
      </c>
      <c r="G20" s="757"/>
      <c r="H20" s="757"/>
      <c r="I20" s="757"/>
      <c r="J20" s="762" t="str">
        <f>'SERVICIOS GENERALES'!J20</f>
        <v>LICDA. GLORIA ISABEL GONZALEZ VASQUEZ</v>
      </c>
    </row>
    <row r="21" spans="1:11" x14ac:dyDescent="0.2">
      <c r="B21" s="30"/>
      <c r="C21" s="15" t="str">
        <f>'SERVICIOS GENERALES'!C21</f>
        <v>SINDICO MPAL.</v>
      </c>
      <c r="D21" s="757"/>
      <c r="E21" s="757"/>
      <c r="F21" s="757" t="str">
        <f>'SERVICIOS GENERALES'!F21</f>
        <v>ALCALDE MPAL.</v>
      </c>
      <c r="G21" s="757"/>
      <c r="H21" s="757"/>
      <c r="I21" s="757"/>
      <c r="J21" s="762" t="str">
        <f>'SERVICIOS GENERALES'!J21</f>
        <v>CONTADORA MPAL</v>
      </c>
    </row>
    <row r="22" spans="1:11" s="16" customFormat="1" ht="15.75" x14ac:dyDescent="0.25">
      <c r="A22" s="15"/>
      <c r="B22" s="15"/>
      <c r="C22" s="15"/>
      <c r="D22" s="763"/>
      <c r="E22" s="15"/>
      <c r="F22" s="15"/>
      <c r="G22" s="15"/>
      <c r="J22" s="15"/>
      <c r="K22" s="174"/>
    </row>
    <row r="23" spans="1:11" s="16" customFormat="1" ht="15.75" x14ac:dyDescent="0.25">
      <c r="A23" s="15"/>
      <c r="B23" s="15"/>
      <c r="C23" s="15"/>
      <c r="D23" s="763"/>
      <c r="E23" s="15"/>
      <c r="F23" s="15"/>
      <c r="G23" s="15"/>
      <c r="J23" s="15"/>
      <c r="K23" s="174"/>
    </row>
    <row r="24" spans="1:11" s="16" customFormat="1" ht="15.75" x14ac:dyDescent="0.25">
      <c r="A24" s="15"/>
      <c r="B24" s="15"/>
      <c r="C24" s="15"/>
      <c r="D24" s="763" t="str">
        <f>'SERVICIOS GENERALES'!D24</f>
        <v>LICDA. CARINA PATRICIA FLORES</v>
      </c>
      <c r="E24" s="15"/>
      <c r="F24" s="15"/>
      <c r="G24" s="15"/>
      <c r="H24" s="762" t="s">
        <v>179</v>
      </c>
      <c r="I24" s="81"/>
      <c r="J24" s="15"/>
      <c r="K24" s="174"/>
    </row>
    <row r="25" spans="1:11" s="16" customFormat="1" ht="18" customHeight="1" x14ac:dyDescent="0.2">
      <c r="A25" s="845"/>
      <c r="B25" s="845"/>
      <c r="C25" s="81"/>
      <c r="D25" s="764" t="str">
        <f>'SERVICIOS GENERALES'!D25</f>
        <v>JEFA DE  DESARROLLO HUMANO</v>
      </c>
      <c r="E25" s="81"/>
      <c r="F25" s="15"/>
      <c r="G25" s="15"/>
      <c r="H25" s="846" t="s">
        <v>180</v>
      </c>
      <c r="I25" s="846"/>
      <c r="J25" s="846"/>
    </row>
    <row r="26" spans="1:11" s="16" customFormat="1" x14ac:dyDescent="0.2">
      <c r="A26" s="15"/>
      <c r="B26" s="704"/>
      <c r="C26" s="81"/>
      <c r="D26" s="15"/>
      <c r="E26" s="81"/>
      <c r="F26" s="81"/>
      <c r="G26" s="81"/>
      <c r="H26" s="844"/>
      <c r="I26" s="844"/>
      <c r="J26" s="844"/>
    </row>
    <row r="27" spans="1:11" s="16" customFormat="1" x14ac:dyDescent="0.2">
      <c r="A27" s="15"/>
      <c r="B27" s="15"/>
      <c r="C27" s="15"/>
      <c r="D27" s="15"/>
      <c r="E27" s="15"/>
      <c r="F27" s="81"/>
      <c r="G27" s="81"/>
      <c r="J27" s="15"/>
    </row>
    <row r="28" spans="1:11" s="16" customFormat="1" x14ac:dyDescent="0.2">
      <c r="A28" s="15"/>
      <c r="B28" s="15"/>
      <c r="C28" s="15"/>
      <c r="D28" s="15"/>
      <c r="E28" s="15"/>
      <c r="F28" s="15"/>
      <c r="G28" s="15"/>
      <c r="J28" s="15"/>
    </row>
    <row r="29" spans="1:11" s="16" customFormat="1" x14ac:dyDescent="0.2">
      <c r="C29" s="175"/>
      <c r="D29" s="175"/>
      <c r="E29" s="175"/>
    </row>
    <row r="30" spans="1:11" s="16" customFormat="1" x14ac:dyDescent="0.2">
      <c r="D30" s="176"/>
      <c r="E30" s="176"/>
      <c r="F30" s="175"/>
      <c r="G30" s="175"/>
    </row>
    <row r="31" spans="1:11" s="16" customFormat="1" x14ac:dyDescent="0.2">
      <c r="D31" s="176"/>
      <c r="E31" s="176"/>
      <c r="F31" s="175"/>
      <c r="G31" s="175"/>
    </row>
    <row r="32" spans="1:11" s="16" customFormat="1" x14ac:dyDescent="0.2">
      <c r="C32" s="175"/>
      <c r="D32" s="32"/>
      <c r="E32" s="32"/>
    </row>
    <row r="33" spans="2:10" x14ac:dyDescent="0.2">
      <c r="B33" s="16"/>
      <c r="C33" s="175"/>
      <c r="D33" s="32"/>
      <c r="E33" s="32"/>
      <c r="F33" s="32"/>
      <c r="G33" s="32"/>
      <c r="H33" s="16"/>
      <c r="I33" s="16"/>
      <c r="J33" s="16"/>
    </row>
    <row r="34" spans="2:10" x14ac:dyDescent="0.2">
      <c r="F34" s="32"/>
      <c r="G34" s="32"/>
    </row>
  </sheetData>
  <mergeCells count="5">
    <mergeCell ref="B5:J5"/>
    <mergeCell ref="B15:C15"/>
    <mergeCell ref="H26:J26"/>
    <mergeCell ref="A25:B25"/>
    <mergeCell ref="H25:J25"/>
  </mergeCells>
  <phoneticPr fontId="4" type="noConversion"/>
  <printOptions horizontalCentered="1"/>
  <pageMargins left="0.59055118110236227" right="0.15748031496062992" top="0.19685039370078741" bottom="0.11811023622047245" header="0" footer="0"/>
  <pageSetup paperSize="5" scale="5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B4681C"/>
  </sheetPr>
  <dimension ref="B2:N27"/>
  <sheetViews>
    <sheetView topLeftCell="A11" zoomScale="75" zoomScaleNormal="75" zoomScalePageLayoutView="85" workbookViewId="0">
      <selection activeCell="J18" sqref="J18"/>
    </sheetView>
  </sheetViews>
  <sheetFormatPr baseColWidth="10" defaultRowHeight="12.75" x14ac:dyDescent="0.2"/>
  <cols>
    <col min="1" max="1" width="1.85546875" style="6" customWidth="1"/>
    <col min="2" max="2" width="4" style="6" customWidth="1"/>
    <col min="3" max="3" width="16.140625" style="6" customWidth="1"/>
    <col min="4" max="4" width="14.28515625" style="6" customWidth="1"/>
    <col min="5" max="5" width="13.85546875" style="6" customWidth="1"/>
    <col min="6" max="6" width="15.5703125" style="6" customWidth="1"/>
    <col min="7" max="7" width="12" style="6" hidden="1" customWidth="1"/>
    <col min="8" max="9" width="12" style="6" customWidth="1"/>
    <col min="10" max="10" width="16.7109375" style="6" customWidth="1"/>
    <col min="11" max="11" width="15.85546875" style="6" customWidth="1"/>
    <col min="12" max="12" width="30.85546875" style="6" customWidth="1"/>
    <col min="13" max="16384" width="11.42578125" style="6"/>
  </cols>
  <sheetData>
    <row r="2" spans="2:14" x14ac:dyDescent="0.2">
      <c r="E2" s="867" t="str">
        <f>'ASEO 1'!E2</f>
        <v>PLANILLA DE SUELDO JUNIO 2019</v>
      </c>
    </row>
    <row r="3" spans="2:14" s="55" customFormat="1" ht="16.5" thickBot="1" x14ac:dyDescent="0.3">
      <c r="B3" s="111"/>
      <c r="C3" s="98"/>
      <c r="D3" s="98"/>
      <c r="G3" s="98"/>
      <c r="H3" s="98"/>
      <c r="I3" s="98"/>
      <c r="J3" s="98"/>
      <c r="M3" s="98"/>
      <c r="N3" s="98"/>
    </row>
    <row r="4" spans="2:14" s="55" customFormat="1" ht="66" customHeight="1" thickBot="1" x14ac:dyDescent="0.3">
      <c r="B4" s="93" t="s">
        <v>13</v>
      </c>
      <c r="C4" s="96" t="s">
        <v>1</v>
      </c>
      <c r="D4" s="94" t="s">
        <v>21</v>
      </c>
      <c r="E4" s="94" t="s">
        <v>2</v>
      </c>
      <c r="F4" s="94" t="s">
        <v>16</v>
      </c>
      <c r="G4" s="94" t="s">
        <v>55</v>
      </c>
      <c r="H4" s="94" t="s">
        <v>50</v>
      </c>
      <c r="I4" s="94" t="s">
        <v>160</v>
      </c>
      <c r="J4" s="94" t="s">
        <v>25</v>
      </c>
      <c r="K4" s="94" t="s">
        <v>26</v>
      </c>
      <c r="L4" s="95" t="s">
        <v>7</v>
      </c>
    </row>
    <row r="5" spans="2:14" s="40" customFormat="1" ht="25.5" customHeight="1" thickBot="1" x14ac:dyDescent="0.25">
      <c r="B5" s="847" t="s">
        <v>102</v>
      </c>
      <c r="C5" s="848"/>
      <c r="D5" s="848"/>
      <c r="E5" s="848"/>
      <c r="F5" s="848"/>
      <c r="G5" s="848"/>
      <c r="H5" s="848"/>
      <c r="I5" s="848"/>
      <c r="J5" s="848"/>
      <c r="K5" s="848"/>
      <c r="L5" s="849"/>
      <c r="M5" s="38"/>
      <c r="N5" s="38"/>
    </row>
    <row r="6" spans="2:14" s="40" customFormat="1" ht="45" customHeight="1" x14ac:dyDescent="0.2">
      <c r="B6" s="326">
        <v>1</v>
      </c>
      <c r="C6" s="321" t="s">
        <v>108</v>
      </c>
      <c r="D6" s="322">
        <v>600</v>
      </c>
      <c r="E6" s="323">
        <v>18</v>
      </c>
      <c r="F6" s="323">
        <v>43.5</v>
      </c>
      <c r="G6" s="323">
        <v>0</v>
      </c>
      <c r="H6" s="323">
        <v>0</v>
      </c>
      <c r="I6" s="323">
        <v>24.5</v>
      </c>
      <c r="J6" s="323">
        <f t="shared" ref="J6:J12" si="0">SUM(E6:I6)</f>
        <v>86</v>
      </c>
      <c r="K6" s="323">
        <f t="shared" ref="K6:K12" si="1">+D6-J6</f>
        <v>514</v>
      </c>
      <c r="L6" s="324"/>
      <c r="M6" s="38"/>
      <c r="N6" s="38"/>
    </row>
    <row r="7" spans="2:14" s="40" customFormat="1" ht="45" customHeight="1" x14ac:dyDescent="0.2">
      <c r="B7" s="218">
        <v>2</v>
      </c>
      <c r="C7" s="568" t="s">
        <v>137</v>
      </c>
      <c r="D7" s="325">
        <v>455</v>
      </c>
      <c r="E7" s="271">
        <v>13.65</v>
      </c>
      <c r="F7" s="271">
        <v>32.99</v>
      </c>
      <c r="G7" s="271"/>
      <c r="H7" s="271">
        <v>0</v>
      </c>
      <c r="I7" s="271">
        <v>0</v>
      </c>
      <c r="J7" s="271">
        <f t="shared" si="0"/>
        <v>46.64</v>
      </c>
      <c r="K7" s="271">
        <f t="shared" si="1"/>
        <v>408.36</v>
      </c>
      <c r="L7" s="272" t="s">
        <v>47</v>
      </c>
      <c r="M7" s="38"/>
      <c r="N7" s="38"/>
    </row>
    <row r="8" spans="2:14" s="40" customFormat="1" ht="45" customHeight="1" x14ac:dyDescent="0.2">
      <c r="B8" s="218">
        <v>3</v>
      </c>
      <c r="C8" s="568" t="s">
        <v>157</v>
      </c>
      <c r="D8" s="325">
        <v>380</v>
      </c>
      <c r="E8" s="271">
        <v>11.4</v>
      </c>
      <c r="F8" s="271">
        <v>27.55</v>
      </c>
      <c r="G8" s="271"/>
      <c r="H8" s="271">
        <v>0</v>
      </c>
      <c r="I8" s="271">
        <v>0</v>
      </c>
      <c r="J8" s="271">
        <f t="shared" si="0"/>
        <v>38.950000000000003</v>
      </c>
      <c r="K8" s="271">
        <f t="shared" si="1"/>
        <v>341.05</v>
      </c>
      <c r="L8" s="272"/>
      <c r="M8" s="38"/>
      <c r="N8" s="38"/>
    </row>
    <row r="9" spans="2:14" s="40" customFormat="1" ht="45" customHeight="1" x14ac:dyDescent="0.2">
      <c r="B9" s="218">
        <v>4</v>
      </c>
      <c r="C9" s="106" t="s">
        <v>164</v>
      </c>
      <c r="D9" s="123">
        <v>325</v>
      </c>
      <c r="E9" s="162">
        <v>9.75</v>
      </c>
      <c r="F9" s="162">
        <v>23.56</v>
      </c>
      <c r="G9" s="271"/>
      <c r="H9" s="271">
        <v>0</v>
      </c>
      <c r="I9" s="271">
        <v>0</v>
      </c>
      <c r="J9" s="271">
        <f t="shared" ref="J9" si="2">SUM(E9:I9)</f>
        <v>33.31</v>
      </c>
      <c r="K9" s="271">
        <f t="shared" ref="K9" si="3">+D9-J9</f>
        <v>291.69</v>
      </c>
      <c r="L9" s="272"/>
      <c r="M9" s="38"/>
      <c r="N9" s="38"/>
    </row>
    <row r="10" spans="2:14" s="40" customFormat="1" ht="45" customHeight="1" x14ac:dyDescent="0.2">
      <c r="B10" s="117">
        <v>5</v>
      </c>
      <c r="C10" s="106" t="s">
        <v>54</v>
      </c>
      <c r="D10" s="123">
        <v>380</v>
      </c>
      <c r="E10" s="162">
        <v>11.4</v>
      </c>
      <c r="F10" s="162">
        <v>27.55</v>
      </c>
      <c r="G10" s="59"/>
      <c r="H10" s="59">
        <v>0</v>
      </c>
      <c r="I10" s="59">
        <v>0</v>
      </c>
      <c r="J10" s="97">
        <f t="shared" si="0"/>
        <v>38.950000000000003</v>
      </c>
      <c r="K10" s="59">
        <f t="shared" si="1"/>
        <v>341.05</v>
      </c>
      <c r="L10" s="169"/>
      <c r="M10" s="38"/>
      <c r="N10" s="38"/>
    </row>
    <row r="11" spans="2:14" s="40" customFormat="1" ht="45" customHeight="1" x14ac:dyDescent="0.2">
      <c r="B11" s="259">
        <v>6</v>
      </c>
      <c r="C11" s="286" t="s">
        <v>35</v>
      </c>
      <c r="D11" s="287">
        <v>350</v>
      </c>
      <c r="E11" s="260">
        <v>10.5</v>
      </c>
      <c r="F11" s="260">
        <v>0</v>
      </c>
      <c r="G11" s="216"/>
      <c r="H11" s="216">
        <v>25.38</v>
      </c>
      <c r="I11" s="58">
        <v>0</v>
      </c>
      <c r="J11" s="216">
        <f t="shared" si="0"/>
        <v>35.879999999999995</v>
      </c>
      <c r="K11" s="216">
        <f t="shared" si="1"/>
        <v>314.12</v>
      </c>
      <c r="L11" s="261"/>
      <c r="M11" s="38"/>
      <c r="N11" s="38"/>
    </row>
    <row r="12" spans="2:14" s="40" customFormat="1" ht="45" customHeight="1" thickBot="1" x14ac:dyDescent="0.25">
      <c r="B12" s="164">
        <v>7</v>
      </c>
      <c r="C12" s="257" t="s">
        <v>86</v>
      </c>
      <c r="D12" s="288">
        <v>370</v>
      </c>
      <c r="E12" s="165">
        <v>11.1</v>
      </c>
      <c r="F12" s="165">
        <v>0</v>
      </c>
      <c r="G12" s="166"/>
      <c r="H12" s="166">
        <v>26.83</v>
      </c>
      <c r="I12" s="166">
        <v>0</v>
      </c>
      <c r="J12" s="166">
        <f t="shared" si="0"/>
        <v>37.93</v>
      </c>
      <c r="K12" s="166">
        <f t="shared" si="1"/>
        <v>332.07</v>
      </c>
      <c r="L12" s="167"/>
      <c r="M12" s="38"/>
      <c r="N12" s="38"/>
    </row>
    <row r="13" spans="2:14" s="40" customFormat="1" ht="23.25" customHeight="1" thickBot="1" x14ac:dyDescent="0.25">
      <c r="B13" s="850" t="s">
        <v>66</v>
      </c>
      <c r="C13" s="851"/>
      <c r="D13" s="851"/>
      <c r="E13" s="851"/>
      <c r="F13" s="851"/>
      <c r="G13" s="851"/>
      <c r="H13" s="851"/>
      <c r="I13" s="851"/>
      <c r="J13" s="851"/>
      <c r="K13" s="851"/>
      <c r="L13" s="852"/>
      <c r="M13" s="38"/>
      <c r="N13" s="38"/>
    </row>
    <row r="14" spans="2:14" s="40" customFormat="1" ht="45" customHeight="1" thickBot="1" x14ac:dyDescent="0.25">
      <c r="B14" s="215">
        <v>8</v>
      </c>
      <c r="C14" s="289" t="s">
        <v>104</v>
      </c>
      <c r="D14" s="125">
        <v>380</v>
      </c>
      <c r="E14" s="125">
        <f>D14*3%</f>
        <v>11.4</v>
      </c>
      <c r="F14" s="125">
        <v>27.55</v>
      </c>
      <c r="G14" s="122"/>
      <c r="H14" s="122">
        <v>0</v>
      </c>
      <c r="I14" s="122">
        <v>0</v>
      </c>
      <c r="J14" s="122">
        <f>SUM(E14:I14)</f>
        <v>38.950000000000003</v>
      </c>
      <c r="K14" s="122">
        <f>+D14-J14</f>
        <v>341.05</v>
      </c>
      <c r="L14" s="219"/>
      <c r="M14" s="38"/>
      <c r="N14" s="38"/>
    </row>
    <row r="15" spans="2:14" s="40" customFormat="1" ht="25.5" customHeight="1" thickBot="1" x14ac:dyDescent="0.25">
      <c r="B15" s="847" t="s">
        <v>36</v>
      </c>
      <c r="C15" s="848"/>
      <c r="D15" s="848"/>
      <c r="E15" s="848"/>
      <c r="F15" s="848"/>
      <c r="G15" s="848"/>
      <c r="H15" s="848"/>
      <c r="I15" s="848"/>
      <c r="J15" s="848"/>
      <c r="K15" s="848"/>
      <c r="L15" s="849"/>
      <c r="M15" s="38"/>
      <c r="N15" s="38"/>
    </row>
    <row r="16" spans="2:14" s="40" customFormat="1" ht="45" customHeight="1" x14ac:dyDescent="0.2">
      <c r="B16" s="140">
        <v>9</v>
      </c>
      <c r="C16" s="455" t="s">
        <v>138</v>
      </c>
      <c r="D16" s="300">
        <v>475</v>
      </c>
      <c r="E16" s="127">
        <v>14.25</v>
      </c>
      <c r="F16" s="127">
        <v>34.44</v>
      </c>
      <c r="G16" s="168"/>
      <c r="H16" s="168">
        <v>0</v>
      </c>
      <c r="I16" s="168">
        <v>0</v>
      </c>
      <c r="J16" s="168">
        <f>SUM(E16:I16)</f>
        <v>48.69</v>
      </c>
      <c r="K16" s="168">
        <f>+D16-J16</f>
        <v>426.31</v>
      </c>
      <c r="L16" s="302"/>
      <c r="M16" s="38"/>
      <c r="N16" s="38"/>
    </row>
    <row r="17" spans="2:14" s="40" customFormat="1" ht="45" customHeight="1" x14ac:dyDescent="0.2">
      <c r="B17" s="218">
        <v>10</v>
      </c>
      <c r="C17" s="277" t="s">
        <v>139</v>
      </c>
      <c r="D17" s="123">
        <v>340</v>
      </c>
      <c r="E17" s="162">
        <v>10.199999999999999</v>
      </c>
      <c r="F17" s="162">
        <v>24.65</v>
      </c>
      <c r="G17" s="97"/>
      <c r="H17" s="97">
        <v>0</v>
      </c>
      <c r="I17" s="100">
        <v>0</v>
      </c>
      <c r="J17" s="97">
        <f>SUM(E17:I17)</f>
        <v>34.849999999999994</v>
      </c>
      <c r="K17" s="97">
        <f>+D17-J17</f>
        <v>305.14999999999998</v>
      </c>
      <c r="L17" s="220"/>
      <c r="M17" s="38"/>
      <c r="N17" s="38"/>
    </row>
    <row r="18" spans="2:14" s="40" customFormat="1" ht="45" customHeight="1" thickBot="1" x14ac:dyDescent="0.25">
      <c r="B18" s="214">
        <v>11</v>
      </c>
      <c r="C18" s="569" t="s">
        <v>140</v>
      </c>
      <c r="D18" s="198">
        <v>350</v>
      </c>
      <c r="E18" s="131">
        <v>10.5</v>
      </c>
      <c r="F18" s="303">
        <v>0</v>
      </c>
      <c r="G18" s="166"/>
      <c r="H18" s="303">
        <v>25.38</v>
      </c>
      <c r="I18" s="198">
        <v>0</v>
      </c>
      <c r="J18" s="166">
        <f>SUM(E18:I18)</f>
        <v>35.879999999999995</v>
      </c>
      <c r="K18" s="166">
        <f>+D18-J18</f>
        <v>314.12</v>
      </c>
      <c r="L18" s="304"/>
      <c r="M18" s="38"/>
      <c r="N18" s="38"/>
    </row>
    <row r="19" spans="2:14" ht="45" customHeight="1" thickBot="1" x14ac:dyDescent="0.3">
      <c r="B19" s="160"/>
      <c r="C19" s="699"/>
      <c r="D19" s="217">
        <f>SUM(D6:D18)</f>
        <v>4405</v>
      </c>
      <c r="E19" s="217">
        <f>SUM(E6:E18)</f>
        <v>132.15</v>
      </c>
      <c r="F19" s="217">
        <f>SUM(F6:F18)</f>
        <v>241.79000000000002</v>
      </c>
      <c r="G19" s="217">
        <f t="shared" ref="E19:J19" si="4">SUM(G6:G18)</f>
        <v>0</v>
      </c>
      <c r="H19" s="217">
        <f>SUM(H6:H18)</f>
        <v>77.589999999999989</v>
      </c>
      <c r="I19" s="217">
        <f>SUM(I6:I18)</f>
        <v>24.5</v>
      </c>
      <c r="J19" s="217">
        <f>SUM(J6:J18)</f>
        <v>476.03</v>
      </c>
      <c r="K19" s="217">
        <f>SUM(K6:K18)</f>
        <v>3928.9700000000003</v>
      </c>
      <c r="L19" s="161" t="s">
        <v>81</v>
      </c>
      <c r="M19" s="4"/>
    </row>
    <row r="20" spans="2:14" ht="45" customHeight="1" x14ac:dyDescent="0.2">
      <c r="B20" s="16"/>
      <c r="C20" s="31"/>
      <c r="D20" s="34"/>
      <c r="E20" s="34"/>
      <c r="F20" s="34"/>
      <c r="G20" s="34"/>
      <c r="H20" s="34"/>
      <c r="I20" s="34"/>
      <c r="J20" s="34"/>
      <c r="K20" s="34"/>
      <c r="L20" s="28"/>
    </row>
    <row r="21" spans="2:14" ht="23.25" customHeight="1" x14ac:dyDescent="0.2">
      <c r="B21" s="81"/>
      <c r="C21" s="333" t="str">
        <f>'ASEO 1'!C20</f>
        <v>SR. HERNAN JOSE TORRES</v>
      </c>
      <c r="D21" s="356"/>
      <c r="E21" s="356"/>
      <c r="F21" s="356" t="str">
        <f>'ASEO 1'!F20</f>
        <v>LIC. NAHIN ARNELGE FERRUFINO BENITEZ</v>
      </c>
      <c r="G21" s="356"/>
      <c r="H21" s="356"/>
      <c r="I21" s="356"/>
      <c r="J21" s="356"/>
      <c r="K21" s="356" t="str">
        <f>'ASEO 1'!J20</f>
        <v>LICDA. GLORIA ISABEL GONZALEZ VASQUEZ</v>
      </c>
      <c r="L21" s="357"/>
      <c r="M21" s="81"/>
    </row>
    <row r="22" spans="2:14" ht="23.25" customHeight="1" x14ac:dyDescent="0.2">
      <c r="B22" s="81"/>
      <c r="C22" s="333" t="str">
        <f>'ASEO 1'!C21</f>
        <v>SINDICO MPAL.</v>
      </c>
      <c r="D22" s="356"/>
      <c r="E22" s="356"/>
      <c r="F22" s="356" t="str">
        <f>'ASEO 1'!F21</f>
        <v>ALCALDE MPAL.</v>
      </c>
      <c r="G22" s="356"/>
      <c r="H22" s="356"/>
      <c r="I22" s="356"/>
      <c r="J22" s="356"/>
      <c r="K22" s="356" t="str">
        <f>'ASEO 1'!J21</f>
        <v>CONTADORA MPAL</v>
      </c>
      <c r="L22" s="357"/>
      <c r="M22" s="81"/>
    </row>
    <row r="23" spans="2:14" ht="23.25" customHeight="1" x14ac:dyDescent="0.2">
      <c r="B23" s="81"/>
      <c r="C23" s="333"/>
      <c r="D23" s="356"/>
      <c r="E23" s="356"/>
      <c r="F23" s="356"/>
      <c r="G23" s="356"/>
      <c r="H23" s="356"/>
      <c r="I23" s="356"/>
      <c r="J23" s="356"/>
      <c r="K23" s="356"/>
      <c r="L23" s="357"/>
      <c r="M23" s="81"/>
    </row>
    <row r="24" spans="2:14" ht="23.25" customHeight="1" x14ac:dyDescent="0.2">
      <c r="B24" s="81"/>
      <c r="C24" s="702"/>
      <c r="D24" s="356"/>
      <c r="E24" s="356"/>
      <c r="F24" s="356"/>
      <c r="G24" s="356"/>
      <c r="H24" s="356"/>
      <c r="I24" s="356"/>
      <c r="J24" s="356"/>
      <c r="K24" s="356"/>
      <c r="L24" s="357"/>
      <c r="M24" s="81"/>
    </row>
    <row r="25" spans="2:14" s="49" customFormat="1" ht="15" x14ac:dyDescent="0.25">
      <c r="B25" s="76"/>
      <c r="C25" s="53" t="str">
        <f>'ASEO 1'!D24</f>
        <v>LICDA. CARINA PATRICIA FLORES</v>
      </c>
      <c r="D25" s="53"/>
      <c r="E25" s="53"/>
      <c r="F25" s="762" t="str">
        <f>'ASEO 1'!H24</f>
        <v>SR. MARIO ALBERTO DIAZ</v>
      </c>
      <c r="G25" s="107"/>
      <c r="H25" s="107"/>
      <c r="I25" s="107"/>
      <c r="L25" s="76"/>
    </row>
    <row r="26" spans="2:14" ht="15" x14ac:dyDescent="0.25">
      <c r="B26" s="76"/>
      <c r="C26" s="53" t="str">
        <f>'ASEO 1'!D25</f>
        <v>JEFA DE  DESARROLLO HUMANO</v>
      </c>
      <c r="D26" s="53"/>
      <c r="E26" s="53"/>
      <c r="F26" s="5" t="s">
        <v>176</v>
      </c>
      <c r="G26" s="107"/>
      <c r="H26" s="107"/>
      <c r="I26" s="107"/>
      <c r="L26" s="76"/>
    </row>
    <row r="27" spans="2:14" ht="15" x14ac:dyDescent="0.25">
      <c r="B27" s="76"/>
      <c r="C27" s="53"/>
      <c r="D27" s="53"/>
      <c r="E27" s="53"/>
      <c r="F27" s="53"/>
      <c r="G27" s="53"/>
      <c r="H27" s="53"/>
      <c r="I27" s="76"/>
      <c r="J27" s="76"/>
      <c r="K27" s="76"/>
      <c r="L27" s="76"/>
    </row>
  </sheetData>
  <mergeCells count="3">
    <mergeCell ref="B5:L5"/>
    <mergeCell ref="B13:L13"/>
    <mergeCell ref="B15:L15"/>
  </mergeCells>
  <printOptions horizontalCentered="1"/>
  <pageMargins left="0.19685039370078741" right="0" top="0.39370078740157483" bottom="0" header="0.23622047244094491" footer="0"/>
  <pageSetup paperSize="5" scale="5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834D5E"/>
  </sheetPr>
  <dimension ref="B4:P24"/>
  <sheetViews>
    <sheetView topLeftCell="A10" zoomScale="84" zoomScaleNormal="84" zoomScalePageLayoutView="85" workbookViewId="0">
      <selection activeCell="K14" sqref="K14"/>
    </sheetView>
  </sheetViews>
  <sheetFormatPr baseColWidth="10" defaultRowHeight="12.75" x14ac:dyDescent="0.2"/>
  <cols>
    <col min="1" max="1" width="8" style="6" customWidth="1"/>
    <col min="2" max="2" width="4" style="6" customWidth="1"/>
    <col min="3" max="3" width="16.7109375" style="6" customWidth="1"/>
    <col min="4" max="4" width="14.28515625" style="6" customWidth="1"/>
    <col min="5" max="5" width="13.85546875" style="6" customWidth="1"/>
    <col min="6" max="6" width="15.5703125" style="6" customWidth="1"/>
    <col min="7" max="7" width="12" style="6" hidden="1" customWidth="1"/>
    <col min="8" max="9" width="12" style="6" customWidth="1"/>
    <col min="10" max="10" width="16.7109375" style="6" customWidth="1"/>
    <col min="11" max="11" width="15.85546875" style="6" customWidth="1"/>
    <col min="12" max="12" width="35.85546875" style="6" customWidth="1"/>
    <col min="13" max="16384" width="11.42578125" style="6"/>
  </cols>
  <sheetData>
    <row r="4" spans="2:16" s="55" customFormat="1" ht="17.25" customHeight="1" x14ac:dyDescent="0.3">
      <c r="E4" s="871" t="str">
        <f>'CENTRO DE FORMACION '!E2</f>
        <v>PLANILLA DE SUELDO JUNIO 2019</v>
      </c>
    </row>
    <row r="5" spans="2:16" ht="16.5" thickBot="1" x14ac:dyDescent="0.3">
      <c r="B5" s="63"/>
      <c r="C5" s="64"/>
      <c r="D5" s="64"/>
      <c r="E5" s="64"/>
      <c r="F5" s="33"/>
      <c r="G5" s="64"/>
      <c r="H5" s="64"/>
      <c r="I5" s="64"/>
      <c r="J5" s="39"/>
      <c r="M5" s="27"/>
      <c r="N5" s="3"/>
    </row>
    <row r="6" spans="2:16" s="55" customFormat="1" ht="83.25" customHeight="1" thickBot="1" x14ac:dyDescent="0.3">
      <c r="B6" s="93" t="s">
        <v>13</v>
      </c>
      <c r="C6" s="96" t="s">
        <v>1</v>
      </c>
      <c r="D6" s="94" t="s">
        <v>21</v>
      </c>
      <c r="E6" s="94" t="s">
        <v>2</v>
      </c>
      <c r="F6" s="94" t="s">
        <v>16</v>
      </c>
      <c r="G6" s="94" t="s">
        <v>55</v>
      </c>
      <c r="H6" s="94" t="s">
        <v>20</v>
      </c>
      <c r="I6" s="94" t="s">
        <v>160</v>
      </c>
      <c r="J6" s="94" t="s">
        <v>25</v>
      </c>
      <c r="K6" s="94" t="s">
        <v>26</v>
      </c>
      <c r="L6" s="95" t="s">
        <v>7</v>
      </c>
    </row>
    <row r="7" spans="2:16" s="40" customFormat="1" ht="20.25" customHeight="1" thickBot="1" x14ac:dyDescent="0.25">
      <c r="B7" s="847" t="s">
        <v>36</v>
      </c>
      <c r="C7" s="848"/>
      <c r="D7" s="848"/>
      <c r="E7" s="848"/>
      <c r="F7" s="848"/>
      <c r="G7" s="848"/>
      <c r="H7" s="848"/>
      <c r="I7" s="848"/>
      <c r="J7" s="848"/>
      <c r="K7" s="848"/>
      <c r="L7" s="849"/>
      <c r="M7" s="38"/>
      <c r="N7" s="38"/>
    </row>
    <row r="8" spans="2:16" s="40" customFormat="1" ht="60" customHeight="1" x14ac:dyDescent="0.2">
      <c r="B8" s="140">
        <v>1</v>
      </c>
      <c r="C8" s="284" t="s">
        <v>77</v>
      </c>
      <c r="D8" s="118">
        <v>420</v>
      </c>
      <c r="E8" s="130">
        <v>12.6</v>
      </c>
      <c r="F8" s="118">
        <v>0</v>
      </c>
      <c r="G8" s="168"/>
      <c r="H8" s="323">
        <v>30.45</v>
      </c>
      <c r="I8" s="323">
        <v>0</v>
      </c>
      <c r="J8" s="323">
        <f>SUM(E8:I8)</f>
        <v>43.05</v>
      </c>
      <c r="K8" s="168">
        <f>+D8-J8</f>
        <v>376.95</v>
      </c>
      <c r="L8" s="265"/>
      <c r="M8" s="38"/>
      <c r="N8" s="38"/>
    </row>
    <row r="9" spans="2:16" s="40" customFormat="1" ht="60" customHeight="1" x14ac:dyDescent="0.2">
      <c r="B9" s="117">
        <v>2</v>
      </c>
      <c r="C9" s="281" t="s">
        <v>103</v>
      </c>
      <c r="D9" s="109">
        <v>350</v>
      </c>
      <c r="E9" s="126">
        <v>10.5</v>
      </c>
      <c r="F9" s="109">
        <v>25.38</v>
      </c>
      <c r="G9" s="97"/>
      <c r="H9" s="59">
        <v>0</v>
      </c>
      <c r="I9" s="59">
        <v>0</v>
      </c>
      <c r="J9" s="59">
        <f>SUM(E9:I9)</f>
        <v>35.879999999999995</v>
      </c>
      <c r="K9" s="97">
        <f>+D9-J9</f>
        <v>314.12</v>
      </c>
      <c r="L9" s="170"/>
      <c r="M9" s="38"/>
      <c r="N9" s="38"/>
    </row>
    <row r="10" spans="2:16" s="40" customFormat="1" ht="60" customHeight="1" thickBot="1" x14ac:dyDescent="0.25">
      <c r="B10" s="305">
        <v>3</v>
      </c>
      <c r="C10" s="279" t="s">
        <v>141</v>
      </c>
      <c r="D10" s="303">
        <v>421</v>
      </c>
      <c r="E10" s="306">
        <v>12.63</v>
      </c>
      <c r="F10" s="303">
        <v>30.52</v>
      </c>
      <c r="G10" s="166"/>
      <c r="H10" s="301">
        <v>0</v>
      </c>
      <c r="I10" s="301">
        <v>0</v>
      </c>
      <c r="J10" s="301">
        <f>SUM(E10:I10)</f>
        <v>43.15</v>
      </c>
      <c r="K10" s="166">
        <f>+D10-J10</f>
        <v>377.85</v>
      </c>
      <c r="L10" s="167"/>
      <c r="M10" s="267"/>
      <c r="N10" s="267"/>
      <c r="O10" s="268"/>
      <c r="P10" s="268"/>
    </row>
    <row r="11" spans="2:16" s="40" customFormat="1" ht="19.5" customHeight="1" thickBot="1" x14ac:dyDescent="0.25">
      <c r="B11" s="850" t="s">
        <v>67</v>
      </c>
      <c r="C11" s="851"/>
      <c r="D11" s="851"/>
      <c r="E11" s="851"/>
      <c r="F11" s="851"/>
      <c r="G11" s="851"/>
      <c r="H11" s="851"/>
      <c r="I11" s="851"/>
      <c r="J11" s="851"/>
      <c r="K11" s="851"/>
      <c r="L11" s="852"/>
      <c r="M11" s="38"/>
      <c r="N11" s="38"/>
    </row>
    <row r="12" spans="2:16" s="40" customFormat="1" ht="60" customHeight="1" thickBot="1" x14ac:dyDescent="0.25">
      <c r="B12" s="214">
        <v>4</v>
      </c>
      <c r="C12" s="290" t="s">
        <v>105</v>
      </c>
      <c r="D12" s="291">
        <v>800</v>
      </c>
      <c r="E12" s="185">
        <v>24</v>
      </c>
      <c r="F12" s="196">
        <v>58</v>
      </c>
      <c r="G12" s="193"/>
      <c r="H12" s="193">
        <v>0</v>
      </c>
      <c r="I12" s="198">
        <v>42.45</v>
      </c>
      <c r="J12" s="193">
        <f>SUM(E12:I12)</f>
        <v>124.45</v>
      </c>
      <c r="K12" s="193">
        <f>+D12-J12</f>
        <v>675.55</v>
      </c>
      <c r="L12" s="221"/>
      <c r="M12" s="38"/>
      <c r="N12" s="38"/>
    </row>
    <row r="13" spans="2:16" ht="60" customHeight="1" thickBot="1" x14ac:dyDescent="0.3">
      <c r="B13" s="160"/>
      <c r="C13" s="700"/>
      <c r="D13" s="217">
        <f>SUM(D8:D12)</f>
        <v>1991</v>
      </c>
      <c r="E13" s="217">
        <f t="shared" ref="E13:K13" si="0">SUM(E8:E12)</f>
        <v>59.730000000000004</v>
      </c>
      <c r="F13" s="217">
        <f t="shared" si="0"/>
        <v>113.9</v>
      </c>
      <c r="G13" s="217">
        <f t="shared" si="0"/>
        <v>0</v>
      </c>
      <c r="H13" s="217">
        <f t="shared" si="0"/>
        <v>30.45</v>
      </c>
      <c r="I13" s="217">
        <f t="shared" si="0"/>
        <v>42.45</v>
      </c>
      <c r="J13" s="217">
        <f>SUM(J8:J12)</f>
        <v>246.52999999999997</v>
      </c>
      <c r="K13" s="217">
        <f>SUM(K8:K12)</f>
        <v>1744.47</v>
      </c>
      <c r="L13" s="161" t="s">
        <v>57</v>
      </c>
      <c r="M13" s="4"/>
    </row>
    <row r="14" spans="2:16" ht="25.5" customHeight="1" x14ac:dyDescent="0.25">
      <c r="B14" s="16"/>
      <c r="C14" s="231"/>
      <c r="D14" s="232"/>
      <c r="E14" s="232"/>
      <c r="F14" s="232"/>
      <c r="G14" s="232"/>
      <c r="H14" s="232"/>
      <c r="I14" s="232"/>
      <c r="J14" s="232"/>
      <c r="K14" s="232"/>
      <c r="L14" s="233"/>
      <c r="M14" s="4"/>
    </row>
    <row r="15" spans="2:16" ht="21" customHeight="1" x14ac:dyDescent="0.25">
      <c r="B15" s="16"/>
      <c r="C15" s="765"/>
      <c r="D15" s="766"/>
      <c r="E15" s="766"/>
      <c r="F15" s="766"/>
      <c r="G15" s="766"/>
      <c r="H15" s="766"/>
      <c r="I15" s="766"/>
      <c r="J15" s="766"/>
      <c r="K15" s="232"/>
      <c r="L15" s="233"/>
      <c r="M15" s="4"/>
    </row>
    <row r="16" spans="2:16" ht="21" customHeight="1" x14ac:dyDescent="0.2">
      <c r="B16" s="17"/>
      <c r="C16" s="765" t="str">
        <f>'CENTRO DE FORMACION '!C21</f>
        <v>SR. HERNAN JOSE TORRES</v>
      </c>
      <c r="D16" s="766"/>
      <c r="E16" s="766" t="str">
        <f>'CENTRO DE FORMACION '!F21</f>
        <v>LIC. NAHIN ARNELGE FERRUFINO BENITEZ</v>
      </c>
      <c r="F16" s="766"/>
      <c r="G16" s="766"/>
      <c r="H16" s="766"/>
      <c r="I16" s="766"/>
      <c r="J16" s="766" t="str">
        <f>'CENTRO DE FORMACION '!K21</f>
        <v>LICDA. GLORIA ISABEL GONZALEZ VASQUEZ</v>
      </c>
      <c r="K16" s="767"/>
      <c r="L16" s="768"/>
      <c r="M16" s="8"/>
    </row>
    <row r="17" spans="2:13" ht="21" customHeight="1" x14ac:dyDescent="0.2">
      <c r="B17" s="17"/>
      <c r="C17" s="765" t="str">
        <f>'CENTRO DE FORMACION '!C22</f>
        <v>SINDICO MPAL.</v>
      </c>
      <c r="D17" s="766"/>
      <c r="E17" s="766" t="str">
        <f>'CENTRO DE FORMACION '!F22</f>
        <v>ALCALDE MPAL.</v>
      </c>
      <c r="F17" s="766"/>
      <c r="G17" s="766"/>
      <c r="H17" s="766"/>
      <c r="I17" s="766"/>
      <c r="J17" s="766" t="str">
        <f>'CENTRO DE FORMACION '!K22</f>
        <v>CONTADORA MPAL</v>
      </c>
      <c r="K17" s="767"/>
      <c r="L17" s="768"/>
      <c r="M17" s="8"/>
    </row>
    <row r="18" spans="2:13" ht="23.25" customHeight="1" x14ac:dyDescent="0.2">
      <c r="B18" s="16"/>
      <c r="C18" s="769"/>
      <c r="D18" s="770"/>
      <c r="E18" s="770"/>
      <c r="F18" s="770"/>
      <c r="G18" s="770"/>
      <c r="H18" s="770"/>
      <c r="I18" s="770"/>
      <c r="J18" s="770"/>
      <c r="K18" s="34"/>
      <c r="L18" s="28"/>
    </row>
    <row r="19" spans="2:13" s="49" customFormat="1" ht="19.5" customHeight="1" x14ac:dyDescent="0.2">
      <c r="C19" s="30"/>
      <c r="D19" s="770"/>
      <c r="E19" s="770"/>
      <c r="F19" s="770"/>
      <c r="G19" s="770"/>
      <c r="H19" s="770"/>
      <c r="I19" s="770"/>
      <c r="J19" s="770"/>
      <c r="K19" s="50"/>
      <c r="L19" s="51"/>
    </row>
    <row r="20" spans="2:13" s="49" customFormat="1" ht="15" x14ac:dyDescent="0.25">
      <c r="B20" s="76"/>
      <c r="C20" s="84" t="str">
        <f>'CENTRO DE FORMACION '!C25</f>
        <v>LICDA. CARINA PATRICIA FLORES</v>
      </c>
      <c r="D20" s="84"/>
      <c r="E20" s="84"/>
      <c r="F20" s="84"/>
      <c r="G20" s="771"/>
      <c r="H20" s="771" t="str">
        <f>'CENTRO DE FORMACION '!F25</f>
        <v>SR. MARIO ALBERTO DIAZ</v>
      </c>
      <c r="I20" s="771"/>
      <c r="J20" s="17"/>
      <c r="L20" s="53"/>
    </row>
    <row r="21" spans="2:13" s="49" customFormat="1" ht="15" x14ac:dyDescent="0.25">
      <c r="B21" s="76"/>
      <c r="C21" s="84" t="str">
        <f>'CENTRO DE FORMACION '!C26</f>
        <v>JEFA DE  DESARROLLO HUMANO</v>
      </c>
      <c r="D21" s="84"/>
      <c r="E21" s="84"/>
      <c r="F21" s="17"/>
      <c r="G21" s="85"/>
      <c r="H21" s="85" t="str">
        <f>'CENTRO DE FORMACION '!F26</f>
        <v>TESORERO MPAL.</v>
      </c>
      <c r="I21" s="85"/>
      <c r="J21" s="17"/>
      <c r="L21" s="76"/>
    </row>
    <row r="22" spans="2:13" ht="15" x14ac:dyDescent="0.25">
      <c r="B22" s="76"/>
      <c r="C22" s="84"/>
      <c r="D22" s="84"/>
      <c r="E22" s="84"/>
      <c r="F22" s="8"/>
      <c r="G22" s="85"/>
      <c r="H22" s="85"/>
      <c r="I22" s="85"/>
      <c r="J22" s="8"/>
      <c r="L22" s="76"/>
    </row>
    <row r="23" spans="2:13" ht="15" x14ac:dyDescent="0.25">
      <c r="B23" s="76"/>
      <c r="C23" s="84"/>
      <c r="D23" s="84"/>
      <c r="E23" s="84"/>
      <c r="F23" s="84"/>
      <c r="G23" s="84"/>
      <c r="H23" s="84"/>
      <c r="I23" s="84"/>
      <c r="J23" s="84"/>
      <c r="K23" s="76"/>
      <c r="L23" s="76"/>
    </row>
    <row r="24" spans="2:13" x14ac:dyDescent="0.2">
      <c r="C24" s="8"/>
      <c r="D24" s="8"/>
      <c r="E24" s="8"/>
      <c r="F24" s="8"/>
      <c r="G24" s="8"/>
      <c r="H24" s="8"/>
      <c r="I24" s="8"/>
      <c r="J24" s="8"/>
    </row>
  </sheetData>
  <mergeCells count="2">
    <mergeCell ref="B11:L11"/>
    <mergeCell ref="B7:L7"/>
  </mergeCells>
  <printOptions horizontalCentered="1"/>
  <pageMargins left="0.19685039370078741" right="0" top="0.39370078740157483" bottom="0" header="0.23622047244094491" footer="0"/>
  <pageSetup paperSize="5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B2:P31"/>
  <sheetViews>
    <sheetView tabSelected="1" zoomScale="70" zoomScaleNormal="70" workbookViewId="0">
      <selection activeCell="J4" sqref="J4"/>
    </sheetView>
  </sheetViews>
  <sheetFormatPr baseColWidth="10" defaultRowHeight="12.75" x14ac:dyDescent="0.2"/>
  <cols>
    <col min="1" max="1" width="1.28515625" style="7" customWidth="1"/>
    <col min="2" max="2" width="5.28515625" style="7" customWidth="1"/>
    <col min="3" max="3" width="25.140625" style="7" customWidth="1"/>
    <col min="4" max="4" width="15.140625" style="7" customWidth="1"/>
    <col min="5" max="5" width="13.5703125" style="7" customWidth="1"/>
    <col min="6" max="6" width="12.42578125" style="7" customWidth="1"/>
    <col min="7" max="7" width="13.5703125" style="7" customWidth="1"/>
    <col min="8" max="8" width="13.85546875" style="7" customWidth="1"/>
    <col min="9" max="9" width="19" style="7" hidden="1" customWidth="1"/>
    <col min="10" max="10" width="13.7109375" style="7" customWidth="1"/>
    <col min="11" max="11" width="19" style="7" customWidth="1"/>
    <col min="12" max="12" width="17.28515625" style="7" customWidth="1"/>
    <col min="13" max="13" width="35.140625" style="7" customWidth="1"/>
    <col min="14" max="16384" width="11.42578125" style="7"/>
  </cols>
  <sheetData>
    <row r="2" spans="2:13" ht="15.75" customHeight="1" x14ac:dyDescent="0.4">
      <c r="B2" s="63"/>
      <c r="E2" s="872" t="str">
        <f>'GESTION T.'!E4</f>
        <v>PLANILLA DE SUELDO JUNIO 2019</v>
      </c>
      <c r="F2" s="33"/>
      <c r="G2" s="33"/>
      <c r="H2" s="33"/>
      <c r="I2" s="518"/>
      <c r="J2" s="518"/>
      <c r="K2" s="98"/>
      <c r="M2" s="19"/>
    </row>
    <row r="3" spans="2:13" ht="15.75" customHeight="1" thickBot="1" x14ac:dyDescent="0.45">
      <c r="B3" s="63"/>
      <c r="E3" s="33"/>
      <c r="F3" s="33"/>
      <c r="G3" s="33"/>
      <c r="H3" s="33"/>
      <c r="I3" s="518"/>
      <c r="J3" s="518"/>
      <c r="K3" s="98"/>
      <c r="M3" s="19"/>
    </row>
    <row r="4" spans="2:13" ht="64.5" customHeight="1" thickBot="1" x14ac:dyDescent="0.25">
      <c r="B4" s="41" t="s">
        <v>13</v>
      </c>
      <c r="C4" s="43" t="s">
        <v>28</v>
      </c>
      <c r="D4" s="43" t="s">
        <v>14</v>
      </c>
      <c r="E4" s="42" t="s">
        <v>15</v>
      </c>
      <c r="F4" s="43" t="s">
        <v>16</v>
      </c>
      <c r="G4" s="43" t="s">
        <v>20</v>
      </c>
      <c r="H4" s="43" t="s">
        <v>10</v>
      </c>
      <c r="I4" s="52" t="s">
        <v>32</v>
      </c>
      <c r="J4" s="52" t="s">
        <v>160</v>
      </c>
      <c r="K4" s="43" t="s">
        <v>17</v>
      </c>
      <c r="L4" s="43" t="s">
        <v>18</v>
      </c>
      <c r="M4" s="61" t="s">
        <v>19</v>
      </c>
    </row>
    <row r="5" spans="2:13" s="250" customFormat="1" ht="32.25" customHeight="1" thickBot="1" x14ac:dyDescent="0.25">
      <c r="B5" s="853" t="s">
        <v>131</v>
      </c>
      <c r="C5" s="854"/>
      <c r="D5" s="552">
        <f>SUM(D6:D8)</f>
        <v>2990</v>
      </c>
      <c r="E5" s="552">
        <f t="shared" ref="E5:L5" si="0">SUM(E6:E8)</f>
        <v>70.5</v>
      </c>
      <c r="F5" s="552">
        <f t="shared" si="0"/>
        <v>216.78</v>
      </c>
      <c r="G5" s="552">
        <f t="shared" si="0"/>
        <v>0</v>
      </c>
      <c r="H5" s="552">
        <f t="shared" si="0"/>
        <v>0</v>
      </c>
      <c r="I5" s="552">
        <f t="shared" si="0"/>
        <v>0</v>
      </c>
      <c r="J5" s="552">
        <f t="shared" si="0"/>
        <v>239.64000000000001</v>
      </c>
      <c r="K5" s="552">
        <f>SUM(K6:K8)</f>
        <v>526.92000000000007</v>
      </c>
      <c r="L5" s="552">
        <f t="shared" si="0"/>
        <v>2463.08</v>
      </c>
      <c r="M5" s="551"/>
    </row>
    <row r="6" spans="2:13" ht="50.1" customHeight="1" x14ac:dyDescent="0.2">
      <c r="B6" s="566">
        <v>1</v>
      </c>
      <c r="C6" s="565" t="s">
        <v>130</v>
      </c>
      <c r="D6" s="564">
        <v>1500</v>
      </c>
      <c r="E6" s="562">
        <v>30</v>
      </c>
      <c r="F6" s="562">
        <v>108.75</v>
      </c>
      <c r="G6" s="562">
        <v>0</v>
      </c>
      <c r="H6" s="562">
        <v>0</v>
      </c>
      <c r="I6" s="562"/>
      <c r="J6" s="563">
        <v>153.21</v>
      </c>
      <c r="K6" s="562">
        <f>SUM(E6:J6)</f>
        <v>291.96000000000004</v>
      </c>
      <c r="L6" s="562">
        <f>+D6-K6</f>
        <v>1208.04</v>
      </c>
      <c r="M6" s="561"/>
    </row>
    <row r="7" spans="2:13" ht="50.1" customHeight="1" x14ac:dyDescent="0.2">
      <c r="B7" s="192">
        <v>2</v>
      </c>
      <c r="C7" s="273" t="s">
        <v>129</v>
      </c>
      <c r="D7" s="560">
        <v>1140</v>
      </c>
      <c r="E7" s="558">
        <v>30</v>
      </c>
      <c r="F7" s="558">
        <v>82.65</v>
      </c>
      <c r="G7" s="558">
        <v>0</v>
      </c>
      <c r="H7" s="558">
        <v>0</v>
      </c>
      <c r="I7" s="558"/>
      <c r="J7" s="559">
        <v>86.43</v>
      </c>
      <c r="K7" s="558">
        <f>SUM(E7:J7)</f>
        <v>199.08</v>
      </c>
      <c r="L7" s="558">
        <f>+D7-K7</f>
        <v>940.92</v>
      </c>
      <c r="M7" s="557"/>
    </row>
    <row r="8" spans="2:13" ht="50.1" customHeight="1" thickBot="1" x14ac:dyDescent="0.25">
      <c r="B8" s="99">
        <v>3</v>
      </c>
      <c r="C8" s="556" t="s">
        <v>128</v>
      </c>
      <c r="D8" s="555">
        <v>350</v>
      </c>
      <c r="E8" s="554">
        <v>10.5</v>
      </c>
      <c r="F8" s="554">
        <v>25.38</v>
      </c>
      <c r="G8" s="554">
        <v>0</v>
      </c>
      <c r="H8" s="554">
        <v>0</v>
      </c>
      <c r="I8" s="554">
        <v>0</v>
      </c>
      <c r="J8" s="554">
        <v>0</v>
      </c>
      <c r="K8" s="554">
        <f>SUM(E8:J8)</f>
        <v>35.879999999999995</v>
      </c>
      <c r="L8" s="554">
        <f>+D8-K8</f>
        <v>314.12</v>
      </c>
      <c r="M8" s="553"/>
    </row>
    <row r="9" spans="2:13" ht="30.75" customHeight="1" thickBot="1" x14ac:dyDescent="0.25">
      <c r="B9" s="853" t="s">
        <v>127</v>
      </c>
      <c r="C9" s="854"/>
      <c r="D9" s="552">
        <f>D10</f>
        <v>700</v>
      </c>
      <c r="E9" s="552">
        <f t="shared" ref="E9:L9" si="1">E10</f>
        <v>21</v>
      </c>
      <c r="F9" s="552">
        <f t="shared" si="1"/>
        <v>50.75</v>
      </c>
      <c r="G9" s="552">
        <f t="shared" si="1"/>
        <v>0</v>
      </c>
      <c r="H9" s="552">
        <f t="shared" si="1"/>
        <v>0</v>
      </c>
      <c r="I9" s="552">
        <f t="shared" si="1"/>
        <v>0</v>
      </c>
      <c r="J9" s="552">
        <f t="shared" si="1"/>
        <v>33.450000000000003</v>
      </c>
      <c r="K9" s="552">
        <f>K10</f>
        <v>105.2</v>
      </c>
      <c r="L9" s="552">
        <f t="shared" si="1"/>
        <v>594.79999999999995</v>
      </c>
      <c r="M9" s="551"/>
    </row>
    <row r="10" spans="2:13" ht="50.1" customHeight="1" thickBot="1" x14ac:dyDescent="0.25">
      <c r="B10" s="550">
        <v>4</v>
      </c>
      <c r="C10" s="549" t="s">
        <v>126</v>
      </c>
      <c r="D10" s="548">
        <v>700</v>
      </c>
      <c r="E10" s="547">
        <v>21</v>
      </c>
      <c r="F10" s="547">
        <v>50.75</v>
      </c>
      <c r="G10" s="547">
        <v>0</v>
      </c>
      <c r="H10" s="544">
        <v>0</v>
      </c>
      <c r="I10" s="546"/>
      <c r="J10" s="545">
        <v>33.450000000000003</v>
      </c>
      <c r="K10" s="544">
        <f>SUM(E10:J10)</f>
        <v>105.2</v>
      </c>
      <c r="L10" s="544">
        <f>+D10-K10</f>
        <v>594.79999999999995</v>
      </c>
      <c r="M10" s="543"/>
    </row>
    <row r="11" spans="2:13" ht="25.5" customHeight="1" thickBot="1" x14ac:dyDescent="0.25">
      <c r="B11" s="855" t="s">
        <v>125</v>
      </c>
      <c r="C11" s="856"/>
      <c r="D11" s="542">
        <f>D12</f>
        <v>315</v>
      </c>
      <c r="E11" s="542">
        <f t="shared" ref="D11:L11" si="2">E12</f>
        <v>9.4499999999999993</v>
      </c>
      <c r="F11" s="542">
        <f t="shared" si="2"/>
        <v>0</v>
      </c>
      <c r="G11" s="542">
        <f t="shared" si="2"/>
        <v>0</v>
      </c>
      <c r="H11" s="542">
        <f t="shared" si="2"/>
        <v>18.899999999999999</v>
      </c>
      <c r="I11" s="542">
        <f t="shared" si="2"/>
        <v>0</v>
      </c>
      <c r="J11" s="542">
        <f t="shared" si="2"/>
        <v>0</v>
      </c>
      <c r="K11" s="542">
        <f>K12</f>
        <v>28.349999999999998</v>
      </c>
      <c r="L11" s="542">
        <f t="shared" si="2"/>
        <v>286.64999999999998</v>
      </c>
      <c r="M11" s="541"/>
    </row>
    <row r="12" spans="2:13" ht="50.1" customHeight="1" thickBot="1" x14ac:dyDescent="0.25">
      <c r="B12" s="540">
        <v>5</v>
      </c>
      <c r="C12" s="539" t="s">
        <v>46</v>
      </c>
      <c r="D12" s="538">
        <v>315</v>
      </c>
      <c r="E12" s="537">
        <v>9.4499999999999993</v>
      </c>
      <c r="F12" s="537">
        <v>0</v>
      </c>
      <c r="G12" s="537">
        <v>0</v>
      </c>
      <c r="H12" s="521">
        <v>18.899999999999999</v>
      </c>
      <c r="I12" s="536"/>
      <c r="J12" s="535">
        <v>0</v>
      </c>
      <c r="K12" s="521">
        <f>SUM(E12:J12)</f>
        <v>28.349999999999998</v>
      </c>
      <c r="L12" s="521">
        <f>+D12-K12</f>
        <v>286.64999999999998</v>
      </c>
      <c r="M12" s="520"/>
    </row>
    <row r="13" spans="2:13" ht="28.5" customHeight="1" thickBot="1" x14ac:dyDescent="0.25">
      <c r="B13" s="855" t="s">
        <v>124</v>
      </c>
      <c r="C13" s="856"/>
      <c r="D13" s="534">
        <f>+D14</f>
        <v>600</v>
      </c>
      <c r="E13" s="534">
        <f t="shared" ref="E13:L13" si="3">+E14</f>
        <v>18</v>
      </c>
      <c r="F13" s="534">
        <f t="shared" si="3"/>
        <v>0</v>
      </c>
      <c r="G13" s="534">
        <f t="shared" si="3"/>
        <v>43.5</v>
      </c>
      <c r="H13" s="534">
        <f t="shared" si="3"/>
        <v>0</v>
      </c>
      <c r="I13" s="534">
        <f t="shared" si="3"/>
        <v>0</v>
      </c>
      <c r="J13" s="534">
        <f t="shared" si="3"/>
        <v>24.5</v>
      </c>
      <c r="K13" s="534">
        <f>+K14</f>
        <v>86</v>
      </c>
      <c r="L13" s="534">
        <f t="shared" si="3"/>
        <v>514</v>
      </c>
      <c r="M13" s="533"/>
    </row>
    <row r="14" spans="2:13" ht="50.1" customHeight="1" thickBot="1" x14ac:dyDescent="0.25">
      <c r="B14" s="525">
        <v>6</v>
      </c>
      <c r="C14" s="532" t="s">
        <v>123</v>
      </c>
      <c r="D14" s="531">
        <v>600</v>
      </c>
      <c r="E14" s="531">
        <v>18</v>
      </c>
      <c r="F14" s="531">
        <v>0</v>
      </c>
      <c r="G14" s="531">
        <v>43.5</v>
      </c>
      <c r="H14" s="531">
        <v>0</v>
      </c>
      <c r="I14" s="531"/>
      <c r="J14" s="530">
        <v>24.5</v>
      </c>
      <c r="K14" s="529">
        <f>SUM(E14:J14)</f>
        <v>86</v>
      </c>
      <c r="L14" s="529">
        <f>+D14-K14</f>
        <v>514</v>
      </c>
      <c r="M14" s="528"/>
    </row>
    <row r="15" spans="2:13" ht="29.25" customHeight="1" thickBot="1" x14ac:dyDescent="0.25">
      <c r="B15" s="855" t="s">
        <v>122</v>
      </c>
      <c r="C15" s="857"/>
      <c r="D15" s="527">
        <f t="shared" ref="D15:L15" si="4">+D16</f>
        <v>700</v>
      </c>
      <c r="E15" s="527">
        <f t="shared" si="4"/>
        <v>21</v>
      </c>
      <c r="F15" s="527">
        <f t="shared" si="4"/>
        <v>50.75</v>
      </c>
      <c r="G15" s="527">
        <f t="shared" si="4"/>
        <v>0</v>
      </c>
      <c r="H15" s="527">
        <f t="shared" si="4"/>
        <v>0</v>
      </c>
      <c r="I15" s="527">
        <f t="shared" si="4"/>
        <v>0</v>
      </c>
      <c r="J15" s="527">
        <f t="shared" si="4"/>
        <v>33.46</v>
      </c>
      <c r="K15" s="527">
        <f>+K16</f>
        <v>105.21000000000001</v>
      </c>
      <c r="L15" s="527">
        <f t="shared" si="4"/>
        <v>594.79</v>
      </c>
      <c r="M15" s="526"/>
    </row>
    <row r="16" spans="2:13" ht="50.1" customHeight="1" thickBot="1" x14ac:dyDescent="0.25">
      <c r="B16" s="525">
        <v>7</v>
      </c>
      <c r="C16" s="524" t="s">
        <v>121</v>
      </c>
      <c r="D16" s="523">
        <v>700</v>
      </c>
      <c r="E16" s="523">
        <v>21</v>
      </c>
      <c r="F16" s="523">
        <v>50.75</v>
      </c>
      <c r="G16" s="523">
        <v>0</v>
      </c>
      <c r="H16" s="523">
        <v>0</v>
      </c>
      <c r="I16" s="523"/>
      <c r="J16" s="522">
        <v>33.46</v>
      </c>
      <c r="K16" s="521">
        <f>SUM(E16:J16)</f>
        <v>105.21000000000001</v>
      </c>
      <c r="L16" s="521">
        <f>+D16-K16</f>
        <v>594.79</v>
      </c>
      <c r="M16" s="520"/>
    </row>
    <row r="17" spans="2:16" ht="50.1" customHeight="1" thickBot="1" x14ac:dyDescent="0.25">
      <c r="B17" s="813" t="s">
        <v>8</v>
      </c>
      <c r="C17" s="814"/>
      <c r="D17" s="132">
        <f>+D5+D9+D11+D13+D15</f>
        <v>5305</v>
      </c>
      <c r="E17" s="132">
        <f t="shared" ref="E17:L17" si="5">+E5+E9+E11+E13+E15</f>
        <v>139.94999999999999</v>
      </c>
      <c r="F17" s="132">
        <f t="shared" si="5"/>
        <v>318.27999999999997</v>
      </c>
      <c r="G17" s="132">
        <f t="shared" si="5"/>
        <v>43.5</v>
      </c>
      <c r="H17" s="132">
        <f t="shared" si="5"/>
        <v>18.899999999999999</v>
      </c>
      <c r="I17" s="132">
        <f t="shared" si="5"/>
        <v>0</v>
      </c>
      <c r="J17" s="132">
        <f t="shared" si="5"/>
        <v>331.05</v>
      </c>
      <c r="K17" s="132">
        <f t="shared" si="5"/>
        <v>851.68000000000018</v>
      </c>
      <c r="L17" s="132">
        <f t="shared" si="5"/>
        <v>4453.32</v>
      </c>
      <c r="M17" s="519" t="s">
        <v>52</v>
      </c>
    </row>
    <row r="18" spans="2:16" x14ac:dyDescent="0.2">
      <c r="B18" s="13"/>
      <c r="D18" s="14"/>
      <c r="E18" s="14"/>
      <c r="F18" s="14"/>
      <c r="G18" s="14"/>
      <c r="H18" s="14"/>
      <c r="I18" s="14"/>
      <c r="J18" s="14"/>
      <c r="K18" s="14"/>
      <c r="L18" s="14"/>
      <c r="M18" s="5"/>
    </row>
    <row r="19" spans="2:16" x14ac:dyDescent="0.2">
      <c r="B19" s="13"/>
      <c r="D19" s="14"/>
      <c r="E19" s="14"/>
      <c r="F19" s="14"/>
      <c r="G19" s="14"/>
      <c r="H19" s="14"/>
      <c r="I19" s="14"/>
      <c r="J19" s="14"/>
      <c r="K19" s="14"/>
      <c r="L19" s="14"/>
      <c r="M19" s="5"/>
    </row>
    <row r="20" spans="2:16" x14ac:dyDescent="0.2">
      <c r="B20" s="13"/>
      <c r="C20" s="3"/>
      <c r="D20" s="355"/>
      <c r="E20" s="355"/>
      <c r="F20" s="355"/>
      <c r="G20" s="355"/>
      <c r="H20" s="355"/>
      <c r="I20" s="355"/>
      <c r="J20" s="355"/>
      <c r="K20" s="355"/>
      <c r="L20" s="355"/>
      <c r="M20" s="5"/>
    </row>
    <row r="21" spans="2:16" x14ac:dyDescent="0.2">
      <c r="B21" s="13"/>
      <c r="C21" s="3"/>
      <c r="D21" s="355"/>
      <c r="E21" s="355"/>
      <c r="F21" s="355"/>
      <c r="G21" s="355"/>
      <c r="H21" s="355"/>
      <c r="I21" s="355"/>
      <c r="J21" s="355"/>
      <c r="K21" s="355"/>
      <c r="L21" s="355"/>
      <c r="M21" s="5"/>
    </row>
    <row r="22" spans="2:16" ht="15" x14ac:dyDescent="0.25">
      <c r="B22" s="263"/>
      <c r="C22" s="77" t="str">
        <f>'GESTION T.'!C16</f>
        <v>SR. HERNAN JOSE TORRES</v>
      </c>
      <c r="D22" s="135"/>
      <c r="E22" s="135"/>
      <c r="F22" s="135" t="str">
        <f>'GESTION T.'!E16</f>
        <v>LIC. NAHIN ARNELGE FERRUFINO BENITEZ</v>
      </c>
      <c r="G22" s="135"/>
      <c r="H22" s="135"/>
      <c r="I22" s="135"/>
      <c r="J22" s="135"/>
      <c r="K22" s="135"/>
      <c r="L22" s="135" t="str">
        <f>'GESTION T.'!J16</f>
        <v>LICDA. GLORIA ISABEL GONZALEZ VASQUEZ</v>
      </c>
      <c r="M22" s="53"/>
    </row>
    <row r="23" spans="2:16" ht="15" x14ac:dyDescent="0.25">
      <c r="B23" s="263"/>
      <c r="C23" s="77" t="str">
        <f>'GESTION T.'!C17</f>
        <v>SINDICO MPAL.</v>
      </c>
      <c r="D23" s="135"/>
      <c r="E23" s="135"/>
      <c r="F23" s="135" t="str">
        <f>'GESTION T.'!E17</f>
        <v>ALCALDE MPAL.</v>
      </c>
      <c r="G23" s="135"/>
      <c r="H23" s="135"/>
      <c r="I23" s="135"/>
      <c r="J23" s="135"/>
      <c r="K23" s="135"/>
      <c r="L23" s="135" t="str">
        <f>'GESTION T.'!J17</f>
        <v>CONTADORA MPAL</v>
      </c>
      <c r="M23" s="53"/>
    </row>
    <row r="24" spans="2:16" ht="15" x14ac:dyDescent="0.25">
      <c r="B24" s="263"/>
      <c r="C24" s="77"/>
      <c r="D24" s="135"/>
      <c r="E24" s="135"/>
      <c r="F24" s="135"/>
      <c r="G24" s="135"/>
      <c r="H24" s="135"/>
      <c r="I24" s="135"/>
      <c r="J24" s="135"/>
      <c r="K24" s="135"/>
      <c r="L24" s="135"/>
      <c r="M24" s="53"/>
      <c r="N24" s="5"/>
    </row>
    <row r="25" spans="2:16" ht="15" x14ac:dyDescent="0.25">
      <c r="B25" s="263"/>
      <c r="C25" s="77"/>
      <c r="D25" s="135"/>
      <c r="E25" s="135"/>
      <c r="F25" s="135"/>
      <c r="G25" s="135"/>
      <c r="H25" s="135"/>
      <c r="I25" s="135"/>
      <c r="J25" s="135"/>
      <c r="K25" s="135"/>
      <c r="L25" s="135"/>
      <c r="M25" s="53"/>
      <c r="N25" s="5"/>
    </row>
    <row r="26" spans="2:16" s="55" customFormat="1" ht="15.75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N26" s="13"/>
      <c r="O26" s="7"/>
      <c r="P26" s="7"/>
    </row>
    <row r="27" spans="2:16" ht="18.75" customHeight="1" x14ac:dyDescent="0.25">
      <c r="C27" s="3"/>
      <c r="D27" s="3" t="str">
        <f>'GESTION T.'!C20</f>
        <v>LICDA. CARINA PATRICIA FLORES</v>
      </c>
      <c r="E27" s="3"/>
      <c r="F27" s="702"/>
      <c r="G27" s="702"/>
      <c r="H27" s="702"/>
      <c r="I27" s="77"/>
      <c r="J27" s="3" t="str">
        <f>'GESTION T.'!H20</f>
        <v>SR. MARIO ALBERTO DIAZ</v>
      </c>
      <c r="K27" s="77"/>
      <c r="L27" s="77"/>
      <c r="M27" s="53"/>
      <c r="N27" s="5"/>
    </row>
    <row r="28" spans="2:16" x14ac:dyDescent="0.2">
      <c r="B28" s="1"/>
      <c r="C28" s="3"/>
      <c r="D28" s="3" t="str">
        <f>'GESTION T.'!C21</f>
        <v>JEFA DE  DESARROLLO HUMANO</v>
      </c>
      <c r="E28" s="3"/>
      <c r="F28" s="355"/>
      <c r="G28" s="355"/>
      <c r="H28" s="355"/>
      <c r="I28" s="355"/>
      <c r="J28" s="355" t="str">
        <f>'GESTION T.'!H21</f>
        <v>TESORERO MPAL.</v>
      </c>
      <c r="K28" s="3"/>
      <c r="L28" s="3"/>
      <c r="M28" s="1"/>
    </row>
    <row r="29" spans="2:16" x14ac:dyDescent="0.2"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1"/>
    </row>
    <row r="30" spans="2:16" x14ac:dyDescent="0.2">
      <c r="B30" s="1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2:16" x14ac:dyDescent="0.2">
      <c r="B31" s="1"/>
      <c r="C31" s="1"/>
      <c r="D31" s="1"/>
      <c r="E31" s="1"/>
      <c r="F31" s="1"/>
      <c r="G31" s="1"/>
      <c r="H31" s="1"/>
      <c r="I31" s="1"/>
      <c r="J31" s="1"/>
    </row>
  </sheetData>
  <mergeCells count="6">
    <mergeCell ref="B17:C17"/>
    <mergeCell ref="B5:C5"/>
    <mergeCell ref="B9:C9"/>
    <mergeCell ref="B11:C11"/>
    <mergeCell ref="B13:C13"/>
    <mergeCell ref="B15:C15"/>
  </mergeCells>
  <printOptions horizontalCentered="1"/>
  <pageMargins left="0.59055118110236227" right="0" top="0.19685039370078741" bottom="3.937007874015748E-2" header="0.19685039370078741" footer="0"/>
  <pageSetup paperSize="5" scale="4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C0000"/>
  </sheetPr>
  <dimension ref="B2:N28"/>
  <sheetViews>
    <sheetView topLeftCell="A10" zoomScale="71" zoomScaleNormal="71" workbookViewId="0">
      <selection activeCell="D30" sqref="D30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5" width="16.140625" style="7" customWidth="1"/>
    <col min="6" max="6" width="18.42578125" style="7" customWidth="1"/>
    <col min="7" max="7" width="16.28515625" style="7" customWidth="1"/>
    <col min="8" max="8" width="16" style="7" customWidth="1"/>
    <col min="9" max="9" width="19" style="7" hidden="1" customWidth="1"/>
    <col min="10" max="10" width="19.28515625" style="7" customWidth="1"/>
    <col min="11" max="11" width="19.5703125" style="7" customWidth="1"/>
    <col min="12" max="12" width="40.5703125" style="7" customWidth="1"/>
    <col min="13" max="16384" width="11.42578125" style="7"/>
  </cols>
  <sheetData>
    <row r="2" spans="2:14" ht="32.25" customHeight="1" x14ac:dyDescent="0.25">
      <c r="E2" s="772" t="str">
        <f>'UNIDAD JURIDICA'!E1:E2</f>
        <v>PLANILLA DE SUELDO JUNIO 2019</v>
      </c>
    </row>
    <row r="3" spans="2:14" ht="15.75" customHeight="1" thickBot="1" x14ac:dyDescent="0.45">
      <c r="B3" s="63"/>
      <c r="E3" s="33"/>
      <c r="F3" s="33"/>
      <c r="G3" s="33"/>
      <c r="I3" s="518"/>
      <c r="K3" s="64"/>
      <c r="L3" s="19"/>
    </row>
    <row r="4" spans="2:14" ht="75.75" customHeight="1" thickBot="1" x14ac:dyDescent="0.25">
      <c r="B4" s="41" t="s">
        <v>13</v>
      </c>
      <c r="C4" s="43" t="s">
        <v>28</v>
      </c>
      <c r="D4" s="43" t="s">
        <v>14</v>
      </c>
      <c r="E4" s="42" t="s">
        <v>15</v>
      </c>
      <c r="F4" s="43" t="s">
        <v>16</v>
      </c>
      <c r="G4" s="43" t="s">
        <v>20</v>
      </c>
      <c r="H4" s="43" t="s">
        <v>160</v>
      </c>
      <c r="I4" s="52" t="s">
        <v>32</v>
      </c>
      <c r="J4" s="43" t="s">
        <v>17</v>
      </c>
      <c r="K4" s="43" t="s">
        <v>18</v>
      </c>
      <c r="L4" s="61" t="s">
        <v>19</v>
      </c>
    </row>
    <row r="5" spans="2:14" s="250" customFormat="1" ht="35.25" customHeight="1" thickBot="1" x14ac:dyDescent="0.25">
      <c r="B5" s="810" t="s">
        <v>120</v>
      </c>
      <c r="C5" s="811"/>
      <c r="D5" s="517">
        <f t="shared" ref="D5:H5" si="0">+D6</f>
        <v>3000</v>
      </c>
      <c r="E5" s="517">
        <f t="shared" si="0"/>
        <v>30</v>
      </c>
      <c r="F5" s="517">
        <f t="shared" si="0"/>
        <v>217.5</v>
      </c>
      <c r="G5" s="517">
        <f t="shared" si="0"/>
        <v>0</v>
      </c>
      <c r="H5" s="517">
        <f t="shared" si="0"/>
        <v>502.89</v>
      </c>
      <c r="I5" s="517">
        <f t="shared" ref="I5:K5" si="1">+I6</f>
        <v>0</v>
      </c>
      <c r="J5" s="517">
        <f>+J6</f>
        <v>750.39</v>
      </c>
      <c r="K5" s="517">
        <f t="shared" si="1"/>
        <v>2249.61</v>
      </c>
      <c r="L5" s="516"/>
    </row>
    <row r="6" spans="2:14" s="250" customFormat="1" ht="58.5" customHeight="1" thickBot="1" x14ac:dyDescent="0.25">
      <c r="B6" s="636">
        <v>1</v>
      </c>
      <c r="C6" s="637" t="s">
        <v>119</v>
      </c>
      <c r="D6" s="638">
        <v>3000</v>
      </c>
      <c r="E6" s="639">
        <v>30</v>
      </c>
      <c r="F6" s="640">
        <v>217.5</v>
      </c>
      <c r="G6" s="639">
        <v>0</v>
      </c>
      <c r="H6" s="641">
        <v>502.89</v>
      </c>
      <c r="I6" s="642"/>
      <c r="J6" s="639">
        <f>SUM(E6:I6)</f>
        <v>750.39</v>
      </c>
      <c r="K6" s="639">
        <f>+D6-J6</f>
        <v>2249.61</v>
      </c>
      <c r="L6" s="643"/>
    </row>
    <row r="7" spans="2:14" s="250" customFormat="1" ht="35.25" customHeight="1" thickBot="1" x14ac:dyDescent="0.25">
      <c r="B7" s="858" t="s">
        <v>118</v>
      </c>
      <c r="C7" s="859"/>
      <c r="D7" s="859"/>
      <c r="E7" s="859"/>
      <c r="F7" s="859"/>
      <c r="G7" s="859"/>
      <c r="H7" s="859"/>
      <c r="I7" s="859"/>
      <c r="J7" s="859"/>
      <c r="K7" s="859"/>
      <c r="L7" s="860"/>
      <c r="N7" s="512"/>
    </row>
    <row r="8" spans="2:14" s="250" customFormat="1" ht="51" customHeight="1" x14ac:dyDescent="0.2">
      <c r="B8" s="644">
        <v>2</v>
      </c>
      <c r="C8" s="645" t="s">
        <v>158</v>
      </c>
      <c r="D8" s="646">
        <v>400</v>
      </c>
      <c r="E8" s="646">
        <v>12</v>
      </c>
      <c r="F8" s="646">
        <v>29</v>
      </c>
      <c r="G8" s="647">
        <v>0</v>
      </c>
      <c r="H8" s="647">
        <v>0</v>
      </c>
      <c r="I8" s="648"/>
      <c r="J8" s="646">
        <f>SUM(E8:I8)</f>
        <v>41</v>
      </c>
      <c r="K8" s="646">
        <f>+D8-J8</f>
        <v>359</v>
      </c>
      <c r="L8" s="649"/>
      <c r="N8" s="512"/>
    </row>
    <row r="9" spans="2:14" s="250" customFormat="1" ht="63" customHeight="1" thickBot="1" x14ac:dyDescent="0.25">
      <c r="B9" s="101">
        <v>3</v>
      </c>
      <c r="C9" s="511" t="s">
        <v>155</v>
      </c>
      <c r="D9" s="510">
        <v>1040</v>
      </c>
      <c r="E9" s="509">
        <v>30</v>
      </c>
      <c r="F9" s="509">
        <v>75.400000000000006</v>
      </c>
      <c r="G9" s="509">
        <v>0</v>
      </c>
      <c r="H9" s="508">
        <v>67.88</v>
      </c>
      <c r="I9" s="507"/>
      <c r="J9" s="616">
        <f>SUM(E9:I9)</f>
        <v>173.28</v>
      </c>
      <c r="K9" s="616">
        <f>+D9-J9</f>
        <v>866.72</v>
      </c>
      <c r="L9" s="506"/>
      <c r="M9" s="505"/>
      <c r="N9" s="504"/>
    </row>
    <row r="10" spans="2:14" ht="33" customHeight="1" thickBot="1" x14ac:dyDescent="0.25">
      <c r="B10" s="861" t="s">
        <v>117</v>
      </c>
      <c r="C10" s="862"/>
      <c r="D10" s="862"/>
      <c r="E10" s="862"/>
      <c r="F10" s="862"/>
      <c r="G10" s="862"/>
      <c r="H10" s="862"/>
      <c r="I10" s="862"/>
      <c r="J10" s="862"/>
      <c r="K10" s="862"/>
      <c r="L10" s="863"/>
    </row>
    <row r="11" spans="2:14" ht="57" customHeight="1" thickBot="1" x14ac:dyDescent="0.25">
      <c r="B11" s="636">
        <v>4</v>
      </c>
      <c r="C11" s="637" t="s">
        <v>116</v>
      </c>
      <c r="D11" s="705">
        <v>1210</v>
      </c>
      <c r="E11" s="639">
        <v>30</v>
      </c>
      <c r="F11" s="639">
        <v>0</v>
      </c>
      <c r="G11" s="639">
        <v>87.73</v>
      </c>
      <c r="H11" s="641">
        <v>99.33</v>
      </c>
      <c r="I11" s="639">
        <v>0</v>
      </c>
      <c r="J11" s="639">
        <f>SUM(E11:I11)</f>
        <v>217.06</v>
      </c>
      <c r="K11" s="639">
        <f>+D11-J11</f>
        <v>992.94</v>
      </c>
      <c r="L11" s="528"/>
    </row>
    <row r="12" spans="2:14" ht="36" customHeight="1" thickBot="1" x14ac:dyDescent="0.35">
      <c r="B12" s="703" t="s">
        <v>8</v>
      </c>
      <c r="C12" s="659"/>
      <c r="D12" s="706">
        <f>+D11+D9+D8+D6</f>
        <v>5650</v>
      </c>
      <c r="E12" s="706">
        <f>+E11+E9+E8+E6</f>
        <v>102</v>
      </c>
      <c r="F12" s="706">
        <f>+F11+F9+F8+F6</f>
        <v>321.89999999999998</v>
      </c>
      <c r="G12" s="706">
        <f>+G11+G9+G5</f>
        <v>87.73</v>
      </c>
      <c r="H12" s="706">
        <f>+H11+H9+H5</f>
        <v>670.09999999999991</v>
      </c>
      <c r="I12" s="706">
        <f t="shared" ref="G12:I12" si="2">+I11+I9+I5</f>
        <v>0</v>
      </c>
      <c r="J12" s="453">
        <f>+J11+J9+J8+J6</f>
        <v>1181.73</v>
      </c>
      <c r="K12" s="706">
        <f>+K11+K9+K8+K5</f>
        <v>4468.2700000000004</v>
      </c>
      <c r="L12" s="519" t="s">
        <v>52</v>
      </c>
    </row>
    <row r="13" spans="2:14" x14ac:dyDescent="0.2">
      <c r="B13" s="13"/>
      <c r="D13" s="14"/>
      <c r="E13" s="14"/>
      <c r="F13" s="14"/>
      <c r="G13" s="14"/>
      <c r="H13" s="14"/>
      <c r="I13" s="14"/>
      <c r="J13" s="14"/>
      <c r="K13" s="14"/>
      <c r="L13" s="5"/>
    </row>
    <row r="14" spans="2:14" x14ac:dyDescent="0.2">
      <c r="B14" s="13"/>
      <c r="D14" s="14"/>
      <c r="E14" s="14"/>
      <c r="F14" s="14"/>
      <c r="G14" s="14"/>
      <c r="H14" s="14"/>
      <c r="I14" s="14"/>
      <c r="J14" s="14"/>
      <c r="K14" s="14"/>
      <c r="L14" s="5"/>
    </row>
    <row r="15" spans="2:14" x14ac:dyDescent="0.2">
      <c r="B15" s="13"/>
      <c r="D15" s="14"/>
      <c r="E15" s="14"/>
      <c r="F15" s="14"/>
      <c r="G15" s="14"/>
      <c r="H15" s="14"/>
      <c r="I15" s="14"/>
      <c r="J15" s="14"/>
      <c r="K15" s="14"/>
      <c r="L15" s="5"/>
    </row>
    <row r="16" spans="2:14" x14ac:dyDescent="0.2">
      <c r="B16" s="13"/>
      <c r="C16" s="5"/>
      <c r="D16" s="14"/>
      <c r="E16" s="14"/>
      <c r="F16" s="14"/>
      <c r="G16" s="14"/>
      <c r="H16" s="14"/>
      <c r="I16" s="14"/>
      <c r="J16" s="14"/>
      <c r="K16" s="14"/>
      <c r="L16" s="5"/>
    </row>
    <row r="17" spans="2:12" x14ac:dyDescent="0.2">
      <c r="B17" s="13"/>
      <c r="C17" s="5" t="str">
        <f>'UNIDAD JURIDICA'!C22</f>
        <v>SR. HERNAN JOSE TORRES</v>
      </c>
      <c r="D17" s="14"/>
      <c r="E17" s="14"/>
      <c r="F17" s="14" t="str">
        <f>'UNIDAD JURIDICA'!F22</f>
        <v>LIC. NAHIN ARNELGE FERRUFINO BENITEZ</v>
      </c>
      <c r="G17" s="14"/>
      <c r="H17" s="14"/>
      <c r="I17" s="14"/>
      <c r="J17" s="14"/>
      <c r="K17" s="14" t="str">
        <f>'UNIDAD JURIDICA'!L22</f>
        <v>LICDA. GLORIA ISABEL GONZALEZ VASQUEZ</v>
      </c>
      <c r="L17" s="5"/>
    </row>
    <row r="18" spans="2:12" x14ac:dyDescent="0.2">
      <c r="B18" s="13"/>
      <c r="C18" s="5" t="str">
        <f>'UNIDAD JURIDICA'!C23</f>
        <v>SINDICO MPAL.</v>
      </c>
      <c r="D18" s="14"/>
      <c r="E18" s="14"/>
      <c r="F18" s="14" t="str">
        <f>'UNIDAD JURIDICA'!F23</f>
        <v>ALCALDE MPAL.</v>
      </c>
      <c r="G18" s="14"/>
      <c r="H18" s="14"/>
      <c r="I18" s="14"/>
      <c r="J18" s="14"/>
      <c r="K18" s="14" t="str">
        <f>'UNIDAD JURIDICA'!L23</f>
        <v>CONTADORA MPAL</v>
      </c>
      <c r="L18" s="5"/>
    </row>
    <row r="19" spans="2:12" x14ac:dyDescent="0.2">
      <c r="B19" s="13"/>
      <c r="C19" s="5"/>
      <c r="D19" s="14"/>
      <c r="E19" s="14"/>
      <c r="F19" s="14"/>
      <c r="G19" s="14"/>
      <c r="H19" s="14"/>
      <c r="I19" s="14"/>
      <c r="J19" s="14"/>
      <c r="K19" s="14"/>
      <c r="L19" s="5"/>
    </row>
    <row r="20" spans="2:12" x14ac:dyDescent="0.2">
      <c r="B20" s="13"/>
      <c r="C20" s="5"/>
      <c r="D20" s="14"/>
      <c r="E20" s="14"/>
      <c r="F20" s="14"/>
      <c r="G20" s="14"/>
      <c r="H20" s="14"/>
      <c r="I20" s="14"/>
      <c r="J20" s="14"/>
      <c r="K20" s="14"/>
      <c r="L20" s="5"/>
    </row>
    <row r="21" spans="2:12" x14ac:dyDescent="0.2">
      <c r="B21" s="13"/>
      <c r="C21" s="5"/>
      <c r="D21" s="14"/>
      <c r="E21" s="14"/>
      <c r="F21" s="14"/>
      <c r="G21" s="14"/>
      <c r="H21" s="14"/>
      <c r="I21" s="14"/>
      <c r="J21" s="14"/>
      <c r="K21" s="14"/>
      <c r="L21" s="5"/>
    </row>
    <row r="22" spans="2:12" x14ac:dyDescent="0.2">
      <c r="B22" s="1"/>
      <c r="C22" s="2"/>
      <c r="D22" s="2"/>
      <c r="E22" s="2"/>
      <c r="F22" s="2"/>
      <c r="G22" s="2"/>
      <c r="H22" s="2"/>
      <c r="I22" s="2"/>
      <c r="J22" s="2"/>
      <c r="K22" s="2"/>
      <c r="L22" s="1"/>
    </row>
    <row r="23" spans="2:12" x14ac:dyDescent="0.2">
      <c r="B23" s="1"/>
      <c r="C23" s="2"/>
      <c r="D23" s="2" t="str">
        <f>'UNIDAD JURIDICA'!D27</f>
        <v>LICDA. CARINA PATRICIA FLORES</v>
      </c>
      <c r="E23" s="2"/>
      <c r="F23" s="2"/>
      <c r="G23" s="2"/>
      <c r="H23" s="2" t="str">
        <f>'UNIDAD JURIDICA'!J27</f>
        <v>SR. MARIO ALBERTO DIAZ</v>
      </c>
      <c r="I23" s="2"/>
      <c r="J23" s="2"/>
      <c r="K23" s="2"/>
      <c r="L23" s="1"/>
    </row>
    <row r="24" spans="2:12" x14ac:dyDescent="0.2">
      <c r="B24" s="1"/>
      <c r="C24" s="2"/>
      <c r="D24" s="2" t="str">
        <f>'UNIDAD JURIDICA'!D28</f>
        <v>JEFA DE  DESARROLLO HUMANO</v>
      </c>
      <c r="E24" s="2"/>
      <c r="F24" s="2"/>
      <c r="G24" s="2"/>
      <c r="H24" s="2" t="str">
        <f>'UNIDAD JURIDICA'!J28</f>
        <v>TESORERO MPAL.</v>
      </c>
      <c r="I24" s="2"/>
      <c r="J24" s="2"/>
      <c r="K24" s="2"/>
      <c r="L24" s="1"/>
    </row>
    <row r="25" spans="2:12" x14ac:dyDescent="0.2">
      <c r="B25" s="1"/>
      <c r="C25" s="2"/>
      <c r="D25" s="2"/>
      <c r="E25" s="2"/>
      <c r="F25" s="2"/>
      <c r="G25" s="2"/>
      <c r="H25" s="2"/>
      <c r="I25" s="2"/>
      <c r="J25" s="2"/>
      <c r="K25" s="2"/>
      <c r="L25" s="1"/>
    </row>
    <row r="26" spans="2:12" x14ac:dyDescent="0.2">
      <c r="B26" s="1"/>
      <c r="C26" s="2"/>
      <c r="D26" s="2"/>
      <c r="E26" s="2"/>
      <c r="F26" s="2"/>
      <c r="G26" s="2"/>
      <c r="H26" s="2"/>
      <c r="I26" s="2"/>
      <c r="J26" s="2"/>
      <c r="K26" s="2"/>
      <c r="L26" s="1"/>
    </row>
    <row r="27" spans="2:12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5:C5"/>
    <mergeCell ref="B7:L7"/>
    <mergeCell ref="B10:L10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C0000"/>
  </sheetPr>
  <dimension ref="B2:O40"/>
  <sheetViews>
    <sheetView topLeftCell="A10" zoomScale="71" zoomScaleNormal="71" workbookViewId="0">
      <selection activeCell="F24" sqref="F24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5" width="16.140625" style="7" customWidth="1"/>
    <col min="6" max="7" width="18.42578125" style="7" customWidth="1"/>
    <col min="8" max="8" width="16.28515625" style="7" customWidth="1"/>
    <col min="9" max="9" width="19" style="7" hidden="1" customWidth="1"/>
    <col min="10" max="10" width="16.85546875" style="7" customWidth="1"/>
    <col min="11" max="11" width="19.5703125" style="7" customWidth="1"/>
    <col min="12" max="12" width="31.5703125" style="7" customWidth="1"/>
    <col min="13" max="16384" width="11.42578125" style="7"/>
  </cols>
  <sheetData>
    <row r="2" spans="2:14" ht="18" x14ac:dyDescent="0.25">
      <c r="E2" s="772" t="str">
        <f>CONTRATO!E2</f>
        <v>PLANILLA DE SUELDO JUNIO 2019</v>
      </c>
    </row>
    <row r="3" spans="2:14" ht="15.75" customHeight="1" thickBot="1" x14ac:dyDescent="0.45">
      <c r="B3" s="63"/>
      <c r="E3" s="33"/>
      <c r="F3" s="33"/>
      <c r="G3" s="33"/>
      <c r="H3" s="33"/>
      <c r="I3" s="518"/>
      <c r="K3" s="64"/>
      <c r="L3" s="19"/>
    </row>
    <row r="4" spans="2:14" ht="75.75" customHeight="1" thickBot="1" x14ac:dyDescent="0.25">
      <c r="B4" s="41" t="s">
        <v>13</v>
      </c>
      <c r="C4" s="43" t="s">
        <v>28</v>
      </c>
      <c r="D4" s="43" t="s">
        <v>14</v>
      </c>
      <c r="E4" s="42" t="s">
        <v>15</v>
      </c>
      <c r="F4" s="43" t="s">
        <v>16</v>
      </c>
      <c r="G4" s="43" t="s">
        <v>10</v>
      </c>
      <c r="H4" s="43" t="s">
        <v>144</v>
      </c>
      <c r="I4" s="52" t="s">
        <v>32</v>
      </c>
      <c r="J4" s="43" t="s">
        <v>17</v>
      </c>
      <c r="K4" s="43" t="s">
        <v>18</v>
      </c>
      <c r="L4" s="61" t="s">
        <v>19</v>
      </c>
    </row>
    <row r="5" spans="2:14" s="250" customFormat="1" ht="35.25" customHeight="1" thickBot="1" x14ac:dyDescent="0.25">
      <c r="B5" s="853" t="s">
        <v>146</v>
      </c>
      <c r="C5" s="865"/>
      <c r="D5" s="865"/>
      <c r="E5" s="865"/>
      <c r="F5" s="865"/>
      <c r="G5" s="865"/>
      <c r="H5" s="865"/>
      <c r="I5" s="865"/>
      <c r="J5" s="865"/>
      <c r="K5" s="865"/>
      <c r="L5" s="866"/>
    </row>
    <row r="6" spans="2:14" s="250" customFormat="1" ht="58.5" customHeight="1" thickBot="1" x14ac:dyDescent="0.25">
      <c r="B6" s="636">
        <v>1</v>
      </c>
      <c r="C6" s="637" t="s">
        <v>143</v>
      </c>
      <c r="D6" s="638">
        <v>400</v>
      </c>
      <c r="E6" s="639">
        <v>0</v>
      </c>
      <c r="F6" s="640">
        <v>0</v>
      </c>
      <c r="G6" s="640">
        <v>0</v>
      </c>
      <c r="H6" s="639">
        <v>40</v>
      </c>
      <c r="I6" s="642"/>
      <c r="J6" s="639">
        <f>SUM(E6:I6)</f>
        <v>40</v>
      </c>
      <c r="K6" s="639">
        <f>+D6-J6</f>
        <v>360</v>
      </c>
      <c r="L6" s="643"/>
    </row>
    <row r="7" spans="2:14" s="250" customFormat="1" ht="36.75" customHeight="1" thickBot="1" x14ac:dyDescent="0.25">
      <c r="B7" s="853" t="s">
        <v>161</v>
      </c>
      <c r="C7" s="865"/>
      <c r="D7" s="865"/>
      <c r="E7" s="865"/>
      <c r="F7" s="865"/>
      <c r="G7" s="865"/>
      <c r="H7" s="865"/>
      <c r="I7" s="865"/>
      <c r="J7" s="865"/>
      <c r="K7" s="865"/>
      <c r="L7" s="866"/>
    </row>
    <row r="8" spans="2:14" s="250" customFormat="1" ht="63" customHeight="1" x14ac:dyDescent="0.2">
      <c r="B8" s="650">
        <v>2</v>
      </c>
      <c r="C8" s="515" t="s">
        <v>12</v>
      </c>
      <c r="D8" s="651">
        <v>310</v>
      </c>
      <c r="E8" s="652">
        <v>9.3000000000000007</v>
      </c>
      <c r="F8" s="514">
        <v>22.48</v>
      </c>
      <c r="G8" s="514">
        <v>0</v>
      </c>
      <c r="H8" s="652">
        <v>0</v>
      </c>
      <c r="I8" s="653"/>
      <c r="J8" s="652">
        <f>SUM(E8:I8)</f>
        <v>31.78</v>
      </c>
      <c r="K8" s="652">
        <f>+D8-J8</f>
        <v>278.22000000000003</v>
      </c>
      <c r="L8" s="654"/>
    </row>
    <row r="9" spans="2:14" s="250" customFormat="1" ht="63" customHeight="1" x14ac:dyDescent="0.2">
      <c r="B9" s="101">
        <v>3</v>
      </c>
      <c r="C9" s="511" t="s">
        <v>145</v>
      </c>
      <c r="D9" s="510">
        <v>450</v>
      </c>
      <c r="E9" s="509">
        <v>13.5</v>
      </c>
      <c r="F9" s="509">
        <v>32.630000000000003</v>
      </c>
      <c r="G9" s="509">
        <v>0</v>
      </c>
      <c r="H9" s="509">
        <v>0</v>
      </c>
      <c r="I9" s="507"/>
      <c r="J9" s="507">
        <f>SUM(E9:I9)</f>
        <v>46.13</v>
      </c>
      <c r="K9" s="507">
        <f>+D9-J9</f>
        <v>403.87</v>
      </c>
      <c r="L9" s="513"/>
    </row>
    <row r="10" spans="2:14" s="250" customFormat="1" ht="63" customHeight="1" thickBot="1" x14ac:dyDescent="0.25">
      <c r="B10" s="141">
        <v>4</v>
      </c>
      <c r="C10" s="655" t="s">
        <v>12</v>
      </c>
      <c r="D10" s="656">
        <v>310</v>
      </c>
      <c r="E10" s="657">
        <v>9.3000000000000007</v>
      </c>
      <c r="F10" s="657">
        <v>0</v>
      </c>
      <c r="G10" s="657">
        <v>18.600000000000001</v>
      </c>
      <c r="H10" s="657">
        <v>0</v>
      </c>
      <c r="I10" s="658"/>
      <c r="J10" s="658">
        <f>SUM(E10:I10)</f>
        <v>27.900000000000002</v>
      </c>
      <c r="K10" s="658">
        <f>+D10-J10</f>
        <v>282.10000000000002</v>
      </c>
      <c r="L10" s="506"/>
      <c r="M10" s="505"/>
      <c r="N10" s="504"/>
    </row>
    <row r="11" spans="2:14" ht="36" customHeight="1" thickBot="1" x14ac:dyDescent="0.35">
      <c r="B11" s="698" t="s">
        <v>8</v>
      </c>
      <c r="C11" s="659"/>
      <c r="D11" s="453">
        <f>+D10+D9+D8+D6</f>
        <v>1470</v>
      </c>
      <c r="E11" s="453">
        <f>+E10+E9+E8+E6</f>
        <v>32.1</v>
      </c>
      <c r="F11" s="453">
        <f>+F10+F9+F8+F6</f>
        <v>55.11</v>
      </c>
      <c r="G11" s="453">
        <f>+G10+G9+G8+G6</f>
        <v>18.600000000000001</v>
      </c>
      <c r="H11" s="453">
        <f>+H10+H9+H6</f>
        <v>40</v>
      </c>
      <c r="I11" s="453">
        <f t="shared" ref="I11" si="0">+I6+I8+I10</f>
        <v>0</v>
      </c>
      <c r="J11" s="453">
        <f>+J10+J9+J8+J6</f>
        <v>145.81</v>
      </c>
      <c r="K11" s="453">
        <f>+K10+K9+K8+K6</f>
        <v>1324.19</v>
      </c>
      <c r="L11" s="519" t="s">
        <v>52</v>
      </c>
    </row>
    <row r="12" spans="2:14" x14ac:dyDescent="0.2">
      <c r="B12" s="13"/>
      <c r="D12" s="14"/>
      <c r="E12" s="14"/>
      <c r="F12" s="14"/>
      <c r="G12" s="14"/>
      <c r="H12" s="14"/>
      <c r="I12" s="14"/>
      <c r="J12" s="14"/>
      <c r="K12" s="14"/>
      <c r="L12" s="5"/>
    </row>
    <row r="13" spans="2:14" x14ac:dyDescent="0.2">
      <c r="B13" s="13"/>
      <c r="D13" s="14"/>
      <c r="E13" s="14"/>
      <c r="F13" s="14"/>
      <c r="G13" s="14"/>
      <c r="H13" s="14"/>
      <c r="I13" s="14"/>
      <c r="J13" s="14"/>
      <c r="K13" s="14"/>
      <c r="L13" s="5"/>
    </row>
    <row r="14" spans="2:14" x14ac:dyDescent="0.2">
      <c r="B14" s="13"/>
      <c r="D14" s="14"/>
      <c r="E14" s="14"/>
      <c r="F14" s="14"/>
      <c r="G14" s="14"/>
      <c r="H14" s="14"/>
      <c r="I14" s="14"/>
      <c r="J14" s="14"/>
      <c r="K14" s="14"/>
      <c r="L14" s="5"/>
    </row>
    <row r="15" spans="2:14" x14ac:dyDescent="0.2">
      <c r="B15" s="13"/>
      <c r="D15" s="14"/>
      <c r="E15" s="14"/>
      <c r="F15" s="14"/>
      <c r="G15" s="14"/>
      <c r="H15" s="14"/>
      <c r="I15" s="14"/>
      <c r="J15" s="14"/>
      <c r="K15" s="14"/>
      <c r="L15" s="5"/>
    </row>
    <row r="16" spans="2:14" x14ac:dyDescent="0.2">
      <c r="B16" s="13"/>
      <c r="C16" s="5" t="str">
        <f>CONTRATO!C17</f>
        <v>SR. HERNAN JOSE TORRES</v>
      </c>
      <c r="D16" s="14"/>
      <c r="E16" s="14"/>
      <c r="F16" s="14" t="str">
        <f>CONTRATO!F17</f>
        <v>LIC. NAHIN ARNELGE FERRUFINO BENITEZ</v>
      </c>
      <c r="G16" s="14"/>
      <c r="H16" s="14"/>
      <c r="I16" s="14"/>
      <c r="J16" s="14"/>
      <c r="K16" s="14" t="str">
        <f>CONTRATO!K17</f>
        <v>LICDA. GLORIA ISABEL GONZALEZ VASQUEZ</v>
      </c>
      <c r="L16" s="5"/>
    </row>
    <row r="17" spans="2:15" x14ac:dyDescent="0.2">
      <c r="B17" s="13"/>
      <c r="C17" s="5" t="str">
        <f>CONTRATO!C18</f>
        <v>SINDICO MPAL.</v>
      </c>
      <c r="D17" s="14"/>
      <c r="E17" s="14"/>
      <c r="F17" s="14" t="str">
        <f>CONTRATO!F18</f>
        <v>ALCALDE MPAL.</v>
      </c>
      <c r="G17" s="14"/>
      <c r="H17" s="14"/>
      <c r="I17" s="14"/>
      <c r="J17" s="14"/>
      <c r="K17" s="14" t="str">
        <f>CONTRATO!K18</f>
        <v>CONTADORA MPAL</v>
      </c>
      <c r="L17" s="5"/>
    </row>
    <row r="18" spans="2:15" x14ac:dyDescent="0.2">
      <c r="B18" s="13"/>
      <c r="D18" s="14"/>
      <c r="E18" s="14"/>
      <c r="F18" s="14"/>
      <c r="G18" s="14"/>
      <c r="H18" s="14"/>
      <c r="I18" s="14"/>
      <c r="J18" s="14"/>
      <c r="K18" s="14"/>
      <c r="L18" s="5"/>
    </row>
    <row r="19" spans="2:15" x14ac:dyDescent="0.2">
      <c r="B19" s="13"/>
      <c r="D19" s="14"/>
      <c r="E19" s="14"/>
      <c r="F19" s="14"/>
      <c r="G19" s="14"/>
      <c r="H19" s="14"/>
      <c r="I19" s="14"/>
      <c r="J19" s="14"/>
      <c r="K19" s="14"/>
      <c r="L19" s="5"/>
    </row>
    <row r="20" spans="2:15" x14ac:dyDescent="0.2">
      <c r="B20" s="13"/>
      <c r="D20" s="14"/>
      <c r="E20" s="14"/>
      <c r="F20" s="14"/>
      <c r="G20" s="14"/>
      <c r="H20" s="14"/>
      <c r="I20" s="14"/>
      <c r="J20" s="14"/>
      <c r="K20" s="14"/>
      <c r="L20" s="5"/>
    </row>
    <row r="21" spans="2:15" x14ac:dyDescent="0.2">
      <c r="B21" s="13"/>
      <c r="D21" s="14" t="str">
        <f>CONTRATO!D23</f>
        <v>LICDA. CARINA PATRICIA FLORES</v>
      </c>
      <c r="E21" s="14"/>
      <c r="F21" s="14"/>
      <c r="G21" s="14"/>
      <c r="H21" s="14" t="str">
        <f>CONTRATO!H23</f>
        <v>SR. MARIO ALBERTO DIAZ</v>
      </c>
      <c r="I21" s="14"/>
      <c r="J21" s="14"/>
      <c r="K21" s="14"/>
      <c r="L21" s="5"/>
    </row>
    <row r="22" spans="2:15" x14ac:dyDescent="0.2">
      <c r="B22" s="13"/>
      <c r="D22" s="14" t="str">
        <f>CONTRATO!D24</f>
        <v>JEFA DE  DESARROLLO HUMANO</v>
      </c>
      <c r="E22" s="14"/>
      <c r="F22" s="14"/>
      <c r="G22" s="14"/>
      <c r="H22" s="14" t="str">
        <f>CONTRATO!H24</f>
        <v>TESORERO MPAL.</v>
      </c>
      <c r="I22" s="14"/>
      <c r="J22" s="14"/>
      <c r="K22" s="14"/>
      <c r="L22" s="5"/>
    </row>
    <row r="23" spans="2:15" x14ac:dyDescent="0.2">
      <c r="B23" s="13"/>
      <c r="D23" s="14"/>
      <c r="E23" s="14"/>
      <c r="F23" s="14"/>
      <c r="G23" s="14"/>
      <c r="H23" s="14"/>
      <c r="I23" s="14"/>
      <c r="J23" s="14"/>
      <c r="K23" s="14"/>
      <c r="L23" s="5"/>
    </row>
    <row r="24" spans="2:15" s="55" customFormat="1" ht="15.75" x14ac:dyDescent="0.25">
      <c r="B24" s="333"/>
      <c r="C24" s="502"/>
      <c r="D24" s="77"/>
      <c r="E24" s="77"/>
      <c r="F24" s="77"/>
      <c r="G24" s="77"/>
      <c r="H24" s="135"/>
      <c r="I24" s="77"/>
      <c r="J24" s="77"/>
      <c r="O24" s="7"/>
    </row>
    <row r="25" spans="2:15" s="55" customFormat="1" ht="15.75" x14ac:dyDescent="0.25">
      <c r="B25" s="333"/>
      <c r="C25" s="502"/>
      <c r="D25" s="77"/>
      <c r="E25" s="77"/>
      <c r="F25" s="77"/>
      <c r="G25" s="77"/>
      <c r="H25" s="135"/>
      <c r="I25" s="77"/>
      <c r="J25" s="77"/>
      <c r="K25" s="503"/>
      <c r="L25" s="503"/>
      <c r="M25" s="503"/>
      <c r="N25" s="503"/>
      <c r="O25" s="7"/>
    </row>
    <row r="26" spans="2:15" s="55" customFormat="1" ht="15.75" x14ac:dyDescent="0.25">
      <c r="B26" s="333"/>
      <c r="C26" s="502"/>
      <c r="D26" s="77"/>
      <c r="E26" s="77"/>
      <c r="F26" s="77"/>
      <c r="G26" s="77"/>
      <c r="H26" s="135"/>
      <c r="I26" s="77"/>
      <c r="L26" s="503"/>
      <c r="M26" s="503"/>
      <c r="N26" s="503"/>
      <c r="O26" s="7"/>
    </row>
    <row r="27" spans="2:15" s="55" customFormat="1" ht="15.75" x14ac:dyDescent="0.25">
      <c r="N27" s="77"/>
    </row>
    <row r="28" spans="2:15" x14ac:dyDescent="0.2">
      <c r="N28" s="3"/>
    </row>
    <row r="29" spans="2:15" ht="13.5" customHeight="1" x14ac:dyDescent="0.2">
      <c r="B29" s="77"/>
      <c r="C29" s="77"/>
      <c r="D29" s="77"/>
      <c r="E29" s="77"/>
      <c r="H29" s="5"/>
      <c r="I29" s="5"/>
      <c r="J29" s="864"/>
      <c r="K29" s="864"/>
      <c r="L29" s="3"/>
      <c r="M29" s="3"/>
      <c r="N29" s="3"/>
    </row>
    <row r="30" spans="2:15" ht="26.25" customHeight="1" x14ac:dyDescent="0.2">
      <c r="B30" s="189"/>
      <c r="C30" s="56"/>
      <c r="D30" s="189"/>
      <c r="E30" s="189"/>
      <c r="F30" s="189"/>
      <c r="G30" s="607"/>
    </row>
    <row r="31" spans="2:15" ht="18.75" customHeight="1" x14ac:dyDescent="0.2">
      <c r="B31" s="13"/>
      <c r="F31" s="13"/>
      <c r="G31" s="13"/>
    </row>
    <row r="32" spans="2:15" x14ac:dyDescent="0.2">
      <c r="B32" s="5"/>
    </row>
    <row r="33" spans="2:12" x14ac:dyDescent="0.2">
      <c r="B33" s="5"/>
      <c r="K33" s="5"/>
    </row>
    <row r="34" spans="2:12" x14ac:dyDescent="0.2">
      <c r="B34" s="5"/>
      <c r="K34" s="5"/>
    </row>
    <row r="35" spans="2:12" x14ac:dyDescent="0.2">
      <c r="B35" s="1"/>
      <c r="C35" s="1"/>
      <c r="D35" s="1"/>
      <c r="E35" s="2"/>
      <c r="F35" s="2"/>
      <c r="G35" s="2"/>
      <c r="H35" s="2"/>
      <c r="I35" s="2"/>
      <c r="J35" s="1"/>
      <c r="K35" s="1"/>
      <c r="L35" s="1"/>
    </row>
    <row r="36" spans="2:12" x14ac:dyDescent="0.2">
      <c r="B36" s="1"/>
      <c r="C36" s="1"/>
      <c r="D36" s="1"/>
      <c r="E36" s="2"/>
      <c r="F36" s="5"/>
      <c r="G36" s="5"/>
      <c r="H36" s="5"/>
      <c r="I36" s="5"/>
      <c r="L36" s="1"/>
    </row>
    <row r="37" spans="2:12" x14ac:dyDescent="0.2">
      <c r="B37" s="1"/>
      <c r="C37" s="1"/>
      <c r="D37" s="1"/>
      <c r="E37" s="2"/>
      <c r="F37" s="14"/>
      <c r="G37" s="14"/>
      <c r="H37" s="14"/>
      <c r="I37" s="14"/>
      <c r="L37" s="1"/>
    </row>
    <row r="38" spans="2:12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3">
    <mergeCell ref="J29:K29"/>
    <mergeCell ref="B5:L5"/>
    <mergeCell ref="B7:L7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B3:M28"/>
  <sheetViews>
    <sheetView topLeftCell="A5" zoomScale="75" zoomScaleNormal="75" workbookViewId="0">
      <selection activeCell="I10" sqref="I10"/>
    </sheetView>
  </sheetViews>
  <sheetFormatPr baseColWidth="10" defaultRowHeight="12.75" x14ac:dyDescent="0.2"/>
  <cols>
    <col min="1" max="1" width="6.5703125" style="6" customWidth="1"/>
    <col min="2" max="2" width="4.7109375" style="6" customWidth="1"/>
    <col min="3" max="3" width="13.28515625" style="144" customWidth="1"/>
    <col min="4" max="4" width="16" style="6" customWidth="1"/>
    <col min="5" max="5" width="13.28515625" style="6" customWidth="1"/>
    <col min="6" max="7" width="13.85546875" style="6" customWidth="1"/>
    <col min="8" max="8" width="13" style="6" customWidth="1"/>
    <col min="9" max="9" width="14.85546875" style="6" customWidth="1"/>
    <col min="10" max="10" width="15.85546875" style="6" customWidth="1"/>
    <col min="11" max="11" width="16.140625" style="6" customWidth="1"/>
    <col min="12" max="12" width="23.5703125" style="6" customWidth="1"/>
    <col min="13" max="16384" width="11.42578125" style="6"/>
  </cols>
  <sheetData>
    <row r="3" spans="2:12" ht="18" x14ac:dyDescent="0.25">
      <c r="E3" s="772" t="str">
        <f>DESPACHO!E2</f>
        <v>PLANILLA DE SUELDO JUNIO 2019</v>
      </c>
    </row>
    <row r="4" spans="2:12" ht="30" customHeight="1" thickBot="1" x14ac:dyDescent="0.3">
      <c r="B4" s="18"/>
      <c r="C4" s="148"/>
      <c r="D4" s="16"/>
      <c r="E4" s="16"/>
      <c r="F4" s="16"/>
      <c r="G4" s="16"/>
      <c r="H4" s="16"/>
      <c r="I4" s="19"/>
      <c r="J4" s="182"/>
      <c r="K4" s="182"/>
      <c r="L4" s="183"/>
    </row>
    <row r="5" spans="2:12" ht="82.5" customHeight="1" thickBot="1" x14ac:dyDescent="0.25">
      <c r="B5" s="89" t="s">
        <v>13</v>
      </c>
      <c r="C5" s="154" t="s">
        <v>28</v>
      </c>
      <c r="D5" s="91" t="s">
        <v>14</v>
      </c>
      <c r="E5" s="90" t="s">
        <v>15</v>
      </c>
      <c r="F5" s="91" t="s">
        <v>16</v>
      </c>
      <c r="G5" s="87" t="s">
        <v>4</v>
      </c>
      <c r="H5" s="87" t="s">
        <v>0</v>
      </c>
      <c r="I5" s="91" t="s">
        <v>160</v>
      </c>
      <c r="J5" s="91" t="s">
        <v>17</v>
      </c>
      <c r="K5" s="91" t="s">
        <v>18</v>
      </c>
      <c r="L5" s="92" t="s">
        <v>19</v>
      </c>
    </row>
    <row r="6" spans="2:12" ht="23.25" customHeight="1" thickBot="1" x14ac:dyDescent="0.25">
      <c r="B6" s="780" t="s">
        <v>33</v>
      </c>
      <c r="C6" s="781"/>
      <c r="D6" s="781"/>
      <c r="E6" s="781"/>
      <c r="F6" s="781"/>
      <c r="G6" s="781"/>
      <c r="H6" s="781"/>
      <c r="I6" s="781"/>
      <c r="J6" s="781"/>
      <c r="K6" s="781"/>
      <c r="L6" s="777"/>
    </row>
    <row r="7" spans="2:12" ht="47.25" customHeight="1" x14ac:dyDescent="0.2">
      <c r="B7" s="262">
        <v>1</v>
      </c>
      <c r="C7" s="321" t="s">
        <v>109</v>
      </c>
      <c r="D7" s="391">
        <v>410</v>
      </c>
      <c r="E7" s="392">
        <v>12.3</v>
      </c>
      <c r="F7" s="392">
        <v>0</v>
      </c>
      <c r="G7" s="392">
        <v>29.73</v>
      </c>
      <c r="H7" s="392">
        <v>0</v>
      </c>
      <c r="I7" s="392">
        <v>0</v>
      </c>
      <c r="J7" s="393">
        <f>SUM(E7:I7)</f>
        <v>42.03</v>
      </c>
      <c r="K7" s="394">
        <f>+D7-J7</f>
        <v>367.97</v>
      </c>
      <c r="L7" s="382"/>
    </row>
    <row r="8" spans="2:12" ht="47.25" customHeight="1" x14ac:dyDescent="0.2">
      <c r="B8" s="62">
        <v>2</v>
      </c>
      <c r="C8" s="328" t="s">
        <v>94</v>
      </c>
      <c r="D8" s="395">
        <v>580</v>
      </c>
      <c r="E8" s="378">
        <v>17.399999999999999</v>
      </c>
      <c r="F8" s="378">
        <v>0</v>
      </c>
      <c r="G8" s="378">
        <v>0</v>
      </c>
      <c r="H8" s="377">
        <v>43.5</v>
      </c>
      <c r="I8" s="307">
        <v>22.56</v>
      </c>
      <c r="J8" s="377">
        <f>SUM(E8:I8)</f>
        <v>83.46</v>
      </c>
      <c r="K8" s="396">
        <f>+D8-J8</f>
        <v>496.54</v>
      </c>
      <c r="L8" s="382"/>
    </row>
    <row r="9" spans="2:12" ht="47.25" customHeight="1" thickBot="1" x14ac:dyDescent="0.25">
      <c r="B9" s="195">
        <v>3</v>
      </c>
      <c r="C9" s="383" t="s">
        <v>35</v>
      </c>
      <c r="D9" s="397">
        <v>475</v>
      </c>
      <c r="E9" s="398">
        <v>14.25</v>
      </c>
      <c r="F9" s="399">
        <v>0</v>
      </c>
      <c r="G9" s="399">
        <v>0</v>
      </c>
      <c r="H9" s="377">
        <v>35.630000000000003</v>
      </c>
      <c r="I9" s="307">
        <v>0</v>
      </c>
      <c r="J9" s="377">
        <f>SUM(E9:I9)</f>
        <v>49.88</v>
      </c>
      <c r="K9" s="396">
        <f>+D9-J9</f>
        <v>425.12</v>
      </c>
      <c r="L9" s="382"/>
    </row>
    <row r="10" spans="2:12" ht="47.25" customHeight="1" x14ac:dyDescent="0.2">
      <c r="B10" s="262">
        <v>4</v>
      </c>
      <c r="C10" s="383" t="s">
        <v>35</v>
      </c>
      <c r="D10" s="397">
        <v>370</v>
      </c>
      <c r="E10" s="398">
        <v>11.1</v>
      </c>
      <c r="F10" s="399">
        <v>26.83</v>
      </c>
      <c r="G10" s="399">
        <v>0</v>
      </c>
      <c r="H10" s="377">
        <v>0</v>
      </c>
      <c r="I10" s="308">
        <v>0</v>
      </c>
      <c r="J10" s="377">
        <f>SUM(E10:I10)</f>
        <v>37.93</v>
      </c>
      <c r="K10" s="396">
        <f>+D10-J10</f>
        <v>332.07</v>
      </c>
      <c r="L10" s="382"/>
    </row>
    <row r="11" spans="2:12" ht="47.25" customHeight="1" thickBot="1" x14ac:dyDescent="0.25">
      <c r="B11" s="62">
        <v>5</v>
      </c>
      <c r="C11" s="275" t="s">
        <v>35</v>
      </c>
      <c r="D11" s="400">
        <v>360</v>
      </c>
      <c r="E11" s="401">
        <v>10.8</v>
      </c>
      <c r="F11" s="401">
        <v>26.1</v>
      </c>
      <c r="G11" s="401">
        <v>0</v>
      </c>
      <c r="H11" s="402">
        <v>0</v>
      </c>
      <c r="I11" s="403">
        <v>0</v>
      </c>
      <c r="J11" s="402">
        <f>SUM(E11:I11)</f>
        <v>36.900000000000006</v>
      </c>
      <c r="K11" s="404">
        <f>+D11-J11</f>
        <v>323.10000000000002</v>
      </c>
      <c r="L11" s="297"/>
    </row>
    <row r="12" spans="2:12" ht="33" customHeight="1" thickBot="1" x14ac:dyDescent="0.3">
      <c r="B12" s="783" t="s">
        <v>8</v>
      </c>
      <c r="C12" s="784"/>
      <c r="D12" s="139">
        <f>SUM(D7:D11)</f>
        <v>2195</v>
      </c>
      <c r="E12" s="139">
        <f>SUM(E7:E11)</f>
        <v>65.850000000000009</v>
      </c>
      <c r="F12" s="139">
        <f>SUM(F7:F11)</f>
        <v>52.93</v>
      </c>
      <c r="G12" s="139">
        <f>SUM(G7:G11)</f>
        <v>29.73</v>
      </c>
      <c r="H12" s="139">
        <f>SUM(H7:H11)</f>
        <v>79.13</v>
      </c>
      <c r="I12" s="139">
        <f>SUM(I7:I11)</f>
        <v>22.56</v>
      </c>
      <c r="J12" s="139">
        <f>SUM(J7:J11)</f>
        <v>250.20000000000002</v>
      </c>
      <c r="K12" s="139">
        <f>SUM(K7:K11)</f>
        <v>1944.8000000000002</v>
      </c>
      <c r="L12" s="57" t="s">
        <v>61</v>
      </c>
    </row>
    <row r="13" spans="2:12" x14ac:dyDescent="0.2">
      <c r="B13" s="13"/>
      <c r="D13" s="14"/>
      <c r="E13" s="14"/>
      <c r="F13" s="14"/>
      <c r="G13" s="14"/>
      <c r="H13" s="14"/>
      <c r="I13" s="14"/>
      <c r="J13" s="14"/>
      <c r="K13" s="14"/>
      <c r="L13" s="5"/>
    </row>
    <row r="14" spans="2:12" x14ac:dyDescent="0.2">
      <c r="B14" s="13"/>
      <c r="D14" s="14"/>
      <c r="E14" s="14"/>
      <c r="F14" s="14"/>
      <c r="G14" s="14"/>
      <c r="H14" s="14"/>
      <c r="I14" s="14"/>
      <c r="J14" s="14"/>
      <c r="K14" s="14"/>
      <c r="L14" s="5"/>
    </row>
    <row r="15" spans="2:12" x14ac:dyDescent="0.2">
      <c r="B15" s="13"/>
      <c r="D15" s="14"/>
      <c r="E15" s="14"/>
      <c r="F15" s="14"/>
      <c r="G15" s="14"/>
      <c r="H15" s="14"/>
      <c r="I15" s="14"/>
      <c r="J15" s="14"/>
      <c r="K15" s="14"/>
      <c r="L15" s="5"/>
    </row>
    <row r="16" spans="2:12" x14ac:dyDescent="0.2">
      <c r="B16" s="13"/>
      <c r="D16" s="14"/>
      <c r="E16" s="14"/>
      <c r="F16" s="14"/>
      <c r="G16" s="14"/>
      <c r="H16" s="14"/>
      <c r="I16" s="14"/>
      <c r="J16" s="14"/>
      <c r="K16" s="14"/>
      <c r="L16" s="5"/>
    </row>
    <row r="17" spans="2:13" ht="15.75" x14ac:dyDescent="0.25">
      <c r="B17" s="39"/>
      <c r="C17" s="337" t="str">
        <f>DESPACHO!C15</f>
        <v>SR. HERNAN JOSE TORRES ROMERO</v>
      </c>
      <c r="D17" s="39"/>
      <c r="E17" s="39"/>
      <c r="F17" s="39"/>
      <c r="G17" s="39" t="str">
        <f>DESPACHO!G15</f>
        <v>LICDO. NAHIN ARNELGE FERRUFINO</v>
      </c>
      <c r="H17" s="39"/>
      <c r="I17" s="39"/>
      <c r="J17" s="39"/>
      <c r="K17" s="39" t="str">
        <f>DESPACHO!J15</f>
        <v xml:space="preserve">LICDA. GLORIA ISABEL GONZALEZ </v>
      </c>
      <c r="L17" s="39"/>
      <c r="M17" s="39"/>
    </row>
    <row r="18" spans="2:13" ht="15.75" x14ac:dyDescent="0.25">
      <c r="B18" s="39"/>
      <c r="C18" s="337" t="str">
        <f>DESPACHO!C16</f>
        <v>SINDICO MPAL</v>
      </c>
      <c r="D18" s="39"/>
      <c r="E18" s="39"/>
      <c r="F18" s="39"/>
      <c r="G18" s="39" t="str">
        <f>DESPACHO!G16</f>
        <v>ALCALDE MPAL</v>
      </c>
      <c r="H18" s="39"/>
      <c r="I18" s="39"/>
      <c r="J18" s="39"/>
      <c r="K18" s="39" t="str">
        <f>DESPACHO!J16</f>
        <v>CONTADORA MPAL.</v>
      </c>
      <c r="L18" s="39"/>
      <c r="M18" s="39"/>
    </row>
    <row r="19" spans="2:13" ht="15" x14ac:dyDescent="0.2">
      <c r="B19" s="39"/>
      <c r="C19" s="336"/>
      <c r="D19" s="39"/>
      <c r="E19" s="39"/>
      <c r="F19" s="39"/>
      <c r="G19" s="39"/>
      <c r="H19" s="39"/>
      <c r="I19" s="39"/>
      <c r="J19" s="39"/>
      <c r="K19" s="39"/>
      <c r="L19" s="39"/>
      <c r="M19" s="39"/>
    </row>
    <row r="20" spans="2:13" ht="15.75" x14ac:dyDescent="0.25">
      <c r="B20" s="136"/>
      <c r="C20" s="337"/>
      <c r="D20" s="136"/>
      <c r="E20" s="136"/>
      <c r="F20" s="136"/>
      <c r="G20" s="136"/>
      <c r="H20" s="136"/>
      <c r="I20" s="136"/>
      <c r="J20" s="39"/>
      <c r="K20" s="39"/>
      <c r="L20" s="39"/>
      <c r="M20" s="39"/>
    </row>
    <row r="21" spans="2:13" ht="15.75" x14ac:dyDescent="0.25">
      <c r="B21" s="136"/>
      <c r="C21" s="337"/>
      <c r="D21" s="136"/>
      <c r="E21" s="136"/>
      <c r="F21" s="136"/>
      <c r="G21" s="136"/>
      <c r="H21" s="136"/>
      <c r="I21" s="136"/>
      <c r="J21" s="39"/>
      <c r="K21" s="39"/>
      <c r="L21" s="39"/>
      <c r="M21" s="39"/>
    </row>
    <row r="22" spans="2:13" ht="15.75" customHeight="1" x14ac:dyDescent="0.25">
      <c r="B22" s="136"/>
      <c r="C22" s="336"/>
      <c r="D22" s="39" t="str">
        <f>DESPACHO!D19</f>
        <v>LICDA. CARINA PATRICIA FLORES</v>
      </c>
      <c r="E22" s="39"/>
      <c r="F22" s="39"/>
      <c r="G22" s="39"/>
      <c r="H22" s="39"/>
      <c r="I22" s="39" t="str">
        <f>DESPACHO!G19</f>
        <v>SR. MARIO ALBERTO DIAZ</v>
      </c>
      <c r="M22" s="39"/>
    </row>
    <row r="23" spans="2:13" ht="15.75" x14ac:dyDescent="0.25">
      <c r="B23" s="39"/>
      <c r="C23" s="336"/>
      <c r="D23" s="39" t="str">
        <f>DESPACHO!D20</f>
        <v>JEFA DE DESARROLLO HUMANO</v>
      </c>
      <c r="E23" s="136"/>
      <c r="F23" s="136"/>
      <c r="G23" s="136"/>
      <c r="H23" s="39"/>
      <c r="I23" s="39" t="str">
        <f>DESPACHO!G20</f>
        <v>TESORERO MPAL</v>
      </c>
      <c r="M23" s="39"/>
    </row>
    <row r="24" spans="2:13" ht="15.75" x14ac:dyDescent="0.25">
      <c r="B24" s="39"/>
      <c r="C24" s="336"/>
      <c r="D24" s="39"/>
      <c r="E24" s="136"/>
      <c r="F24" s="136"/>
      <c r="G24" s="136"/>
      <c r="H24" s="39"/>
      <c r="I24" s="39"/>
      <c r="J24" s="124"/>
      <c r="K24" s="39"/>
      <c r="L24" s="39"/>
      <c r="M24" s="39"/>
    </row>
    <row r="25" spans="2:13" ht="15.75" x14ac:dyDescent="0.25">
      <c r="B25" s="39"/>
      <c r="C25" s="336"/>
      <c r="D25" s="39"/>
      <c r="E25" s="136"/>
      <c r="F25" s="136"/>
      <c r="G25" s="136"/>
      <c r="H25" s="39"/>
      <c r="I25" s="39"/>
      <c r="J25" s="39"/>
      <c r="K25" s="39"/>
      <c r="L25" s="39"/>
      <c r="M25" s="39"/>
    </row>
    <row r="26" spans="2:13" ht="14.25" x14ac:dyDescent="0.2">
      <c r="B26" s="35"/>
      <c r="C26" s="157"/>
      <c r="D26" s="35"/>
      <c r="E26" s="35"/>
      <c r="F26" s="35"/>
      <c r="G26" s="35"/>
      <c r="H26" s="35"/>
      <c r="I26" s="35"/>
      <c r="J26" s="35"/>
      <c r="K26" s="35"/>
      <c r="L26" s="35"/>
    </row>
    <row r="27" spans="2:13" x14ac:dyDescent="0.2">
      <c r="B27" s="1"/>
      <c r="C27" s="240"/>
      <c r="D27" s="1"/>
      <c r="E27" s="1"/>
      <c r="F27" s="1"/>
      <c r="G27" s="1"/>
      <c r="H27" s="1"/>
      <c r="I27" s="1"/>
      <c r="J27" s="1"/>
      <c r="K27" s="1"/>
      <c r="L27" s="1"/>
    </row>
    <row r="28" spans="2:13" x14ac:dyDescent="0.2">
      <c r="B28" s="1"/>
      <c r="C28" s="240"/>
      <c r="D28" s="1"/>
      <c r="E28" s="1"/>
      <c r="F28" s="1"/>
      <c r="G28" s="1"/>
      <c r="H28" s="1"/>
      <c r="I28" s="1"/>
      <c r="J28" s="1"/>
      <c r="K28" s="1"/>
      <c r="L28" s="1"/>
    </row>
  </sheetData>
  <mergeCells count="2">
    <mergeCell ref="B6:L6"/>
    <mergeCell ref="B12:C12"/>
  </mergeCells>
  <printOptions horizontalCentered="1"/>
  <pageMargins left="0" right="0" top="0.78740157480314965" bottom="0.19685039370078741" header="0.19685039370078741" footer="0"/>
  <pageSetup paperSize="5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B5:K35"/>
  <sheetViews>
    <sheetView topLeftCell="A18" zoomScale="70" zoomScaleNormal="70" zoomScaleSheetLayoutView="100" zoomScalePageLayoutView="85" workbookViewId="0">
      <selection activeCell="G20" sqref="F20:G20"/>
    </sheetView>
  </sheetViews>
  <sheetFormatPr baseColWidth="10" defaultRowHeight="12.75" x14ac:dyDescent="0.2"/>
  <cols>
    <col min="1" max="1" width="2.28515625" style="6" customWidth="1"/>
    <col min="2" max="2" width="5.140625" style="6" customWidth="1"/>
    <col min="3" max="3" width="17.28515625" style="144" customWidth="1"/>
    <col min="4" max="4" width="15.85546875" style="6" customWidth="1"/>
    <col min="5" max="5" width="14.28515625" style="6" customWidth="1"/>
    <col min="6" max="7" width="13.42578125" style="6" customWidth="1"/>
    <col min="8" max="8" width="13.42578125" style="144" customWidth="1"/>
    <col min="9" max="9" width="17.7109375" style="6" customWidth="1"/>
    <col min="10" max="10" width="16.7109375" style="6" customWidth="1"/>
    <col min="11" max="11" width="31.28515625" style="6" customWidth="1"/>
    <col min="12" max="16384" width="11.42578125" style="6"/>
  </cols>
  <sheetData>
    <row r="5" spans="2:11" ht="16.5" customHeight="1" x14ac:dyDescent="0.35">
      <c r="B5" s="111"/>
      <c r="C5" s="241"/>
      <c r="D5" s="36"/>
      <c r="E5" s="36"/>
      <c r="F5" s="55"/>
      <c r="G5" s="55"/>
      <c r="H5" s="145"/>
      <c r="I5" s="70"/>
      <c r="J5" s="69"/>
    </row>
    <row r="6" spans="2:11" ht="16.5" customHeight="1" x14ac:dyDescent="0.35">
      <c r="B6" s="111"/>
      <c r="C6" s="241"/>
      <c r="D6" s="36"/>
      <c r="E6" s="36" t="str">
        <f>'GERENCIA GRAL'!E3</f>
        <v>PLANILLA DE SUELDO JUNIO 2019</v>
      </c>
      <c r="F6" s="55"/>
      <c r="G6" s="55"/>
      <c r="H6" s="145"/>
      <c r="I6" s="70"/>
      <c r="J6" s="69"/>
    </row>
    <row r="7" spans="2:11" ht="16.5" thickBot="1" x14ac:dyDescent="0.3">
      <c r="B7" s="111"/>
      <c r="C7" s="241"/>
      <c r="D7" s="55"/>
      <c r="E7" s="55"/>
      <c r="F7" s="55"/>
      <c r="G7" s="55"/>
      <c r="H7" s="145"/>
      <c r="I7" s="68"/>
      <c r="J7" s="71"/>
      <c r="K7" s="55"/>
    </row>
    <row r="8" spans="2:11" ht="75.75" customHeight="1" thickBot="1" x14ac:dyDescent="0.25">
      <c r="B8" s="497" t="s">
        <v>13</v>
      </c>
      <c r="C8" s="247" t="s">
        <v>1</v>
      </c>
      <c r="D8" s="248" t="s">
        <v>21</v>
      </c>
      <c r="E8" s="248" t="s">
        <v>2</v>
      </c>
      <c r="F8" s="248" t="s">
        <v>16</v>
      </c>
      <c r="G8" s="248" t="s">
        <v>22</v>
      </c>
      <c r="H8" s="634" t="s">
        <v>160</v>
      </c>
      <c r="I8" s="248" t="s">
        <v>23</v>
      </c>
      <c r="J8" s="248" t="s">
        <v>18</v>
      </c>
      <c r="K8" s="249" t="s">
        <v>24</v>
      </c>
    </row>
    <row r="9" spans="2:11" ht="22.5" customHeight="1" thickBot="1" x14ac:dyDescent="0.25">
      <c r="B9" s="785" t="s">
        <v>27</v>
      </c>
      <c r="C9" s="786"/>
      <c r="D9" s="786"/>
      <c r="E9" s="786"/>
      <c r="F9" s="786"/>
      <c r="G9" s="786"/>
      <c r="H9" s="786"/>
      <c r="I9" s="786"/>
      <c r="J9" s="786"/>
      <c r="K9" s="787"/>
    </row>
    <row r="10" spans="2:11" ht="55.5" customHeight="1" x14ac:dyDescent="0.3">
      <c r="B10" s="178">
        <v>1</v>
      </c>
      <c r="C10" s="432" t="s">
        <v>43</v>
      </c>
      <c r="D10" s="433">
        <v>940</v>
      </c>
      <c r="E10" s="434">
        <v>28.2</v>
      </c>
      <c r="F10" s="435">
        <v>68.150000000000006</v>
      </c>
      <c r="G10" s="436" t="s">
        <v>58</v>
      </c>
      <c r="H10" s="434">
        <v>54.99</v>
      </c>
      <c r="I10" s="434">
        <f>SUM(E10:H10)</f>
        <v>151.34</v>
      </c>
      <c r="J10" s="586">
        <f>D10-I10</f>
        <v>788.66</v>
      </c>
      <c r="K10" s="587"/>
    </row>
    <row r="11" spans="2:11" ht="55.5" customHeight="1" x14ac:dyDescent="0.3">
      <c r="B11" s="190">
        <v>2</v>
      </c>
      <c r="C11" s="582" t="s">
        <v>148</v>
      </c>
      <c r="D11" s="419">
        <v>725</v>
      </c>
      <c r="E11" s="583">
        <v>21.75</v>
      </c>
      <c r="F11" s="584" t="s">
        <v>149</v>
      </c>
      <c r="G11" s="585">
        <v>52.56</v>
      </c>
      <c r="H11" s="423">
        <v>35.72</v>
      </c>
      <c r="I11" s="434">
        <f>SUM(E11:H11)</f>
        <v>110.03</v>
      </c>
      <c r="J11" s="586">
        <f>D11-I11</f>
        <v>614.97</v>
      </c>
      <c r="K11" s="588"/>
    </row>
    <row r="12" spans="2:11" ht="60" customHeight="1" thickBot="1" x14ac:dyDescent="0.35">
      <c r="B12" s="177">
        <v>3</v>
      </c>
      <c r="C12" s="437" t="s">
        <v>75</v>
      </c>
      <c r="D12" s="438">
        <v>350</v>
      </c>
      <c r="E12" s="439">
        <v>10.5</v>
      </c>
      <c r="F12" s="435">
        <v>25.38</v>
      </c>
      <c r="G12" s="440">
        <v>0</v>
      </c>
      <c r="H12" s="441">
        <v>0</v>
      </c>
      <c r="I12" s="434">
        <f>SUM(E12:H12)</f>
        <v>35.879999999999995</v>
      </c>
      <c r="J12" s="586">
        <f>D12-I12</f>
        <v>314.12</v>
      </c>
      <c r="K12" s="589"/>
    </row>
    <row r="13" spans="2:11" ht="23.25" customHeight="1" thickBot="1" x14ac:dyDescent="0.25">
      <c r="B13" s="788" t="s">
        <v>34</v>
      </c>
      <c r="C13" s="789"/>
      <c r="D13" s="789"/>
      <c r="E13" s="789"/>
      <c r="F13" s="789"/>
      <c r="G13" s="789"/>
      <c r="H13" s="789"/>
      <c r="I13" s="789"/>
      <c r="J13" s="789"/>
      <c r="K13" s="790"/>
    </row>
    <row r="14" spans="2:11" ht="58.5" customHeight="1" x14ac:dyDescent="0.2">
      <c r="B14" s="338">
        <v>4</v>
      </c>
      <c r="C14" s="413" t="s">
        <v>83</v>
      </c>
      <c r="D14" s="414">
        <v>940</v>
      </c>
      <c r="E14" s="415">
        <v>28.2</v>
      </c>
      <c r="F14" s="415">
        <v>0</v>
      </c>
      <c r="G14" s="415">
        <v>68.150000000000006</v>
      </c>
      <c r="H14" s="416">
        <v>54.99</v>
      </c>
      <c r="I14" s="417">
        <f t="shared" ref="I14:I20" si="0">SUM(E14:H14)</f>
        <v>151.34</v>
      </c>
      <c r="J14" s="590">
        <f t="shared" ref="J14:J20" si="1">D14-I14</f>
        <v>788.66</v>
      </c>
      <c r="K14" s="593"/>
    </row>
    <row r="15" spans="2:11" ht="60" customHeight="1" x14ac:dyDescent="0.3">
      <c r="B15" s="270">
        <v>5</v>
      </c>
      <c r="C15" s="418" t="s">
        <v>73</v>
      </c>
      <c r="D15" s="419">
        <v>400</v>
      </c>
      <c r="E15" s="420">
        <v>12</v>
      </c>
      <c r="F15" s="421">
        <v>29</v>
      </c>
      <c r="G15" s="422">
        <v>0</v>
      </c>
      <c r="H15" s="390">
        <v>0</v>
      </c>
      <c r="I15" s="423">
        <f t="shared" si="0"/>
        <v>41</v>
      </c>
      <c r="J15" s="591">
        <f t="shared" si="1"/>
        <v>359</v>
      </c>
      <c r="K15" s="594"/>
    </row>
    <row r="16" spans="2:11" ht="60.75" customHeight="1" x14ac:dyDescent="0.3">
      <c r="B16" s="190">
        <v>6</v>
      </c>
      <c r="C16" s="418" t="s">
        <v>75</v>
      </c>
      <c r="D16" s="419">
        <v>480</v>
      </c>
      <c r="E16" s="420">
        <v>14.4</v>
      </c>
      <c r="F16" s="421">
        <v>34.799999999999997</v>
      </c>
      <c r="G16" s="422">
        <v>0</v>
      </c>
      <c r="H16" s="390">
        <v>20.91</v>
      </c>
      <c r="I16" s="423">
        <f t="shared" si="0"/>
        <v>70.11</v>
      </c>
      <c r="J16" s="591">
        <f t="shared" si="1"/>
        <v>409.89</v>
      </c>
      <c r="K16" s="594"/>
    </row>
    <row r="17" spans="2:11" ht="60.75" customHeight="1" x14ac:dyDescent="0.3">
      <c r="B17" s="190">
        <v>7</v>
      </c>
      <c r="C17" s="424" t="s">
        <v>48</v>
      </c>
      <c r="D17" s="419">
        <v>350</v>
      </c>
      <c r="E17" s="425">
        <v>10.5</v>
      </c>
      <c r="F17" s="421">
        <v>25.38</v>
      </c>
      <c r="G17" s="422">
        <v>0</v>
      </c>
      <c r="H17" s="390">
        <v>0</v>
      </c>
      <c r="I17" s="423">
        <f t="shared" si="0"/>
        <v>35.879999999999995</v>
      </c>
      <c r="J17" s="591">
        <f t="shared" si="1"/>
        <v>314.12</v>
      </c>
      <c r="K17" s="594"/>
    </row>
    <row r="18" spans="2:11" ht="60.75" customHeight="1" x14ac:dyDescent="0.3">
      <c r="B18" s="190">
        <v>8</v>
      </c>
      <c r="C18" s="424" t="s">
        <v>48</v>
      </c>
      <c r="D18" s="727">
        <v>350</v>
      </c>
      <c r="E18" s="425">
        <v>10.5</v>
      </c>
      <c r="F18" s="421">
        <v>25.38</v>
      </c>
      <c r="G18" s="422">
        <v>0</v>
      </c>
      <c r="H18" s="390">
        <v>0</v>
      </c>
      <c r="I18" s="423">
        <f t="shared" si="0"/>
        <v>35.879999999999995</v>
      </c>
      <c r="J18" s="591">
        <f t="shared" si="1"/>
        <v>314.12</v>
      </c>
      <c r="K18" s="594"/>
    </row>
    <row r="19" spans="2:11" ht="60.75" customHeight="1" x14ac:dyDescent="0.3">
      <c r="B19" s="190">
        <v>9</v>
      </c>
      <c r="C19" s="418" t="s">
        <v>73</v>
      </c>
      <c r="D19" s="419">
        <v>360</v>
      </c>
      <c r="E19" s="425">
        <v>10.8</v>
      </c>
      <c r="F19" s="421">
        <v>26.1</v>
      </c>
      <c r="G19" s="422">
        <v>0</v>
      </c>
      <c r="H19" s="390">
        <v>0</v>
      </c>
      <c r="I19" s="423">
        <f t="shared" si="0"/>
        <v>36.900000000000006</v>
      </c>
      <c r="J19" s="591">
        <f t="shared" si="1"/>
        <v>323.10000000000002</v>
      </c>
      <c r="K19" s="594"/>
    </row>
    <row r="20" spans="2:11" ht="60.75" customHeight="1" thickBot="1" x14ac:dyDescent="0.35">
      <c r="B20" s="269">
        <v>10</v>
      </c>
      <c r="C20" s="426" t="s">
        <v>73</v>
      </c>
      <c r="D20" s="427">
        <v>380</v>
      </c>
      <c r="E20" s="428">
        <v>11.4</v>
      </c>
      <c r="F20" s="428">
        <v>0</v>
      </c>
      <c r="G20" s="429">
        <v>27.55</v>
      </c>
      <c r="H20" s="430">
        <v>0</v>
      </c>
      <c r="I20" s="431">
        <f t="shared" si="0"/>
        <v>38.950000000000003</v>
      </c>
      <c r="J20" s="592">
        <f t="shared" si="1"/>
        <v>341.05</v>
      </c>
      <c r="K20" s="595"/>
    </row>
    <row r="21" spans="2:11" ht="41.25" customHeight="1" thickBot="1" x14ac:dyDescent="0.25">
      <c r="B21" s="791" t="s">
        <v>8</v>
      </c>
      <c r="C21" s="792"/>
      <c r="D21" s="442">
        <f>SUM(D10:D20)</f>
        <v>5275</v>
      </c>
      <c r="E21" s="442">
        <f>SUM(E10:E20)</f>
        <v>158.25000000000003</v>
      </c>
      <c r="F21" s="442">
        <f>SUM(F10:F20)</f>
        <v>234.18999999999997</v>
      </c>
      <c r="G21" s="442">
        <f>SUM(G10:G20)</f>
        <v>148.26000000000002</v>
      </c>
      <c r="H21" s="442">
        <f>SUM(H10:H20)</f>
        <v>166.61</v>
      </c>
      <c r="I21" s="442">
        <f>SUM(I10:I20)</f>
        <v>707.31000000000006</v>
      </c>
      <c r="J21" s="442">
        <f>SUM(J10:J20)</f>
        <v>4567.6899999999996</v>
      </c>
      <c r="K21" s="266" t="s">
        <v>60</v>
      </c>
    </row>
    <row r="22" spans="2:11" ht="15.75" x14ac:dyDescent="0.2">
      <c r="B22" s="54"/>
      <c r="C22" s="242"/>
      <c r="D22" s="73"/>
      <c r="E22" s="73"/>
      <c r="F22" s="73"/>
      <c r="G22" s="73"/>
      <c r="H22" s="146"/>
      <c r="I22" s="73"/>
      <c r="J22" s="73"/>
      <c r="K22" s="72"/>
    </row>
    <row r="23" spans="2:11" ht="15.75" x14ac:dyDescent="0.2">
      <c r="B23" s="54"/>
      <c r="C23" s="242"/>
      <c r="D23" s="73"/>
      <c r="E23" s="73"/>
      <c r="F23" s="73"/>
      <c r="G23" s="73"/>
      <c r="H23" s="146"/>
      <c r="I23" s="73"/>
      <c r="J23" s="73"/>
      <c r="K23" s="72" t="s">
        <v>47</v>
      </c>
    </row>
    <row r="24" spans="2:11" ht="15.75" x14ac:dyDescent="0.2">
      <c r="B24" s="54"/>
      <c r="C24" s="242"/>
      <c r="D24" s="73"/>
      <c r="E24" s="73"/>
      <c r="F24" s="73"/>
      <c r="G24" s="73"/>
      <c r="H24" s="146"/>
      <c r="I24" s="73"/>
      <c r="J24" s="73"/>
      <c r="K24" s="72"/>
    </row>
    <row r="25" spans="2:11" ht="15.75" x14ac:dyDescent="0.2">
      <c r="B25" s="54"/>
      <c r="C25" s="242"/>
      <c r="D25" s="73"/>
      <c r="E25" s="73"/>
      <c r="F25" s="73"/>
      <c r="G25" s="73"/>
      <c r="H25" s="146"/>
      <c r="I25" s="73"/>
      <c r="J25" s="73"/>
      <c r="K25" s="72"/>
    </row>
    <row r="26" spans="2:11" ht="15.75" x14ac:dyDescent="0.2">
      <c r="B26" s="54"/>
      <c r="C26" s="242" t="str">
        <f>'GERENCIA GRAL'!C17</f>
        <v>SR. HERNAN JOSE TORRES ROMERO</v>
      </c>
      <c r="D26" s="73"/>
      <c r="E26" s="73"/>
      <c r="F26" s="73" t="str">
        <f>'GERENCIA GRAL'!G17</f>
        <v>LICDO. NAHIN ARNELGE FERRUFINO</v>
      </c>
      <c r="G26" s="73"/>
      <c r="H26" s="146"/>
      <c r="I26" s="73"/>
      <c r="J26" s="73" t="str">
        <f>'GERENCIA GRAL'!K17</f>
        <v xml:space="preserve">LICDA. GLORIA ISABEL GONZALEZ </v>
      </c>
      <c r="K26" s="72"/>
    </row>
    <row r="27" spans="2:11" ht="15.75" x14ac:dyDescent="0.2">
      <c r="B27" s="54"/>
      <c r="C27" s="242" t="str">
        <f>'GERENCIA GRAL'!C18</f>
        <v>SINDICO MPAL</v>
      </c>
      <c r="D27" s="73"/>
      <c r="E27" s="73"/>
      <c r="F27" s="73" t="str">
        <f>'GERENCIA GRAL'!G18</f>
        <v>ALCALDE MPAL</v>
      </c>
      <c r="G27" s="73"/>
      <c r="H27" s="146"/>
      <c r="I27" s="73"/>
      <c r="J27" s="73" t="str">
        <f>'GERENCIA GRAL'!K18</f>
        <v>CONTADORA MPAL.</v>
      </c>
      <c r="K27" s="72"/>
    </row>
    <row r="28" spans="2:11" ht="15.75" x14ac:dyDescent="0.2">
      <c r="B28" s="54"/>
      <c r="C28" s="242"/>
      <c r="D28" s="73"/>
      <c r="E28" s="73"/>
      <c r="F28" s="73"/>
      <c r="G28" s="73"/>
      <c r="H28" s="146"/>
      <c r="I28" s="73"/>
      <c r="J28" s="73"/>
      <c r="K28" s="72"/>
    </row>
    <row r="29" spans="2:11" ht="15.75" x14ac:dyDescent="0.2">
      <c r="B29" s="54"/>
      <c r="C29" s="242"/>
      <c r="D29" s="73"/>
      <c r="E29" s="73"/>
      <c r="F29" s="73"/>
      <c r="G29" s="73"/>
      <c r="H29" s="146"/>
      <c r="I29" s="73"/>
      <c r="J29" s="73"/>
      <c r="K29" s="72"/>
    </row>
    <row r="30" spans="2:11" ht="15.75" x14ac:dyDescent="0.2">
      <c r="B30" s="54"/>
      <c r="C30" s="242"/>
      <c r="D30" s="73"/>
      <c r="E30" s="73"/>
      <c r="F30" s="73"/>
      <c r="G30" s="73"/>
      <c r="H30" s="146"/>
      <c r="I30" s="73"/>
      <c r="J30" s="73"/>
      <c r="K30" s="72"/>
    </row>
    <row r="31" spans="2:11" s="35" customFormat="1" ht="15.75" x14ac:dyDescent="0.2">
      <c r="B31" s="54"/>
      <c r="C31" s="242"/>
      <c r="D31" s="73" t="str">
        <f>'GERENCIA GRAL'!D22</f>
        <v>LICDA. CARINA PATRICIA FLORES</v>
      </c>
      <c r="E31" s="73"/>
      <c r="F31" s="73"/>
      <c r="G31" s="73"/>
      <c r="H31" s="146" t="s">
        <v>179</v>
      </c>
      <c r="I31" s="73"/>
      <c r="J31" s="73"/>
      <c r="K31" s="72"/>
    </row>
    <row r="32" spans="2:11" ht="15.75" x14ac:dyDescent="0.25">
      <c r="B32" s="17"/>
      <c r="C32" s="149"/>
      <c r="D32" s="33" t="s">
        <v>191</v>
      </c>
      <c r="E32" s="33"/>
      <c r="F32" s="33"/>
      <c r="G32" s="33"/>
      <c r="H32" s="149" t="s">
        <v>180</v>
      </c>
      <c r="I32" s="33"/>
      <c r="J32" s="33"/>
      <c r="K32" s="33"/>
    </row>
    <row r="33" spans="2:11" x14ac:dyDescent="0.2">
      <c r="B33" s="17"/>
      <c r="C33" s="147"/>
      <c r="D33" s="17"/>
      <c r="E33" s="17"/>
      <c r="F33" s="17"/>
      <c r="G33" s="17"/>
      <c r="H33" s="147"/>
      <c r="I33" s="17"/>
      <c r="J33" s="17"/>
      <c r="K33" s="17"/>
    </row>
    <row r="34" spans="2:11" ht="15.75" x14ac:dyDescent="0.25">
      <c r="I34" s="98"/>
    </row>
    <row r="35" spans="2:11" ht="15.75" x14ac:dyDescent="0.25">
      <c r="I35" s="98"/>
    </row>
  </sheetData>
  <mergeCells count="3">
    <mergeCell ref="B9:K9"/>
    <mergeCell ref="B13:K13"/>
    <mergeCell ref="B21:C21"/>
  </mergeCells>
  <printOptions horizontalCentered="1"/>
  <pageMargins left="0.39370078740157483" right="0.23622047244094491" top="0.35433070866141736" bottom="0.35433070866141736" header="0.11811023622047245" footer="0"/>
  <pageSetup paperSize="5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3:N29"/>
  <sheetViews>
    <sheetView topLeftCell="A9" zoomScale="68" zoomScaleNormal="68" workbookViewId="0">
      <pane xSplit="28320" topLeftCell="AD1"/>
      <selection activeCell="H16" sqref="H16:I16"/>
      <selection pane="topRight" activeCell="AD1" sqref="AD1"/>
    </sheetView>
  </sheetViews>
  <sheetFormatPr baseColWidth="10" defaultRowHeight="12.75" x14ac:dyDescent="0.2"/>
  <cols>
    <col min="1" max="1" width="1.7109375" style="6" customWidth="1"/>
    <col min="2" max="2" width="4.7109375" style="6" customWidth="1"/>
    <col min="3" max="3" width="16.28515625" style="144" customWidth="1"/>
    <col min="4" max="4" width="15.140625" style="6" customWidth="1"/>
    <col min="5" max="8" width="12.7109375" style="6" customWidth="1"/>
    <col min="9" max="9" width="15.85546875" style="6" customWidth="1"/>
    <col min="10" max="10" width="16.140625" style="6" customWidth="1"/>
    <col min="11" max="11" width="15" style="6" customWidth="1"/>
    <col min="12" max="12" width="37.5703125" style="6" customWidth="1"/>
    <col min="13" max="16384" width="11.42578125" style="6"/>
  </cols>
  <sheetData>
    <row r="3" spans="2:14" ht="18" x14ac:dyDescent="0.25">
      <c r="E3" s="772" t="str">
        <f>CONTABILIDAD!E6</f>
        <v>PLANILLA DE SUELDO JUNIO 2019</v>
      </c>
    </row>
    <row r="4" spans="2:14" ht="15.75" thickBot="1" x14ac:dyDescent="0.3">
      <c r="B4" s="18"/>
      <c r="C4" s="148"/>
      <c r="D4" s="16"/>
      <c r="E4" s="16"/>
      <c r="F4" s="16"/>
      <c r="G4" s="16"/>
      <c r="H4" s="16"/>
      <c r="I4" s="19"/>
      <c r="J4" s="19"/>
      <c r="K4" s="19"/>
      <c r="L4" s="19"/>
    </row>
    <row r="5" spans="2:14" ht="100.5" customHeight="1" thickBot="1" x14ac:dyDescent="0.25">
      <c r="B5" s="617" t="s">
        <v>13</v>
      </c>
      <c r="C5" s="618" t="s">
        <v>28</v>
      </c>
      <c r="D5" s="223" t="s">
        <v>14</v>
      </c>
      <c r="E5" s="619" t="s">
        <v>15</v>
      </c>
      <c r="F5" s="223" t="s">
        <v>16</v>
      </c>
      <c r="G5" s="222" t="s">
        <v>50</v>
      </c>
      <c r="H5" s="222" t="s">
        <v>10</v>
      </c>
      <c r="I5" s="43" t="s">
        <v>160</v>
      </c>
      <c r="J5" s="43" t="s">
        <v>17</v>
      </c>
      <c r="K5" s="223" t="s">
        <v>18</v>
      </c>
      <c r="L5" s="620" t="s">
        <v>19</v>
      </c>
    </row>
    <row r="6" spans="2:14" ht="24.75" customHeight="1" thickBot="1" x14ac:dyDescent="0.25">
      <c r="B6" s="788" t="s">
        <v>38</v>
      </c>
      <c r="C6" s="789"/>
      <c r="D6" s="789"/>
      <c r="E6" s="789"/>
      <c r="F6" s="789"/>
      <c r="G6" s="789"/>
      <c r="H6" s="789"/>
      <c r="I6" s="789"/>
      <c r="J6" s="789"/>
      <c r="K6" s="789"/>
      <c r="L6" s="790"/>
      <c r="M6" s="188"/>
      <c r="N6" s="188"/>
    </row>
    <row r="7" spans="2:14" ht="60" customHeight="1" x14ac:dyDescent="0.2">
      <c r="B7" s="298">
        <v>1</v>
      </c>
      <c r="C7" s="406" t="s">
        <v>84</v>
      </c>
      <c r="D7" s="407">
        <v>1140</v>
      </c>
      <c r="E7" s="408">
        <v>30</v>
      </c>
      <c r="F7" s="408">
        <v>82.65</v>
      </c>
      <c r="G7" s="391">
        <v>0</v>
      </c>
      <c r="H7" s="391">
        <v>0</v>
      </c>
      <c r="I7" s="391">
        <v>86.43</v>
      </c>
      <c r="J7" s="393">
        <f>SUM(E7:I7)</f>
        <v>199.08</v>
      </c>
      <c r="K7" s="393">
        <f>D7-J7</f>
        <v>940.92</v>
      </c>
      <c r="L7" s="299"/>
      <c r="M7" s="188"/>
      <c r="N7" s="188"/>
    </row>
    <row r="8" spans="2:14" ht="60" customHeight="1" x14ac:dyDescent="0.2">
      <c r="B8" s="62">
        <v>2</v>
      </c>
      <c r="C8" s="409" t="s">
        <v>95</v>
      </c>
      <c r="D8" s="410">
        <v>515</v>
      </c>
      <c r="E8" s="307">
        <v>15.45</v>
      </c>
      <c r="F8" s="307">
        <v>37.340000000000003</v>
      </c>
      <c r="G8" s="395">
        <v>0</v>
      </c>
      <c r="H8" s="395">
        <v>0</v>
      </c>
      <c r="I8" s="395">
        <v>0</v>
      </c>
      <c r="J8" s="377">
        <f>SUM(E8:I8)</f>
        <v>52.790000000000006</v>
      </c>
      <c r="K8" s="377">
        <f>D8-J8</f>
        <v>462.21</v>
      </c>
      <c r="L8" s="169"/>
    </row>
    <row r="9" spans="2:14" ht="60" customHeight="1" x14ac:dyDescent="0.2">
      <c r="B9" s="141">
        <v>3</v>
      </c>
      <c r="C9" s="411" t="s">
        <v>95</v>
      </c>
      <c r="D9" s="309">
        <v>430</v>
      </c>
      <c r="E9" s="308">
        <v>12.9</v>
      </c>
      <c r="F9" s="308">
        <v>0</v>
      </c>
      <c r="G9" s="308">
        <v>31.18</v>
      </c>
      <c r="H9" s="308">
        <v>0</v>
      </c>
      <c r="I9" s="395">
        <v>0</v>
      </c>
      <c r="J9" s="377">
        <f>SUM(E9:I9)</f>
        <v>44.08</v>
      </c>
      <c r="K9" s="377">
        <f>D9-J9</f>
        <v>385.92</v>
      </c>
      <c r="L9" s="169"/>
    </row>
    <row r="10" spans="2:14" ht="60" customHeight="1" x14ac:dyDescent="0.2">
      <c r="B10" s="141">
        <v>4</v>
      </c>
      <c r="C10" s="411" t="s">
        <v>95</v>
      </c>
      <c r="D10" s="309">
        <v>430</v>
      </c>
      <c r="E10" s="380">
        <v>12.9</v>
      </c>
      <c r="F10" s="380">
        <v>0</v>
      </c>
      <c r="G10" s="380">
        <v>31.18</v>
      </c>
      <c r="H10" s="380">
        <v>0</v>
      </c>
      <c r="I10" s="405">
        <v>0</v>
      </c>
      <c r="J10" s="379">
        <f>SUM(E10:I10)</f>
        <v>44.08</v>
      </c>
      <c r="K10" s="379">
        <f>D10-J10</f>
        <v>385.92</v>
      </c>
      <c r="L10" s="187"/>
    </row>
    <row r="11" spans="2:14" ht="60" customHeight="1" thickBot="1" x14ac:dyDescent="0.25">
      <c r="B11" s="141">
        <v>5</v>
      </c>
      <c r="C11" s="718" t="s">
        <v>133</v>
      </c>
      <c r="D11" s="719">
        <v>410</v>
      </c>
      <c r="E11" s="452">
        <v>12.3</v>
      </c>
      <c r="F11" s="720">
        <v>0</v>
      </c>
      <c r="G11" s="405">
        <v>0</v>
      </c>
      <c r="H11" s="405">
        <v>24.6</v>
      </c>
      <c r="I11" s="405">
        <v>0</v>
      </c>
      <c r="J11" s="379">
        <f>SUM(E11:I11)</f>
        <v>36.900000000000006</v>
      </c>
      <c r="K11" s="379">
        <f>D11-J11</f>
        <v>373.1</v>
      </c>
      <c r="L11" s="187"/>
    </row>
    <row r="12" spans="2:14" ht="38.25" customHeight="1" thickBot="1" x14ac:dyDescent="0.25">
      <c r="B12" s="873" t="s">
        <v>162</v>
      </c>
      <c r="C12" s="874"/>
      <c r="D12" s="874"/>
      <c r="E12" s="874"/>
      <c r="F12" s="874"/>
      <c r="G12" s="874"/>
      <c r="H12" s="874"/>
      <c r="I12" s="874"/>
      <c r="J12" s="874"/>
      <c r="K12" s="874"/>
      <c r="L12" s="875"/>
    </row>
    <row r="13" spans="2:14" ht="60" customHeight="1" x14ac:dyDescent="0.2">
      <c r="B13" s="262">
        <v>6</v>
      </c>
      <c r="C13" s="406" t="s">
        <v>163</v>
      </c>
      <c r="D13" s="876">
        <v>600</v>
      </c>
      <c r="E13" s="877">
        <v>18</v>
      </c>
      <c r="F13" s="408">
        <v>0</v>
      </c>
      <c r="G13" s="878">
        <v>43.5</v>
      </c>
      <c r="H13" s="391">
        <v>0</v>
      </c>
      <c r="I13" s="879">
        <v>24.32</v>
      </c>
      <c r="J13" s="393">
        <f>SUM(E13:I13)</f>
        <v>85.82</v>
      </c>
      <c r="K13" s="393">
        <f>D13-J13</f>
        <v>514.18000000000006</v>
      </c>
      <c r="L13" s="880"/>
    </row>
    <row r="14" spans="2:14" ht="60" customHeight="1" x14ac:dyDescent="0.2">
      <c r="B14" s="62">
        <v>7</v>
      </c>
      <c r="C14" s="471" t="s">
        <v>182</v>
      </c>
      <c r="D14" s="472">
        <v>425</v>
      </c>
      <c r="E14" s="774">
        <v>12.75</v>
      </c>
      <c r="F14" s="307">
        <v>30.81</v>
      </c>
      <c r="G14" s="395">
        <v>0</v>
      </c>
      <c r="H14" s="395">
        <v>0</v>
      </c>
      <c r="I14" s="395">
        <v>0</v>
      </c>
      <c r="J14" s="377">
        <f>SUM(E14:I14)</f>
        <v>43.56</v>
      </c>
      <c r="K14" s="377">
        <f>D14-J14</f>
        <v>381.44</v>
      </c>
      <c r="L14" s="169"/>
    </row>
    <row r="15" spans="2:14" ht="60" customHeight="1" thickBot="1" x14ac:dyDescent="0.25">
      <c r="B15" s="99">
        <v>8</v>
      </c>
      <c r="C15" s="881" t="s">
        <v>183</v>
      </c>
      <c r="D15" s="882">
        <v>315</v>
      </c>
      <c r="E15" s="883">
        <v>9.4499999999999993</v>
      </c>
      <c r="F15" s="884">
        <v>22.84</v>
      </c>
      <c r="G15" s="885">
        <v>0</v>
      </c>
      <c r="H15" s="885">
        <v>0</v>
      </c>
      <c r="I15" s="885">
        <v>0</v>
      </c>
      <c r="J15" s="402">
        <f>SUM(E15:I15)</f>
        <v>32.29</v>
      </c>
      <c r="K15" s="402">
        <f>D15-J15</f>
        <v>282.70999999999998</v>
      </c>
      <c r="L15" s="886"/>
    </row>
    <row r="16" spans="2:14" ht="33" customHeight="1" thickBot="1" x14ac:dyDescent="0.25">
      <c r="B16" s="778" t="s">
        <v>8</v>
      </c>
      <c r="C16" s="779"/>
      <c r="D16" s="412">
        <f>SUM(D7:D15)</f>
        <v>4265</v>
      </c>
      <c r="E16" s="412">
        <f>SUM(E7:E15)</f>
        <v>123.75</v>
      </c>
      <c r="F16" s="412">
        <f>SUM(F7:F15)</f>
        <v>173.64000000000001</v>
      </c>
      <c r="G16" s="412">
        <f>SUM(G7:G15)</f>
        <v>105.86</v>
      </c>
      <c r="H16" s="412">
        <f>SUM(H7:H15)</f>
        <v>24.6</v>
      </c>
      <c r="I16" s="412">
        <f>SUM(I7:I15)</f>
        <v>110.75</v>
      </c>
      <c r="J16" s="412">
        <f>SUM(J7:J15)</f>
        <v>538.59999999999991</v>
      </c>
      <c r="K16" s="412">
        <f>SUM(K7:K15)</f>
        <v>3726.4</v>
      </c>
      <c r="L16" s="254" t="s">
        <v>61</v>
      </c>
    </row>
    <row r="17" spans="2:12" x14ac:dyDescent="0.2">
      <c r="B17" s="13"/>
      <c r="D17" s="14"/>
      <c r="E17" s="14"/>
      <c r="F17" s="14"/>
      <c r="G17" s="14"/>
      <c r="H17" s="14"/>
      <c r="I17" s="14"/>
      <c r="J17" s="14"/>
      <c r="K17" s="14"/>
      <c r="L17" s="5"/>
    </row>
    <row r="18" spans="2:12" x14ac:dyDescent="0.2">
      <c r="B18" s="13"/>
      <c r="D18" s="14"/>
      <c r="E18" s="14"/>
      <c r="F18" s="14"/>
      <c r="G18" s="14"/>
      <c r="H18" s="14"/>
      <c r="I18" s="14"/>
      <c r="J18" s="14"/>
      <c r="K18" s="14"/>
      <c r="L18" s="5"/>
    </row>
    <row r="19" spans="2:12" x14ac:dyDescent="0.2">
      <c r="B19" s="13"/>
      <c r="D19" s="14"/>
      <c r="E19" s="14"/>
      <c r="F19" s="14"/>
      <c r="G19" s="14"/>
      <c r="H19" s="14"/>
      <c r="I19" s="14"/>
      <c r="J19" s="14"/>
      <c r="K19" s="14"/>
      <c r="L19" s="5"/>
    </row>
    <row r="20" spans="2:12" x14ac:dyDescent="0.2">
      <c r="B20" s="13"/>
      <c r="D20" s="14"/>
      <c r="E20" s="14"/>
      <c r="F20" s="14"/>
      <c r="G20" s="14"/>
      <c r="H20" s="14"/>
      <c r="I20" s="14"/>
      <c r="J20" s="14"/>
      <c r="K20" s="14"/>
      <c r="L20" s="5"/>
    </row>
    <row r="21" spans="2:12" x14ac:dyDescent="0.2">
      <c r="B21" s="13"/>
      <c r="C21" s="237" t="str">
        <f>MERC.MLES!C15</f>
        <v>SR. HERNAN JOSE TORRES</v>
      </c>
      <c r="D21" s="14"/>
      <c r="E21" s="14"/>
      <c r="F21" s="14" t="str">
        <f>MERC.MLES!E15</f>
        <v>LIC. NAHIN ARNELGE FERRUFINO BENITEZ</v>
      </c>
      <c r="G21" s="14"/>
      <c r="H21" s="14"/>
      <c r="I21" s="14"/>
      <c r="J21" s="14"/>
      <c r="K21" s="14" t="str">
        <f>MERC.MLES!I15</f>
        <v>LICDA. GLORIA ISABEL GONZALEZ VASQUEZ</v>
      </c>
      <c r="L21" s="5"/>
    </row>
    <row r="22" spans="2:12" x14ac:dyDescent="0.2">
      <c r="B22" s="13"/>
      <c r="C22" s="237" t="str">
        <f>MERC.MLES!C16</f>
        <v>SINDICO MPAL.</v>
      </c>
      <c r="D22" s="14"/>
      <c r="E22" s="14"/>
      <c r="F22" s="14" t="str">
        <f>MERC.MLES!E16</f>
        <v>ALCALDE MPAL.</v>
      </c>
      <c r="G22" s="14"/>
      <c r="H22" s="14"/>
      <c r="I22" s="14"/>
      <c r="J22" s="14"/>
      <c r="K22" s="14" t="str">
        <f>MERC.MLES!I16</f>
        <v>CONTADORA MPAL</v>
      </c>
      <c r="L22" s="5"/>
    </row>
    <row r="23" spans="2:12" x14ac:dyDescent="0.2">
      <c r="B23" s="13"/>
      <c r="C23" s="237"/>
      <c r="D23" s="14"/>
      <c r="E23" s="14"/>
      <c r="F23" s="14"/>
      <c r="G23" s="14"/>
      <c r="H23" s="14"/>
      <c r="I23" s="14"/>
      <c r="J23" s="14"/>
      <c r="K23" s="14"/>
      <c r="L23" s="5"/>
    </row>
    <row r="24" spans="2:12" x14ac:dyDescent="0.2">
      <c r="B24" s="1"/>
      <c r="C24" s="742"/>
      <c r="D24" s="2"/>
      <c r="E24" s="2"/>
      <c r="F24" s="2"/>
      <c r="G24" s="2"/>
      <c r="H24" s="2"/>
      <c r="I24" s="2"/>
      <c r="J24" s="2"/>
      <c r="K24" s="1"/>
      <c r="L24" s="1"/>
    </row>
    <row r="25" spans="2:12" x14ac:dyDescent="0.2">
      <c r="B25" s="1"/>
      <c r="C25" s="742"/>
      <c r="D25" s="2"/>
      <c r="E25" s="2"/>
      <c r="F25" s="2"/>
      <c r="G25" s="2"/>
      <c r="H25" s="2"/>
      <c r="I25" s="2"/>
      <c r="J25" s="2"/>
      <c r="K25" s="1"/>
      <c r="L25" s="1"/>
    </row>
    <row r="26" spans="2:12" x14ac:dyDescent="0.2">
      <c r="C26" s="237"/>
      <c r="D26" s="5"/>
      <c r="E26" s="5"/>
      <c r="F26" s="5"/>
      <c r="G26" s="5"/>
      <c r="H26" s="5"/>
      <c r="I26" s="5"/>
      <c r="J26" s="5"/>
    </row>
    <row r="27" spans="2:12" x14ac:dyDescent="0.2">
      <c r="C27" s="237"/>
      <c r="D27" s="5" t="s">
        <v>177</v>
      </c>
      <c r="E27" s="5"/>
      <c r="F27" s="5"/>
      <c r="G27" s="5"/>
      <c r="H27" s="5"/>
      <c r="I27" s="5" t="s">
        <v>178</v>
      </c>
      <c r="J27" s="5"/>
    </row>
    <row r="28" spans="2:12" x14ac:dyDescent="0.2">
      <c r="C28" s="237"/>
      <c r="D28" s="5" t="s">
        <v>172</v>
      </c>
      <c r="E28" s="5"/>
      <c r="F28" s="5"/>
      <c r="G28" s="5"/>
      <c r="H28" s="5"/>
      <c r="I28" s="5" t="s">
        <v>176</v>
      </c>
      <c r="J28" s="5"/>
    </row>
    <row r="29" spans="2:12" x14ac:dyDescent="0.2">
      <c r="C29" s="237"/>
      <c r="D29" s="5"/>
      <c r="E29" s="5"/>
      <c r="F29" s="5"/>
      <c r="G29" s="5"/>
      <c r="H29" s="5"/>
      <c r="I29" s="5"/>
      <c r="J29" s="5"/>
    </row>
  </sheetData>
  <mergeCells count="3">
    <mergeCell ref="B6:L6"/>
    <mergeCell ref="B16:C16"/>
    <mergeCell ref="B12:L12"/>
  </mergeCells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N35"/>
  <sheetViews>
    <sheetView showWhiteSpace="0" topLeftCell="A11" zoomScale="73" zoomScaleNormal="73" zoomScaleSheetLayoutView="100" zoomScalePageLayoutView="85" workbookViewId="0">
      <selection activeCell="K6" sqref="K6"/>
    </sheetView>
  </sheetViews>
  <sheetFormatPr baseColWidth="10" defaultRowHeight="12.75" x14ac:dyDescent="0.2"/>
  <cols>
    <col min="1" max="1" width="3.85546875" style="6" customWidth="1"/>
    <col min="2" max="2" width="5" style="6" customWidth="1"/>
    <col min="3" max="3" width="24.28515625" style="144" customWidth="1"/>
    <col min="4" max="4" width="15.140625" style="6" customWidth="1"/>
    <col min="5" max="5" width="13.42578125" style="6" customWidth="1"/>
    <col min="6" max="6" width="12.5703125" style="6" customWidth="1"/>
    <col min="7" max="7" width="10.7109375" style="6" customWidth="1"/>
    <col min="8" max="8" width="11.85546875" style="6" customWidth="1"/>
    <col min="9" max="9" width="12.85546875" style="144" customWidth="1"/>
    <col min="10" max="10" width="16.85546875" style="6" customWidth="1"/>
    <col min="11" max="11" width="14.28515625" style="6" customWidth="1"/>
    <col min="12" max="12" width="24.85546875" style="6" customWidth="1"/>
    <col min="13" max="16384" width="11.42578125" style="6"/>
  </cols>
  <sheetData>
    <row r="2" spans="2:12" ht="15" x14ac:dyDescent="0.25">
      <c r="E2" s="44" t="str">
        <f>'DESARROLLO HNO'!E3</f>
        <v>PLANILLA DE SUELDO JUNIO 2019</v>
      </c>
    </row>
    <row r="3" spans="2:12" ht="16.5" thickBot="1" x14ac:dyDescent="0.3">
      <c r="B3" s="63"/>
      <c r="C3" s="236"/>
      <c r="D3" s="33"/>
      <c r="E3" s="33"/>
      <c r="F3" s="33"/>
      <c r="G3" s="33"/>
      <c r="H3" s="33"/>
      <c r="I3" s="149"/>
      <c r="J3" s="65"/>
      <c r="K3" s="66"/>
    </row>
    <row r="4" spans="2:12" s="39" customFormat="1" ht="82.5" customHeight="1" thickBot="1" x14ac:dyDescent="0.25">
      <c r="B4" s="500" t="s">
        <v>13</v>
      </c>
      <c r="C4" s="154" t="s">
        <v>1</v>
      </c>
      <c r="D4" s="91" t="s">
        <v>21</v>
      </c>
      <c r="E4" s="91" t="s">
        <v>2</v>
      </c>
      <c r="F4" s="91" t="s">
        <v>16</v>
      </c>
      <c r="G4" s="91" t="s">
        <v>22</v>
      </c>
      <c r="H4" s="91" t="s">
        <v>0</v>
      </c>
      <c r="I4" s="154" t="s">
        <v>160</v>
      </c>
      <c r="J4" s="91" t="s">
        <v>23</v>
      </c>
      <c r="K4" s="91" t="s">
        <v>18</v>
      </c>
      <c r="L4" s="501" t="s">
        <v>24</v>
      </c>
    </row>
    <row r="5" spans="2:12" ht="33.75" customHeight="1" thickBot="1" x14ac:dyDescent="0.25">
      <c r="B5" s="793" t="s">
        <v>115</v>
      </c>
      <c r="C5" s="794"/>
      <c r="D5" s="498">
        <f>SUM(D6:D12)</f>
        <v>3680</v>
      </c>
      <c r="E5" s="498">
        <f>SUM(E6:E12)</f>
        <v>110.39999999999999</v>
      </c>
      <c r="F5" s="498">
        <f>SUM(F6:F12)</f>
        <v>195.04</v>
      </c>
      <c r="G5" s="498">
        <f>SUM(G6:G12)</f>
        <v>46.4</v>
      </c>
      <c r="H5" s="498">
        <f>SUM(H6:H12)</f>
        <v>26.25</v>
      </c>
      <c r="I5" s="498">
        <f>SUM(I6:I12)</f>
        <v>95.48</v>
      </c>
      <c r="J5" s="498">
        <f>SUM(J6:J12)</f>
        <v>473.57000000000005</v>
      </c>
      <c r="K5" s="498">
        <f>SUM(K6:K12)</f>
        <v>3206.4300000000003</v>
      </c>
      <c r="L5" s="499"/>
    </row>
    <row r="6" spans="2:12" ht="50.1" customHeight="1" x14ac:dyDescent="0.2">
      <c r="B6" s="195">
        <v>1</v>
      </c>
      <c r="C6" s="316" t="s">
        <v>71</v>
      </c>
      <c r="D6" s="317">
        <v>750</v>
      </c>
      <c r="E6" s="191">
        <v>22.5</v>
      </c>
      <c r="F6" s="191">
        <v>54.38</v>
      </c>
      <c r="G6" s="191">
        <v>0</v>
      </c>
      <c r="H6" s="271">
        <v>0</v>
      </c>
      <c r="I6" s="318">
        <v>37.97</v>
      </c>
      <c r="J6" s="271">
        <f t="shared" ref="J6:J12" si="0">SUM(E6:I6)</f>
        <v>114.85</v>
      </c>
      <c r="K6" s="271">
        <f t="shared" ref="K6:K12" si="1">(D6-J6)</f>
        <v>635.15</v>
      </c>
      <c r="L6" s="341"/>
    </row>
    <row r="7" spans="2:12" ht="50.1" customHeight="1" x14ac:dyDescent="0.2">
      <c r="B7" s="62">
        <v>2</v>
      </c>
      <c r="C7" s="312" t="s">
        <v>69</v>
      </c>
      <c r="D7" s="443">
        <v>640</v>
      </c>
      <c r="E7" s="444">
        <v>19.2</v>
      </c>
      <c r="F7" s="60">
        <v>0</v>
      </c>
      <c r="G7" s="444">
        <v>46.4</v>
      </c>
      <c r="H7" s="59">
        <v>0</v>
      </c>
      <c r="I7" s="445">
        <v>28.09</v>
      </c>
      <c r="J7" s="271">
        <f t="shared" si="0"/>
        <v>93.69</v>
      </c>
      <c r="K7" s="59">
        <f t="shared" si="1"/>
        <v>546.30999999999995</v>
      </c>
      <c r="L7" s="340"/>
    </row>
    <row r="8" spans="2:12" ht="50.1" customHeight="1" x14ac:dyDescent="0.2">
      <c r="B8" s="62">
        <v>3</v>
      </c>
      <c r="C8" s="313" t="s">
        <v>97</v>
      </c>
      <c r="D8" s="159">
        <v>655</v>
      </c>
      <c r="E8" s="60">
        <v>19.649999999999999</v>
      </c>
      <c r="F8" s="60">
        <v>47.49</v>
      </c>
      <c r="G8" s="444">
        <v>0</v>
      </c>
      <c r="H8" s="59">
        <v>0</v>
      </c>
      <c r="I8" s="230">
        <v>29.42</v>
      </c>
      <c r="J8" s="271">
        <f t="shared" si="0"/>
        <v>96.56</v>
      </c>
      <c r="K8" s="59">
        <f t="shared" si="1"/>
        <v>558.44000000000005</v>
      </c>
      <c r="L8" s="340"/>
    </row>
    <row r="9" spans="2:12" ht="50.1" customHeight="1" x14ac:dyDescent="0.2">
      <c r="B9" s="62">
        <v>4</v>
      </c>
      <c r="C9" s="313" t="s">
        <v>166</v>
      </c>
      <c r="D9" s="159">
        <v>390</v>
      </c>
      <c r="E9" s="60">
        <v>11.7</v>
      </c>
      <c r="F9" s="60">
        <v>28.28</v>
      </c>
      <c r="G9" s="444">
        <v>0</v>
      </c>
      <c r="H9" s="59">
        <v>0</v>
      </c>
      <c r="I9" s="230">
        <v>0</v>
      </c>
      <c r="J9" s="271">
        <f t="shared" ref="J9" si="2">SUM(E9:I9)</f>
        <v>39.980000000000004</v>
      </c>
      <c r="K9" s="59">
        <f t="shared" ref="K9" si="3">(D9-J9)</f>
        <v>350.02</v>
      </c>
      <c r="L9" s="340"/>
    </row>
    <row r="10" spans="2:12" ht="50.1" customHeight="1" x14ac:dyDescent="0.2">
      <c r="B10" s="62">
        <v>5</v>
      </c>
      <c r="C10" s="313" t="s">
        <v>96</v>
      </c>
      <c r="D10" s="159">
        <v>350</v>
      </c>
      <c r="E10" s="60">
        <v>10.5</v>
      </c>
      <c r="F10" s="60" t="s">
        <v>58</v>
      </c>
      <c r="G10" s="60" t="s">
        <v>39</v>
      </c>
      <c r="H10" s="59">
        <v>26.25</v>
      </c>
      <c r="I10" s="319">
        <v>0</v>
      </c>
      <c r="J10" s="271">
        <f t="shared" si="0"/>
        <v>36.75</v>
      </c>
      <c r="K10" s="59">
        <f t="shared" si="1"/>
        <v>313.25</v>
      </c>
      <c r="L10" s="340"/>
    </row>
    <row r="11" spans="2:12" ht="50.1" customHeight="1" x14ac:dyDescent="0.2">
      <c r="B11" s="62">
        <v>6</v>
      </c>
      <c r="C11" s="313" t="s">
        <v>159</v>
      </c>
      <c r="D11" s="159">
        <v>580</v>
      </c>
      <c r="E11" s="60">
        <v>17.399999999999999</v>
      </c>
      <c r="F11" s="60">
        <v>42.05</v>
      </c>
      <c r="G11" s="60" t="s">
        <v>39</v>
      </c>
      <c r="H11" s="59" t="s">
        <v>39</v>
      </c>
      <c r="I11" s="660">
        <v>0</v>
      </c>
      <c r="J11" s="271">
        <f t="shared" si="0"/>
        <v>59.449999999999996</v>
      </c>
      <c r="K11" s="59">
        <f t="shared" si="1"/>
        <v>520.54999999999995</v>
      </c>
      <c r="L11" s="340"/>
    </row>
    <row r="12" spans="2:12" s="4" customFormat="1" ht="50.1" customHeight="1" thickBot="1" x14ac:dyDescent="0.25">
      <c r="B12" s="141">
        <v>7</v>
      </c>
      <c r="C12" s="320" t="s">
        <v>98</v>
      </c>
      <c r="D12" s="381">
        <v>315</v>
      </c>
      <c r="E12" s="446">
        <v>9.4499999999999993</v>
      </c>
      <c r="F12" s="446">
        <v>22.84</v>
      </c>
      <c r="G12" s="446">
        <v>0</v>
      </c>
      <c r="H12" s="446">
        <v>0</v>
      </c>
      <c r="I12" s="447">
        <v>0</v>
      </c>
      <c r="J12" s="271">
        <f t="shared" si="0"/>
        <v>32.29</v>
      </c>
      <c r="K12" s="58">
        <f t="shared" si="1"/>
        <v>282.70999999999998</v>
      </c>
      <c r="L12" s="342"/>
    </row>
    <row r="13" spans="2:12" s="4" customFormat="1" ht="39.75" customHeight="1" thickBot="1" x14ac:dyDescent="0.25">
      <c r="B13" s="798" t="s">
        <v>89</v>
      </c>
      <c r="C13" s="799"/>
      <c r="D13" s="384">
        <f>D14</f>
        <v>1040</v>
      </c>
      <c r="E13" s="384">
        <f>E14</f>
        <v>30</v>
      </c>
      <c r="F13" s="384">
        <f>F14</f>
        <v>75.400000000000006</v>
      </c>
      <c r="G13" s="384">
        <f t="shared" ref="G13:H13" si="4">G14</f>
        <v>0</v>
      </c>
      <c r="H13" s="384">
        <f t="shared" si="4"/>
        <v>0</v>
      </c>
      <c r="I13" s="384">
        <f>I14</f>
        <v>67.88</v>
      </c>
      <c r="J13" s="384">
        <f>J14</f>
        <v>173.28</v>
      </c>
      <c r="K13" s="384">
        <f>K14</f>
        <v>866.72</v>
      </c>
      <c r="L13" s="385"/>
    </row>
    <row r="14" spans="2:12" s="4" customFormat="1" ht="50.1" customHeight="1" x14ac:dyDescent="0.2">
      <c r="B14" s="343">
        <v>8</v>
      </c>
      <c r="C14" s="344" t="s">
        <v>88</v>
      </c>
      <c r="D14" s="448">
        <v>1040</v>
      </c>
      <c r="E14" s="448">
        <v>30</v>
      </c>
      <c r="F14" s="448">
        <v>75.400000000000006</v>
      </c>
      <c r="G14" s="448">
        <v>0</v>
      </c>
      <c r="H14" s="448">
        <v>0</v>
      </c>
      <c r="I14" s="449">
        <v>67.88</v>
      </c>
      <c r="J14" s="271">
        <f>SUM(E14:I14)</f>
        <v>173.28</v>
      </c>
      <c r="K14" s="271">
        <f>(D14-J14)</f>
        <v>866.72</v>
      </c>
      <c r="L14" s="345"/>
    </row>
    <row r="15" spans="2:12" ht="50.1" customHeight="1" thickBot="1" x14ac:dyDescent="0.25">
      <c r="B15" s="778" t="s">
        <v>8</v>
      </c>
      <c r="C15" s="779"/>
      <c r="D15" s="450">
        <f>+D5+D13</f>
        <v>4720</v>
      </c>
      <c r="E15" s="450">
        <f t="shared" ref="D15:K15" si="5">+E5+E13</f>
        <v>140.39999999999998</v>
      </c>
      <c r="F15" s="450">
        <f t="shared" si="5"/>
        <v>270.44</v>
      </c>
      <c r="G15" s="450">
        <f t="shared" si="5"/>
        <v>46.4</v>
      </c>
      <c r="H15" s="450">
        <f t="shared" si="5"/>
        <v>26.25</v>
      </c>
      <c r="I15" s="450">
        <f t="shared" si="5"/>
        <v>163.36000000000001</v>
      </c>
      <c r="J15" s="450">
        <f t="shared" si="5"/>
        <v>646.85</v>
      </c>
      <c r="K15" s="450">
        <f t="shared" si="5"/>
        <v>4073.1500000000005</v>
      </c>
      <c r="L15" s="339" t="s">
        <v>53</v>
      </c>
    </row>
    <row r="16" spans="2:12" x14ac:dyDescent="0.2">
      <c r="B16" s="22"/>
      <c r="C16" s="243"/>
      <c r="D16" s="24"/>
      <c r="E16" s="24"/>
      <c r="F16" s="24"/>
      <c r="G16" s="24"/>
      <c r="H16" s="24"/>
      <c r="I16" s="150"/>
      <c r="J16" s="24"/>
      <c r="K16" s="24"/>
      <c r="L16" s="23"/>
    </row>
    <row r="17" spans="2:14" x14ac:dyDescent="0.2">
      <c r="B17" s="22"/>
      <c r="C17" s="243"/>
      <c r="D17" s="24"/>
      <c r="E17" s="24"/>
      <c r="F17" s="24"/>
      <c r="G17" s="24"/>
      <c r="H17" s="24"/>
      <c r="I17" s="150"/>
      <c r="J17" s="24"/>
      <c r="K17" s="24"/>
      <c r="L17" s="23"/>
    </row>
    <row r="18" spans="2:14" x14ac:dyDescent="0.2">
      <c r="B18" s="22"/>
      <c r="C18" s="243"/>
      <c r="D18" s="24"/>
      <c r="E18" s="24"/>
      <c r="F18" s="24"/>
      <c r="G18" s="24"/>
      <c r="H18" s="24"/>
      <c r="I18" s="150"/>
      <c r="J18" s="24"/>
      <c r="K18" s="24"/>
      <c r="L18" s="23"/>
    </row>
    <row r="19" spans="2:14" x14ac:dyDescent="0.2">
      <c r="B19" s="22"/>
      <c r="C19" s="743" t="str">
        <f>'DESARROLLO HNO'!C21</f>
        <v>SR. HERNAN JOSE TORRES</v>
      </c>
      <c r="D19" s="744"/>
      <c r="E19" s="744" t="str">
        <f>'DESARROLLO HNO'!F21</f>
        <v>LIC. NAHIN ARNELGE FERRUFINO BENITEZ</v>
      </c>
      <c r="F19" s="744"/>
      <c r="G19" s="744"/>
      <c r="H19" s="744"/>
      <c r="I19" s="745" t="str">
        <f>'DESARROLLO HNO'!K21</f>
        <v>LICDA. GLORIA ISABEL GONZALEZ VASQUEZ</v>
      </c>
      <c r="J19" s="24"/>
      <c r="K19" s="24"/>
      <c r="L19" s="23"/>
    </row>
    <row r="20" spans="2:14" x14ac:dyDescent="0.2">
      <c r="B20" s="22"/>
      <c r="C20" s="743" t="str">
        <f>'DESARROLLO HNO'!C22</f>
        <v>SINDICO MPAL.</v>
      </c>
      <c r="D20" s="744"/>
      <c r="E20" s="744" t="str">
        <f>'DESARROLLO HNO'!F22</f>
        <v>ALCALDE MPAL.</v>
      </c>
      <c r="F20" s="744"/>
      <c r="G20" s="744"/>
      <c r="H20" s="744"/>
      <c r="I20" s="745" t="str">
        <f>'DESARROLLO HNO'!K22</f>
        <v>CONTADORA MPAL</v>
      </c>
      <c r="J20" s="24"/>
      <c r="K20" s="24"/>
      <c r="L20" s="23"/>
    </row>
    <row r="21" spans="2:14" x14ac:dyDescent="0.2">
      <c r="B21" s="22"/>
      <c r="C21" s="743"/>
      <c r="D21" s="744"/>
      <c r="E21" s="744"/>
      <c r="F21" s="744"/>
      <c r="G21" s="744"/>
      <c r="H21" s="744"/>
      <c r="I21" s="745"/>
      <c r="J21" s="24"/>
      <c r="K21" s="24"/>
      <c r="L21" s="23"/>
    </row>
    <row r="22" spans="2:14" x14ac:dyDescent="0.2">
      <c r="B22" s="22"/>
      <c r="C22" s="743"/>
      <c r="D22" s="744"/>
      <c r="E22" s="744"/>
      <c r="F22" s="744"/>
      <c r="G22" s="744"/>
      <c r="H22" s="744"/>
      <c r="I22" s="745"/>
      <c r="J22" s="24"/>
      <c r="K22" s="24"/>
      <c r="L22" s="23"/>
    </row>
    <row r="23" spans="2:14" ht="15.75" x14ac:dyDescent="0.25">
      <c r="B23" s="55"/>
      <c r="C23" s="239"/>
      <c r="D23" s="77"/>
      <c r="E23" s="3"/>
      <c r="F23" s="135"/>
      <c r="G23" s="135"/>
      <c r="H23" s="135"/>
      <c r="I23" s="746"/>
      <c r="K23" s="163"/>
      <c r="L23" s="163"/>
      <c r="M23" s="124"/>
      <c r="N23" s="124"/>
    </row>
    <row r="24" spans="2:14" ht="15.75" x14ac:dyDescent="0.25">
      <c r="B24" s="55"/>
      <c r="C24" s="239" t="str">
        <f>'DESARROLLO HNO'!D27</f>
        <v>LCDA. CARINA  PATRICIA FLORES</v>
      </c>
      <c r="D24" s="77"/>
      <c r="E24" s="3"/>
      <c r="F24" s="135"/>
      <c r="G24" s="135" t="str">
        <f>'DESARROLLO HNO'!I27</f>
        <v>SR. MARIO  ALBERTO DIAZ</v>
      </c>
      <c r="H24" s="135"/>
      <c r="I24" s="746"/>
      <c r="K24" s="98"/>
      <c r="L24" s="98"/>
      <c r="M24" s="124"/>
      <c r="N24" s="124"/>
    </row>
    <row r="25" spans="2:14" s="35" customFormat="1" ht="15" x14ac:dyDescent="0.25">
      <c r="B25" s="20"/>
      <c r="C25" s="747" t="str">
        <f>'DESARROLLO HNO'!D28</f>
        <v>CONTADORA MPAL</v>
      </c>
      <c r="D25" s="27"/>
      <c r="E25" s="27"/>
      <c r="F25" s="27"/>
      <c r="G25" s="27" t="str">
        <f>'DESARROLLO HNO'!I28</f>
        <v>TESORERO MPAL.</v>
      </c>
      <c r="H25" s="27"/>
      <c r="I25" s="747"/>
      <c r="J25" s="20"/>
      <c r="K25" s="20"/>
    </row>
    <row r="26" spans="2:14" s="35" customFormat="1" ht="18.75" customHeight="1" x14ac:dyDescent="0.25">
      <c r="B26" s="702"/>
      <c r="C26" s="746"/>
      <c r="D26" s="800"/>
      <c r="E26" s="800"/>
      <c r="F26" s="800"/>
      <c r="G26" s="77"/>
      <c r="H26" s="77"/>
      <c r="I26" s="746"/>
      <c r="J26" s="76"/>
      <c r="K26" s="797"/>
      <c r="L26" s="797"/>
    </row>
    <row r="27" spans="2:14" s="35" customFormat="1" ht="15.75" x14ac:dyDescent="0.25">
      <c r="B27" s="701"/>
      <c r="C27" s="151"/>
      <c r="D27" s="795"/>
      <c r="E27" s="795"/>
      <c r="F27" s="795"/>
      <c r="G27" s="53"/>
      <c r="H27" s="53"/>
      <c r="I27" s="151"/>
      <c r="J27" s="76"/>
      <c r="K27" s="796"/>
      <c r="L27" s="796"/>
    </row>
    <row r="28" spans="2:14" s="35" customFormat="1" ht="15" x14ac:dyDescent="0.25">
      <c r="B28" s="20"/>
      <c r="C28" s="152"/>
      <c r="D28" s="20"/>
      <c r="E28" s="20"/>
      <c r="F28" s="20"/>
      <c r="G28" s="20"/>
      <c r="H28" s="20"/>
      <c r="I28" s="152"/>
      <c r="J28" s="20"/>
    </row>
    <row r="29" spans="2:14" s="35" customFormat="1" ht="15" x14ac:dyDescent="0.25">
      <c r="B29" s="20"/>
      <c r="C29" s="152"/>
      <c r="D29" s="20"/>
      <c r="E29" s="20"/>
      <c r="F29" s="20"/>
      <c r="G29" s="20"/>
      <c r="H29" s="20"/>
      <c r="I29" s="152"/>
    </row>
    <row r="30" spans="2:14" x14ac:dyDescent="0.2">
      <c r="B30" s="16"/>
      <c r="C30" s="148"/>
      <c r="D30" s="16"/>
      <c r="E30" s="16"/>
      <c r="F30" s="15"/>
      <c r="G30" s="15"/>
      <c r="H30" s="16"/>
      <c r="I30" s="148"/>
    </row>
    <row r="31" spans="2:14" x14ac:dyDescent="0.2">
      <c r="B31" s="16"/>
      <c r="C31" s="148"/>
      <c r="D31" s="16"/>
      <c r="E31" s="16"/>
      <c r="F31" s="15"/>
      <c r="G31" s="15"/>
      <c r="H31" s="16"/>
      <c r="I31" s="148"/>
      <c r="J31" s="16"/>
      <c r="K31" s="16"/>
      <c r="L31" s="16"/>
    </row>
    <row r="32" spans="2:14" x14ac:dyDescent="0.2">
      <c r="B32" s="25"/>
      <c r="C32" s="153"/>
      <c r="D32" s="25"/>
      <c r="E32" s="25"/>
      <c r="F32" s="26"/>
      <c r="G32" s="26"/>
      <c r="H32" s="25"/>
      <c r="I32" s="153"/>
      <c r="J32" s="25"/>
      <c r="K32" s="25"/>
      <c r="L32" s="25"/>
    </row>
    <row r="33" spans="2:12" x14ac:dyDescent="0.2">
      <c r="B33" s="17"/>
      <c r="C33" s="147"/>
      <c r="D33" s="17"/>
      <c r="E33" s="17"/>
      <c r="F33" s="17"/>
      <c r="G33" s="17"/>
      <c r="H33" s="17"/>
      <c r="I33" s="147"/>
      <c r="J33" s="17"/>
      <c r="K33" s="17"/>
      <c r="L33" s="17"/>
    </row>
    <row r="34" spans="2:12" x14ac:dyDescent="0.2">
      <c r="B34" s="17"/>
      <c r="C34" s="147"/>
      <c r="D34" s="17"/>
      <c r="E34" s="17"/>
      <c r="F34" s="17"/>
      <c r="G34" s="17"/>
      <c r="H34" s="17"/>
      <c r="I34" s="147"/>
      <c r="J34" s="17"/>
      <c r="K34" s="17"/>
      <c r="L34" s="17"/>
    </row>
    <row r="35" spans="2:12" x14ac:dyDescent="0.2">
      <c r="B35" s="17"/>
      <c r="C35" s="147"/>
      <c r="D35" s="17"/>
      <c r="E35" s="17"/>
      <c r="F35" s="17"/>
      <c r="G35" s="17"/>
      <c r="H35" s="17"/>
      <c r="I35" s="147"/>
      <c r="J35" s="17"/>
      <c r="K35" s="17"/>
      <c r="L35" s="17"/>
    </row>
  </sheetData>
  <mergeCells count="7">
    <mergeCell ref="B5:C5"/>
    <mergeCell ref="D27:F27"/>
    <mergeCell ref="K27:L27"/>
    <mergeCell ref="B15:C15"/>
    <mergeCell ref="K26:L26"/>
    <mergeCell ref="B13:C13"/>
    <mergeCell ref="D26:F26"/>
  </mergeCells>
  <printOptions horizontalCentered="1"/>
  <pageMargins left="0" right="0.15748031496062992" top="0.19685039370078741" bottom="0" header="0.27559055118110237" footer="0"/>
  <pageSetup paperSize="5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499984740745262"/>
  </sheetPr>
  <dimension ref="B2:L28"/>
  <sheetViews>
    <sheetView topLeftCell="A6" zoomScale="75" zoomScaleNormal="75" workbookViewId="0">
      <selection activeCell="J14" sqref="J14"/>
    </sheetView>
  </sheetViews>
  <sheetFormatPr baseColWidth="10" defaultRowHeight="12.75" x14ac:dyDescent="0.2"/>
  <cols>
    <col min="1" max="1" width="1.140625" style="6" customWidth="1"/>
    <col min="2" max="2" width="7.5703125" style="6" customWidth="1"/>
    <col min="3" max="3" width="17.42578125" style="6" customWidth="1"/>
    <col min="4" max="4" width="15.85546875" style="6" customWidth="1"/>
    <col min="5" max="6" width="14" style="6" customWidth="1"/>
    <col min="7" max="7" width="12.7109375" style="6" customWidth="1"/>
    <col min="8" max="8" width="13.85546875" style="144" customWidth="1"/>
    <col min="9" max="9" width="13.7109375" style="6" customWidth="1"/>
    <col min="10" max="10" width="15" style="6" customWidth="1"/>
    <col min="11" max="11" width="30" style="6" customWidth="1"/>
    <col min="12" max="16384" width="11.42578125" style="6"/>
  </cols>
  <sheetData>
    <row r="2" spans="2:11" ht="15.75" x14ac:dyDescent="0.25">
      <c r="E2" s="136" t="str">
        <f>'DESARROLLO HNO'!E3</f>
        <v>PLANILLA DE SUELDO JUNIO 2019</v>
      </c>
    </row>
    <row r="3" spans="2:11" ht="21.75" thickBot="1" x14ac:dyDescent="0.4">
      <c r="B3" s="63"/>
      <c r="C3" s="15"/>
      <c r="D3" s="36"/>
      <c r="E3" s="36"/>
      <c r="F3" s="36"/>
      <c r="G3" s="36"/>
      <c r="J3" s="74"/>
      <c r="K3" s="75"/>
    </row>
    <row r="4" spans="2:11" s="39" customFormat="1" ht="75" customHeight="1" thickBot="1" x14ac:dyDescent="0.25">
      <c r="B4" s="89" t="s">
        <v>13</v>
      </c>
      <c r="C4" s="91" t="s">
        <v>1</v>
      </c>
      <c r="D4" s="91" t="s">
        <v>21</v>
      </c>
      <c r="E4" s="91" t="s">
        <v>6</v>
      </c>
      <c r="F4" s="91" t="s">
        <v>16</v>
      </c>
      <c r="G4" s="91" t="s">
        <v>20</v>
      </c>
      <c r="H4" s="154" t="s">
        <v>160</v>
      </c>
      <c r="I4" s="91" t="s">
        <v>23</v>
      </c>
      <c r="J4" s="91" t="s">
        <v>29</v>
      </c>
      <c r="K4" s="354" t="s">
        <v>24</v>
      </c>
    </row>
    <row r="5" spans="2:11" ht="24" customHeight="1" x14ac:dyDescent="0.2">
      <c r="B5" s="802" t="s">
        <v>30</v>
      </c>
      <c r="C5" s="803"/>
      <c r="D5" s="803"/>
      <c r="E5" s="803"/>
      <c r="F5" s="803"/>
      <c r="G5" s="803"/>
      <c r="H5" s="803"/>
      <c r="I5" s="803"/>
      <c r="J5" s="803"/>
      <c r="K5" s="804"/>
    </row>
    <row r="6" spans="2:11" ht="54.95" customHeight="1" x14ac:dyDescent="0.2">
      <c r="B6" s="264">
        <v>1</v>
      </c>
      <c r="C6" s="276" t="s">
        <v>153</v>
      </c>
      <c r="D6" s="599">
        <v>711.43</v>
      </c>
      <c r="E6" s="600">
        <v>21.34</v>
      </c>
      <c r="F6" s="308">
        <v>51.58</v>
      </c>
      <c r="G6" s="308">
        <v>0</v>
      </c>
      <c r="H6" s="599">
        <v>29.72</v>
      </c>
      <c r="I6" s="308">
        <f>SUM(E6:H6)</f>
        <v>102.64</v>
      </c>
      <c r="J6" s="308">
        <f>(D6-I6)</f>
        <v>608.79</v>
      </c>
      <c r="K6" s="264"/>
    </row>
    <row r="7" spans="2:11" ht="54.95" customHeight="1" x14ac:dyDescent="0.2">
      <c r="B7" s="264">
        <v>2</v>
      </c>
      <c r="C7" s="276" t="s">
        <v>154</v>
      </c>
      <c r="D7" s="599">
        <v>465</v>
      </c>
      <c r="E7" s="600">
        <v>13.95</v>
      </c>
      <c r="F7" s="308">
        <v>33.71</v>
      </c>
      <c r="G7" s="308">
        <v>0</v>
      </c>
      <c r="H7" s="308">
        <v>0</v>
      </c>
      <c r="I7" s="308">
        <f>SUM(E7:H7)</f>
        <v>47.66</v>
      </c>
      <c r="J7" s="308">
        <f>(D7-I7)</f>
        <v>417.34000000000003</v>
      </c>
      <c r="K7" s="264"/>
    </row>
    <row r="8" spans="2:11" ht="54.95" customHeight="1" x14ac:dyDescent="0.2">
      <c r="B8" s="264">
        <v>3</v>
      </c>
      <c r="C8" s="276" t="s">
        <v>151</v>
      </c>
      <c r="D8" s="599">
        <v>360</v>
      </c>
      <c r="E8" s="600">
        <v>10.8</v>
      </c>
      <c r="F8" s="308">
        <v>26.1</v>
      </c>
      <c r="G8" s="308">
        <v>0</v>
      </c>
      <c r="H8" s="308">
        <v>0</v>
      </c>
      <c r="I8" s="308">
        <f>SUM(E8:H8)</f>
        <v>36.900000000000006</v>
      </c>
      <c r="J8" s="308">
        <f>(D8-I8)</f>
        <v>323.10000000000002</v>
      </c>
      <c r="K8" s="264"/>
    </row>
    <row r="9" spans="2:11" ht="54.95" customHeight="1" x14ac:dyDescent="0.2">
      <c r="B9" s="264">
        <v>4</v>
      </c>
      <c r="C9" s="276" t="s">
        <v>79</v>
      </c>
      <c r="D9" s="599">
        <v>360</v>
      </c>
      <c r="E9" s="600">
        <v>10.8</v>
      </c>
      <c r="F9" s="308">
        <v>0</v>
      </c>
      <c r="G9" s="308">
        <v>26.1</v>
      </c>
      <c r="H9" s="308">
        <v>0</v>
      </c>
      <c r="I9" s="308">
        <f>SUM(E9:H9)</f>
        <v>36.900000000000006</v>
      </c>
      <c r="J9" s="308">
        <f>(D9-I9)</f>
        <v>323.10000000000002</v>
      </c>
      <c r="K9" s="264"/>
    </row>
    <row r="10" spans="2:11" ht="24.75" customHeight="1" thickBot="1" x14ac:dyDescent="0.25">
      <c r="B10" s="805" t="s">
        <v>99</v>
      </c>
      <c r="C10" s="806"/>
      <c r="D10" s="806"/>
      <c r="E10" s="806"/>
      <c r="F10" s="806"/>
      <c r="G10" s="806"/>
      <c r="H10" s="806"/>
      <c r="I10" s="806"/>
      <c r="J10" s="806"/>
      <c r="K10" s="807"/>
    </row>
    <row r="11" spans="2:11" ht="54.95" customHeight="1" x14ac:dyDescent="0.2">
      <c r="B11" s="347">
        <v>5</v>
      </c>
      <c r="C11" s="348" t="s">
        <v>71</v>
      </c>
      <c r="D11" s="349">
        <v>920</v>
      </c>
      <c r="E11" s="350">
        <v>27.6</v>
      </c>
      <c r="F11" s="351">
        <v>66.7</v>
      </c>
      <c r="G11" s="351">
        <v>0</v>
      </c>
      <c r="H11" s="351">
        <v>53.04</v>
      </c>
      <c r="I11" s="311">
        <f>SUM(E11:H11)</f>
        <v>147.34</v>
      </c>
      <c r="J11" s="311">
        <f>D11-I11</f>
        <v>772.66</v>
      </c>
      <c r="K11" s="352"/>
    </row>
    <row r="12" spans="2:11" ht="54.95" customHeight="1" thickBot="1" x14ac:dyDescent="0.25">
      <c r="B12" s="141">
        <v>6</v>
      </c>
      <c r="C12" s="296" t="s">
        <v>63</v>
      </c>
      <c r="D12" s="451">
        <v>870</v>
      </c>
      <c r="E12" s="346">
        <v>26.1</v>
      </c>
      <c r="F12" s="346">
        <v>63.08</v>
      </c>
      <c r="G12" s="346">
        <v>0</v>
      </c>
      <c r="H12" s="452">
        <v>48.74</v>
      </c>
      <c r="I12" s="380">
        <f>SUM(E12:H12)</f>
        <v>137.92000000000002</v>
      </c>
      <c r="J12" s="380">
        <f>D12-I12</f>
        <v>732.07999999999993</v>
      </c>
      <c r="K12" s="353"/>
    </row>
    <row r="13" spans="2:11" ht="54.95" customHeight="1" thickBot="1" x14ac:dyDescent="0.25">
      <c r="B13" s="808" t="s">
        <v>8</v>
      </c>
      <c r="C13" s="809"/>
      <c r="D13" s="453">
        <f>SUM(D6:D12)</f>
        <v>3686.43</v>
      </c>
      <c r="E13" s="453">
        <f>SUM(E6:E12)</f>
        <v>110.59</v>
      </c>
      <c r="F13" s="453">
        <f>SUM(F6:F12)</f>
        <v>241.16999999999996</v>
      </c>
      <c r="G13" s="453">
        <f>SUM(G6:G12)</f>
        <v>26.1</v>
      </c>
      <c r="H13" s="453">
        <f>SUM(H6:H12)</f>
        <v>131.5</v>
      </c>
      <c r="I13" s="453">
        <f>SUM(I6:I12)</f>
        <v>509.36000000000007</v>
      </c>
      <c r="J13" s="453">
        <f>SUM(J6:J12)</f>
        <v>3177.0699999999997</v>
      </c>
      <c r="K13" s="133" t="s">
        <v>52</v>
      </c>
    </row>
    <row r="14" spans="2:11" x14ac:dyDescent="0.2">
      <c r="B14" s="10"/>
      <c r="C14" s="8"/>
      <c r="D14" s="11"/>
      <c r="E14" s="11"/>
      <c r="F14" s="11"/>
      <c r="G14" s="11"/>
      <c r="H14" s="155"/>
      <c r="I14" s="11"/>
      <c r="J14" s="11"/>
      <c r="K14" s="9"/>
    </row>
    <row r="15" spans="2:11" x14ac:dyDescent="0.2">
      <c r="B15" s="10"/>
      <c r="C15" s="12" t="s">
        <v>9</v>
      </c>
      <c r="D15" s="12"/>
      <c r="E15" s="12"/>
      <c r="F15" s="12"/>
      <c r="G15" s="12"/>
      <c r="H15" s="156"/>
      <c r="I15" s="12"/>
      <c r="J15" s="11"/>
      <c r="K15" s="9"/>
    </row>
    <row r="16" spans="2:11" x14ac:dyDescent="0.2">
      <c r="B16" s="10"/>
      <c r="C16" s="12"/>
      <c r="D16" s="12"/>
      <c r="E16" s="12"/>
      <c r="F16" s="12"/>
      <c r="G16" s="12"/>
      <c r="H16" s="156"/>
      <c r="I16" s="12"/>
      <c r="J16" s="11"/>
      <c r="K16" s="9"/>
    </row>
    <row r="17" spans="2:12" x14ac:dyDescent="0.2">
      <c r="B17" s="10"/>
      <c r="C17" s="3" t="str">
        <f>UATM!C19</f>
        <v>SR. HERNAN JOSE TORRES</v>
      </c>
      <c r="D17" s="3"/>
      <c r="E17" s="3"/>
      <c r="F17" s="3" t="str">
        <f>UATM!E19</f>
        <v>LIC. NAHIN ARNELGE FERRUFINO BENITEZ</v>
      </c>
      <c r="G17" s="3"/>
      <c r="H17" s="239"/>
      <c r="I17" s="12"/>
      <c r="J17" s="355" t="str">
        <f>MERC.MLES!I15</f>
        <v>LICDA. GLORIA ISABEL GONZALEZ VASQUEZ</v>
      </c>
      <c r="K17" s="9"/>
    </row>
    <row r="18" spans="2:12" x14ac:dyDescent="0.2">
      <c r="B18" s="10"/>
      <c r="C18" s="3" t="str">
        <f>UATM!C20</f>
        <v>SINDICO MPAL.</v>
      </c>
      <c r="D18" s="3"/>
      <c r="E18" s="3"/>
      <c r="F18" s="3" t="str">
        <f>UATM!E20</f>
        <v>ALCALDE MPAL.</v>
      </c>
      <c r="G18" s="3"/>
      <c r="H18" s="239"/>
      <c r="I18" s="12"/>
      <c r="J18" s="355" t="str">
        <f>UATM!I20</f>
        <v>CONTADORA MPAL</v>
      </c>
      <c r="K18" s="9"/>
    </row>
    <row r="19" spans="2:12" x14ac:dyDescent="0.2">
      <c r="B19" s="10"/>
      <c r="C19" s="3"/>
      <c r="D19" s="3"/>
      <c r="E19" s="3"/>
      <c r="F19" s="3"/>
      <c r="G19" s="3"/>
      <c r="H19" s="239"/>
      <c r="I19" s="12"/>
      <c r="J19" s="355"/>
      <c r="K19" s="9"/>
    </row>
    <row r="20" spans="2:12" x14ac:dyDescent="0.2">
      <c r="B20" s="10"/>
      <c r="C20" s="3"/>
      <c r="D20" s="3"/>
      <c r="E20" s="3"/>
      <c r="F20" s="3"/>
      <c r="G20" s="3"/>
      <c r="H20" s="239"/>
      <c r="I20" s="12"/>
      <c r="J20" s="11"/>
      <c r="K20" s="9"/>
    </row>
    <row r="21" spans="2:12" x14ac:dyDescent="0.2">
      <c r="B21" s="10"/>
      <c r="C21" s="3"/>
      <c r="D21" s="3"/>
      <c r="E21" s="3"/>
      <c r="F21" s="3"/>
      <c r="G21" s="3"/>
      <c r="H21" s="239"/>
      <c r="I21" s="12"/>
      <c r="J21" s="11"/>
      <c r="K21" s="9"/>
    </row>
    <row r="22" spans="2:12" s="35" customFormat="1" ht="15.75" x14ac:dyDescent="0.25">
      <c r="B22" s="45"/>
      <c r="C22" s="31"/>
      <c r="D22" s="31"/>
      <c r="E22" s="31"/>
      <c r="F22" s="27"/>
      <c r="G22" s="27"/>
      <c r="H22" s="749"/>
      <c r="J22" s="124"/>
      <c r="L22" s="44"/>
    </row>
    <row r="23" spans="2:12" s="35" customFormat="1" ht="15.75" x14ac:dyDescent="0.25">
      <c r="B23" s="45"/>
      <c r="C23" s="31" t="str">
        <f>UATM!C24</f>
        <v>LCDA. CARINA  PATRICIA FLORES</v>
      </c>
      <c r="D23" s="31"/>
      <c r="E23" s="31"/>
      <c r="F23" s="27" t="str">
        <f>UATM!G24</f>
        <v>SR. MARIO  ALBERTO DIAZ</v>
      </c>
      <c r="G23" s="27"/>
      <c r="H23" s="749"/>
      <c r="I23" s="801" t="s">
        <v>47</v>
      </c>
      <c r="J23" s="801"/>
      <c r="L23" s="44"/>
    </row>
    <row r="24" spans="2:12" s="35" customFormat="1" ht="15" x14ac:dyDescent="0.25">
      <c r="B24" s="44"/>
      <c r="C24" s="3" t="str">
        <f>UATM!C25</f>
        <v>CONTADORA MPAL</v>
      </c>
      <c r="D24" s="750"/>
      <c r="E24" s="750"/>
      <c r="F24" s="3" t="str">
        <f>UATM!G25</f>
        <v>TESORERO MPAL.</v>
      </c>
      <c r="G24" s="3"/>
      <c r="H24" s="239"/>
    </row>
    <row r="25" spans="2:12" s="35" customFormat="1" ht="14.25" x14ac:dyDescent="0.2">
      <c r="C25" s="3"/>
      <c r="D25" s="3"/>
      <c r="E25" s="3"/>
      <c r="F25" s="3"/>
      <c r="G25" s="3"/>
      <c r="H25" s="239"/>
    </row>
    <row r="26" spans="2:12" s="35" customFormat="1" ht="14.25" x14ac:dyDescent="0.2">
      <c r="H26" s="157"/>
    </row>
    <row r="27" spans="2:12" s="35" customFormat="1" ht="14.25" x14ac:dyDescent="0.2">
      <c r="H27" s="157"/>
    </row>
    <row r="28" spans="2:12" s="35" customFormat="1" ht="14.25" x14ac:dyDescent="0.2">
      <c r="H28" s="157"/>
    </row>
  </sheetData>
  <mergeCells count="4">
    <mergeCell ref="I23:J23"/>
    <mergeCell ref="B5:K5"/>
    <mergeCell ref="B10:K10"/>
    <mergeCell ref="B13:C13"/>
  </mergeCells>
  <printOptions horizontalCentered="1"/>
  <pageMargins left="0" right="0" top="0.51181102362204722" bottom="0.31496062992125984" header="0" footer="0"/>
  <pageSetup paperSize="5" scale="6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31D9E"/>
  </sheetPr>
  <dimension ref="B2:L25"/>
  <sheetViews>
    <sheetView topLeftCell="A4" zoomScale="75" zoomScaleNormal="75" workbookViewId="0">
      <selection activeCell="I11" sqref="I11"/>
    </sheetView>
  </sheetViews>
  <sheetFormatPr baseColWidth="10" defaultRowHeight="12.75" x14ac:dyDescent="0.2"/>
  <cols>
    <col min="1" max="1" width="6" style="6" customWidth="1"/>
    <col min="2" max="2" width="8.85546875" style="6" customWidth="1"/>
    <col min="3" max="3" width="16.85546875" style="6" customWidth="1"/>
    <col min="4" max="4" width="16" style="6" customWidth="1"/>
    <col min="5" max="5" width="14.140625" style="6" customWidth="1"/>
    <col min="6" max="7" width="15.42578125" style="6" customWidth="1"/>
    <col min="8" max="8" width="20.7109375" style="6" customWidth="1"/>
    <col min="9" max="9" width="23" style="6" customWidth="1"/>
    <col min="10" max="10" width="33" style="6" customWidth="1"/>
    <col min="11" max="16384" width="11.42578125" style="6"/>
  </cols>
  <sheetData>
    <row r="2" spans="2:12" ht="15.75" x14ac:dyDescent="0.25">
      <c r="E2" s="136" t="str">
        <f>'REG.'!E2</f>
        <v>PLANILLA DE SUELDO JUNIO 2019</v>
      </c>
    </row>
    <row r="3" spans="2:12" ht="37.5" customHeight="1" thickBot="1" x14ac:dyDescent="0.25"/>
    <row r="4" spans="2:12" s="39" customFormat="1" ht="71.25" customHeight="1" thickBot="1" x14ac:dyDescent="0.25">
      <c r="B4" s="617" t="s">
        <v>13</v>
      </c>
      <c r="C4" s="87" t="s">
        <v>1</v>
      </c>
      <c r="D4" s="87" t="s">
        <v>21</v>
      </c>
      <c r="E4" s="87" t="s">
        <v>6</v>
      </c>
      <c r="F4" s="87" t="s">
        <v>16</v>
      </c>
      <c r="G4" s="87" t="s">
        <v>3</v>
      </c>
      <c r="H4" s="87" t="s">
        <v>23</v>
      </c>
      <c r="I4" s="87" t="s">
        <v>29</v>
      </c>
      <c r="J4" s="696" t="s">
        <v>24</v>
      </c>
    </row>
    <row r="5" spans="2:12" ht="32.25" customHeight="1" thickBot="1" x14ac:dyDescent="0.25">
      <c r="B5" s="810" t="s">
        <v>37</v>
      </c>
      <c r="C5" s="811"/>
      <c r="D5" s="811"/>
      <c r="E5" s="811"/>
      <c r="F5" s="811"/>
      <c r="G5" s="811"/>
      <c r="H5" s="811"/>
      <c r="I5" s="811"/>
      <c r="J5" s="812"/>
    </row>
    <row r="6" spans="2:12" ht="54.95" customHeight="1" x14ac:dyDescent="0.2">
      <c r="B6" s="731">
        <v>1</v>
      </c>
      <c r="C6" s="278" t="s">
        <v>152</v>
      </c>
      <c r="D6" s="732">
        <v>475</v>
      </c>
      <c r="E6" s="733">
        <v>14.25</v>
      </c>
      <c r="F6" s="734">
        <v>34.44</v>
      </c>
      <c r="G6" s="733">
        <v>0</v>
      </c>
      <c r="H6" s="735">
        <f>SUM(E6:G6)</f>
        <v>48.69</v>
      </c>
      <c r="I6" s="735">
        <f>D6-H6</f>
        <v>426.31</v>
      </c>
      <c r="J6" s="736"/>
    </row>
    <row r="7" spans="2:12" ht="54.95" customHeight="1" x14ac:dyDescent="0.2">
      <c r="B7" s="578">
        <v>2</v>
      </c>
      <c r="C7" s="121" t="s">
        <v>100</v>
      </c>
      <c r="D7" s="310">
        <v>370</v>
      </c>
      <c r="E7" s="454">
        <v>11.1</v>
      </c>
      <c r="F7" s="579">
        <v>26.83</v>
      </c>
      <c r="G7" s="454">
        <v>0</v>
      </c>
      <c r="H7" s="311">
        <f>SUM(E7:G7)</f>
        <v>37.93</v>
      </c>
      <c r="I7" s="311">
        <f>D7-H7</f>
        <v>332.07</v>
      </c>
      <c r="J7" s="572"/>
    </row>
    <row r="8" spans="2:12" ht="54.95" customHeight="1" x14ac:dyDescent="0.2">
      <c r="B8" s="578">
        <v>3</v>
      </c>
      <c r="C8" s="121" t="s">
        <v>100</v>
      </c>
      <c r="D8" s="310">
        <v>445</v>
      </c>
      <c r="E8" s="454">
        <v>13.35</v>
      </c>
      <c r="F8" s="579">
        <v>32.26</v>
      </c>
      <c r="G8" s="454">
        <v>6.55</v>
      </c>
      <c r="H8" s="311">
        <f>SUM(E8:G8)</f>
        <v>52.16</v>
      </c>
      <c r="I8" s="311">
        <f>D8-H8</f>
        <v>392.84000000000003</v>
      </c>
      <c r="J8" s="572"/>
    </row>
    <row r="9" spans="2:12" ht="54.95" customHeight="1" thickBot="1" x14ac:dyDescent="0.25">
      <c r="B9" s="737">
        <v>4</v>
      </c>
      <c r="C9" s="728" t="s">
        <v>74</v>
      </c>
      <c r="D9" s="729">
        <v>410</v>
      </c>
      <c r="E9" s="730">
        <v>12.3</v>
      </c>
      <c r="F9" s="739">
        <v>29.73</v>
      </c>
      <c r="G9" s="738">
        <v>0</v>
      </c>
      <c r="H9" s="311">
        <f>SUM(E9:G9)</f>
        <v>42.03</v>
      </c>
      <c r="I9" s="311">
        <f>D9-H9</f>
        <v>367.97</v>
      </c>
      <c r="J9" s="740"/>
    </row>
    <row r="10" spans="2:12" ht="54.95" customHeight="1" thickBot="1" x14ac:dyDescent="0.25">
      <c r="B10" s="813" t="s">
        <v>110</v>
      </c>
      <c r="C10" s="814"/>
      <c r="D10" s="453">
        <f>SUM(D6:D9)</f>
        <v>1700</v>
      </c>
      <c r="E10" s="453">
        <f>SUM(E6:E9)</f>
        <v>51</v>
      </c>
      <c r="F10" s="453">
        <f>SUM(F6:F9)</f>
        <v>123.26</v>
      </c>
      <c r="G10" s="453">
        <f>SUM(G6:G9)</f>
        <v>6.55</v>
      </c>
      <c r="H10" s="453">
        <f>SUM(H6:H9)</f>
        <v>180.81</v>
      </c>
      <c r="I10" s="453">
        <f>SUM(I6:I9)</f>
        <v>1519.19</v>
      </c>
      <c r="J10" s="133" t="s">
        <v>52</v>
      </c>
    </row>
    <row r="11" spans="2:12" x14ac:dyDescent="0.2">
      <c r="B11" s="10"/>
      <c r="C11" s="8"/>
      <c r="D11" s="11"/>
      <c r="E11" s="11"/>
      <c r="F11" s="11"/>
      <c r="G11" s="11"/>
      <c r="H11" s="11"/>
      <c r="I11" s="11"/>
      <c r="J11" s="9"/>
    </row>
    <row r="12" spans="2:12" x14ac:dyDescent="0.2">
      <c r="B12" s="10"/>
      <c r="C12" s="8"/>
      <c r="D12" s="11"/>
      <c r="E12" s="11"/>
      <c r="F12" s="11"/>
      <c r="G12" s="11"/>
      <c r="H12" s="11"/>
      <c r="I12" s="11"/>
      <c r="J12" s="9"/>
    </row>
    <row r="13" spans="2:12" x14ac:dyDescent="0.2">
      <c r="B13" s="10"/>
      <c r="C13" s="8"/>
      <c r="D13" s="11"/>
      <c r="E13" s="11"/>
      <c r="F13" s="11"/>
      <c r="G13" s="11"/>
      <c r="H13" s="11"/>
      <c r="I13" s="11"/>
      <c r="J13" s="9"/>
    </row>
    <row r="14" spans="2:12" x14ac:dyDescent="0.2">
      <c r="B14" s="13"/>
      <c r="C14" s="7"/>
      <c r="D14" s="14"/>
      <c r="E14" s="14"/>
      <c r="F14" s="14"/>
      <c r="G14" s="14"/>
      <c r="H14" s="14"/>
      <c r="I14" s="14"/>
      <c r="J14" s="9"/>
    </row>
    <row r="15" spans="2:12" x14ac:dyDescent="0.2">
      <c r="B15" s="13"/>
      <c r="C15" s="5" t="s">
        <v>167</v>
      </c>
      <c r="D15" s="5"/>
      <c r="E15" s="5" t="s">
        <v>169</v>
      </c>
      <c r="F15" s="5"/>
      <c r="G15" s="5"/>
      <c r="H15" s="5"/>
      <c r="I15" s="14" t="s">
        <v>171</v>
      </c>
      <c r="J15" s="9"/>
    </row>
    <row r="16" spans="2:12" x14ac:dyDescent="0.2">
      <c r="B16" s="13"/>
      <c r="C16" s="5" t="s">
        <v>168</v>
      </c>
      <c r="D16" s="5"/>
      <c r="E16" s="5" t="s">
        <v>170</v>
      </c>
      <c r="F16" s="5"/>
      <c r="G16" s="5"/>
      <c r="H16" s="5"/>
      <c r="I16" s="14" t="s">
        <v>172</v>
      </c>
      <c r="J16" s="9"/>
      <c r="K16" s="5"/>
      <c r="L16" s="5"/>
    </row>
    <row r="17" spans="2:12" x14ac:dyDescent="0.2">
      <c r="B17" s="13"/>
      <c r="C17" s="5"/>
      <c r="D17" s="5"/>
      <c r="E17" s="5"/>
      <c r="F17" s="5"/>
      <c r="G17" s="5"/>
      <c r="H17" s="5"/>
      <c r="I17" s="14"/>
      <c r="J17" s="9"/>
      <c r="K17" s="5"/>
      <c r="L17" s="5"/>
    </row>
    <row r="18" spans="2:12" x14ac:dyDescent="0.2">
      <c r="B18" s="13"/>
      <c r="C18" s="5"/>
      <c r="D18" s="5"/>
      <c r="E18" s="5"/>
      <c r="F18" s="5"/>
      <c r="G18" s="5"/>
      <c r="H18" s="5"/>
      <c r="I18" s="14"/>
      <c r="J18" s="9"/>
      <c r="K18" s="5"/>
      <c r="L18" s="5"/>
    </row>
    <row r="19" spans="2:12" x14ac:dyDescent="0.2">
      <c r="B19" s="13"/>
      <c r="C19" s="5"/>
      <c r="D19" s="5"/>
      <c r="E19" s="5"/>
      <c r="F19" s="5"/>
      <c r="G19" s="5"/>
      <c r="H19" s="5"/>
      <c r="I19" s="14"/>
      <c r="J19" s="9"/>
      <c r="K19" s="5"/>
      <c r="L19" s="5"/>
    </row>
    <row r="20" spans="2:12" s="76" customFormat="1" ht="15" x14ac:dyDescent="0.25">
      <c r="B20" s="81"/>
      <c r="C20" s="716" t="s">
        <v>173</v>
      </c>
      <c r="D20" s="716"/>
      <c r="E20" s="716" t="s">
        <v>175</v>
      </c>
      <c r="F20" s="741"/>
      <c r="G20" s="741"/>
      <c r="H20" s="56"/>
      <c r="I20" s="56"/>
      <c r="L20" s="53"/>
    </row>
    <row r="21" spans="2:12" s="35" customFormat="1" ht="15" x14ac:dyDescent="0.25">
      <c r="B21" s="717"/>
      <c r="C21" s="717" t="s">
        <v>174</v>
      </c>
      <c r="D21" s="717"/>
      <c r="E21" s="717" t="s">
        <v>176</v>
      </c>
      <c r="F21" s="15"/>
      <c r="G21" s="15"/>
      <c r="H21" s="5"/>
      <c r="I21" s="5"/>
      <c r="J21" s="44"/>
      <c r="K21" s="44"/>
      <c r="L21" s="44"/>
    </row>
    <row r="22" spans="2:12" s="35" customFormat="1" ht="12.75" customHeight="1" x14ac:dyDescent="0.25">
      <c r="B22" s="330"/>
      <c r="C22" s="330"/>
      <c r="D22" s="330"/>
      <c r="E22" s="330"/>
      <c r="F22" s="64"/>
      <c r="G22" s="64"/>
      <c r="H22" s="136"/>
      <c r="I22" s="136"/>
      <c r="J22" s="44"/>
      <c r="K22" s="44"/>
      <c r="L22" s="44"/>
    </row>
    <row r="23" spans="2:12" s="35" customFormat="1" ht="12.75" customHeight="1" x14ac:dyDescent="0.25">
      <c r="B23" s="44"/>
      <c r="C23" s="44"/>
      <c r="D23" s="44"/>
      <c r="E23" s="44"/>
      <c r="F23" s="44"/>
      <c r="G23" s="44"/>
      <c r="K23" s="44"/>
      <c r="L23" s="44"/>
    </row>
    <row r="24" spans="2:12" s="35" customFormat="1" ht="15" x14ac:dyDescent="0.25">
      <c r="B24" s="44"/>
      <c r="C24" s="44"/>
      <c r="D24" s="44"/>
      <c r="E24" s="44"/>
      <c r="F24" s="44"/>
      <c r="G24" s="44"/>
      <c r="K24" s="44"/>
      <c r="L24" s="44"/>
    </row>
    <row r="25" spans="2:12" x14ac:dyDescent="0.2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</sheetData>
  <mergeCells count="2">
    <mergeCell ref="B5:J5"/>
    <mergeCell ref="B10:C10"/>
  </mergeCells>
  <printOptions horizontalCentered="1"/>
  <pageMargins left="0" right="0" top="0.51181102362204722" bottom="0.31496062992125984" header="0" footer="0"/>
  <pageSetup paperSize="5"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theme="2" tint="-0.89999084444715716"/>
  </sheetPr>
  <dimension ref="B1:L36"/>
  <sheetViews>
    <sheetView topLeftCell="A13" zoomScale="68" zoomScaleNormal="68" workbookViewId="0">
      <selection activeCell="E15" sqref="E15"/>
    </sheetView>
  </sheetViews>
  <sheetFormatPr baseColWidth="10" defaultRowHeight="12.75" x14ac:dyDescent="0.2"/>
  <cols>
    <col min="1" max="1" width="3.140625" style="6" customWidth="1"/>
    <col min="2" max="2" width="5.5703125" style="6" customWidth="1"/>
    <col min="3" max="3" width="18.5703125" style="6" customWidth="1"/>
    <col min="4" max="4" width="15.5703125" style="6" customWidth="1"/>
    <col min="5" max="5" width="12.85546875" style="6" customWidth="1"/>
    <col min="6" max="7" width="14.42578125" style="6" customWidth="1"/>
    <col min="8" max="8" width="14" style="144" customWidth="1"/>
    <col min="9" max="9" width="15" style="6" customWidth="1"/>
    <col min="10" max="10" width="12.85546875" style="6" customWidth="1"/>
    <col min="11" max="11" width="34.42578125" style="6" customWidth="1"/>
    <col min="12" max="16384" width="11.42578125" style="6"/>
  </cols>
  <sheetData>
    <row r="1" spans="2:11" ht="18" x14ac:dyDescent="0.25">
      <c r="E1" s="772" t="str">
        <f>MERC.MLES!E2</f>
        <v>PLANILLA DE SUELDO JUNIO 2019</v>
      </c>
    </row>
    <row r="2" spans="2:11" ht="13.5" thickBot="1" x14ac:dyDescent="0.25"/>
    <row r="3" spans="2:11" s="39" customFormat="1" ht="78.75" customHeight="1" thickBot="1" x14ac:dyDescent="0.25">
      <c r="B3" s="89" t="s">
        <v>13</v>
      </c>
      <c r="C3" s="91" t="s">
        <v>1</v>
      </c>
      <c r="D3" s="91" t="s">
        <v>21</v>
      </c>
      <c r="E3" s="91" t="s">
        <v>6</v>
      </c>
      <c r="F3" s="91" t="s">
        <v>16</v>
      </c>
      <c r="G3" s="91" t="s">
        <v>20</v>
      </c>
      <c r="H3" s="635" t="s">
        <v>160</v>
      </c>
      <c r="I3" s="91" t="s">
        <v>23</v>
      </c>
      <c r="J3" s="91" t="s">
        <v>29</v>
      </c>
      <c r="K3" s="501" t="s">
        <v>24</v>
      </c>
    </row>
    <row r="4" spans="2:11" ht="19.5" customHeight="1" thickBot="1" x14ac:dyDescent="0.25">
      <c r="B4" s="820" t="s">
        <v>114</v>
      </c>
      <c r="C4" s="821"/>
      <c r="D4" s="821"/>
      <c r="E4" s="821"/>
      <c r="F4" s="821"/>
      <c r="G4" s="821"/>
      <c r="H4" s="821"/>
      <c r="I4" s="821"/>
      <c r="J4" s="821"/>
      <c r="K4" s="822"/>
    </row>
    <row r="5" spans="2:11" ht="50.25" customHeight="1" x14ac:dyDescent="0.2">
      <c r="B5" s="358">
        <v>1</v>
      </c>
      <c r="C5" s="455" t="s">
        <v>90</v>
      </c>
      <c r="D5" s="456">
        <v>361</v>
      </c>
      <c r="E5" s="457">
        <v>10.83</v>
      </c>
      <c r="F5" s="457">
        <v>26.17</v>
      </c>
      <c r="G5" s="457">
        <v>0</v>
      </c>
      <c r="H5" s="484">
        <v>0</v>
      </c>
      <c r="I5" s="485">
        <f>SUM(E5:H5)</f>
        <v>37</v>
      </c>
      <c r="J5" s="485">
        <f>(D5-I5)</f>
        <v>324</v>
      </c>
      <c r="K5" s="486"/>
    </row>
    <row r="6" spans="2:11" ht="50.25" customHeight="1" thickBot="1" x14ac:dyDescent="0.25">
      <c r="B6" s="487">
        <v>2</v>
      </c>
      <c r="C6" s="482" t="s">
        <v>113</v>
      </c>
      <c r="D6" s="488">
        <v>395</v>
      </c>
      <c r="E6" s="489">
        <v>11.85</v>
      </c>
      <c r="F6" s="489">
        <v>28.64</v>
      </c>
      <c r="G6" s="489">
        <v>0</v>
      </c>
      <c r="H6" s="490">
        <v>0</v>
      </c>
      <c r="I6" s="134">
        <f>SUM(E6:H6)</f>
        <v>40.49</v>
      </c>
      <c r="J6" s="134">
        <f>(D6-I6)</f>
        <v>354.51</v>
      </c>
      <c r="K6" s="491"/>
    </row>
    <row r="7" spans="2:11" s="67" customFormat="1" ht="33.75" customHeight="1" thickBot="1" x14ac:dyDescent="0.25">
      <c r="B7" s="810" t="s">
        <v>78</v>
      </c>
      <c r="C7" s="811"/>
      <c r="D7" s="811"/>
      <c r="E7" s="811"/>
      <c r="F7" s="811"/>
      <c r="G7" s="811"/>
      <c r="H7" s="811"/>
      <c r="I7" s="811"/>
      <c r="J7" s="811"/>
      <c r="K7" s="812"/>
    </row>
    <row r="8" spans="2:11" s="67" customFormat="1" ht="33.75" customHeight="1" thickBot="1" x14ac:dyDescent="0.25">
      <c r="B8" s="689">
        <v>3</v>
      </c>
      <c r="C8" s="480" t="s">
        <v>165</v>
      </c>
      <c r="D8" s="481">
        <v>445</v>
      </c>
      <c r="E8" s="481">
        <v>13.35</v>
      </c>
      <c r="F8" s="481">
        <v>32.26</v>
      </c>
      <c r="G8" s="693">
        <v>0</v>
      </c>
      <c r="H8" s="693">
        <v>0</v>
      </c>
      <c r="I8" s="694">
        <f>SUM(E8:H8)</f>
        <v>45.61</v>
      </c>
      <c r="J8" s="694">
        <f>(D8-I8)</f>
        <v>399.39</v>
      </c>
      <c r="K8" s="695"/>
    </row>
    <row r="9" spans="2:11" s="67" customFormat="1" ht="51" customHeight="1" thickBot="1" x14ac:dyDescent="0.25">
      <c r="B9" s="689">
        <v>3</v>
      </c>
      <c r="C9" s="690" t="s">
        <v>80</v>
      </c>
      <c r="D9" s="691">
        <v>340</v>
      </c>
      <c r="E9" s="692">
        <v>10.199999999999999</v>
      </c>
      <c r="F9" s="692">
        <v>24.65</v>
      </c>
      <c r="G9" s="693">
        <v>0</v>
      </c>
      <c r="H9" s="693">
        <v>0</v>
      </c>
      <c r="I9" s="694">
        <f>SUM(E9:H9)</f>
        <v>34.849999999999994</v>
      </c>
      <c r="J9" s="694">
        <f>(D9-I9)</f>
        <v>305.14999999999998</v>
      </c>
      <c r="K9" s="695"/>
    </row>
    <row r="10" spans="2:11" ht="24" customHeight="1" thickBot="1" x14ac:dyDescent="0.25">
      <c r="B10" s="817" t="s">
        <v>112</v>
      </c>
      <c r="C10" s="818"/>
      <c r="D10" s="818"/>
      <c r="E10" s="818"/>
      <c r="F10" s="818"/>
      <c r="G10" s="818"/>
      <c r="H10" s="818"/>
      <c r="I10" s="818"/>
      <c r="J10" s="818"/>
      <c r="K10" s="819"/>
    </row>
    <row r="11" spans="2:11" ht="51" customHeight="1" x14ac:dyDescent="0.2">
      <c r="B11" s="478">
        <v>4</v>
      </c>
      <c r="C11" s="480" t="s">
        <v>132</v>
      </c>
      <c r="D11" s="481">
        <v>330</v>
      </c>
      <c r="E11" s="481">
        <v>9.9</v>
      </c>
      <c r="F11" s="481">
        <v>23.93</v>
      </c>
      <c r="G11" s="481">
        <v>0</v>
      </c>
      <c r="H11" s="481">
        <v>0</v>
      </c>
      <c r="I11" s="481">
        <f t="shared" ref="I11:I16" si="0">SUM(E11:H11)</f>
        <v>33.83</v>
      </c>
      <c r="J11" s="481">
        <f t="shared" ref="J11:J16" si="1">(D11-I11)</f>
        <v>296.17</v>
      </c>
      <c r="K11" s="479"/>
    </row>
    <row r="12" spans="2:11" ht="51" customHeight="1" x14ac:dyDescent="0.2">
      <c r="B12" s="608">
        <v>5</v>
      </c>
      <c r="C12" s="609" t="s">
        <v>132</v>
      </c>
      <c r="D12" s="610">
        <v>370</v>
      </c>
      <c r="E12" s="610">
        <v>11.1</v>
      </c>
      <c r="F12" s="610">
        <v>26.83</v>
      </c>
      <c r="G12" s="610">
        <v>0</v>
      </c>
      <c r="H12" s="610">
        <v>0</v>
      </c>
      <c r="I12" s="610">
        <f t="shared" si="0"/>
        <v>37.93</v>
      </c>
      <c r="J12" s="610">
        <f t="shared" si="1"/>
        <v>332.07</v>
      </c>
      <c r="K12" s="611"/>
    </row>
    <row r="13" spans="2:11" s="67" customFormat="1" ht="51" customHeight="1" x14ac:dyDescent="0.2">
      <c r="B13" s="458">
        <v>6</v>
      </c>
      <c r="C13" s="567" t="s">
        <v>70</v>
      </c>
      <c r="D13" s="327">
        <v>360</v>
      </c>
      <c r="E13" s="137">
        <v>10.8</v>
      </c>
      <c r="F13" s="137">
        <v>26.1</v>
      </c>
      <c r="G13" s="137">
        <v>0</v>
      </c>
      <c r="H13" s="159">
        <v>0</v>
      </c>
      <c r="I13" s="60">
        <f t="shared" si="0"/>
        <v>36.900000000000006</v>
      </c>
      <c r="J13" s="60">
        <f t="shared" si="1"/>
        <v>323.10000000000002</v>
      </c>
      <c r="K13" s="460"/>
    </row>
    <row r="14" spans="2:11" ht="51" customHeight="1" x14ac:dyDescent="0.2">
      <c r="B14" s="458">
        <v>7</v>
      </c>
      <c r="C14" s="567" t="s">
        <v>70</v>
      </c>
      <c r="D14" s="159">
        <v>315</v>
      </c>
      <c r="E14" s="60">
        <v>9.4499999999999993</v>
      </c>
      <c r="F14" s="461">
        <v>0</v>
      </c>
      <c r="G14" s="461">
        <v>22.84</v>
      </c>
      <c r="H14" s="461">
        <v>0</v>
      </c>
      <c r="I14" s="60">
        <f t="shared" si="0"/>
        <v>32.29</v>
      </c>
      <c r="J14" s="60">
        <f t="shared" si="1"/>
        <v>282.70999999999998</v>
      </c>
      <c r="K14" s="459"/>
    </row>
    <row r="15" spans="2:11" ht="51" customHeight="1" x14ac:dyDescent="0.2">
      <c r="B15" s="458">
        <v>8</v>
      </c>
      <c r="C15" s="312" t="s">
        <v>132</v>
      </c>
      <c r="D15" s="461">
        <v>350</v>
      </c>
      <c r="E15" s="461">
        <v>10.5</v>
      </c>
      <c r="F15" s="461">
        <v>0</v>
      </c>
      <c r="G15" s="461">
        <v>25.38</v>
      </c>
      <c r="H15" s="461">
        <v>0</v>
      </c>
      <c r="I15" s="60">
        <f t="shared" si="0"/>
        <v>35.879999999999995</v>
      </c>
      <c r="J15" s="60">
        <f t="shared" si="1"/>
        <v>314.12</v>
      </c>
      <c r="K15" s="459"/>
    </row>
    <row r="16" spans="2:11" ht="51" customHeight="1" thickBot="1" x14ac:dyDescent="0.25">
      <c r="B16" s="462">
        <v>9</v>
      </c>
      <c r="C16" s="314" t="s">
        <v>101</v>
      </c>
      <c r="D16" s="315">
        <v>331</v>
      </c>
      <c r="E16" s="134">
        <v>9.93</v>
      </c>
      <c r="F16" s="315">
        <v>24</v>
      </c>
      <c r="G16" s="315">
        <v>0</v>
      </c>
      <c r="H16" s="315">
        <v>0</v>
      </c>
      <c r="I16" s="134">
        <f t="shared" si="0"/>
        <v>33.93</v>
      </c>
      <c r="J16" s="134">
        <f t="shared" si="1"/>
        <v>297.07</v>
      </c>
      <c r="K16" s="463"/>
    </row>
    <row r="17" spans="2:12" ht="24" customHeight="1" thickBot="1" x14ac:dyDescent="0.25">
      <c r="B17" s="810" t="s">
        <v>91</v>
      </c>
      <c r="C17" s="811"/>
      <c r="D17" s="811"/>
      <c r="E17" s="811"/>
      <c r="F17" s="811"/>
      <c r="G17" s="811"/>
      <c r="H17" s="811"/>
      <c r="I17" s="811"/>
      <c r="J17" s="811"/>
      <c r="K17" s="812"/>
    </row>
    <row r="18" spans="2:12" ht="51" customHeight="1" thickBot="1" x14ac:dyDescent="0.25">
      <c r="B18" s="464">
        <v>10</v>
      </c>
      <c r="C18" s="465" t="s">
        <v>41</v>
      </c>
      <c r="D18" s="282">
        <v>1100</v>
      </c>
      <c r="E18" s="283">
        <v>30</v>
      </c>
      <c r="F18" s="197">
        <v>79.75</v>
      </c>
      <c r="G18" s="466">
        <v>0</v>
      </c>
      <c r="H18" s="467">
        <v>79.010000000000005</v>
      </c>
      <c r="I18" s="179">
        <f>SUM(E18:H18)</f>
        <v>188.76</v>
      </c>
      <c r="J18" s="179">
        <f>(D18-I18)</f>
        <v>911.24</v>
      </c>
      <c r="K18" s="468"/>
    </row>
    <row r="19" spans="2:12" ht="39.950000000000003" customHeight="1" thickBot="1" x14ac:dyDescent="0.25">
      <c r="B19" s="815" t="s">
        <v>8</v>
      </c>
      <c r="C19" s="816"/>
      <c r="D19" s="132">
        <f>SUM(D5:D18)</f>
        <v>4697</v>
      </c>
      <c r="E19" s="132">
        <f>SUM(E5:E18)</f>
        <v>137.91</v>
      </c>
      <c r="F19" s="132">
        <f>SUM(F5:F18)</f>
        <v>292.33000000000004</v>
      </c>
      <c r="G19" s="132">
        <f>SUM(G5:G18)</f>
        <v>48.22</v>
      </c>
      <c r="H19" s="132">
        <f>SUM(H5:H18)</f>
        <v>79.010000000000005</v>
      </c>
      <c r="I19" s="132">
        <f>SUM(I5:I18)</f>
        <v>557.47</v>
      </c>
      <c r="J19" s="132">
        <f>SUM(J5:J18)</f>
        <v>4139.5300000000007</v>
      </c>
      <c r="K19" s="92" t="s">
        <v>52</v>
      </c>
    </row>
    <row r="20" spans="2:12" x14ac:dyDescent="0.2">
      <c r="B20" s="10"/>
      <c r="C20" s="8"/>
      <c r="D20" s="11"/>
      <c r="E20" s="11"/>
      <c r="F20" s="11"/>
      <c r="G20" s="11"/>
      <c r="H20" s="155"/>
      <c r="I20" s="11"/>
      <c r="J20" s="11"/>
      <c r="K20" s="9"/>
    </row>
    <row r="21" spans="2:12" x14ac:dyDescent="0.2">
      <c r="B21" s="10"/>
      <c r="C21" s="12" t="s">
        <v>9</v>
      </c>
      <c r="D21" s="12"/>
      <c r="E21" s="12"/>
      <c r="F21" s="12"/>
      <c r="G21" s="12"/>
      <c r="H21" s="156"/>
      <c r="I21" s="12"/>
      <c r="J21" s="11"/>
      <c r="K21" s="9"/>
    </row>
    <row r="22" spans="2:12" x14ac:dyDescent="0.2">
      <c r="B22" s="10"/>
      <c r="C22" s="12"/>
      <c r="D22" s="12"/>
      <c r="E22" s="12"/>
      <c r="F22" s="12"/>
      <c r="G22" s="12"/>
      <c r="H22" s="156"/>
      <c r="I22" s="12"/>
      <c r="J22" s="11"/>
      <c r="K22" s="9"/>
    </row>
    <row r="23" spans="2:12" x14ac:dyDescent="0.2">
      <c r="B23" s="10"/>
      <c r="C23" s="3" t="str">
        <f>MERC.MLES!C15</f>
        <v>SR. HERNAN JOSE TORRES</v>
      </c>
      <c r="D23" s="3"/>
      <c r="E23" s="3"/>
      <c r="F23" s="3" t="str">
        <f>MERC.MLES!E15</f>
        <v>LIC. NAHIN ARNELGE FERRUFINO BENITEZ</v>
      </c>
      <c r="G23" s="3"/>
      <c r="H23" s="239"/>
      <c r="I23" s="3"/>
      <c r="J23" s="355" t="str">
        <f>MERC.MLES!I15</f>
        <v>LICDA. GLORIA ISABEL GONZALEZ VASQUEZ</v>
      </c>
      <c r="K23" s="3"/>
    </row>
    <row r="24" spans="2:12" x14ac:dyDescent="0.2">
      <c r="B24" s="10"/>
      <c r="C24" s="3" t="str">
        <f>MERC.MLES!C16</f>
        <v>SINDICO MPAL.</v>
      </c>
      <c r="D24" s="3"/>
      <c r="E24" s="3"/>
      <c r="F24" s="3" t="str">
        <f>MERC.MLES!E16</f>
        <v>ALCALDE MPAL.</v>
      </c>
      <c r="G24" s="3"/>
      <c r="H24" s="239"/>
      <c r="I24" s="3"/>
      <c r="J24" s="355" t="str">
        <f>MERC.MLES!I16</f>
        <v>CONTADORA MPAL</v>
      </c>
      <c r="K24" s="3"/>
    </row>
    <row r="25" spans="2:12" x14ac:dyDescent="0.2">
      <c r="B25" s="10"/>
      <c r="C25" s="3"/>
      <c r="D25" s="3"/>
      <c r="E25" s="3"/>
      <c r="F25" s="3"/>
      <c r="G25" s="3"/>
      <c r="H25" s="239"/>
      <c r="I25" s="3"/>
      <c r="J25" s="355"/>
      <c r="K25" s="3"/>
    </row>
    <row r="26" spans="2:12" x14ac:dyDescent="0.2">
      <c r="B26" s="10"/>
      <c r="C26" s="3"/>
      <c r="D26" s="3"/>
      <c r="E26" s="3"/>
      <c r="F26" s="3"/>
      <c r="G26" s="3"/>
      <c r="H26" s="239"/>
      <c r="I26" s="3"/>
      <c r="J26" s="355"/>
      <c r="K26" s="3"/>
    </row>
    <row r="27" spans="2:12" s="35" customFormat="1" ht="15" x14ac:dyDescent="0.25">
      <c r="B27" s="45"/>
      <c r="C27" s="31"/>
      <c r="D27" s="31" t="str">
        <f>MERC.MLES!C20</f>
        <v>LICDA. CARINA PATRICIA FLORES</v>
      </c>
      <c r="E27" s="31"/>
      <c r="F27" s="748"/>
      <c r="G27" s="748"/>
      <c r="H27" s="749" t="str">
        <f>MERC.MLES!E20</f>
        <v xml:space="preserve"> SR. MARIO ALBERTO DIAZ</v>
      </c>
      <c r="I27" s="4"/>
      <c r="J27" s="4"/>
      <c r="K27" s="4"/>
      <c r="L27" s="44"/>
    </row>
    <row r="28" spans="2:12" s="35" customFormat="1" ht="15" x14ac:dyDescent="0.25">
      <c r="B28" s="45"/>
      <c r="C28" s="31"/>
      <c r="D28" s="31" t="str">
        <f>MERC.MLES!C21</f>
        <v>JEFA DE  DESARROLLO HUMANO</v>
      </c>
      <c r="E28" s="31"/>
      <c r="F28" s="748"/>
      <c r="G28" s="748"/>
      <c r="H28" s="749" t="str">
        <f>MERC.MLES!E21</f>
        <v>TESORERO MPAL.</v>
      </c>
      <c r="I28" s="4"/>
      <c r="J28" s="4"/>
      <c r="K28" s="4"/>
      <c r="L28" s="44"/>
    </row>
    <row r="29" spans="2:12" s="35" customFormat="1" ht="15" x14ac:dyDescent="0.25">
      <c r="B29" s="45"/>
      <c r="C29" s="45"/>
      <c r="D29" s="45"/>
      <c r="E29" s="45"/>
      <c r="F29" s="20"/>
      <c r="G29" s="20"/>
      <c r="H29" s="158"/>
      <c r="L29" s="44"/>
    </row>
    <row r="30" spans="2:12" s="35" customFormat="1" ht="15.75" x14ac:dyDescent="0.25">
      <c r="B30" s="45"/>
      <c r="C30" s="45"/>
      <c r="D30" s="45"/>
      <c r="E30" s="45"/>
      <c r="F30" s="20"/>
      <c r="G30" s="20"/>
      <c r="H30" s="158"/>
      <c r="J30" s="124"/>
      <c r="L30" s="44"/>
    </row>
    <row r="31" spans="2:12" s="35" customFormat="1" ht="15.75" x14ac:dyDescent="0.25">
      <c r="B31" s="45"/>
      <c r="C31" s="45"/>
      <c r="D31" s="45"/>
      <c r="E31" s="45"/>
      <c r="F31" s="20"/>
      <c r="G31" s="20"/>
      <c r="H31" s="158"/>
      <c r="I31" s="801" t="s">
        <v>47</v>
      </c>
      <c r="J31" s="801"/>
      <c r="L31" s="44"/>
    </row>
    <row r="32" spans="2:12" s="35" customFormat="1" ht="15" x14ac:dyDescent="0.25">
      <c r="B32" s="44"/>
      <c r="C32" s="44"/>
      <c r="D32" s="46"/>
      <c r="E32" s="46"/>
      <c r="H32" s="157"/>
    </row>
    <row r="33" spans="8:8" s="35" customFormat="1" ht="14.25" x14ac:dyDescent="0.2">
      <c r="H33" s="157"/>
    </row>
    <row r="34" spans="8:8" s="35" customFormat="1" ht="14.25" x14ac:dyDescent="0.2">
      <c r="H34" s="157"/>
    </row>
    <row r="35" spans="8:8" s="35" customFormat="1" ht="14.25" x14ac:dyDescent="0.2">
      <c r="H35" s="157"/>
    </row>
    <row r="36" spans="8:8" s="35" customFormat="1" ht="14.25" x14ac:dyDescent="0.2">
      <c r="H36" s="157"/>
    </row>
  </sheetData>
  <mergeCells count="6">
    <mergeCell ref="I31:J31"/>
    <mergeCell ref="B19:C19"/>
    <mergeCell ref="B10:K10"/>
    <mergeCell ref="B17:K17"/>
    <mergeCell ref="B4:K4"/>
    <mergeCell ref="B7:K7"/>
  </mergeCells>
  <phoneticPr fontId="4" type="noConversion"/>
  <printOptions horizontalCentered="1"/>
  <pageMargins left="0" right="0" top="0.51181102362204722" bottom="0.31496062992125984" header="0" footer="0"/>
  <pageSetup paperSize="5" scale="4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45F71"/>
  </sheetPr>
  <dimension ref="B1:L23"/>
  <sheetViews>
    <sheetView showWhiteSpace="0" topLeftCell="A7" zoomScale="82" zoomScaleNormal="82" zoomScalePageLayoutView="75" workbookViewId="0">
      <selection activeCell="D14" sqref="D14"/>
    </sheetView>
  </sheetViews>
  <sheetFormatPr baseColWidth="10" defaultRowHeight="12.75" x14ac:dyDescent="0.2"/>
  <cols>
    <col min="1" max="1" width="19.42578125" style="110" customWidth="1"/>
    <col min="2" max="2" width="4.28515625" style="110" customWidth="1"/>
    <col min="3" max="3" width="15.42578125" style="144" customWidth="1"/>
    <col min="4" max="4" width="13.42578125" style="201" customWidth="1"/>
    <col min="5" max="5" width="14.42578125" style="201" customWidth="1"/>
    <col min="6" max="6" width="12" style="201" customWidth="1"/>
    <col min="7" max="7" width="12.42578125" style="201" customWidth="1"/>
    <col min="8" max="8" width="12" style="201" customWidth="1"/>
    <col min="9" max="9" width="13.5703125" style="201" customWidth="1"/>
    <col min="10" max="10" width="14.140625" style="201" customWidth="1"/>
    <col min="11" max="11" width="31.140625" style="110" customWidth="1"/>
    <col min="12" max="16384" width="11.42578125" style="110"/>
  </cols>
  <sheetData>
    <row r="1" spans="2:11" ht="18" x14ac:dyDescent="0.25">
      <c r="E1" s="868" t="str">
        <f>'TIANGUE Y RASTRO'!E1</f>
        <v>PLANILLA DE SUELDO JUNIO 2019</v>
      </c>
    </row>
    <row r="2" spans="2:11" ht="16.5" thickBot="1" x14ac:dyDescent="0.3">
      <c r="B2" s="98"/>
      <c r="C2" s="241"/>
      <c r="D2" s="200"/>
      <c r="I2" s="200"/>
      <c r="J2" s="200"/>
      <c r="K2" s="98"/>
    </row>
    <row r="3" spans="2:11" s="76" customFormat="1" ht="84.75" customHeight="1" thickBot="1" x14ac:dyDescent="0.3">
      <c r="B3" s="251" t="s">
        <v>13</v>
      </c>
      <c r="C3" s="252" t="s">
        <v>1</v>
      </c>
      <c r="D3" s="253" t="s">
        <v>21</v>
      </c>
      <c r="E3" s="253" t="s">
        <v>2</v>
      </c>
      <c r="F3" s="253" t="s">
        <v>16</v>
      </c>
      <c r="G3" s="253" t="s">
        <v>142</v>
      </c>
      <c r="H3" s="253" t="s">
        <v>10</v>
      </c>
      <c r="I3" s="253" t="s">
        <v>25</v>
      </c>
      <c r="J3" s="575" t="s">
        <v>26</v>
      </c>
      <c r="K3" s="576" t="s">
        <v>7</v>
      </c>
    </row>
    <row r="4" spans="2:11" ht="24.75" customHeight="1" thickBot="1" x14ac:dyDescent="0.25">
      <c r="B4" s="823" t="s">
        <v>56</v>
      </c>
      <c r="C4" s="824"/>
      <c r="D4" s="824"/>
      <c r="E4" s="824"/>
      <c r="F4" s="824"/>
      <c r="G4" s="824"/>
      <c r="H4" s="824"/>
      <c r="I4" s="824"/>
      <c r="J4" s="824"/>
      <c r="K4" s="825"/>
    </row>
    <row r="5" spans="2:11" ht="50.1" customHeight="1" thickBot="1" x14ac:dyDescent="0.25">
      <c r="B5" s="661">
        <v>1</v>
      </c>
      <c r="C5" s="662" t="s">
        <v>106</v>
      </c>
      <c r="D5" s="663">
        <v>505</v>
      </c>
      <c r="E5" s="664">
        <v>15.15</v>
      </c>
      <c r="F5" s="665">
        <v>36.61</v>
      </c>
      <c r="G5" s="665">
        <v>0</v>
      </c>
      <c r="H5" s="666">
        <v>0</v>
      </c>
      <c r="I5" s="667">
        <f>SUM(E5:H5)</f>
        <v>51.76</v>
      </c>
      <c r="J5" s="668">
        <f>+D5-I5</f>
        <v>453.24</v>
      </c>
      <c r="K5" s="669"/>
    </row>
    <row r="6" spans="2:11" ht="20.25" customHeight="1" thickBot="1" x14ac:dyDescent="0.25">
      <c r="B6" s="826" t="s">
        <v>64</v>
      </c>
      <c r="C6" s="827"/>
      <c r="D6" s="827"/>
      <c r="E6" s="827"/>
      <c r="F6" s="827"/>
      <c r="G6" s="827"/>
      <c r="H6" s="827"/>
      <c r="I6" s="827"/>
      <c r="J6" s="827"/>
      <c r="K6" s="828"/>
    </row>
    <row r="7" spans="2:11" ht="50.1" customHeight="1" x14ac:dyDescent="0.3">
      <c r="B7" s="670">
        <v>2</v>
      </c>
      <c r="C7" s="671" t="s">
        <v>147</v>
      </c>
      <c r="D7" s="672">
        <v>475</v>
      </c>
      <c r="E7" s="673">
        <v>14.25</v>
      </c>
      <c r="F7" s="674">
        <v>34.44</v>
      </c>
      <c r="G7" s="674">
        <v>0</v>
      </c>
      <c r="H7" s="674">
        <v>0</v>
      </c>
      <c r="I7" s="675">
        <f t="shared" ref="I7:I13" si="0">SUM(E7:H7)</f>
        <v>48.69</v>
      </c>
      <c r="J7" s="676">
        <f t="shared" ref="J7:J13" si="1">+D7-I7</f>
        <v>426.31</v>
      </c>
      <c r="K7" s="677"/>
    </row>
    <row r="8" spans="2:11" ht="50.1" customHeight="1" x14ac:dyDescent="0.3">
      <c r="B8" s="469">
        <v>3</v>
      </c>
      <c r="C8" s="477" t="s">
        <v>31</v>
      </c>
      <c r="D8" s="375">
        <v>475</v>
      </c>
      <c r="E8" s="375">
        <v>14.25</v>
      </c>
      <c r="F8" s="375">
        <v>0</v>
      </c>
      <c r="G8" s="375">
        <v>0</v>
      </c>
      <c r="H8" s="474">
        <v>28.5</v>
      </c>
      <c r="I8" s="476">
        <f t="shared" si="0"/>
        <v>42.75</v>
      </c>
      <c r="J8" s="573">
        <f t="shared" si="1"/>
        <v>432.25</v>
      </c>
      <c r="K8" s="574"/>
    </row>
    <row r="9" spans="2:11" ht="50.1" customHeight="1" x14ac:dyDescent="0.3">
      <c r="B9" s="469">
        <v>4</v>
      </c>
      <c r="C9" s="470" t="s">
        <v>31</v>
      </c>
      <c r="D9" s="570">
        <v>400</v>
      </c>
      <c r="E9" s="375">
        <v>12</v>
      </c>
      <c r="F9" s="375">
        <v>29</v>
      </c>
      <c r="G9" s="375">
        <v>0</v>
      </c>
      <c r="H9" s="474">
        <v>0</v>
      </c>
      <c r="I9" s="476">
        <f t="shared" si="0"/>
        <v>41</v>
      </c>
      <c r="J9" s="573">
        <f t="shared" si="1"/>
        <v>359</v>
      </c>
      <c r="K9" s="574"/>
    </row>
    <row r="10" spans="2:11" ht="50.1" customHeight="1" x14ac:dyDescent="0.3">
      <c r="B10" s="469">
        <v>5</v>
      </c>
      <c r="C10" s="471" t="s">
        <v>31</v>
      </c>
      <c r="D10" s="472">
        <v>360</v>
      </c>
      <c r="E10" s="473">
        <v>10.8</v>
      </c>
      <c r="F10" s="473">
        <v>0</v>
      </c>
      <c r="G10" s="473">
        <v>26.1</v>
      </c>
      <c r="H10" s="474">
        <v>0</v>
      </c>
      <c r="I10" s="476">
        <f t="shared" si="0"/>
        <v>36.900000000000006</v>
      </c>
      <c r="J10" s="573">
        <f t="shared" si="1"/>
        <v>323.10000000000002</v>
      </c>
      <c r="K10" s="574"/>
    </row>
    <row r="11" spans="2:11" ht="50.1" customHeight="1" x14ac:dyDescent="0.3">
      <c r="B11" s="469">
        <v>6</v>
      </c>
      <c r="C11" s="471" t="s">
        <v>31</v>
      </c>
      <c r="D11" s="472">
        <v>370</v>
      </c>
      <c r="E11" s="473">
        <v>11.1</v>
      </c>
      <c r="F11" s="473">
        <v>26.83</v>
      </c>
      <c r="G11" s="473">
        <v>0</v>
      </c>
      <c r="H11" s="475">
        <v>0</v>
      </c>
      <c r="I11" s="476">
        <f t="shared" si="0"/>
        <v>37.93</v>
      </c>
      <c r="J11" s="573">
        <f t="shared" si="1"/>
        <v>332.07</v>
      </c>
      <c r="K11" s="574"/>
    </row>
    <row r="12" spans="2:11" ht="50.1" customHeight="1" x14ac:dyDescent="0.3">
      <c r="B12" s="469">
        <v>7</v>
      </c>
      <c r="C12" s="471" t="s">
        <v>31</v>
      </c>
      <c r="D12" s="472">
        <v>325</v>
      </c>
      <c r="E12" s="473">
        <v>9.75</v>
      </c>
      <c r="F12" s="473" t="s">
        <v>40</v>
      </c>
      <c r="G12" s="473">
        <v>0</v>
      </c>
      <c r="H12" s="475">
        <v>19.5</v>
      </c>
      <c r="I12" s="476">
        <f t="shared" si="0"/>
        <v>29.25</v>
      </c>
      <c r="J12" s="601">
        <f t="shared" si="1"/>
        <v>295.75</v>
      </c>
      <c r="K12" s="602"/>
    </row>
    <row r="13" spans="2:11" ht="50.1" customHeight="1" thickBot="1" x14ac:dyDescent="0.35">
      <c r="B13" s="469">
        <v>8</v>
      </c>
      <c r="C13" s="471" t="s">
        <v>31</v>
      </c>
      <c r="D13" s="472">
        <v>315</v>
      </c>
      <c r="E13" s="473">
        <v>9.4499999999999993</v>
      </c>
      <c r="F13" s="473">
        <v>22.84</v>
      </c>
      <c r="G13" s="473">
        <v>0</v>
      </c>
      <c r="H13" s="475">
        <v>0</v>
      </c>
      <c r="I13" s="476">
        <f t="shared" si="0"/>
        <v>32.29</v>
      </c>
      <c r="J13" s="601">
        <f t="shared" si="1"/>
        <v>282.70999999999998</v>
      </c>
      <c r="K13" s="602"/>
    </row>
    <row r="14" spans="2:11" s="112" customFormat="1" ht="50.1" customHeight="1" thickBot="1" x14ac:dyDescent="0.25">
      <c r="B14" s="813" t="s">
        <v>111</v>
      </c>
      <c r="C14" s="814"/>
      <c r="D14" s="376">
        <f>SUM(D5:D13)</f>
        <v>3225</v>
      </c>
      <c r="E14" s="376">
        <f>SUM(E5:E13)</f>
        <v>96.75</v>
      </c>
      <c r="F14" s="376">
        <f>SUM(F5:F13)</f>
        <v>149.72</v>
      </c>
      <c r="G14" s="376">
        <f>SUM(G5:G13)</f>
        <v>26.1</v>
      </c>
      <c r="H14" s="376">
        <f>SUM(H5:H13)</f>
        <v>48</v>
      </c>
      <c r="I14" s="376">
        <f>SUM(I5:I13)</f>
        <v>320.57</v>
      </c>
      <c r="J14" s="577">
        <f>SUM(J5:J13)</f>
        <v>2904.4300000000003</v>
      </c>
      <c r="K14" s="133" t="s">
        <v>76</v>
      </c>
    </row>
    <row r="15" spans="2:11" x14ac:dyDescent="0.2">
      <c r="B15" s="113"/>
      <c r="C15" s="147"/>
      <c r="D15" s="202"/>
      <c r="E15" s="202"/>
      <c r="F15" s="202"/>
      <c r="G15" s="202"/>
      <c r="H15" s="202"/>
      <c r="I15" s="202"/>
      <c r="J15" s="202"/>
      <c r="K15" s="114"/>
    </row>
    <row r="16" spans="2:11" x14ac:dyDescent="0.2">
      <c r="B16" s="113"/>
      <c r="C16" s="147"/>
      <c r="D16" s="202"/>
      <c r="E16" s="202"/>
      <c r="F16" s="202"/>
      <c r="G16" s="202"/>
      <c r="H16" s="202"/>
      <c r="I16" s="202"/>
      <c r="J16" s="202"/>
      <c r="K16" s="114"/>
    </row>
    <row r="17" spans="2:12" x14ac:dyDescent="0.2">
      <c r="B17" s="113"/>
      <c r="C17" s="147"/>
      <c r="D17" s="202"/>
      <c r="E17" s="202"/>
      <c r="F17" s="202"/>
      <c r="G17" s="202"/>
      <c r="H17" s="202"/>
      <c r="I17" s="202"/>
      <c r="J17" s="202"/>
      <c r="K17" s="114"/>
    </row>
    <row r="18" spans="2:12" x14ac:dyDescent="0.2">
      <c r="B18" s="113"/>
      <c r="C18" s="751" t="str">
        <f>'TIANGUE Y RASTRO'!C23</f>
        <v>SR. HERNAN JOSE TORRES</v>
      </c>
      <c r="D18" s="752"/>
      <c r="E18" s="752"/>
      <c r="F18" s="752" t="str">
        <f>'TIANGUE Y RASTRO'!F23</f>
        <v>LIC. NAHIN ARNELGE FERRUFINO BENITEZ</v>
      </c>
      <c r="G18" s="752"/>
      <c r="H18" s="753"/>
      <c r="I18" s="752"/>
      <c r="J18" s="752" t="str">
        <f>'TIANGUE Y RASTRO'!J23</f>
        <v>LICDA. GLORIA ISABEL GONZALEZ VASQUEZ</v>
      </c>
      <c r="K18" s="26"/>
    </row>
    <row r="19" spans="2:12" x14ac:dyDescent="0.2">
      <c r="B19" s="113"/>
      <c r="C19" s="751" t="str">
        <f>'TIANGUE Y RASTRO'!C24</f>
        <v>SINDICO MPAL.</v>
      </c>
      <c r="D19" s="752"/>
      <c r="E19" s="752"/>
      <c r="F19" s="752" t="str">
        <f>'TIANGUE Y RASTRO'!F24</f>
        <v>ALCALDE MPAL.</v>
      </c>
      <c r="G19" s="752"/>
      <c r="H19" s="752"/>
      <c r="I19" s="752"/>
      <c r="J19" s="752" t="str">
        <f>'TIANGUE Y RASTRO'!J24</f>
        <v>CONTADORA MPAL</v>
      </c>
      <c r="K19" s="26"/>
    </row>
    <row r="20" spans="2:12" ht="18" customHeight="1" x14ac:dyDescent="0.25">
      <c r="C20" s="742"/>
      <c r="D20" s="754"/>
      <c r="E20" s="754"/>
      <c r="F20" s="754"/>
      <c r="G20" s="755"/>
      <c r="H20" s="754"/>
      <c r="I20" s="754"/>
      <c r="J20" s="754"/>
      <c r="K20" s="756"/>
      <c r="L20" s="107"/>
    </row>
    <row r="21" spans="2:12" ht="14.25" x14ac:dyDescent="0.2">
      <c r="B21" s="3"/>
      <c r="C21" s="742"/>
      <c r="D21" s="754" t="str">
        <f>'TIANGUE Y RASTRO'!D27</f>
        <v>LICDA. CARINA PATRICIA FLORES</v>
      </c>
      <c r="E21" s="754"/>
      <c r="F21" s="754"/>
      <c r="G21" s="754"/>
      <c r="H21" s="754"/>
      <c r="I21" s="754"/>
      <c r="J21" s="754" t="str">
        <f>'TIANGUE Y RASTRO'!H27</f>
        <v xml:space="preserve"> SR. MARIO ALBERTO DIAZ</v>
      </c>
      <c r="K21" s="2"/>
      <c r="L21" s="115"/>
    </row>
    <row r="22" spans="2:12" ht="14.25" x14ac:dyDescent="0.2">
      <c r="B22" s="3"/>
      <c r="C22" s="742"/>
      <c r="D22" s="754"/>
      <c r="E22" s="754" t="str">
        <f>'TIANGUE Y RASTRO'!D28</f>
        <v>JEFA DE  DESARROLLO HUMANO</v>
      </c>
      <c r="F22" s="754"/>
      <c r="G22" s="754"/>
      <c r="H22" s="754"/>
      <c r="I22" s="754"/>
      <c r="J22" s="754" t="str">
        <f>'TIANGUE Y RASTRO'!H28</f>
        <v>TESORERO MPAL.</v>
      </c>
      <c r="K22" s="2"/>
      <c r="L22" s="115"/>
    </row>
    <row r="23" spans="2:12" x14ac:dyDescent="0.2">
      <c r="B23" s="5"/>
      <c r="C23" s="742"/>
      <c r="D23" s="754"/>
      <c r="E23" s="754"/>
      <c r="F23" s="754"/>
      <c r="G23" s="754"/>
      <c r="H23" s="754"/>
      <c r="I23" s="754"/>
      <c r="J23" s="754"/>
      <c r="K23" s="2"/>
    </row>
  </sheetData>
  <mergeCells count="3">
    <mergeCell ref="B4:K4"/>
    <mergeCell ref="B6:K6"/>
    <mergeCell ref="B14:C14"/>
  </mergeCells>
  <pageMargins left="0.25" right="0.25" top="0.75" bottom="0.75" header="0.3" footer="0.3"/>
  <pageSetup paperSize="5" scale="52" orientation="landscape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DESPACHO</vt:lpstr>
      <vt:lpstr>GERENCIA GRAL</vt:lpstr>
      <vt:lpstr>CONTABILIDAD</vt:lpstr>
      <vt:lpstr>DESARROLLO HNO</vt:lpstr>
      <vt:lpstr>UATM</vt:lpstr>
      <vt:lpstr>REG.</vt:lpstr>
      <vt:lpstr>MERC.MLES</vt:lpstr>
      <vt:lpstr>TIANGUE Y RASTRO</vt:lpstr>
      <vt:lpstr>AIP</vt:lpstr>
      <vt:lpstr>POLICIA1</vt:lpstr>
      <vt:lpstr>POLICIAS 2</vt:lpstr>
      <vt:lpstr>SERVICIOS GENERALES</vt:lpstr>
      <vt:lpstr>ASEO 1</vt:lpstr>
      <vt:lpstr>CENTRO DE FORMACION </vt:lpstr>
      <vt:lpstr>GESTION T.</vt:lpstr>
      <vt:lpstr>UNIDAD JURIDICA</vt:lpstr>
      <vt:lpstr>CONTRATO</vt:lpstr>
      <vt:lpstr>CONTRATO NUEVO</vt:lpstr>
      <vt:lpstr>DESPACHO!Área_de_impresión</vt:lpstr>
      <vt:lpstr>MERC.MLES!Área_de_impresión</vt:lpstr>
    </vt:vector>
  </TitlesOfParts>
  <Company>ALCALDIA MUNICIPAL DE SN. FCO.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Admin</cp:lastModifiedBy>
  <cp:lastPrinted>2019-06-21T15:08:02Z</cp:lastPrinted>
  <dcterms:created xsi:type="dcterms:W3CDTF">2002-01-15T14:42:07Z</dcterms:created>
  <dcterms:modified xsi:type="dcterms:W3CDTF">2020-03-12T20:25:40Z</dcterms:modified>
</cp:coreProperties>
</file>