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LISON 2019 A\PLANILLA PARA ACESSO2019\JOSEPH  NUEVA 2019\MAYO\"/>
    </mc:Choice>
  </mc:AlternateContent>
  <xr:revisionPtr revIDLastSave="0" documentId="13_ncr:1_{A7FD5704-556A-4A9F-A7AE-31AF3C7E1C17}" xr6:coauthVersionLast="45" xr6:coauthVersionMax="45" xr10:uidLastSave="{00000000-0000-0000-0000-000000000000}"/>
  <bookViews>
    <workbookView xWindow="-120" yWindow="-120" windowWidth="20730" windowHeight="11160" firstSheet="14" activeTab="16" xr2:uid="{00000000-000D-0000-FFFF-FFFF00000000}"/>
  </bookViews>
  <sheets>
    <sheet name="DESPACHO" sheetId="17" r:id="rId1"/>
    <sheet name="GERENCIA GRAL" sheetId="120" r:id="rId2"/>
    <sheet name="CONTABILIDAD" sheetId="107" r:id="rId3"/>
    <sheet name="DESARROLLO HNO" sheetId="105" r:id="rId4"/>
    <sheet name="UATM" sheetId="108" r:id="rId5"/>
    <sheet name="REG." sheetId="109" r:id="rId6"/>
    <sheet name="MERC.MLES" sheetId="121" r:id="rId7"/>
    <sheet name="TIANGUE Y RASTRO" sheetId="7" r:id="rId8"/>
    <sheet name="AIP" sheetId="112" r:id="rId9"/>
    <sheet name="POLICIA1" sheetId="113" r:id="rId10"/>
    <sheet name="POLICIAS 2" sheetId="114" r:id="rId11"/>
    <sheet name="SERVICIOS GENERALES" sheetId="115" r:id="rId12"/>
    <sheet name="ASEO 1" sheetId="9" r:id="rId13"/>
    <sheet name="CENTRO DE FORMACION " sheetId="117" r:id="rId14"/>
    <sheet name="GESTION T." sheetId="118" r:id="rId15"/>
    <sheet name="UNIDAD JURIDICA" sheetId="160" r:id="rId16"/>
    <sheet name="CONTRATO" sheetId="159" r:id="rId17"/>
    <sheet name="CONTRATO NUEVO" sheetId="163" r:id="rId18"/>
  </sheets>
  <definedNames>
    <definedName name="_xlnm.Print_Area" localSheetId="0">DESPACHO!$A$1:$K$30</definedName>
    <definedName name="_xlnm.Print_Area" localSheetId="6">MERC.MLES!$A$1:$M$35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163" l="1"/>
  <c r="J10" i="163"/>
  <c r="H10" i="163"/>
  <c r="G10" i="163"/>
  <c r="F10" i="163"/>
  <c r="E10" i="163"/>
  <c r="D10" i="163"/>
  <c r="J12" i="159"/>
  <c r="J11" i="159"/>
  <c r="J9" i="159"/>
  <c r="J7" i="159"/>
  <c r="I13" i="159"/>
  <c r="H13" i="159"/>
  <c r="G13" i="159"/>
  <c r="F13" i="159"/>
  <c r="E13" i="159"/>
  <c r="D13" i="159"/>
  <c r="L19" i="160"/>
  <c r="K19" i="160"/>
  <c r="D19" i="160"/>
  <c r="L7" i="160"/>
  <c r="K7" i="160"/>
  <c r="K11" i="160"/>
  <c r="K13" i="160"/>
  <c r="K15" i="160"/>
  <c r="K17" i="160"/>
  <c r="K12" i="118"/>
  <c r="J12" i="118"/>
  <c r="I12" i="118"/>
  <c r="H12" i="118"/>
  <c r="F12" i="118"/>
  <c r="E12" i="118"/>
  <c r="D12" i="118"/>
  <c r="J16" i="117"/>
  <c r="J19" i="117"/>
  <c r="I19" i="117"/>
  <c r="H19" i="117"/>
  <c r="F19" i="117"/>
  <c r="E19" i="117"/>
  <c r="D19" i="117"/>
  <c r="I12" i="9"/>
  <c r="H11" i="9"/>
  <c r="H6" i="9"/>
  <c r="H5" i="9"/>
  <c r="H14" i="9" s="1"/>
  <c r="G14" i="9"/>
  <c r="F14" i="9"/>
  <c r="E14" i="9"/>
  <c r="D14" i="9"/>
  <c r="L18" i="115"/>
  <c r="K18" i="115"/>
  <c r="J18" i="115"/>
  <c r="I18" i="115"/>
  <c r="H18" i="115"/>
  <c r="G18" i="115"/>
  <c r="F18" i="115"/>
  <c r="E18" i="115"/>
  <c r="D18" i="115"/>
  <c r="I13" i="114"/>
  <c r="H13" i="114"/>
  <c r="G13" i="114"/>
  <c r="F13" i="114"/>
  <c r="E13" i="114"/>
  <c r="D13" i="114"/>
  <c r="C13" i="114"/>
  <c r="I17" i="113"/>
  <c r="H17" i="113"/>
  <c r="G17" i="113"/>
  <c r="F17" i="113"/>
  <c r="E17" i="113"/>
  <c r="D17" i="113"/>
  <c r="C17" i="113"/>
  <c r="I15" i="112"/>
  <c r="G15" i="112"/>
  <c r="I13" i="112"/>
  <c r="I10" i="112"/>
  <c r="I8" i="112"/>
  <c r="I6" i="112"/>
  <c r="H15" i="112"/>
  <c r="F15" i="112"/>
  <c r="E15" i="112"/>
  <c r="D15" i="112"/>
  <c r="I18" i="7"/>
  <c r="I16" i="7"/>
  <c r="I15" i="7"/>
  <c r="I14" i="7"/>
  <c r="I13" i="7"/>
  <c r="I12" i="7"/>
  <c r="I10" i="7"/>
  <c r="I9" i="7"/>
  <c r="I7" i="7"/>
  <c r="I6" i="7"/>
  <c r="H19" i="7"/>
  <c r="G19" i="7"/>
  <c r="F19" i="7"/>
  <c r="E19" i="7"/>
  <c r="D19" i="7"/>
  <c r="H8" i="121"/>
  <c r="H7" i="121"/>
  <c r="H6" i="121"/>
  <c r="H5" i="121"/>
  <c r="H9" i="121"/>
  <c r="G9" i="121"/>
  <c r="F9" i="121"/>
  <c r="E9" i="121"/>
  <c r="D9" i="121"/>
  <c r="J13" i="109"/>
  <c r="I13" i="109"/>
  <c r="H13" i="109"/>
  <c r="G13" i="109"/>
  <c r="F13" i="109"/>
  <c r="E13" i="109"/>
  <c r="D13" i="109"/>
  <c r="J7" i="108"/>
  <c r="J6" i="108"/>
  <c r="G5" i="108"/>
  <c r="G14" i="108" s="1"/>
  <c r="H5" i="108"/>
  <c r="J5" i="108"/>
  <c r="J14" i="108" s="1"/>
  <c r="I14" i="108"/>
  <c r="H14" i="108"/>
  <c r="F14" i="108"/>
  <c r="E14" i="108"/>
  <c r="D14" i="108"/>
  <c r="K16" i="105"/>
  <c r="J16" i="105"/>
  <c r="I16" i="105"/>
  <c r="H16" i="105"/>
  <c r="G16" i="105"/>
  <c r="F16" i="105"/>
  <c r="E16" i="105"/>
  <c r="D16" i="105"/>
  <c r="J20" i="107"/>
  <c r="I20" i="107"/>
  <c r="H20" i="107"/>
  <c r="G20" i="107"/>
  <c r="F20" i="107"/>
  <c r="E20" i="107"/>
  <c r="D20" i="107"/>
  <c r="J13" i="120"/>
  <c r="J12" i="120"/>
  <c r="J11" i="120"/>
  <c r="J10" i="120"/>
  <c r="J9" i="120"/>
  <c r="I14" i="120"/>
  <c r="H14" i="120"/>
  <c r="G14" i="120"/>
  <c r="F14" i="120"/>
  <c r="E14" i="120"/>
  <c r="D14" i="120"/>
  <c r="J13" i="17"/>
  <c r="I13" i="17"/>
  <c r="H13" i="17"/>
  <c r="G13" i="17"/>
  <c r="F13" i="17"/>
  <c r="E13" i="17"/>
  <c r="D13" i="17"/>
  <c r="G24" i="163"/>
  <c r="G23" i="163"/>
  <c r="D24" i="163"/>
  <c r="D23" i="163"/>
  <c r="K17" i="163"/>
  <c r="K16" i="163"/>
  <c r="F17" i="163"/>
  <c r="F16" i="163"/>
  <c r="C17" i="163"/>
  <c r="C16" i="163"/>
  <c r="F25" i="159"/>
  <c r="F24" i="159"/>
  <c r="C25" i="159"/>
  <c r="C24" i="159"/>
  <c r="K20" i="159"/>
  <c r="K19" i="159"/>
  <c r="F20" i="159"/>
  <c r="F19" i="159"/>
  <c r="C20" i="159"/>
  <c r="C19" i="159"/>
  <c r="E29" i="160"/>
  <c r="E28" i="160"/>
  <c r="C29" i="160"/>
  <c r="C28" i="160"/>
  <c r="L25" i="160"/>
  <c r="L24" i="160"/>
  <c r="F25" i="160"/>
  <c r="F24" i="160"/>
  <c r="C25" i="160"/>
  <c r="C24" i="160"/>
  <c r="F20" i="118"/>
  <c r="F19" i="118"/>
  <c r="C20" i="118"/>
  <c r="C19" i="118"/>
  <c r="K16" i="118"/>
  <c r="K15" i="118"/>
  <c r="F16" i="118"/>
  <c r="F15" i="118"/>
  <c r="C16" i="118"/>
  <c r="C15" i="118"/>
  <c r="D26" i="117"/>
  <c r="D25" i="117"/>
  <c r="K22" i="117"/>
  <c r="K21" i="117"/>
  <c r="F22" i="117"/>
  <c r="F21" i="117"/>
  <c r="C22" i="117"/>
  <c r="C21" i="117"/>
  <c r="D24" i="9"/>
  <c r="D23" i="9"/>
  <c r="I20" i="9"/>
  <c r="I19" i="9"/>
  <c r="F20" i="9"/>
  <c r="F19" i="9"/>
  <c r="C20" i="9"/>
  <c r="C19" i="9"/>
  <c r="G27" i="115"/>
  <c r="G26" i="115"/>
  <c r="D27" i="115"/>
  <c r="D26" i="115"/>
  <c r="J22" i="115"/>
  <c r="J21" i="115"/>
  <c r="F22" i="115"/>
  <c r="F21" i="115"/>
  <c r="C22" i="115"/>
  <c r="C21" i="115"/>
  <c r="E23" i="114"/>
  <c r="E22" i="114"/>
  <c r="B23" i="114"/>
  <c r="B22" i="114"/>
  <c r="I18" i="114"/>
  <c r="I17" i="114"/>
  <c r="E18" i="114"/>
  <c r="E17" i="114"/>
  <c r="B18" i="114"/>
  <c r="B17" i="114"/>
  <c r="E27" i="113"/>
  <c r="E26" i="113"/>
  <c r="B27" i="113"/>
  <c r="B26" i="113"/>
  <c r="I22" i="113"/>
  <c r="I21" i="113"/>
  <c r="E22" i="113"/>
  <c r="E21" i="113"/>
  <c r="B22" i="113"/>
  <c r="B21" i="113"/>
  <c r="H23" i="112"/>
  <c r="H22" i="112"/>
  <c r="D23" i="112"/>
  <c r="D22" i="112"/>
  <c r="J19" i="112"/>
  <c r="J18" i="112"/>
  <c r="F19" i="112"/>
  <c r="F18" i="112"/>
  <c r="C19" i="112"/>
  <c r="C18" i="112"/>
  <c r="H28" i="7"/>
  <c r="H27" i="7"/>
  <c r="D28" i="7"/>
  <c r="D27" i="7"/>
  <c r="J24" i="7"/>
  <c r="J23" i="7"/>
  <c r="F24" i="7"/>
  <c r="F23" i="7"/>
  <c r="C24" i="7"/>
  <c r="C23" i="7"/>
  <c r="F19" i="121"/>
  <c r="F18" i="121"/>
  <c r="C19" i="121"/>
  <c r="C18" i="121"/>
  <c r="H14" i="121"/>
  <c r="H13" i="121"/>
  <c r="E14" i="121"/>
  <c r="E13" i="121"/>
  <c r="C14" i="121"/>
  <c r="C13" i="121"/>
  <c r="H24" i="109"/>
  <c r="H23" i="109"/>
  <c r="D24" i="109"/>
  <c r="D23" i="109"/>
  <c r="J18" i="109"/>
  <c r="J17" i="109"/>
  <c r="F18" i="109"/>
  <c r="F17" i="109"/>
  <c r="C18" i="109"/>
  <c r="C17" i="109"/>
  <c r="E25" i="108"/>
  <c r="E24" i="108"/>
  <c r="C25" i="108"/>
  <c r="C24" i="108"/>
  <c r="I21" i="108"/>
  <c r="I20" i="108"/>
  <c r="E21" i="108"/>
  <c r="E20" i="108"/>
  <c r="C21" i="108"/>
  <c r="C20" i="108"/>
  <c r="G27" i="105"/>
  <c r="G26" i="105"/>
  <c r="D26" i="105"/>
  <c r="D27" i="105"/>
  <c r="L22" i="105"/>
  <c r="L21" i="105"/>
  <c r="G22" i="105"/>
  <c r="G21" i="105"/>
  <c r="C22" i="105"/>
  <c r="C21" i="105"/>
  <c r="H29" i="107"/>
  <c r="H28" i="107"/>
  <c r="D29" i="107"/>
  <c r="D28" i="107"/>
  <c r="J25" i="107"/>
  <c r="J24" i="107"/>
  <c r="F25" i="107"/>
  <c r="F24" i="107"/>
  <c r="C25" i="107"/>
  <c r="C24" i="107"/>
  <c r="G26" i="120"/>
  <c r="G25" i="120"/>
  <c r="C26" i="120"/>
  <c r="C25" i="120"/>
  <c r="J21" i="120"/>
  <c r="J20" i="120"/>
  <c r="F21" i="120"/>
  <c r="F20" i="120"/>
  <c r="C21" i="120"/>
  <c r="C20" i="120"/>
  <c r="E2" i="118"/>
  <c r="E4" i="160" s="1"/>
  <c r="E2" i="159" s="1"/>
  <c r="E2" i="163" s="1"/>
  <c r="E5" i="120"/>
  <c r="D5" i="107" s="1"/>
  <c r="E3" i="105" s="1"/>
  <c r="E2" i="108" s="1"/>
  <c r="E2" i="109" s="1"/>
  <c r="F1" i="121" s="1"/>
  <c r="E2" i="7" s="1"/>
  <c r="C3" i="113"/>
  <c r="J10" i="117"/>
  <c r="K10" i="117" s="1"/>
  <c r="I19" i="7" l="1"/>
  <c r="J14" i="120"/>
  <c r="K12" i="159"/>
  <c r="H12" i="9"/>
  <c r="I11" i="9"/>
  <c r="K16" i="115"/>
  <c r="L16" i="115" s="1"/>
  <c r="H11" i="114"/>
  <c r="I11" i="114" s="1"/>
  <c r="H15" i="113"/>
  <c r="I15" i="113" s="1"/>
  <c r="H14" i="113"/>
  <c r="I14" i="113" s="1"/>
  <c r="K8" i="115"/>
  <c r="L8" i="115" s="1"/>
  <c r="J9" i="105"/>
  <c r="K9" i="105" s="1"/>
  <c r="J8" i="105"/>
  <c r="K8" i="105" s="1"/>
  <c r="J6" i="117" l="1"/>
  <c r="K6" i="117" s="1"/>
  <c r="J7" i="117"/>
  <c r="K7" i="117" s="1"/>
  <c r="J8" i="117"/>
  <c r="K8" i="117" s="1"/>
  <c r="J9" i="117"/>
  <c r="K9" i="117" s="1"/>
  <c r="J11" i="117"/>
  <c r="K11" i="117" s="1"/>
  <c r="J12" i="117"/>
  <c r="K12" i="117" s="1"/>
  <c r="E14" i="117"/>
  <c r="K16" i="117"/>
  <c r="K19" i="117" s="1"/>
  <c r="J17" i="117"/>
  <c r="K17" i="117" s="1"/>
  <c r="J18" i="117"/>
  <c r="K18" i="117" s="1"/>
  <c r="G19" i="117"/>
  <c r="K6" i="115"/>
  <c r="L6" i="115"/>
  <c r="H7" i="113"/>
  <c r="I7" i="113" s="1"/>
  <c r="H8" i="113"/>
  <c r="I8" i="113" s="1"/>
  <c r="H9" i="113"/>
  <c r="I9" i="113" s="1"/>
  <c r="H10" i="113"/>
  <c r="I10" i="113" s="1"/>
  <c r="H11" i="113"/>
  <c r="I11" i="113" s="1"/>
  <c r="H12" i="113"/>
  <c r="I12" i="113" s="1"/>
  <c r="H13" i="113"/>
  <c r="I13" i="113" s="1"/>
  <c r="H16" i="113"/>
  <c r="I16" i="113" s="1"/>
  <c r="J14" i="117" l="1"/>
  <c r="K14" i="117" s="1"/>
  <c r="I14" i="112" l="1"/>
  <c r="J14" i="112" s="1"/>
  <c r="I10" i="163" l="1"/>
  <c r="H6" i="159"/>
  <c r="G6" i="159"/>
  <c r="F6" i="159"/>
  <c r="E6" i="159"/>
  <c r="D6" i="159"/>
  <c r="J11" i="118"/>
  <c r="K11" i="118" s="1"/>
  <c r="J9" i="118"/>
  <c r="K9" i="118" s="1"/>
  <c r="J8" i="118"/>
  <c r="G12" i="118"/>
  <c r="H13" i="9"/>
  <c r="I13" i="9" s="1"/>
  <c r="H10" i="9"/>
  <c r="I10" i="9" s="1"/>
  <c r="H9" i="9"/>
  <c r="I9" i="9" s="1"/>
  <c r="H8" i="9"/>
  <c r="I8" i="9" s="1"/>
  <c r="H7" i="9"/>
  <c r="I7" i="9" s="1"/>
  <c r="I5" i="9"/>
  <c r="K17" i="115"/>
  <c r="L17" i="115" s="1"/>
  <c r="K15" i="115"/>
  <c r="L15" i="115" s="1"/>
  <c r="K14" i="115"/>
  <c r="L14" i="115" s="1"/>
  <c r="K12" i="115"/>
  <c r="L12" i="115" s="1"/>
  <c r="J13" i="112"/>
  <c r="I12" i="112"/>
  <c r="J12" i="112" s="1"/>
  <c r="I11" i="112"/>
  <c r="J11" i="112" s="1"/>
  <c r="J10" i="112"/>
  <c r="I9" i="112"/>
  <c r="J9" i="112" s="1"/>
  <c r="K8" i="118" l="1"/>
  <c r="J17" i="160"/>
  <c r="I17" i="160"/>
  <c r="H17" i="160"/>
  <c r="G17" i="160"/>
  <c r="F17" i="160"/>
  <c r="J15" i="160"/>
  <c r="I15" i="160"/>
  <c r="H15" i="160"/>
  <c r="G15" i="160"/>
  <c r="F15" i="160"/>
  <c r="J13" i="160"/>
  <c r="I13" i="160"/>
  <c r="H13" i="160"/>
  <c r="G13" i="160"/>
  <c r="F13" i="160"/>
  <c r="E13" i="160"/>
  <c r="J11" i="160"/>
  <c r="I11" i="160"/>
  <c r="H11" i="160"/>
  <c r="G11" i="160"/>
  <c r="F11" i="160"/>
  <c r="E11" i="160"/>
  <c r="J7" i="160"/>
  <c r="I7" i="160"/>
  <c r="H7" i="160"/>
  <c r="G7" i="160"/>
  <c r="F7" i="160"/>
  <c r="E7" i="160"/>
  <c r="D15" i="160"/>
  <c r="D11" i="160"/>
  <c r="D7" i="160"/>
  <c r="D5" i="108"/>
  <c r="H19" i="160" l="1"/>
  <c r="I19" i="160"/>
  <c r="F19" i="160"/>
  <c r="J19" i="160"/>
  <c r="G19" i="160"/>
  <c r="G6" i="121" l="1"/>
  <c r="I8" i="109" l="1"/>
  <c r="J8" i="109" s="1"/>
  <c r="I7" i="109" l="1"/>
  <c r="J7" i="109" s="1"/>
  <c r="I6" i="109"/>
  <c r="H7" i="114"/>
  <c r="I7" i="114" s="1"/>
  <c r="G5" i="121"/>
  <c r="K13" i="115" l="1"/>
  <c r="L13" i="115" s="1"/>
  <c r="J6" i="109"/>
  <c r="H9" i="114"/>
  <c r="I9" i="114" s="1"/>
  <c r="I6" i="9" l="1"/>
  <c r="I14" i="9" s="1"/>
  <c r="K9" i="115" l="1"/>
  <c r="L9" i="115" s="1"/>
  <c r="I12" i="17" l="1"/>
  <c r="J12" i="17" s="1"/>
  <c r="I11" i="17"/>
  <c r="J11" i="17" s="1"/>
  <c r="I9" i="17"/>
  <c r="J9" i="17" l="1"/>
  <c r="H6" i="114" l="1"/>
  <c r="I6" i="114" s="1"/>
  <c r="G7" i="121"/>
  <c r="I9" i="109"/>
  <c r="J9" i="109" l="1"/>
  <c r="J14" i="105"/>
  <c r="K14" i="105" s="1"/>
  <c r="K11" i="120"/>
  <c r="H8" i="114" l="1"/>
  <c r="I8" i="114" s="1"/>
  <c r="H10" i="114" l="1"/>
  <c r="I10" i="107" l="1"/>
  <c r="J10" i="107" s="1"/>
  <c r="H12" i="114" l="1"/>
  <c r="I12" i="114" l="1"/>
  <c r="J6" i="163" l="1"/>
  <c r="K8" i="160"/>
  <c r="G8" i="121"/>
  <c r="L8" i="160" l="1"/>
  <c r="K6" i="163"/>
  <c r="K9" i="159" l="1"/>
  <c r="J13" i="105" l="1"/>
  <c r="J15" i="105"/>
  <c r="K15" i="105" s="1"/>
  <c r="J9" i="163"/>
  <c r="K9" i="163" s="1"/>
  <c r="J8" i="163"/>
  <c r="K8" i="163" l="1"/>
  <c r="J8" i="112"/>
  <c r="J6" i="112" l="1"/>
  <c r="J15" i="112" s="1"/>
  <c r="K12" i="160" l="1"/>
  <c r="K9" i="160"/>
  <c r="L12" i="160" l="1"/>
  <c r="L11" i="160" l="1"/>
  <c r="K10" i="160" l="1"/>
  <c r="D13" i="160"/>
  <c r="K14" i="160"/>
  <c r="E15" i="160"/>
  <c r="K16" i="160"/>
  <c r="D17" i="160"/>
  <c r="E17" i="160"/>
  <c r="K18" i="160"/>
  <c r="I6" i="159"/>
  <c r="E19" i="160" l="1"/>
  <c r="L14" i="160"/>
  <c r="L18" i="160"/>
  <c r="L10" i="160"/>
  <c r="J6" i="159"/>
  <c r="J13" i="159" s="1"/>
  <c r="K11" i="159"/>
  <c r="K7" i="159"/>
  <c r="L9" i="160"/>
  <c r="L16" i="160"/>
  <c r="L15" i="160" l="1"/>
  <c r="L13" i="160"/>
  <c r="L17" i="160"/>
  <c r="K6" i="159"/>
  <c r="K13" i="159" s="1"/>
  <c r="I12" i="109" l="1"/>
  <c r="J12" i="109" s="1"/>
  <c r="I12" i="108" l="1"/>
  <c r="I5" i="108"/>
  <c r="J13" i="108"/>
  <c r="J12" i="108" s="1"/>
  <c r="H5" i="114" l="1"/>
  <c r="J7" i="7"/>
  <c r="I5" i="114" l="1"/>
  <c r="J9" i="7"/>
  <c r="J10" i="7"/>
  <c r="J12" i="7"/>
  <c r="J18" i="7" l="1"/>
  <c r="J16" i="7"/>
  <c r="J15" i="7"/>
  <c r="J7" i="118" l="1"/>
  <c r="K7" i="118" l="1"/>
  <c r="K6" i="108" l="1"/>
  <c r="K5" i="108" s="1"/>
  <c r="K14" i="108" s="1"/>
  <c r="D12" i="108"/>
  <c r="J8" i="108"/>
  <c r="K8" i="108" s="1"/>
  <c r="K7" i="108"/>
  <c r="J9" i="108"/>
  <c r="K9" i="108" s="1"/>
  <c r="J10" i="108"/>
  <c r="K10" i="108" s="1"/>
  <c r="J11" i="108"/>
  <c r="K11" i="108" s="1"/>
  <c r="E5" i="108"/>
  <c r="G12" i="108"/>
  <c r="H12" i="108"/>
  <c r="F5" i="108"/>
  <c r="E12" i="108"/>
  <c r="F12" i="108"/>
  <c r="I19" i="107"/>
  <c r="J19" i="107" s="1"/>
  <c r="J12" i="105"/>
  <c r="K12" i="105" s="1"/>
  <c r="K13" i="105"/>
  <c r="J11" i="105"/>
  <c r="K11" i="105" s="1"/>
  <c r="J7" i="105"/>
  <c r="K10" i="115"/>
  <c r="L10" i="115" s="1"/>
  <c r="I9" i="107"/>
  <c r="K13" i="120"/>
  <c r="K12" i="120"/>
  <c r="K10" i="120"/>
  <c r="I11" i="109"/>
  <c r="K7" i="115"/>
  <c r="I10" i="114"/>
  <c r="J14" i="7"/>
  <c r="J13" i="7"/>
  <c r="I18" i="107"/>
  <c r="J18" i="107" s="1"/>
  <c r="I17" i="107"/>
  <c r="J17" i="107" s="1"/>
  <c r="I16" i="107"/>
  <c r="J16" i="107" s="1"/>
  <c r="I15" i="107"/>
  <c r="J15" i="107" s="1"/>
  <c r="I14" i="107"/>
  <c r="J14" i="107" s="1"/>
  <c r="I13" i="107"/>
  <c r="J13" i="107" s="1"/>
  <c r="I11" i="107"/>
  <c r="J11" i="107" s="1"/>
  <c r="J6" i="7"/>
  <c r="J19" i="7" s="1"/>
  <c r="J9" i="107" l="1"/>
  <c r="J11" i="109"/>
  <c r="K7" i="105"/>
  <c r="K9" i="120"/>
  <c r="K14" i="120" s="1"/>
  <c r="L7" i="115"/>
  <c r="K13" i="108"/>
  <c r="K12" i="108" s="1"/>
</calcChain>
</file>

<file path=xl/sharedStrings.xml><?xml version="1.0" encoding="utf-8"?>
<sst xmlns="http://schemas.openxmlformats.org/spreadsheetml/2006/main" count="419" uniqueCount="181">
  <si>
    <t>INPEP</t>
  </si>
  <si>
    <t>CARGO</t>
  </si>
  <si>
    <t>I S S S</t>
  </si>
  <si>
    <t>AGEPYM</t>
  </si>
  <si>
    <t>RENTA</t>
  </si>
  <si>
    <t>CRECER</t>
  </si>
  <si>
    <t>AUDITORIA INTERNA</t>
  </si>
  <si>
    <t>ISSS</t>
  </si>
  <si>
    <t xml:space="preserve">F I R M A S </t>
  </si>
  <si>
    <t xml:space="preserve">TOTAL. . . . . . . . . . . . . . . . . . . . . </t>
  </si>
  <si>
    <t xml:space="preserve">                 </t>
  </si>
  <si>
    <t>IPSFA</t>
  </si>
  <si>
    <t>TOTAL.............................................</t>
  </si>
  <si>
    <t>POLICIA MUNICIPAL</t>
  </si>
  <si>
    <t>#</t>
  </si>
  <si>
    <t>SUELDO  MENSUAL</t>
  </si>
  <si>
    <t xml:space="preserve">I S S S </t>
  </si>
  <si>
    <t>AFP´S CONFIA</t>
  </si>
  <si>
    <t>TOTAL DE DESCUENTO</t>
  </si>
  <si>
    <t>LIQUIDO  A  PAGAR</t>
  </si>
  <si>
    <t>FIRMA</t>
  </si>
  <si>
    <t>AFP´S CRECER</t>
  </si>
  <si>
    <t>SUELDO MENSUAL</t>
  </si>
  <si>
    <t>AFP´S  CRECER</t>
  </si>
  <si>
    <t>TOTAL DE DESC.</t>
  </si>
  <si>
    <t>FIRMAS</t>
  </si>
  <si>
    <t>TOTAL  DE   DESC.</t>
  </si>
  <si>
    <t>LIQUIDO  A   PAGAR</t>
  </si>
  <si>
    <t>CONTABILIDAD</t>
  </si>
  <si>
    <t xml:space="preserve">CARGO   </t>
  </si>
  <si>
    <t xml:space="preserve">LIQUIDO A PAGAR </t>
  </si>
  <si>
    <t>REGISTRO DEL ESTADO FAMILIAR</t>
  </si>
  <si>
    <t>Policia Mpal</t>
  </si>
  <si>
    <t>SCOTIBANK</t>
  </si>
  <si>
    <t>GERENCIA GENERAL</t>
  </si>
  <si>
    <t>TESORERIA MUNICIPAL</t>
  </si>
  <si>
    <t>Concerje</t>
  </si>
  <si>
    <t>DESARROLLO HUMANO</t>
  </si>
  <si>
    <t>GESTION TERRITORIAL Y ORGANIZACIÓN COMUNITARIA</t>
  </si>
  <si>
    <t>MERCADOS MUNICIPALES</t>
  </si>
  <si>
    <t xml:space="preserve"> UNIDAD DE ADQUISICIONES Y CONTRATACIONES, UACI</t>
  </si>
  <si>
    <t xml:space="preserve"> $        -  </t>
  </si>
  <si>
    <t xml:space="preserve"> $          -  </t>
  </si>
  <si>
    <t xml:space="preserve"> Delegado Contravencional </t>
  </si>
  <si>
    <t>................................</t>
  </si>
  <si>
    <t>Contadora Municipal</t>
  </si>
  <si>
    <t>Motorista de Camión Recolector</t>
  </si>
  <si>
    <t>Instructora de Corte y Confección</t>
  </si>
  <si>
    <t>Guarda Parques</t>
  </si>
  <si>
    <t>Policia Municipal</t>
  </si>
  <si>
    <t xml:space="preserve"> </t>
  </si>
  <si>
    <t xml:space="preserve">Asistente </t>
  </si>
  <si>
    <t>AFP"S CRECER</t>
  </si>
  <si>
    <t>AFP CRECER</t>
  </si>
  <si>
    <t>TOTAL...........................................................................</t>
  </si>
  <si>
    <t>……………………………</t>
  </si>
  <si>
    <t>……………………………..</t>
  </si>
  <si>
    <t>Instructora de Informatica</t>
  </si>
  <si>
    <t>DESC. LLEGADAS TARD./SEPT./2016</t>
  </si>
  <si>
    <t>ACESSO A LA INFORMACION PUBLICA Y ARCHIVO INTITUCIONAL</t>
  </si>
  <si>
    <t>…………………………………</t>
  </si>
  <si>
    <t xml:space="preserve"> $           -  </t>
  </si>
  <si>
    <t xml:space="preserve"> Motorista </t>
  </si>
  <si>
    <t>...................</t>
  </si>
  <si>
    <t>.........................</t>
  </si>
  <si>
    <t>DESPACHO MUNICIPAL</t>
  </si>
  <si>
    <t xml:space="preserve">Tecnico </t>
  </si>
  <si>
    <t>POLICIA MUNCIPAL</t>
  </si>
  <si>
    <t>ASEO Y ORNATO PUBLICO</t>
  </si>
  <si>
    <t xml:space="preserve">COMUNICACIONES </t>
  </si>
  <si>
    <t>RECURSOS NATURALES Y GESTION AMBIENTAL</t>
  </si>
  <si>
    <t>....................</t>
  </si>
  <si>
    <t xml:space="preserve">Encargado de  Recuperacion de Mora </t>
  </si>
  <si>
    <t>Auxiliar de Mantenimiento General</t>
  </si>
  <si>
    <t xml:space="preserve">Jefe </t>
  </si>
  <si>
    <t xml:space="preserve">Motorista </t>
  </si>
  <si>
    <t>Cajera</t>
  </si>
  <si>
    <t>Auxiliar</t>
  </si>
  <si>
    <t>Asistente</t>
  </si>
  <si>
    <t>…………………</t>
  </si>
  <si>
    <t>Promotora de Fomento al Emprendurismo</t>
  </si>
  <si>
    <t>CEMENTERIOS MUNICIPALES</t>
  </si>
  <si>
    <t>Digitadora</t>
  </si>
  <si>
    <t>Panteonero</t>
  </si>
  <si>
    <t>………………………</t>
  </si>
  <si>
    <t>AFPS CRECER</t>
  </si>
  <si>
    <t>Tesorero Municipal</t>
  </si>
  <si>
    <t>Jefe de UACI</t>
  </si>
  <si>
    <t>ASEO  Y ORNATO PUBLICO</t>
  </si>
  <si>
    <t>Instrutora de Panaderia y Cocina</t>
  </si>
  <si>
    <t>Motorista del camion Recolector</t>
  </si>
  <si>
    <t>Gestor de Mora Judicial</t>
  </si>
  <si>
    <t>UATM, CIFRA: 18-9319-1-0102-2-000-51201</t>
  </si>
  <si>
    <t>Asistente   del Rastro Mpal.</t>
  </si>
  <si>
    <t>UNIDAD CONTRAVENCIONAL MUNICIPAL</t>
  </si>
  <si>
    <t>0202  POLICIA MUNICIPAL</t>
  </si>
  <si>
    <t>MANTENIMIENTO  GENERALES</t>
  </si>
  <si>
    <t>Recepcionista</t>
  </si>
  <si>
    <t>Asistente UACI</t>
  </si>
  <si>
    <t>Inspector</t>
  </si>
  <si>
    <t>Responsable de Catastro Inmuebles</t>
  </si>
  <si>
    <t>Notificador UATM</t>
  </si>
  <si>
    <t>DESARROLLO URBANO</t>
  </si>
  <si>
    <t>Cobrador y Notificador  de Mercados</t>
  </si>
  <si>
    <t>Tecnico en Asistencia Turistica</t>
  </si>
  <si>
    <t>0202 UNIDAD DE LA MUJER; CENTRO DE FORMACION Y PRODUCCION DE LA MUJER (CFPM)</t>
  </si>
  <si>
    <t>Asistente de Organización Comunitario (Comico Mpal)</t>
  </si>
  <si>
    <t>Asistente de Comunicaciones</t>
  </si>
  <si>
    <t>Asistente de Recursos Naturales y Gestion Ambiental</t>
  </si>
  <si>
    <t>Asistente de Arhivo Inst.</t>
  </si>
  <si>
    <t>........................</t>
  </si>
  <si>
    <t>Jefe de Desarrollo Humano</t>
  </si>
  <si>
    <t>Jefa de la Unidad de la Mujer</t>
  </si>
  <si>
    <t>Asistente de Gerencia</t>
  </si>
  <si>
    <t xml:space="preserve">TOTAL. . . . . . . . . . . . . . . . . . . . . . . . . . . . . . . . . . . . . . . . . . . . . </t>
  </si>
  <si>
    <t xml:space="preserve">TOTAL. . . . . . . . . . . . . . . . . . . . . . . . . . . . . . . </t>
  </si>
  <si>
    <t>EDUCACION CULTURA Y DEPORTES</t>
  </si>
  <si>
    <t>Encargada de Cementerio</t>
  </si>
  <si>
    <t>Encargado de Rastro y Tiangue Mpal.</t>
  </si>
  <si>
    <t>TIANGUE Y RASTRO</t>
  </si>
  <si>
    <r>
      <rPr>
        <sz val="8"/>
        <color indexed="8"/>
        <rFont val="Calibri"/>
        <family val="2"/>
      </rPr>
      <t xml:space="preserve">CIFRA PRESUP: 18-9319-1-01-02-2-000-51101  </t>
    </r>
    <r>
      <rPr>
        <b/>
        <sz val="8"/>
        <color indexed="8"/>
        <rFont val="Calibri"/>
        <family val="2"/>
      </rPr>
      <t>UNIDAD  DE LA ADMINISTRACION TRIBUTARIA MUNICIPAL</t>
    </r>
  </si>
  <si>
    <t>SECRETARIO MUNICIPAL</t>
  </si>
  <si>
    <t>SECRETARIA  MUNICIPAL</t>
  </si>
  <si>
    <t xml:space="preserve">  UNIDAD JURIDICA</t>
  </si>
  <si>
    <t>ALCALDE MUNICIPAL</t>
  </si>
  <si>
    <t xml:space="preserve"> DIRECCION Y ADMINISTRACION SUPERIOR, DESPACHO MUNICIPAL 18-9319-1-0101-2-000-51101</t>
  </si>
  <si>
    <t>Planificador</t>
  </si>
  <si>
    <t xml:space="preserve">GESTION TERRITORIAL Y ORGANIZACIÓN COMUNITARIA   </t>
  </si>
  <si>
    <t>Enc. De Informatica y Soporte Tecnico</t>
  </si>
  <si>
    <t>INFORMATICA Y SOPORTE TECNICO, Cifra: 18-9319-1-0202-2-000-51201</t>
  </si>
  <si>
    <t xml:space="preserve">  POLICIA MUNICIPAL19-9319-1-0202-2-000-51201</t>
  </si>
  <si>
    <t>Jefe de Aseo Publico y Ornato</t>
  </si>
  <si>
    <t>ASEO Y ORNATO PUBLICO 18-9319-1-0202-2-000-1-51101</t>
  </si>
  <si>
    <t>Asistente  de Sub Gerencia</t>
  </si>
  <si>
    <t>Sub-Gerente Operativo</t>
  </si>
  <si>
    <t>Gerente General</t>
  </si>
  <si>
    <t>GERENCIA GENERAL   18-9319-1-0101-2-000-1-51201</t>
  </si>
  <si>
    <t>Asistente de Deporte</t>
  </si>
  <si>
    <t>Responsable de Bodega</t>
  </si>
  <si>
    <t>Ordenanza de Polideportivo</t>
  </si>
  <si>
    <t>Encargado de Mantenimiento General</t>
  </si>
  <si>
    <t>Sub Jefe de Aseo Publico y Ornato</t>
  </si>
  <si>
    <t>Sub Jefa de la Unidad de la Mujer</t>
  </si>
  <si>
    <t>Psicologo</t>
  </si>
  <si>
    <t>Encargada de niñez y Adolec.</t>
  </si>
  <si>
    <t>Asistente de  Gestion Territorial y Org. Com.</t>
  </si>
  <si>
    <t>Encargada de Gestion Territorial y Organiz. Comunit.</t>
  </si>
  <si>
    <t>AFP'S CRECER</t>
  </si>
  <si>
    <t>JEFE</t>
  </si>
  <si>
    <t>RENTA 10%</t>
  </si>
  <si>
    <t xml:space="preserve">MOTORISTA </t>
  </si>
  <si>
    <t>19-9319-1-01-02-2-51201      EDUCACION CULTURA Y DEPORTES</t>
  </si>
  <si>
    <t>Jefe</t>
  </si>
  <si>
    <t>Responsable Presupuesto</t>
  </si>
  <si>
    <t xml:space="preserve"> $             -  </t>
  </si>
  <si>
    <t>Auditora Interna</t>
  </si>
  <si>
    <t>Digitador</t>
  </si>
  <si>
    <t>Administador</t>
  </si>
  <si>
    <t>Jefa</t>
  </si>
  <si>
    <t>Confrontadora</t>
  </si>
  <si>
    <t>JURIDICO MUNICIPAL</t>
  </si>
  <si>
    <t>asistente de desarrollo Humano</t>
  </si>
  <si>
    <t>ASISTENTE DE SECRETARIA MUNICIPAL</t>
  </si>
  <si>
    <t>Instructora de Cosmetologia</t>
  </si>
  <si>
    <t>PLANILLA DE SUELDO MAYO 2019</t>
  </si>
  <si>
    <t>PLANILLA DE SUELDO 2019.</t>
  </si>
  <si>
    <t>PLANILLA DE  SUELDO DE MAYO 2019</t>
  </si>
  <si>
    <t>PLANILLA DE SUELDO DE MAYO DE 2019</t>
  </si>
  <si>
    <t>PLANILLA DE SUELDO  DEL MES DE MAYO 2019</t>
  </si>
  <si>
    <t>Tecnico encargado de catastro empresa</t>
  </si>
  <si>
    <t>SR. HERNAN JOSE TORRES ROMERO</t>
  </si>
  <si>
    <t>SINDICO MUNICIPAL</t>
  </si>
  <si>
    <t>LICDA. NAHIN ARNELGE FERRUFINO BENITEZ</t>
  </si>
  <si>
    <t>LICDA. GLORIA ISABEL VASQUEZ</t>
  </si>
  <si>
    <t>CONTADORA MPAL</t>
  </si>
  <si>
    <t>SR. MARIO ALBERTO DIAZ</t>
  </si>
  <si>
    <t>TESORERO MPAL.</t>
  </si>
  <si>
    <t>LICDA. CARINA PATRICIA FLORES</t>
  </si>
  <si>
    <t>JEFA DE DESARROLLO HUMANO</t>
  </si>
  <si>
    <t xml:space="preserve">SR. MARIO ALBERTO DIAZ </t>
  </si>
  <si>
    <t>POLICIA MPAL.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</si>
</sst>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&quot;¢&quot;* #,##0.00_);_(&quot;¢&quot;* \(#,##0.00\);_(&quot;¢&quot;* &quot;-&quot;??_);_(@_)"/>
    <numFmt numFmtId="166" formatCode="_([$$-409]* #,##0.00_);_([$$-409]* \(#,##0.00\);_([$$-409]* &quot;-&quot;??_);_(@_)"/>
    <numFmt numFmtId="167" formatCode="_-[$$-440A]* #,##0.00_-;\-[$$-440A]* #,##0.00_-;_-[$$-440A]* &quot;-&quot;??_-;_-@_-"/>
  </numFmts>
  <fonts count="1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7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7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u/>
      <sz val="10"/>
      <name val="Calibri"/>
      <family val="2"/>
    </font>
    <font>
      <sz val="12"/>
      <name val="Calibri"/>
      <family val="2"/>
    </font>
    <font>
      <sz val="11"/>
      <name val="Arial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3"/>
      <name val="Calibri"/>
      <family val="2"/>
    </font>
    <font>
      <b/>
      <sz val="11"/>
      <name val="Arial"/>
      <family val="2"/>
    </font>
    <font>
      <b/>
      <u/>
      <sz val="11"/>
      <name val="Calibri"/>
      <family val="2"/>
    </font>
    <font>
      <b/>
      <u/>
      <sz val="11"/>
      <name val="Arial"/>
      <family val="2"/>
    </font>
    <font>
      <sz val="10"/>
      <name val="Calibri"/>
      <family val="2"/>
    </font>
    <font>
      <sz val="16"/>
      <name val="Calibri"/>
      <family val="2"/>
    </font>
    <font>
      <b/>
      <sz val="13"/>
      <name val="Calibri"/>
      <family val="2"/>
    </font>
    <font>
      <sz val="14"/>
      <name val="Calibri"/>
      <family val="2"/>
    </font>
    <font>
      <b/>
      <sz val="26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Calibri"/>
      <family val="2"/>
    </font>
    <font>
      <b/>
      <sz val="7"/>
      <name val="Calibri"/>
      <family val="2"/>
    </font>
    <font>
      <b/>
      <sz val="13"/>
      <name val="Arial"/>
      <family val="2"/>
    </font>
    <font>
      <sz val="14"/>
      <name val="Arial"/>
      <family val="2"/>
    </font>
    <font>
      <sz val="12"/>
      <name val="Bookman Old Style"/>
      <family val="1"/>
    </font>
    <font>
      <b/>
      <sz val="10"/>
      <name val="Bookman Old Style"/>
      <family val="1"/>
    </font>
    <font>
      <sz val="9"/>
      <name val="Bookman Old Style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10"/>
      <color theme="0"/>
      <name val="Arial"/>
      <family val="2"/>
    </font>
    <font>
      <sz val="13"/>
      <name val="Calibri"/>
      <family val="2"/>
      <scheme val="minor"/>
    </font>
    <font>
      <b/>
      <sz val="8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</font>
    <font>
      <sz val="10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3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1"/>
      <color theme="1"/>
      <name val="Arial"/>
      <family val="2"/>
    </font>
    <font>
      <sz val="13"/>
      <color rgb="FF7030A0"/>
      <name val="Calibri"/>
      <family val="2"/>
      <scheme val="minor"/>
    </font>
    <font>
      <sz val="14"/>
      <color theme="1"/>
      <name val="Calibri"/>
      <family val="2"/>
    </font>
    <font>
      <b/>
      <sz val="13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2.5"/>
      <name val="Arial"/>
      <family val="2"/>
    </font>
    <font>
      <sz val="13.5"/>
      <name val="Calibri"/>
      <family val="2"/>
      <scheme val="minor"/>
    </font>
    <font>
      <sz val="13.5"/>
      <name val="Arial"/>
      <family val="2"/>
    </font>
    <font>
      <sz val="12.5"/>
      <name val="Calibri"/>
      <family val="2"/>
    </font>
    <font>
      <sz val="12.5"/>
      <name val="Bookman Old Style"/>
      <family val="1"/>
    </font>
    <font>
      <sz val="12.5"/>
      <color rgb="FF000000"/>
      <name val="Calibri"/>
      <family val="2"/>
    </font>
    <font>
      <sz val="12.5"/>
      <color theme="1"/>
      <name val="Calibri"/>
      <family val="2"/>
    </font>
    <font>
      <b/>
      <sz val="14"/>
      <color theme="1"/>
      <name val="Arial"/>
      <family val="2"/>
    </font>
    <font>
      <sz val="14.5"/>
      <name val="Calibri"/>
      <family val="2"/>
      <scheme val="minor"/>
    </font>
    <font>
      <sz val="14.5"/>
      <name val="Calibri"/>
      <family val="2"/>
    </font>
    <font>
      <sz val="14.5"/>
      <name val="Arial"/>
      <family val="2"/>
    </font>
    <font>
      <sz val="14"/>
      <color theme="1"/>
      <name val="Arial"/>
      <family val="2"/>
    </font>
    <font>
      <sz val="14.5"/>
      <color theme="1"/>
      <name val="Arial"/>
      <family val="2"/>
    </font>
    <font>
      <b/>
      <sz val="12"/>
      <color rgb="FFFF0000"/>
      <name val="Calibri"/>
      <family val="2"/>
    </font>
    <font>
      <sz val="12.5"/>
      <color rgb="FF7030A0"/>
      <name val="Calibri"/>
      <family val="2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</font>
    <font>
      <b/>
      <sz val="8"/>
      <color theme="1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3"/>
      <color rgb="FF000000"/>
      <name val="Calibri"/>
      <family val="2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  <font>
      <b/>
      <sz val="20"/>
      <name val="Calibri"/>
      <family val="2"/>
    </font>
    <font>
      <b/>
      <sz val="13"/>
      <color theme="1"/>
      <name val="Calibri"/>
      <family val="2"/>
    </font>
    <font>
      <b/>
      <sz val="13"/>
      <color theme="7"/>
      <name val="Calibri"/>
      <family val="2"/>
    </font>
    <font>
      <sz val="13"/>
      <color rgb="FFFF0000"/>
      <name val="Calibri"/>
      <family val="2"/>
    </font>
    <font>
      <sz val="14.5"/>
      <color theme="1"/>
      <name val="Calibri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u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rgb="FF000000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869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6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6" fontId="12" fillId="0" borderId="0" xfId="0" applyNumberFormat="1" applyFont="1"/>
    <xf numFmtId="0" fontId="13" fillId="0" borderId="0" xfId="0" applyFont="1"/>
    <xf numFmtId="0" fontId="7" fillId="0" borderId="0" xfId="0" applyFont="1" applyAlignment="1">
      <alignment horizontal="center"/>
    </xf>
    <xf numFmtId="166" fontId="7" fillId="0" borderId="0" xfId="0" applyNumberFormat="1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6" fontId="23" fillId="0" borderId="0" xfId="0" applyNumberFormat="1" applyFont="1" applyAlignment="1">
      <alignment vertical="center"/>
    </xf>
    <xf numFmtId="0" fontId="15" fillId="0" borderId="0" xfId="0" applyFont="1"/>
    <xf numFmtId="0" fontId="16" fillId="0" borderId="0" xfId="0" applyFont="1"/>
    <xf numFmtId="0" fontId="24" fillId="0" borderId="0" xfId="0" applyFont="1"/>
    <xf numFmtId="0" fontId="15" fillId="0" borderId="0" xfId="0" applyFont="1" applyAlignment="1">
      <alignment horizontal="center"/>
    </xf>
    <xf numFmtId="166" fontId="23" fillId="0" borderId="0" xfId="0" applyNumberFormat="1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wrapText="1"/>
    </xf>
    <xf numFmtId="0" fontId="27" fillId="0" borderId="0" xfId="0" applyFont="1"/>
    <xf numFmtId="44" fontId="25" fillId="0" borderId="0" xfId="0" applyNumberFormat="1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10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2" fillId="0" borderId="0" xfId="0" applyFont="1"/>
    <xf numFmtId="0" fontId="21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5" fillId="0" borderId="0" xfId="0" applyFont="1"/>
    <xf numFmtId="44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24" fillId="3" borderId="3" xfId="0" applyFont="1" applyFill="1" applyBorder="1" applyAlignment="1">
      <alignment horizontal="center" vertical="center" wrapText="1"/>
    </xf>
    <xf numFmtId="0" fontId="51" fillId="0" borderId="0" xfId="0" applyFont="1"/>
    <xf numFmtId="0" fontId="53" fillId="0" borderId="0" xfId="0" applyFont="1" applyAlignment="1">
      <alignment horizontal="center" vertical="center"/>
    </xf>
    <xf numFmtId="0" fontId="53" fillId="0" borderId="0" xfId="0" applyFont="1"/>
    <xf numFmtId="0" fontId="54" fillId="0" borderId="0" xfId="0" applyFont="1"/>
    <xf numFmtId="166" fontId="18" fillId="0" borderId="6" xfId="0" applyNumberFormat="1" applyFont="1" applyBorder="1" applyAlignment="1">
      <alignment horizontal="center" vertical="center"/>
    </xf>
    <xf numFmtId="166" fontId="27" fillId="0" borderId="7" xfId="0" applyNumberFormat="1" applyFont="1" applyBorder="1" applyAlignment="1">
      <alignment vertical="center"/>
    </xf>
    <xf numFmtId="166" fontId="27" fillId="0" borderId="4" xfId="0" applyNumberFormat="1" applyFont="1" applyBorder="1" applyAlignment="1">
      <alignment vertical="center"/>
    </xf>
    <xf numFmtId="166" fontId="27" fillId="0" borderId="4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56" fillId="0" borderId="0" xfId="0" applyFont="1"/>
    <xf numFmtId="0" fontId="57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7" fillId="0" borderId="0" xfId="0" applyFont="1" applyAlignment="1">
      <alignment vertical="center"/>
    </xf>
    <xf numFmtId="166" fontId="57" fillId="0" borderId="0" xfId="0" applyNumberFormat="1" applyFont="1" applyAlignment="1">
      <alignment vertical="center"/>
    </xf>
    <xf numFmtId="0" fontId="30" fillId="0" borderId="0" xfId="0" applyFont="1"/>
    <xf numFmtId="0" fontId="36" fillId="0" borderId="0" xfId="0" applyFont="1"/>
    <xf numFmtId="0" fontId="60" fillId="0" borderId="0" xfId="0" applyFont="1"/>
    <xf numFmtId="0" fontId="62" fillId="0" borderId="0" xfId="0" applyFont="1"/>
    <xf numFmtId="0" fontId="58" fillId="0" borderId="0" xfId="0" applyFont="1"/>
    <xf numFmtId="44" fontId="57" fillId="3" borderId="5" xfId="0" applyNumberFormat="1" applyFont="1" applyFill="1" applyBorder="1" applyAlignment="1">
      <alignment vertical="center"/>
    </xf>
    <xf numFmtId="44" fontId="64" fillId="0" borderId="0" xfId="0" applyNumberFormat="1" applyFont="1" applyAlignment="1">
      <alignment horizontal="center"/>
    </xf>
    <xf numFmtId="0" fontId="64" fillId="0" borderId="0" xfId="0" applyFont="1"/>
    <xf numFmtId="0" fontId="65" fillId="0" borderId="0" xfId="0" applyFont="1" applyAlignment="1">
      <alignment horizontal="center"/>
    </xf>
    <xf numFmtId="0" fontId="65" fillId="0" borderId="0" xfId="0" applyFont="1"/>
    <xf numFmtId="0" fontId="66" fillId="0" borderId="0" xfId="0" applyFont="1"/>
    <xf numFmtId="166" fontId="65" fillId="0" borderId="0" xfId="0" applyNumberFormat="1" applyFont="1"/>
    <xf numFmtId="0" fontId="53" fillId="3" borderId="10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57" fillId="0" borderId="14" xfId="0" applyFont="1" applyBorder="1" applyAlignment="1">
      <alignment horizontal="center" vertical="center" wrapText="1"/>
    </xf>
    <xf numFmtId="166" fontId="27" fillId="3" borderId="4" xfId="0" applyNumberFormat="1" applyFont="1" applyFill="1" applyBorder="1" applyAlignment="1">
      <alignment vertical="center"/>
    </xf>
    <xf numFmtId="0" fontId="53" fillId="0" borderId="0" xfId="0" applyFont="1" applyAlignment="1">
      <alignment vertical="center"/>
    </xf>
    <xf numFmtId="0" fontId="57" fillId="0" borderId="0" xfId="0" applyFont="1"/>
    <xf numFmtId="0" fontId="27" fillId="0" borderId="16" xfId="0" applyFont="1" applyBorder="1" applyAlignment="1">
      <alignment horizontal="center" vertical="center"/>
    </xf>
    <xf numFmtId="166" fontId="27" fillId="3" borderId="19" xfId="0" applyNumberFormat="1" applyFont="1" applyFill="1" applyBorder="1" applyAlignment="1">
      <alignment vertical="center"/>
    </xf>
    <xf numFmtId="0" fontId="57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6" fontId="14" fillId="3" borderId="19" xfId="0" applyNumberFormat="1" applyFont="1" applyFill="1" applyBorder="1" applyAlignment="1">
      <alignment vertical="center"/>
    </xf>
    <xf numFmtId="44" fontId="14" fillId="3" borderId="19" xfId="0" applyNumberFormat="1" applyFont="1" applyFill="1" applyBorder="1" applyAlignment="1">
      <alignment vertical="center"/>
    </xf>
    <xf numFmtId="44" fontId="14" fillId="3" borderId="4" xfId="0" applyNumberFormat="1" applyFont="1" applyFill="1" applyBorder="1" applyAlignment="1">
      <alignment vertical="center"/>
    </xf>
    <xf numFmtId="0" fontId="67" fillId="3" borderId="0" xfId="0" applyFont="1" applyFill="1"/>
    <xf numFmtId="0" fontId="19" fillId="3" borderId="4" xfId="0" applyFont="1" applyFill="1" applyBorder="1" applyAlignment="1">
      <alignment horizontal="center" vertical="center" wrapText="1"/>
    </xf>
    <xf numFmtId="166" fontId="51" fillId="0" borderId="0" xfId="0" applyNumberFormat="1" applyFont="1"/>
    <xf numFmtId="166" fontId="32" fillId="0" borderId="0" xfId="0" applyNumberFormat="1" applyFont="1"/>
    <xf numFmtId="166" fontId="68" fillId="3" borderId="4" xfId="0" applyNumberFormat="1" applyFont="1" applyFill="1" applyBorder="1" applyAlignment="1">
      <alignment horizontal="center" vertical="center"/>
    </xf>
    <xf numFmtId="0" fontId="41" fillId="0" borderId="0" xfId="0" applyFont="1"/>
    <xf numFmtId="0" fontId="57" fillId="0" borderId="0" xfId="0" applyFont="1" applyAlignment="1">
      <alignment horizontal="right"/>
    </xf>
    <xf numFmtId="0" fontId="41" fillId="0" borderId="0" xfId="0" applyFont="1" applyAlignment="1">
      <alignment vertical="center"/>
    </xf>
    <xf numFmtId="0" fontId="43" fillId="0" borderId="0" xfId="0" applyFont="1" applyAlignment="1">
      <alignment horizontal="center"/>
    </xf>
    <xf numFmtId="0" fontId="43" fillId="0" borderId="0" xfId="0" applyFont="1"/>
    <xf numFmtId="44" fontId="44" fillId="0" borderId="12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66" fontId="68" fillId="3" borderId="24" xfId="0" applyNumberFormat="1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 wrapText="1"/>
    </xf>
    <xf numFmtId="166" fontId="27" fillId="3" borderId="25" xfId="0" applyNumberFormat="1" applyFont="1" applyFill="1" applyBorder="1" applyAlignment="1">
      <alignment vertical="center"/>
    </xf>
    <xf numFmtId="44" fontId="27" fillId="3" borderId="4" xfId="0" applyNumberFormat="1" applyFont="1" applyFill="1" applyBorder="1" applyAlignment="1">
      <alignment vertical="center"/>
    </xf>
    <xf numFmtId="166" fontId="57" fillId="0" borderId="0" xfId="0" applyNumberFormat="1" applyFont="1"/>
    <xf numFmtId="166" fontId="68" fillId="3" borderId="25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wrapText="1"/>
    </xf>
    <xf numFmtId="166" fontId="31" fillId="4" borderId="4" xfId="0" applyNumberFormat="1" applyFont="1" applyFill="1" applyBorder="1" applyAlignment="1">
      <alignment horizontal="center" vertical="center"/>
    </xf>
    <xf numFmtId="166" fontId="27" fillId="4" borderId="24" xfId="0" applyNumberFormat="1" applyFont="1" applyFill="1" applyBorder="1" applyAlignment="1">
      <alignment vertical="center"/>
    </xf>
    <xf numFmtId="44" fontId="14" fillId="4" borderId="19" xfId="0" applyNumberFormat="1" applyFont="1" applyFill="1" applyBorder="1" applyAlignment="1">
      <alignment vertical="center"/>
    </xf>
    <xf numFmtId="44" fontId="14" fillId="4" borderId="26" xfId="0" applyNumberFormat="1" applyFont="1" applyFill="1" applyBorder="1" applyAlignment="1">
      <alignment vertical="center"/>
    </xf>
    <xf numFmtId="166" fontId="31" fillId="4" borderId="24" xfId="0" applyNumberFormat="1" applyFont="1" applyFill="1" applyBorder="1" applyAlignment="1">
      <alignment horizontal="center" vertical="center"/>
    </xf>
    <xf numFmtId="166" fontId="31" fillId="4" borderId="17" xfId="0" applyNumberFormat="1" applyFont="1" applyFill="1" applyBorder="1" applyAlignment="1">
      <alignment horizontal="center" vertical="center"/>
    </xf>
    <xf numFmtId="166" fontId="37" fillId="0" borderId="12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6" fontId="27" fillId="0" borderId="17" xfId="0" applyNumberFormat="1" applyFont="1" applyBorder="1" applyAlignment="1">
      <alignment horizontal="center" vertical="center"/>
    </xf>
    <xf numFmtId="166" fontId="62" fillId="0" borderId="0" xfId="0" applyNumberFormat="1" applyFont="1"/>
    <xf numFmtId="0" fontId="11" fillId="0" borderId="0" xfId="0" applyFont="1"/>
    <xf numFmtId="166" fontId="14" fillId="0" borderId="4" xfId="0" applyNumberFormat="1" applyFont="1" applyBorder="1" applyAlignment="1">
      <alignment vertical="center"/>
    </xf>
    <xf numFmtId="166" fontId="14" fillId="3" borderId="4" xfId="0" applyNumberFormat="1" applyFont="1" applyFill="1" applyBorder="1" applyAlignment="1">
      <alignment vertical="center"/>
    </xf>
    <xf numFmtId="166" fontId="40" fillId="0" borderId="12" xfId="0" applyNumberFormat="1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44" fontId="14" fillId="3" borderId="24" xfId="0" applyNumberFormat="1" applyFont="1" applyFill="1" applyBorder="1" applyAlignment="1">
      <alignment vertical="center"/>
    </xf>
    <xf numFmtId="166" fontId="14" fillId="3" borderId="24" xfId="0" applyNumberFormat="1" applyFont="1" applyFill="1" applyBorder="1" applyAlignment="1">
      <alignment vertical="center"/>
    </xf>
    <xf numFmtId="0" fontId="71" fillId="0" borderId="0" xfId="0" applyFont="1"/>
    <xf numFmtId="0" fontId="72" fillId="0" borderId="0" xfId="0" applyFont="1"/>
    <xf numFmtId="166" fontId="73" fillId="0" borderId="0" xfId="0" applyNumberFormat="1" applyFont="1" applyAlignment="1">
      <alignment vertical="center"/>
    </xf>
    <xf numFmtId="0" fontId="74" fillId="0" borderId="0" xfId="0" applyFont="1"/>
    <xf numFmtId="0" fontId="75" fillId="0" borderId="0" xfId="0" applyFont="1"/>
    <xf numFmtId="0" fontId="55" fillId="0" borderId="0" xfId="0" applyFont="1"/>
    <xf numFmtId="166" fontId="76" fillId="0" borderId="0" xfId="0" applyNumberFormat="1" applyFont="1" applyAlignment="1">
      <alignment vertical="center"/>
    </xf>
    <xf numFmtId="0" fontId="77" fillId="0" borderId="0" xfId="0" applyFont="1"/>
    <xf numFmtId="0" fontId="78" fillId="0" borderId="0" xfId="0" applyFont="1"/>
    <xf numFmtId="0" fontId="79" fillId="0" borderId="0" xfId="0" applyFont="1"/>
    <xf numFmtId="0" fontId="81" fillId="0" borderId="12" xfId="0" applyFont="1" applyBorder="1" applyAlignment="1">
      <alignment horizontal="center" vertical="center" wrapText="1"/>
    </xf>
    <xf numFmtId="166" fontId="82" fillId="0" borderId="0" xfId="0" applyNumberFormat="1" applyFont="1"/>
    <xf numFmtId="0" fontId="83" fillId="0" borderId="0" xfId="0" applyFont="1"/>
    <xf numFmtId="0" fontId="84" fillId="0" borderId="0" xfId="0" applyFont="1"/>
    <xf numFmtId="166" fontId="77" fillId="0" borderId="0" xfId="0" applyNumberFormat="1" applyFont="1"/>
    <xf numFmtId="44" fontId="27" fillId="0" borderId="4" xfId="0" applyNumberFormat="1" applyFont="1" applyBorder="1" applyAlignment="1">
      <alignment horizontal="center" vertical="center"/>
    </xf>
    <xf numFmtId="0" fontId="19" fillId="0" borderId="28" xfId="0" applyFont="1" applyBorder="1"/>
    <xf numFmtId="44" fontId="18" fillId="0" borderId="29" xfId="0" applyNumberFormat="1" applyFont="1" applyBorder="1" applyAlignment="1">
      <alignment horizontal="center"/>
    </xf>
    <xf numFmtId="166" fontId="27" fillId="4" borderId="4" xfId="0" applyNumberFormat="1" applyFont="1" applyFill="1" applyBorder="1" applyAlignment="1">
      <alignment vertical="center"/>
    </xf>
    <xf numFmtId="0" fontId="57" fillId="0" borderId="0" xfId="0" applyFont="1" applyAlignment="1">
      <alignment horizontal="center"/>
    </xf>
    <xf numFmtId="0" fontId="22" fillId="0" borderId="16" xfId="0" applyFont="1" applyBorder="1" applyAlignment="1">
      <alignment horizontal="center" vertical="center"/>
    </xf>
    <xf numFmtId="166" fontId="27" fillId="4" borderId="17" xfId="0" applyNumberFormat="1" applyFont="1" applyFill="1" applyBorder="1" applyAlignment="1">
      <alignment vertical="center"/>
    </xf>
    <xf numFmtId="166" fontId="27" fillId="3" borderId="17" xfId="0" applyNumberFormat="1" applyFont="1" applyFill="1" applyBorder="1" applyAlignment="1">
      <alignment vertical="center"/>
    </xf>
    <xf numFmtId="166" fontId="27" fillId="3" borderId="18" xfId="0" applyNumberFormat="1" applyFont="1" applyFill="1" applyBorder="1" applyAlignment="1">
      <alignment vertical="center"/>
    </xf>
    <xf numFmtId="166" fontId="27" fillId="3" borderId="24" xfId="0" applyNumberFormat="1" applyFont="1" applyFill="1" applyBorder="1" applyAlignment="1">
      <alignment vertical="center"/>
    </xf>
    <xf numFmtId="166" fontId="27" fillId="0" borderId="5" xfId="0" applyNumberFormat="1" applyFont="1" applyBorder="1" applyAlignment="1">
      <alignment vertical="center"/>
    </xf>
    <xf numFmtId="166" fontId="27" fillId="3" borderId="5" xfId="0" applyNumberFormat="1" applyFont="1" applyFill="1" applyBorder="1" applyAlignment="1">
      <alignment vertical="center"/>
    </xf>
    <xf numFmtId="44" fontId="14" fillId="4" borderId="24" xfId="0" applyNumberFormat="1" applyFont="1" applyFill="1" applyBorder="1" applyAlignment="1">
      <alignment vertical="center"/>
    </xf>
    <xf numFmtId="44" fontId="14" fillId="4" borderId="32" xfId="0" applyNumberFormat="1" applyFont="1" applyFill="1" applyBorder="1" applyAlignment="1">
      <alignment vertical="center"/>
    </xf>
    <xf numFmtId="44" fontId="57" fillId="3" borderId="33" xfId="0" applyNumberFormat="1" applyFont="1" applyFill="1" applyBorder="1" applyAlignment="1">
      <alignment vertical="center"/>
    </xf>
    <xf numFmtId="0" fontId="85" fillId="0" borderId="21" xfId="0" applyFont="1" applyBorder="1" applyAlignment="1">
      <alignment horizontal="center" vertical="center"/>
    </xf>
    <xf numFmtId="0" fontId="85" fillId="0" borderId="35" xfId="0" applyFont="1" applyBorder="1" applyAlignment="1">
      <alignment horizontal="center" vertical="center"/>
    </xf>
    <xf numFmtId="166" fontId="27" fillId="0" borderId="12" xfId="0" applyNumberFormat="1" applyFont="1" applyBorder="1" applyAlignment="1">
      <alignment horizontal="center" vertical="center"/>
    </xf>
    <xf numFmtId="0" fontId="53" fillId="3" borderId="27" xfId="0" applyFont="1" applyFill="1" applyBorder="1" applyAlignment="1">
      <alignment horizontal="center" vertical="center"/>
    </xf>
    <xf numFmtId="0" fontId="53" fillId="3" borderId="16" xfId="0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21" fillId="3" borderId="0" xfId="0" applyFont="1" applyFill="1"/>
    <xf numFmtId="166" fontId="87" fillId="3" borderId="29" xfId="0" applyNumberFormat="1" applyFont="1" applyFill="1" applyBorder="1" applyAlignment="1">
      <alignment vertical="center"/>
    </xf>
    <xf numFmtId="166" fontId="31" fillId="4" borderId="30" xfId="0" applyNumberFormat="1" applyFont="1" applyFill="1" applyBorder="1" applyAlignment="1">
      <alignment horizontal="center" vertical="center"/>
    </xf>
    <xf numFmtId="44" fontId="8" fillId="0" borderId="4" xfId="0" applyNumberFormat="1" applyFont="1" applyBorder="1" applyAlignment="1">
      <alignment vertical="center"/>
    </xf>
    <xf numFmtId="166" fontId="27" fillId="0" borderId="23" xfId="0" applyNumberFormat="1" applyFont="1" applyBorder="1" applyAlignment="1">
      <alignment vertical="center"/>
    </xf>
    <xf numFmtId="0" fontId="86" fillId="3" borderId="0" xfId="0" applyFont="1" applyFill="1" applyAlignment="1">
      <alignment vertical="center"/>
    </xf>
    <xf numFmtId="0" fontId="64" fillId="0" borderId="0" xfId="0" applyFont="1" applyAlignment="1">
      <alignment horizontal="center"/>
    </xf>
    <xf numFmtId="0" fontId="85" fillId="0" borderId="10" xfId="0" applyFont="1" applyBorder="1" applyAlignment="1">
      <alignment horizontal="center" vertical="center"/>
    </xf>
    <xf numFmtId="0" fontId="88" fillId="0" borderId="0" xfId="0" applyFont="1" applyAlignment="1">
      <alignment horizontal="center"/>
    </xf>
    <xf numFmtId="166" fontId="51" fillId="0" borderId="0" xfId="0" applyNumberFormat="1" applyFont="1" applyAlignment="1">
      <alignment horizontal="center"/>
    </xf>
    <xf numFmtId="166" fontId="27" fillId="0" borderId="19" xfId="0" applyNumberFormat="1" applyFont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166" fontId="27" fillId="3" borderId="30" xfId="0" applyNumberFormat="1" applyFont="1" applyFill="1" applyBorder="1" applyAlignment="1">
      <alignment vertical="center"/>
    </xf>
    <xf numFmtId="44" fontId="28" fillId="3" borderId="19" xfId="0" applyNumberFormat="1" applyFont="1" applyFill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166" fontId="68" fillId="5" borderId="30" xfId="0" applyNumberFormat="1" applyFont="1" applyFill="1" applyBorder="1" applyAlignment="1">
      <alignment horizontal="center" vertical="center"/>
    </xf>
    <xf numFmtId="166" fontId="55" fillId="4" borderId="38" xfId="0" applyNumberFormat="1" applyFont="1" applyFill="1" applyBorder="1" applyAlignment="1">
      <alignment horizontal="center" vertical="center"/>
    </xf>
    <xf numFmtId="166" fontId="68" fillId="3" borderId="30" xfId="0" applyNumberFormat="1" applyFont="1" applyFill="1" applyBorder="1" applyAlignment="1">
      <alignment horizontal="center" vertical="center"/>
    </xf>
    <xf numFmtId="44" fontId="41" fillId="0" borderId="0" xfId="0" applyNumberFormat="1" applyFont="1"/>
    <xf numFmtId="44" fontId="43" fillId="0" borderId="0" xfId="0" applyNumberFormat="1" applyFont="1"/>
    <xf numFmtId="166" fontId="68" fillId="5" borderId="19" xfId="0" applyNumberFormat="1" applyFont="1" applyFill="1" applyBorder="1" applyAlignment="1">
      <alignment horizontal="center" vertical="center"/>
    </xf>
    <xf numFmtId="44" fontId="8" fillId="0" borderId="19" xfId="0" applyNumberFormat="1" applyFont="1" applyBorder="1" applyAlignment="1">
      <alignment horizontal="center" vertical="center"/>
    </xf>
    <xf numFmtId="44" fontId="64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44" fontId="51" fillId="3" borderId="5" xfId="0" applyNumberFormat="1" applyFont="1" applyFill="1" applyBorder="1" applyAlignment="1">
      <alignment horizontal="center" vertical="center"/>
    </xf>
    <xf numFmtId="0" fontId="62" fillId="0" borderId="11" xfId="0" applyFont="1" applyBorder="1" applyAlignment="1">
      <alignment horizontal="center" vertical="center" wrapText="1"/>
    </xf>
    <xf numFmtId="0" fontId="62" fillId="0" borderId="12" xfId="0" applyFont="1" applyBorder="1" applyAlignment="1">
      <alignment horizontal="center" vertical="center" wrapText="1"/>
    </xf>
    <xf numFmtId="0" fontId="62" fillId="3" borderId="12" xfId="0" applyFont="1" applyFill="1" applyBorder="1" applyAlignment="1">
      <alignment horizontal="center" vertical="center" wrapText="1"/>
    </xf>
    <xf numFmtId="0" fontId="62" fillId="0" borderId="6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166" fontId="27" fillId="3" borderId="7" xfId="0" applyNumberFormat="1" applyFont="1" applyFill="1" applyBorder="1" applyAlignment="1">
      <alignment vertical="center"/>
    </xf>
    <xf numFmtId="44" fontId="29" fillId="0" borderId="30" xfId="0" applyNumberFormat="1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166" fontId="27" fillId="3" borderId="39" xfId="0" applyNumberFormat="1" applyFont="1" applyFill="1" applyBorder="1" applyAlignment="1">
      <alignment vertical="center"/>
    </xf>
    <xf numFmtId="166" fontId="27" fillId="3" borderId="36" xfId="0" applyNumberFormat="1" applyFont="1" applyFill="1" applyBorder="1" applyAlignment="1">
      <alignment vertical="center"/>
    </xf>
    <xf numFmtId="166" fontId="27" fillId="3" borderId="40" xfId="0" applyNumberFormat="1" applyFont="1" applyFill="1" applyBorder="1" applyAlignment="1">
      <alignment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166" fontId="91" fillId="0" borderId="19" xfId="0" applyNumberFormat="1" applyFont="1" applyBorder="1" applyAlignment="1">
      <alignment vertical="center"/>
    </xf>
    <xf numFmtId="44" fontId="92" fillId="4" borderId="19" xfId="0" applyNumberFormat="1" applyFont="1" applyFill="1" applyBorder="1" applyAlignment="1">
      <alignment vertical="center"/>
    </xf>
    <xf numFmtId="44" fontId="92" fillId="4" borderId="26" xfId="0" applyNumberFormat="1" applyFont="1" applyFill="1" applyBorder="1" applyAlignment="1">
      <alignment vertical="center"/>
    </xf>
    <xf numFmtId="44" fontId="91" fillId="3" borderId="19" xfId="0" applyNumberFormat="1" applyFont="1" applyFill="1" applyBorder="1" applyAlignment="1">
      <alignment vertical="center"/>
    </xf>
    <xf numFmtId="44" fontId="28" fillId="3" borderId="4" xfId="0" applyNumberFormat="1" applyFont="1" applyFill="1" applyBorder="1" applyAlignment="1">
      <alignment horizontal="center" vertical="center"/>
    </xf>
    <xf numFmtId="44" fontId="92" fillId="4" borderId="4" xfId="0" applyNumberFormat="1" applyFont="1" applyFill="1" applyBorder="1" applyAlignment="1">
      <alignment vertical="center"/>
    </xf>
    <xf numFmtId="166" fontId="91" fillId="0" borderId="4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44" fontId="29" fillId="0" borderId="0" xfId="0" applyNumberFormat="1" applyFont="1" applyAlignment="1">
      <alignment horizontal="center" vertical="center"/>
    </xf>
    <xf numFmtId="44" fontId="18" fillId="0" borderId="0" xfId="0" applyNumberFormat="1" applyFont="1" applyAlignment="1">
      <alignment horizontal="center"/>
    </xf>
    <xf numFmtId="0" fontId="21" fillId="3" borderId="0" xfId="0" applyFont="1" applyFill="1" applyAlignment="1">
      <alignment vertical="center"/>
    </xf>
    <xf numFmtId="44" fontId="51" fillId="3" borderId="8" xfId="0" applyNumberFormat="1" applyFont="1" applyFill="1" applyBorder="1" applyAlignment="1">
      <alignment horizontal="center" vertical="center"/>
    </xf>
    <xf numFmtId="0" fontId="81" fillId="0" borderId="0" xfId="0" applyFont="1"/>
    <xf numFmtId="166" fontId="94" fillId="0" borderId="0" xfId="0" applyNumberFormat="1" applyFont="1"/>
    <xf numFmtId="0" fontId="96" fillId="0" borderId="0" xfId="0" applyFont="1"/>
    <xf numFmtId="0" fontId="73" fillId="0" borderId="0" xfId="0" applyFont="1"/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90" fillId="0" borderId="3" xfId="0" applyFont="1" applyBorder="1" applyAlignment="1">
      <alignment horizontal="center" vertical="center" wrapText="1"/>
    </xf>
    <xf numFmtId="0" fontId="98" fillId="0" borderId="3" xfId="0" applyFont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 wrapText="1"/>
    </xf>
    <xf numFmtId="0" fontId="64" fillId="0" borderId="9" xfId="0" applyFont="1" applyBorder="1" applyAlignment="1">
      <alignment horizontal="center" vertical="center" wrapText="1"/>
    </xf>
    <xf numFmtId="0" fontId="2" fillId="3" borderId="0" xfId="0" applyFont="1" applyFill="1"/>
    <xf numFmtId="0" fontId="51" fillId="0" borderId="11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44" fontId="51" fillId="0" borderId="12" xfId="0" applyNumberFormat="1" applyFont="1" applyBorder="1" applyAlignment="1">
      <alignment horizontal="center" vertical="center" wrapText="1"/>
    </xf>
    <xf numFmtId="166" fontId="18" fillId="0" borderId="2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4" fontId="14" fillId="0" borderId="19" xfId="0" applyNumberFormat="1" applyFont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 wrapText="1"/>
    </xf>
    <xf numFmtId="0" fontId="49" fillId="3" borderId="5" xfId="0" applyFont="1" applyFill="1" applyBorder="1"/>
    <xf numFmtId="0" fontId="22" fillId="0" borderId="22" xfId="0" applyFont="1" applyBorder="1" applyAlignment="1">
      <alignment horizontal="center" vertical="center"/>
    </xf>
    <xf numFmtId="166" fontId="27" fillId="4" borderId="7" xfId="0" applyNumberFormat="1" applyFont="1" applyFill="1" applyBorder="1" applyAlignment="1">
      <alignment vertical="center"/>
    </xf>
    <xf numFmtId="166" fontId="27" fillId="3" borderId="23" xfId="0" applyNumberFormat="1" applyFont="1" applyFill="1" applyBorder="1" applyAlignment="1">
      <alignment vertical="center"/>
    </xf>
    <xf numFmtId="44" fontId="51" fillId="3" borderId="39" xfId="0" applyNumberFormat="1" applyFont="1" applyFill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51" fillId="0" borderId="0" xfId="0" applyFont="1" applyAlignment="1">
      <alignment wrapText="1"/>
    </xf>
    <xf numFmtId="0" fontId="47" fillId="0" borderId="0" xfId="0" applyFont="1"/>
    <xf numFmtId="0" fontId="27" fillId="0" borderId="4" xfId="0" applyFont="1" applyBorder="1" applyAlignment="1">
      <alignment horizontal="center" vertical="center"/>
    </xf>
    <xf numFmtId="166" fontId="27" fillId="3" borderId="33" xfId="0" applyNumberFormat="1" applyFont="1" applyFill="1" applyBorder="1" applyAlignment="1">
      <alignment vertical="center"/>
    </xf>
    <xf numFmtId="166" fontId="8" fillId="0" borderId="44" xfId="0" applyNumberFormat="1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01" fillId="0" borderId="16" xfId="0" applyFont="1" applyBorder="1" applyAlignment="1">
      <alignment horizontal="center" vertical="center"/>
    </xf>
    <xf numFmtId="0" fontId="101" fillId="0" borderId="10" xfId="0" applyFont="1" applyBorder="1" applyAlignment="1">
      <alignment horizontal="center" vertical="center"/>
    </xf>
    <xf numFmtId="166" fontId="27" fillId="0" borderId="19" xfId="0" applyNumberFormat="1" applyFont="1" applyBorder="1" applyAlignment="1">
      <alignment vertical="center"/>
    </xf>
    <xf numFmtId="166" fontId="27" fillId="0" borderId="8" xfId="0" applyNumberFormat="1" applyFont="1" applyBorder="1" applyAlignment="1">
      <alignment vertical="center"/>
    </xf>
    <xf numFmtId="0" fontId="22" fillId="3" borderId="4" xfId="0" applyFont="1" applyFill="1" applyBorder="1" applyAlignment="1">
      <alignment horizontal="center" vertical="center"/>
    </xf>
    <xf numFmtId="44" fontId="14" fillId="3" borderId="4" xfId="0" applyNumberFormat="1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44" fontId="22" fillId="3" borderId="4" xfId="0" applyNumberFormat="1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60" fillId="3" borderId="17" xfId="0" applyFont="1" applyFill="1" applyBorder="1" applyAlignment="1">
      <alignment horizontal="center" vertical="center" wrapText="1"/>
    </xf>
    <xf numFmtId="0" fontId="54" fillId="3" borderId="4" xfId="0" applyFont="1" applyFill="1" applyBorder="1" applyAlignment="1">
      <alignment horizontal="center" vertical="center" wrapText="1"/>
    </xf>
    <xf numFmtId="44" fontId="14" fillId="3" borderId="24" xfId="0" applyNumberFormat="1" applyFont="1" applyFill="1" applyBorder="1" applyAlignment="1">
      <alignment horizontal="center" vertical="center"/>
    </xf>
    <xf numFmtId="0" fontId="60" fillId="3" borderId="4" xfId="0" applyFont="1" applyFill="1" applyBorder="1" applyAlignment="1">
      <alignment horizontal="center" vertical="center" wrapText="1"/>
    </xf>
    <xf numFmtId="44" fontId="27" fillId="3" borderId="12" xfId="0" applyNumberFormat="1" applyFont="1" applyFill="1" applyBorder="1" applyAlignment="1">
      <alignment horizontal="center" vertical="center"/>
    </xf>
    <xf numFmtId="166" fontId="27" fillId="4" borderId="12" xfId="0" applyNumberFormat="1" applyFont="1" applyFill="1" applyBorder="1" applyAlignment="1">
      <alignment horizontal="center" vertical="center"/>
    </xf>
    <xf numFmtId="0" fontId="60" fillId="3" borderId="24" xfId="0" applyFont="1" applyFill="1" applyBorder="1" applyAlignment="1">
      <alignment horizontal="center" vertical="center" wrapText="1"/>
    </xf>
    <xf numFmtId="44" fontId="68" fillId="5" borderId="19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44" fontId="27" fillId="3" borderId="7" xfId="0" applyNumberFormat="1" applyFont="1" applyFill="1" applyBorder="1" applyAlignment="1">
      <alignment vertical="center"/>
    </xf>
    <xf numFmtId="44" fontId="27" fillId="3" borderId="17" xfId="0" applyNumberFormat="1" applyFont="1" applyFill="1" applyBorder="1" applyAlignment="1">
      <alignment vertical="center"/>
    </xf>
    <xf numFmtId="0" fontId="60" fillId="3" borderId="25" xfId="0" applyFont="1" applyFill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44" fontId="31" fillId="3" borderId="30" xfId="0" applyNumberFormat="1" applyFont="1" applyFill="1" applyBorder="1" applyAlignment="1">
      <alignment horizontal="center" vertical="center"/>
    </xf>
    <xf numFmtId="0" fontId="53" fillId="3" borderId="35" xfId="0" applyFont="1" applyFill="1" applyBorder="1" applyAlignment="1">
      <alignment horizontal="center" vertical="center"/>
    </xf>
    <xf numFmtId="44" fontId="64" fillId="3" borderId="5" xfId="0" applyNumberFormat="1" applyFont="1" applyFill="1" applyBorder="1" applyAlignment="1">
      <alignment horizontal="center" vertical="center"/>
    </xf>
    <xf numFmtId="0" fontId="51" fillId="0" borderId="12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166" fontId="32" fillId="0" borderId="12" xfId="0" applyNumberFormat="1" applyFont="1" applyBorder="1" applyAlignment="1">
      <alignment vertical="center"/>
    </xf>
    <xf numFmtId="0" fontId="21" fillId="3" borderId="46" xfId="0" applyFont="1" applyFill="1" applyBorder="1" applyAlignment="1">
      <alignment horizontal="center" vertical="center"/>
    </xf>
    <xf numFmtId="0" fontId="86" fillId="3" borderId="41" xfId="0" applyFont="1" applyFill="1" applyBorder="1" applyAlignment="1">
      <alignment horizontal="center" vertical="center"/>
    </xf>
    <xf numFmtId="0" fontId="86" fillId="3" borderId="47" xfId="0" applyFont="1" applyFill="1" applyBorder="1" applyAlignment="1">
      <alignment horizontal="center" vertical="center"/>
    </xf>
    <xf numFmtId="44" fontId="27" fillId="3" borderId="24" xfId="0" applyNumberFormat="1" applyFont="1" applyFill="1" applyBorder="1" applyAlignment="1">
      <alignment vertical="center"/>
    </xf>
    <xf numFmtId="166" fontId="27" fillId="0" borderId="17" xfId="0" applyNumberFormat="1" applyFont="1" applyBorder="1" applyAlignment="1">
      <alignment vertical="center"/>
    </xf>
    <xf numFmtId="166" fontId="27" fillId="3" borderId="48" xfId="0" applyNumberFormat="1" applyFont="1" applyFill="1" applyBorder="1" applyAlignment="1">
      <alignment vertical="center"/>
    </xf>
    <xf numFmtId="166" fontId="68" fillId="3" borderId="17" xfId="0" applyNumberFormat="1" applyFont="1" applyFill="1" applyBorder="1" applyAlignment="1">
      <alignment horizontal="center" vertical="center"/>
    </xf>
    <xf numFmtId="166" fontId="27" fillId="3" borderId="46" xfId="0" applyNumberFormat="1" applyFont="1" applyFill="1" applyBorder="1" applyAlignment="1">
      <alignment vertical="center"/>
    </xf>
    <xf numFmtId="0" fontId="52" fillId="3" borderId="16" xfId="0" applyFont="1" applyFill="1" applyBorder="1" applyAlignment="1">
      <alignment horizontal="center" vertical="center"/>
    </xf>
    <xf numFmtId="166" fontId="31" fillId="5" borderId="17" xfId="0" applyNumberFormat="1" applyFont="1" applyFill="1" applyBorder="1" applyAlignment="1">
      <alignment horizontal="center" vertical="center"/>
    </xf>
    <xf numFmtId="166" fontId="102" fillId="0" borderId="4" xfId="0" applyNumberFormat="1" applyFont="1" applyBorder="1" applyAlignment="1">
      <alignment horizontal="center" vertical="center"/>
    </xf>
    <xf numFmtId="166" fontId="38" fillId="0" borderId="4" xfId="0" applyNumberFormat="1" applyFont="1" applyBorder="1" applyAlignment="1">
      <alignment horizontal="center" vertical="center"/>
    </xf>
    <xf numFmtId="44" fontId="38" fillId="0" borderId="4" xfId="0" applyNumberFormat="1" applyFont="1" applyBorder="1" applyAlignment="1">
      <alignment horizontal="center" vertical="center"/>
    </xf>
    <xf numFmtId="44" fontId="38" fillId="3" borderId="19" xfId="0" applyNumberFormat="1" applyFont="1" applyFill="1" applyBorder="1" applyAlignment="1">
      <alignment horizontal="center" vertical="center"/>
    </xf>
    <xf numFmtId="166" fontId="102" fillId="0" borderId="19" xfId="0" applyNumberFormat="1" applyFont="1" applyBorder="1" applyAlignment="1">
      <alignment horizontal="center" vertical="center"/>
    </xf>
    <xf numFmtId="166" fontId="38" fillId="0" borderId="19" xfId="0" applyNumberFormat="1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166" fontId="53" fillId="0" borderId="17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44" fontId="27" fillId="0" borderId="19" xfId="0" applyNumberFormat="1" applyFont="1" applyBorder="1" applyAlignment="1">
      <alignment horizontal="center" vertical="center"/>
    </xf>
    <xf numFmtId="166" fontId="55" fillId="0" borderId="19" xfId="0" applyNumberFormat="1" applyFont="1" applyBorder="1" applyAlignment="1">
      <alignment vertical="center"/>
    </xf>
    <xf numFmtId="166" fontId="55" fillId="0" borderId="4" xfId="0" applyNumberFormat="1" applyFont="1" applyBorder="1" applyAlignment="1">
      <alignment vertical="center"/>
    </xf>
    <xf numFmtId="0" fontId="60" fillId="0" borderId="7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44" fontId="27" fillId="0" borderId="24" xfId="0" applyNumberFormat="1" applyFont="1" applyBorder="1" applyAlignment="1">
      <alignment vertical="center"/>
    </xf>
    <xf numFmtId="166" fontId="27" fillId="0" borderId="24" xfId="0" applyNumberFormat="1" applyFont="1" applyBorder="1" applyAlignment="1">
      <alignment vertical="center"/>
    </xf>
    <xf numFmtId="0" fontId="97" fillId="0" borderId="33" xfId="0" applyFont="1" applyBorder="1" applyAlignment="1">
      <alignment horizontal="center" vertical="center"/>
    </xf>
    <xf numFmtId="44" fontId="27" fillId="0" borderId="19" xfId="0" applyNumberFormat="1" applyFont="1" applyBorder="1" applyAlignment="1">
      <alignment vertical="center"/>
    </xf>
    <xf numFmtId="0" fontId="75" fillId="0" borderId="27" xfId="0" applyFont="1" applyBorder="1" applyAlignment="1">
      <alignment horizontal="center" vertical="center"/>
    </xf>
    <xf numFmtId="44" fontId="14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66" fontId="14" fillId="0" borderId="19" xfId="0" applyNumberFormat="1" applyFont="1" applyBorder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6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66" fontId="100" fillId="0" borderId="0" xfId="0" applyNumberFormat="1" applyFont="1"/>
    <xf numFmtId="0" fontId="91" fillId="0" borderId="0" xfId="0" applyFont="1"/>
    <xf numFmtId="0" fontId="93" fillId="0" borderId="0" xfId="0" applyFont="1"/>
    <xf numFmtId="0" fontId="85" fillId="3" borderId="27" xfId="0" applyFont="1" applyFill="1" applyBorder="1" applyAlignment="1">
      <alignment horizontal="center" vertical="center"/>
    </xf>
    <xf numFmtId="166" fontId="18" fillId="0" borderId="5" xfId="0" applyNumberFormat="1" applyFont="1" applyBorder="1" applyAlignment="1">
      <alignment horizontal="center" vertical="center"/>
    </xf>
    <xf numFmtId="166" fontId="18" fillId="0" borderId="8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166" fontId="38" fillId="4" borderId="7" xfId="0" applyNumberFormat="1" applyFont="1" applyFill="1" applyBorder="1" applyAlignment="1">
      <alignment horizontal="center" vertical="center"/>
    </xf>
    <xf numFmtId="0" fontId="21" fillId="3" borderId="55" xfId="0" applyFont="1" applyFill="1" applyBorder="1" applyAlignment="1">
      <alignment horizontal="center" vertical="center"/>
    </xf>
    <xf numFmtId="44" fontId="31" fillId="3" borderId="19" xfId="0" applyNumberFormat="1" applyFont="1" applyFill="1" applyBorder="1" applyAlignment="1">
      <alignment horizontal="center" vertical="center" wrapText="1"/>
    </xf>
    <xf numFmtId="166" fontId="38" fillId="3" borderId="19" xfId="0" applyNumberFormat="1" applyFont="1" applyFill="1" applyBorder="1" applyAlignment="1">
      <alignment horizontal="center" vertical="center"/>
    </xf>
    <xf numFmtId="166" fontId="102" fillId="4" borderId="19" xfId="0" applyNumberFormat="1" applyFont="1" applyFill="1" applyBorder="1" applyAlignment="1">
      <alignment horizontal="center" vertical="center"/>
    </xf>
    <xf numFmtId="166" fontId="102" fillId="3" borderId="19" xfId="0" applyNumberFormat="1" applyFont="1" applyFill="1" applyBorder="1" applyAlignment="1">
      <alignment horizontal="center" vertical="center"/>
    </xf>
    <xf numFmtId="0" fontId="21" fillId="3" borderId="54" xfId="0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166" fontId="9" fillId="0" borderId="0" xfId="0" applyNumberFormat="1" applyFont="1"/>
    <xf numFmtId="44" fontId="62" fillId="0" borderId="0" xfId="0" applyNumberFormat="1" applyFont="1" applyAlignment="1">
      <alignment horizontal="center"/>
    </xf>
    <xf numFmtId="0" fontId="69" fillId="0" borderId="0" xfId="0" applyFont="1" applyAlignment="1">
      <alignment horizontal="center"/>
    </xf>
    <xf numFmtId="0" fontId="104" fillId="0" borderId="27" xfId="0" applyFont="1" applyBorder="1" applyAlignment="1">
      <alignment horizontal="center" vertical="center"/>
    </xf>
    <xf numFmtId="44" fontId="105" fillId="3" borderId="24" xfId="0" applyNumberFormat="1" applyFont="1" applyFill="1" applyBorder="1" applyAlignment="1">
      <alignment horizontal="center" vertical="center"/>
    </xf>
    <xf numFmtId="166" fontId="105" fillId="4" borderId="24" xfId="0" applyNumberFormat="1" applyFont="1" applyFill="1" applyBorder="1" applyAlignment="1">
      <alignment horizontal="center" vertical="center"/>
    </xf>
    <xf numFmtId="166" fontId="105" fillId="0" borderId="24" xfId="0" applyNumberFormat="1" applyFont="1" applyBorder="1" applyAlignment="1">
      <alignment horizontal="center" vertical="center"/>
    </xf>
    <xf numFmtId="44" fontId="105" fillId="3" borderId="4" xfId="0" applyNumberFormat="1" applyFont="1" applyFill="1" applyBorder="1" applyAlignment="1">
      <alignment horizontal="center" vertical="center"/>
    </xf>
    <xf numFmtId="166" fontId="105" fillId="4" borderId="4" xfId="0" applyNumberFormat="1" applyFont="1" applyFill="1" applyBorder="1" applyAlignment="1">
      <alignment horizontal="center" vertical="center"/>
    </xf>
    <xf numFmtId="166" fontId="105" fillId="3" borderId="4" xfId="0" applyNumberFormat="1" applyFont="1" applyFill="1" applyBorder="1" applyAlignment="1">
      <alignment horizontal="center" vertical="center"/>
    </xf>
    <xf numFmtId="166" fontId="105" fillId="0" borderId="4" xfId="0" applyNumberFormat="1" applyFont="1" applyBorder="1" applyAlignment="1">
      <alignment horizontal="center" vertical="center"/>
    </xf>
    <xf numFmtId="166" fontId="106" fillId="3" borderId="19" xfId="0" applyNumberFormat="1" applyFont="1" applyFill="1" applyBorder="1" applyAlignment="1">
      <alignment vertical="center"/>
    </xf>
    <xf numFmtId="166" fontId="106" fillId="0" borderId="19" xfId="0" applyNumberFormat="1" applyFont="1" applyBorder="1" applyAlignment="1">
      <alignment vertical="center"/>
    </xf>
    <xf numFmtId="166" fontId="106" fillId="3" borderId="4" xfId="0" applyNumberFormat="1" applyFont="1" applyFill="1" applyBorder="1" applyAlignment="1">
      <alignment horizontal="center" vertical="center"/>
    </xf>
    <xf numFmtId="166" fontId="106" fillId="3" borderId="4" xfId="0" applyNumberFormat="1" applyFont="1" applyFill="1" applyBorder="1" applyAlignment="1">
      <alignment vertical="center"/>
    </xf>
    <xf numFmtId="166" fontId="106" fillId="0" borderId="4" xfId="0" applyNumberFormat="1" applyFont="1" applyBorder="1" applyAlignment="1">
      <alignment vertical="center"/>
    </xf>
    <xf numFmtId="44" fontId="107" fillId="3" borderId="4" xfId="0" applyNumberFormat="1" applyFont="1" applyFill="1" applyBorder="1" applyAlignment="1">
      <alignment horizontal="center" vertical="center"/>
    </xf>
    <xf numFmtId="166" fontId="107" fillId="4" borderId="4" xfId="0" applyNumberFormat="1" applyFont="1" applyFill="1" applyBorder="1" applyAlignment="1">
      <alignment horizontal="center" vertical="center"/>
    </xf>
    <xf numFmtId="166" fontId="107" fillId="3" borderId="4" xfId="0" applyNumberFormat="1" applyFont="1" applyFill="1" applyBorder="1" applyAlignment="1">
      <alignment horizontal="center" vertical="center"/>
    </xf>
    <xf numFmtId="44" fontId="108" fillId="3" borderId="4" xfId="0" applyNumberFormat="1" applyFont="1" applyFill="1" applyBorder="1" applyAlignment="1">
      <alignment vertical="center"/>
    </xf>
    <xf numFmtId="44" fontId="109" fillId="0" borderId="4" xfId="0" applyNumberFormat="1" applyFont="1" applyBorder="1" applyAlignment="1">
      <alignment vertical="center"/>
    </xf>
    <xf numFmtId="44" fontId="42" fillId="0" borderId="12" xfId="0" applyNumberFormat="1" applyFont="1" applyBorder="1" applyAlignment="1">
      <alignment vertical="center"/>
    </xf>
    <xf numFmtId="166" fontId="45" fillId="0" borderId="4" xfId="0" applyNumberFormat="1" applyFont="1" applyBorder="1" applyAlignment="1">
      <alignment horizontal="center" vertical="center"/>
    </xf>
    <xf numFmtId="166" fontId="45" fillId="0" borderId="4" xfId="0" applyNumberFormat="1" applyFont="1" applyBorder="1" applyAlignment="1">
      <alignment vertical="center"/>
    </xf>
    <xf numFmtId="166" fontId="45" fillId="0" borderId="7" xfId="0" applyNumberFormat="1" applyFont="1" applyBorder="1" applyAlignment="1">
      <alignment horizontal="center" vertical="center"/>
    </xf>
    <xf numFmtId="166" fontId="38" fillId="0" borderId="7" xfId="0" applyNumberFormat="1" applyFont="1" applyBorder="1" applyAlignment="1">
      <alignment horizontal="center" vertical="center"/>
    </xf>
    <xf numFmtId="44" fontId="53" fillId="0" borderId="7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44" fontId="11" fillId="6" borderId="12" xfId="0" applyNumberFormat="1" applyFont="1" applyFill="1" applyBorder="1" applyAlignment="1">
      <alignment vertical="center"/>
    </xf>
    <xf numFmtId="0" fontId="17" fillId="6" borderId="20" xfId="0" applyFont="1" applyFill="1" applyBorder="1" applyAlignment="1">
      <alignment horizontal="center" vertical="center" wrapText="1"/>
    </xf>
    <xf numFmtId="44" fontId="113" fillId="0" borderId="17" xfId="0" applyNumberFormat="1" applyFont="1" applyBorder="1" applyAlignment="1">
      <alignment vertical="center"/>
    </xf>
    <xf numFmtId="166" fontId="114" fillId="0" borderId="30" xfId="0" applyNumberFormat="1" applyFont="1" applyBorder="1" applyAlignment="1">
      <alignment vertical="center"/>
    </xf>
    <xf numFmtId="166" fontId="114" fillId="0" borderId="31" xfId="0" applyNumberFormat="1" applyFont="1" applyBorder="1" applyAlignment="1">
      <alignment vertical="center"/>
    </xf>
    <xf numFmtId="166" fontId="115" fillId="0" borderId="30" xfId="0" applyNumberFormat="1" applyFont="1" applyBorder="1" applyAlignment="1">
      <alignment horizontal="center" vertical="center"/>
    </xf>
    <xf numFmtId="166" fontId="115" fillId="0" borderId="4" xfId="0" applyNumberFormat="1" applyFont="1" applyBorder="1" applyAlignment="1">
      <alignment vertical="center"/>
    </xf>
    <xf numFmtId="44" fontId="45" fillId="0" borderId="24" xfId="0" applyNumberFormat="1" applyFont="1" applyBorder="1" applyAlignment="1">
      <alignment vertical="center"/>
    </xf>
    <xf numFmtId="166" fontId="45" fillId="0" borderId="24" xfId="0" applyNumberFormat="1" applyFont="1" applyBorder="1" applyAlignment="1">
      <alignment vertical="center"/>
    </xf>
    <xf numFmtId="166" fontId="45" fillId="0" borderId="24" xfId="0" applyNumberFormat="1" applyFont="1" applyBorder="1" applyAlignment="1">
      <alignment horizontal="center" vertical="center"/>
    </xf>
    <xf numFmtId="166" fontId="45" fillId="0" borderId="33" xfId="0" applyNumberFormat="1" applyFont="1" applyBorder="1" applyAlignment="1">
      <alignment horizontal="center" vertical="center"/>
    </xf>
    <xf numFmtId="44" fontId="45" fillId="0" borderId="4" xfId="0" applyNumberFormat="1" applyFont="1" applyBorder="1" applyAlignment="1">
      <alignment vertical="center"/>
    </xf>
    <xf numFmtId="166" fontId="45" fillId="0" borderId="5" xfId="0" applyNumberFormat="1" applyFont="1" applyBorder="1" applyAlignment="1">
      <alignment horizontal="center" vertical="center"/>
    </xf>
    <xf numFmtId="44" fontId="45" fillId="0" borderId="45" xfId="0" applyNumberFormat="1" applyFont="1" applyBorder="1" applyAlignment="1">
      <alignment vertical="center"/>
    </xf>
    <xf numFmtId="166" fontId="45" fillId="0" borderId="19" xfId="0" applyNumberFormat="1" applyFont="1" applyBorder="1" applyAlignment="1">
      <alignment vertical="center"/>
    </xf>
    <xf numFmtId="166" fontId="45" fillId="0" borderId="26" xfId="0" applyNumberFormat="1" applyFont="1" applyBorder="1" applyAlignment="1">
      <alignment vertical="center"/>
    </xf>
    <xf numFmtId="44" fontId="45" fillId="3" borderId="17" xfId="0" applyNumberFormat="1" applyFont="1" applyFill="1" applyBorder="1" applyAlignment="1">
      <alignment vertical="center"/>
    </xf>
    <xf numFmtId="166" fontId="45" fillId="4" borderId="17" xfId="0" applyNumberFormat="1" applyFont="1" applyFill="1" applyBorder="1" applyAlignment="1">
      <alignment vertical="center"/>
    </xf>
    <xf numFmtId="166" fontId="45" fillId="0" borderId="17" xfId="0" applyNumberFormat="1" applyFont="1" applyBorder="1" applyAlignment="1">
      <alignment horizontal="center" vertical="center"/>
    </xf>
    <xf numFmtId="166" fontId="38" fillId="0" borderId="17" xfId="0" applyNumberFormat="1" applyFont="1" applyBorder="1" applyAlignment="1">
      <alignment horizontal="center" vertical="center"/>
    </xf>
    <xf numFmtId="166" fontId="45" fillId="0" borderId="18" xfId="0" applyNumberFormat="1" applyFont="1" applyBorder="1" applyAlignment="1">
      <alignment horizontal="center" vertical="center"/>
    </xf>
    <xf numFmtId="44" fontId="45" fillId="0" borderId="7" xfId="0" applyNumberFormat="1" applyFont="1" applyBorder="1" applyAlignment="1">
      <alignment vertical="center"/>
    </xf>
    <xf numFmtId="0" fontId="61" fillId="0" borderId="24" xfId="0" applyFont="1" applyBorder="1" applyAlignment="1">
      <alignment horizontal="center" vertical="center" wrapText="1"/>
    </xf>
    <xf numFmtId="44" fontId="61" fillId="0" borderId="24" xfId="0" applyNumberFormat="1" applyFont="1" applyBorder="1" applyAlignment="1">
      <alignment vertical="center"/>
    </xf>
    <xf numFmtId="166" fontId="102" fillId="0" borderId="24" xfId="0" applyNumberFormat="1" applyFont="1" applyBorder="1" applyAlignment="1">
      <alignment horizontal="center" vertical="center"/>
    </xf>
    <xf numFmtId="0" fontId="61" fillId="0" borderId="4" xfId="0" applyFont="1" applyBorder="1" applyAlignment="1">
      <alignment horizontal="center" vertical="center" wrapText="1"/>
    </xf>
    <xf numFmtId="44" fontId="61" fillId="0" borderId="4" xfId="0" applyNumberFormat="1" applyFont="1" applyBorder="1" applyAlignment="1">
      <alignment vertical="center"/>
    </xf>
    <xf numFmtId="0" fontId="38" fillId="0" borderId="4" xfId="0" applyFont="1" applyBorder="1" applyAlignment="1">
      <alignment horizontal="center" vertical="center" wrapText="1"/>
    </xf>
    <xf numFmtId="44" fontId="45" fillId="0" borderId="17" xfId="0" applyNumberFormat="1" applyFont="1" applyBorder="1" applyAlignment="1">
      <alignment vertical="center"/>
    </xf>
    <xf numFmtId="0" fontId="113" fillId="3" borderId="24" xfId="0" applyFont="1" applyFill="1" applyBorder="1" applyAlignment="1">
      <alignment horizontal="center" vertical="center" wrapText="1"/>
    </xf>
    <xf numFmtId="44" fontId="115" fillId="3" borderId="24" xfId="0" applyNumberFormat="1" applyFont="1" applyFill="1" applyBorder="1" applyAlignment="1">
      <alignment horizontal="center" vertical="center"/>
    </xf>
    <xf numFmtId="44" fontId="117" fillId="3" borderId="24" xfId="0" applyNumberFormat="1" applyFont="1" applyFill="1" applyBorder="1" applyAlignment="1">
      <alignment horizontal="center" vertical="center"/>
    </xf>
    <xf numFmtId="44" fontId="117" fillId="0" borderId="24" xfId="0" applyNumberFormat="1" applyFont="1" applyBorder="1" applyAlignment="1">
      <alignment horizontal="center" vertical="center"/>
    </xf>
    <xf numFmtId="166" fontId="117" fillId="0" borderId="24" xfId="0" applyNumberFormat="1" applyFont="1" applyBorder="1" applyAlignment="1">
      <alignment vertical="center"/>
    </xf>
    <xf numFmtId="0" fontId="114" fillId="3" borderId="4" xfId="0" applyFont="1" applyFill="1" applyBorder="1" applyAlignment="1">
      <alignment horizontal="center" vertical="center" wrapText="1"/>
    </xf>
    <xf numFmtId="44" fontId="115" fillId="3" borderId="4" xfId="0" applyNumberFormat="1" applyFont="1" applyFill="1" applyBorder="1" applyAlignment="1">
      <alignment horizontal="center" vertical="center"/>
    </xf>
    <xf numFmtId="166" fontId="115" fillId="5" borderId="4" xfId="0" applyNumberFormat="1" applyFont="1" applyFill="1" applyBorder="1" applyAlignment="1">
      <alignment vertical="center"/>
    </xf>
    <xf numFmtId="166" fontId="115" fillId="4" borderId="4" xfId="0" applyNumberFormat="1" applyFont="1" applyFill="1" applyBorder="1" applyAlignment="1">
      <alignment horizontal="center" vertical="center"/>
    </xf>
    <xf numFmtId="44" fontId="115" fillId="0" borderId="4" xfId="0" applyNumberFormat="1" applyFont="1" applyBorder="1" applyAlignment="1">
      <alignment vertical="center"/>
    </xf>
    <xf numFmtId="166" fontId="117" fillId="0" borderId="4" xfId="0" applyNumberFormat="1" applyFont="1" applyBorder="1" applyAlignment="1">
      <alignment vertical="center"/>
    </xf>
    <xf numFmtId="44" fontId="114" fillId="3" borderId="4" xfId="0" applyNumberFormat="1" applyFont="1" applyFill="1" applyBorder="1" applyAlignment="1">
      <alignment horizontal="center" vertical="center" wrapText="1"/>
    </xf>
    <xf numFmtId="166" fontId="115" fillId="3" borderId="4" xfId="0" applyNumberFormat="1" applyFont="1" applyFill="1" applyBorder="1" applyAlignment="1">
      <alignment horizontal="center" vertical="center"/>
    </xf>
    <xf numFmtId="166" fontId="115" fillId="5" borderId="4" xfId="0" applyNumberFormat="1" applyFont="1" applyFill="1" applyBorder="1" applyAlignment="1">
      <alignment horizontal="center" vertical="center"/>
    </xf>
    <xf numFmtId="44" fontId="114" fillId="3" borderId="17" xfId="0" applyNumberFormat="1" applyFont="1" applyFill="1" applyBorder="1" applyAlignment="1">
      <alignment horizontal="center" vertical="center" wrapText="1"/>
    </xf>
    <xf numFmtId="166" fontId="115" fillId="3" borderId="17" xfId="0" applyNumberFormat="1" applyFont="1" applyFill="1" applyBorder="1" applyAlignment="1">
      <alignment horizontal="center" vertical="center"/>
    </xf>
    <xf numFmtId="166" fontId="115" fillId="4" borderId="17" xfId="0" applyNumberFormat="1" applyFont="1" applyFill="1" applyBorder="1" applyAlignment="1">
      <alignment horizontal="center" vertical="center"/>
    </xf>
    <xf numFmtId="44" fontId="115" fillId="0" borderId="17" xfId="0" applyNumberFormat="1" applyFont="1" applyBorder="1" applyAlignment="1">
      <alignment vertical="center"/>
    </xf>
    <xf numFmtId="166" fontId="115" fillId="0" borderId="17" xfId="0" applyNumberFormat="1" applyFont="1" applyBorder="1" applyAlignment="1">
      <alignment vertical="center"/>
    </xf>
    <xf numFmtId="166" fontId="117" fillId="0" borderId="17" xfId="0" applyNumberFormat="1" applyFont="1" applyBorder="1" applyAlignment="1">
      <alignment vertical="center"/>
    </xf>
    <xf numFmtId="44" fontId="113" fillId="3" borderId="19" xfId="0" applyNumberFormat="1" applyFont="1" applyFill="1" applyBorder="1" applyAlignment="1">
      <alignment horizontal="center" vertical="center" wrapText="1"/>
    </xf>
    <xf numFmtId="44" fontId="115" fillId="3" borderId="19" xfId="0" applyNumberFormat="1" applyFont="1" applyFill="1" applyBorder="1" applyAlignment="1">
      <alignment horizontal="center" vertical="center"/>
    </xf>
    <xf numFmtId="166" fontId="117" fillId="0" borderId="19" xfId="0" applyNumberFormat="1" applyFont="1" applyBorder="1" applyAlignment="1">
      <alignment vertical="center"/>
    </xf>
    <xf numFmtId="166" fontId="117" fillId="0" borderId="26" xfId="0" applyNumberFormat="1" applyFont="1" applyBorder="1" applyAlignment="1">
      <alignment horizontal="center" vertical="center"/>
    </xf>
    <xf numFmtId="166" fontId="117" fillId="0" borderId="26" xfId="0" applyNumberFormat="1" applyFont="1" applyBorder="1" applyAlignment="1">
      <alignment vertical="center"/>
    </xf>
    <xf numFmtId="0" fontId="113" fillId="3" borderId="19" xfId="0" applyFont="1" applyFill="1" applyBorder="1" applyAlignment="1">
      <alignment horizontal="center" vertical="center" wrapText="1"/>
    </xf>
    <xf numFmtId="166" fontId="115" fillId="3" borderId="19" xfId="0" applyNumberFormat="1" applyFont="1" applyFill="1" applyBorder="1" applyAlignment="1">
      <alignment horizontal="center" vertical="center"/>
    </xf>
    <xf numFmtId="166" fontId="117" fillId="0" borderId="19" xfId="0" applyNumberFormat="1" applyFont="1" applyBorder="1" applyAlignment="1">
      <alignment horizontal="center" vertical="center"/>
    </xf>
    <xf numFmtId="166" fontId="115" fillId="0" borderId="42" xfId="0" applyNumberFormat="1" applyFont="1" applyBorder="1" applyAlignment="1">
      <alignment vertical="center"/>
    </xf>
    <xf numFmtId="166" fontId="117" fillId="0" borderId="25" xfId="0" applyNumberFormat="1" applyFont="1" applyBorder="1" applyAlignment="1">
      <alignment vertical="center"/>
    </xf>
    <xf numFmtId="166" fontId="40" fillId="0" borderId="30" xfId="0" applyNumberFormat="1" applyFont="1" applyBorder="1" applyAlignment="1">
      <alignment vertical="center"/>
    </xf>
    <xf numFmtId="44" fontId="53" fillId="0" borderId="4" xfId="0" applyNumberFormat="1" applyFont="1" applyBorder="1" applyAlignment="1">
      <alignment horizontal="center" vertical="center"/>
    </xf>
    <xf numFmtId="166" fontId="53" fillId="0" borderId="4" xfId="0" applyNumberFormat="1" applyFont="1" applyBorder="1" applyAlignment="1">
      <alignment vertical="center"/>
    </xf>
    <xf numFmtId="166" fontId="72" fillId="0" borderId="4" xfId="0" applyNumberFormat="1" applyFont="1" applyBorder="1" applyAlignment="1">
      <alignment vertical="center"/>
    </xf>
    <xf numFmtId="166" fontId="53" fillId="0" borderId="7" xfId="0" applyNumberFormat="1" applyFont="1" applyBorder="1" applyAlignment="1">
      <alignment vertical="center"/>
    </xf>
    <xf numFmtId="166" fontId="72" fillId="0" borderId="7" xfId="0" applyNumberFormat="1" applyFont="1" applyBorder="1" applyAlignment="1">
      <alignment vertical="center"/>
    </xf>
    <xf numFmtId="44" fontId="38" fillId="3" borderId="7" xfId="0" applyNumberFormat="1" applyFont="1" applyFill="1" applyBorder="1" applyAlignment="1">
      <alignment horizontal="center" vertical="center"/>
    </xf>
    <xf numFmtId="166" fontId="102" fillId="3" borderId="7" xfId="0" applyNumberFormat="1" applyFont="1" applyFill="1" applyBorder="1" applyAlignment="1">
      <alignment horizontal="center" vertical="center"/>
    </xf>
    <xf numFmtId="166" fontId="29" fillId="0" borderId="12" xfId="0" applyNumberFormat="1" applyFont="1" applyBorder="1" applyAlignment="1">
      <alignment horizontal="center" vertical="center"/>
    </xf>
    <xf numFmtId="166" fontId="38" fillId="4" borderId="19" xfId="0" applyNumberFormat="1" applyFont="1" applyFill="1" applyBorder="1" applyAlignment="1">
      <alignment vertical="center"/>
    </xf>
    <xf numFmtId="0" fontId="27" fillId="3" borderId="24" xfId="0" applyFont="1" applyFill="1" applyBorder="1" applyAlignment="1">
      <alignment horizontal="center" vertical="center" wrapText="1"/>
    </xf>
    <xf numFmtId="44" fontId="53" fillId="5" borderId="24" xfId="0" applyNumberFormat="1" applyFont="1" applyFill="1" applyBorder="1" applyAlignment="1">
      <alignment horizontal="center" vertical="center"/>
    </xf>
    <xf numFmtId="166" fontId="27" fillId="4" borderId="24" xfId="0" applyNumberFormat="1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18" fillId="3" borderId="5" xfId="0" applyFont="1" applyFill="1" applyBorder="1" applyAlignment="1">
      <alignment horizontal="center" vertical="center"/>
    </xf>
    <xf numFmtId="166" fontId="53" fillId="0" borderId="4" xfId="0" applyNumberFormat="1" applyFont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44" fontId="27" fillId="3" borderId="12" xfId="0" applyNumberFormat="1" applyFont="1" applyFill="1" applyBorder="1" applyAlignment="1">
      <alignment horizontal="center" vertical="center" wrapText="1"/>
    </xf>
    <xf numFmtId="166" fontId="53" fillId="5" borderId="12" xfId="0" applyNumberFormat="1" applyFont="1" applyFill="1" applyBorder="1" applyAlignment="1">
      <alignment horizontal="center" vertical="center"/>
    </xf>
    <xf numFmtId="44" fontId="81" fillId="3" borderId="12" xfId="0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08" fillId="3" borderId="10" xfId="0" applyFont="1" applyFill="1" applyBorder="1" applyAlignment="1">
      <alignment horizontal="center" vertical="center"/>
    </xf>
    <xf numFmtId="0" fontId="121" fillId="3" borderId="4" xfId="0" applyFont="1" applyFill="1" applyBorder="1" applyAlignment="1">
      <alignment horizontal="center" vertical="center"/>
    </xf>
    <xf numFmtId="0" fontId="121" fillId="3" borderId="4" xfId="0" applyFont="1" applyFill="1" applyBorder="1" applyAlignment="1">
      <alignment horizontal="center" vertical="center" wrapText="1"/>
    </xf>
    <xf numFmtId="44" fontId="121" fillId="3" borderId="4" xfId="0" applyNumberFormat="1" applyFont="1" applyFill="1" applyBorder="1" applyAlignment="1">
      <alignment vertical="center"/>
    </xf>
    <xf numFmtId="44" fontId="108" fillId="4" borderId="4" xfId="0" applyNumberFormat="1" applyFont="1" applyFill="1" applyBorder="1" applyAlignment="1">
      <alignment vertical="center"/>
    </xf>
    <xf numFmtId="44" fontId="120" fillId="0" borderId="4" xfId="0" applyNumberFormat="1" applyFont="1" applyBorder="1" applyAlignment="1">
      <alignment vertical="center"/>
    </xf>
    <xf numFmtId="44" fontId="108" fillId="0" borderId="4" xfId="0" applyNumberFormat="1" applyFont="1" applyBorder="1" applyAlignment="1">
      <alignment horizontal="center" vertical="center"/>
    </xf>
    <xf numFmtId="44" fontId="111" fillId="0" borderId="4" xfId="0" applyNumberFormat="1" applyFont="1" applyBorder="1" applyAlignment="1">
      <alignment vertical="center"/>
    </xf>
    <xf numFmtId="0" fontId="121" fillId="0" borderId="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167" fontId="27" fillId="0" borderId="24" xfId="1" applyNumberFormat="1" applyFont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 wrapText="1"/>
    </xf>
    <xf numFmtId="44" fontId="27" fillId="3" borderId="17" xfId="0" applyNumberFormat="1" applyFont="1" applyFill="1" applyBorder="1" applyAlignment="1">
      <alignment horizontal="center" vertical="center"/>
    </xf>
    <xf numFmtId="43" fontId="18" fillId="3" borderId="17" xfId="0" applyNumberFormat="1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 wrapText="1"/>
    </xf>
    <xf numFmtId="166" fontId="55" fillId="3" borderId="24" xfId="0" applyNumberFormat="1" applyFont="1" applyFill="1" applyBorder="1" applyAlignment="1">
      <alignment horizontal="center" vertical="center"/>
    </xf>
    <xf numFmtId="166" fontId="27" fillId="0" borderId="24" xfId="0" applyNumberFormat="1" applyFont="1" applyBorder="1" applyAlignment="1">
      <alignment horizontal="center" vertical="center"/>
    </xf>
    <xf numFmtId="0" fontId="99" fillId="0" borderId="33" xfId="0" applyFont="1" applyBorder="1" applyAlignment="1">
      <alignment horizontal="center" vertical="center"/>
    </xf>
    <xf numFmtId="0" fontId="104" fillId="0" borderId="16" xfId="0" applyFont="1" applyBorder="1" applyAlignment="1">
      <alignment horizontal="center" vertical="center"/>
    </xf>
    <xf numFmtId="44" fontId="53" fillId="5" borderId="17" xfId="0" applyNumberFormat="1" applyFont="1" applyFill="1" applyBorder="1" applyAlignment="1">
      <alignment horizontal="center" vertical="center"/>
    </xf>
    <xf numFmtId="166" fontId="27" fillId="4" borderId="17" xfId="0" applyNumberFormat="1" applyFont="1" applyFill="1" applyBorder="1" applyAlignment="1">
      <alignment horizontal="center" vertical="center"/>
    </xf>
    <xf numFmtId="166" fontId="55" fillId="3" borderId="17" xfId="0" applyNumberFormat="1" applyFont="1" applyFill="1" applyBorder="1" applyAlignment="1">
      <alignment horizontal="center" vertical="center"/>
    </xf>
    <xf numFmtId="0" fontId="99" fillId="0" borderId="18" xfId="0" applyFont="1" applyBorder="1" applyAlignment="1">
      <alignment horizontal="center" vertical="center"/>
    </xf>
    <xf numFmtId="166" fontId="18" fillId="0" borderId="30" xfId="0" applyNumberFormat="1" applyFont="1" applyBorder="1" applyAlignment="1">
      <alignment vertical="center"/>
    </xf>
    <xf numFmtId="44" fontId="105" fillId="0" borderId="4" xfId="0" applyNumberFormat="1" applyFont="1" applyBorder="1" applyAlignment="1">
      <alignment vertical="center"/>
    </xf>
    <xf numFmtId="44" fontId="109" fillId="0" borderId="17" xfId="0" applyNumberFormat="1" applyFont="1" applyBorder="1" applyAlignment="1">
      <alignment vertical="center"/>
    </xf>
    <xf numFmtId="44" fontId="110" fillId="4" borderId="17" xfId="0" applyNumberFormat="1" applyFont="1" applyFill="1" applyBorder="1" applyAlignment="1">
      <alignment vertical="center"/>
    </xf>
    <xf numFmtId="44" fontId="105" fillId="0" borderId="17" xfId="0" applyNumberFormat="1" applyFont="1" applyBorder="1" applyAlignment="1">
      <alignment vertical="center"/>
    </xf>
    <xf numFmtId="0" fontId="64" fillId="0" borderId="2" xfId="0" applyFont="1" applyBorder="1" applyAlignment="1">
      <alignment horizontal="center" vertical="center" wrapText="1"/>
    </xf>
    <xf numFmtId="44" fontId="81" fillId="6" borderId="30" xfId="0" applyNumberFormat="1" applyFont="1" applyFill="1" applyBorder="1" applyAlignment="1">
      <alignment vertical="center"/>
    </xf>
    <xf numFmtId="0" fontId="77" fillId="6" borderId="40" xfId="0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66" fontId="95" fillId="0" borderId="0" xfId="0" applyNumberFormat="1" applyFont="1"/>
    <xf numFmtId="0" fontId="9" fillId="0" borderId="0" xfId="0" applyFont="1" applyAlignment="1">
      <alignment horizontal="center"/>
    </xf>
    <xf numFmtId="0" fontId="37" fillId="4" borderId="0" xfId="0" applyFont="1" applyFill="1" applyAlignment="1">
      <alignment vertical="center"/>
    </xf>
    <xf numFmtId="166" fontId="31" fillId="0" borderId="0" xfId="0" applyNumberFormat="1" applyFont="1" applyAlignment="1">
      <alignment horizontal="center" vertical="center"/>
    </xf>
    <xf numFmtId="166" fontId="31" fillId="0" borderId="39" xfId="0" applyNumberFormat="1" applyFont="1" applyBorder="1" applyAlignment="1">
      <alignment horizontal="center" vertical="center"/>
    </xf>
    <xf numFmtId="166" fontId="126" fillId="0" borderId="42" xfId="0" applyNumberFormat="1" applyFont="1" applyBorder="1" applyAlignment="1">
      <alignment horizontal="center" vertical="center"/>
    </xf>
    <xf numFmtId="166" fontId="31" fillId="0" borderId="42" xfId="0" applyNumberFormat="1" applyFont="1" applyBorder="1" applyAlignment="1">
      <alignment horizontal="center" vertical="center"/>
    </xf>
    <xf numFmtId="166" fontId="31" fillId="4" borderId="42" xfId="0" applyNumberFormat="1" applyFont="1" applyFill="1" applyBorder="1" applyAlignment="1">
      <alignment horizontal="center" vertical="center"/>
    </xf>
    <xf numFmtId="44" fontId="31" fillId="4" borderId="42" xfId="0" applyNumberFormat="1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6" fontId="38" fillId="0" borderId="4" xfId="0" applyNumberFormat="1" applyFont="1" applyBorder="1" applyAlignment="1">
      <alignment horizontal="center" vertical="center" wrapText="1"/>
    </xf>
    <xf numFmtId="44" fontId="45" fillId="0" borderId="19" xfId="0" applyNumberFormat="1" applyFont="1" applyBorder="1" applyAlignment="1">
      <alignment horizontal="center" vertical="center" wrapText="1"/>
    </xf>
    <xf numFmtId="0" fontId="38" fillId="3" borderId="19" xfId="0" applyFont="1" applyFill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/>
    </xf>
    <xf numFmtId="166" fontId="21" fillId="6" borderId="6" xfId="0" applyNumberFormat="1" applyFont="1" applyFill="1" applyBorder="1" applyAlignment="1">
      <alignment horizontal="center" vertical="center"/>
    </xf>
    <xf numFmtId="166" fontId="37" fillId="6" borderId="12" xfId="0" applyNumberFormat="1" applyFont="1" applyFill="1" applyBorder="1" applyAlignment="1">
      <alignment horizontal="center" vertical="center"/>
    </xf>
    <xf numFmtId="0" fontId="129" fillId="0" borderId="0" xfId="0" applyFont="1"/>
    <xf numFmtId="166" fontId="21" fillId="0" borderId="6" xfId="0" applyNumberFormat="1" applyFont="1" applyBorder="1" applyAlignment="1">
      <alignment horizontal="center" vertical="center"/>
    </xf>
    <xf numFmtId="166" fontId="22" fillId="0" borderId="9" xfId="0" applyNumberFormat="1" applyFont="1" applyBorder="1" applyAlignment="1">
      <alignment vertical="center"/>
    </xf>
    <xf numFmtId="166" fontId="31" fillId="0" borderId="3" xfId="0" applyNumberFormat="1" applyFont="1" applyBorder="1" applyAlignment="1">
      <alignment horizontal="center" vertical="center"/>
    </xf>
    <xf numFmtId="44" fontId="130" fillId="3" borderId="3" xfId="0" applyNumberFormat="1" applyFont="1" applyFill="1" applyBorder="1" applyAlignment="1">
      <alignment vertical="center"/>
    </xf>
    <xf numFmtId="44" fontId="37" fillId="3" borderId="3" xfId="0" applyNumberFormat="1" applyFont="1" applyFill="1" applyBorder="1" applyAlignment="1">
      <alignment vertical="center"/>
    </xf>
    <xf numFmtId="0" fontId="31" fillId="3" borderId="25" xfId="0" applyFont="1" applyFill="1" applyBorder="1" applyAlignment="1">
      <alignment horizontal="center" vertical="center" wrapText="1"/>
    </xf>
    <xf numFmtId="0" fontId="37" fillId="3" borderId="21" xfId="0" applyFont="1" applyFill="1" applyBorder="1" applyAlignment="1">
      <alignment horizontal="center" vertical="center"/>
    </xf>
    <xf numFmtId="0" fontId="37" fillId="6" borderId="20" xfId="0" applyFont="1" applyFill="1" applyBorder="1" applyAlignment="1">
      <alignment vertical="center"/>
    </xf>
    <xf numFmtId="44" fontId="37" fillId="6" borderId="49" xfId="0" applyNumberFormat="1" applyFont="1" applyFill="1" applyBorder="1" applyAlignment="1">
      <alignment vertical="center"/>
    </xf>
    <xf numFmtId="166" fontId="22" fillId="0" borderId="34" xfId="0" applyNumberFormat="1" applyFont="1" applyBorder="1" applyAlignment="1">
      <alignment vertical="center"/>
    </xf>
    <xf numFmtId="166" fontId="31" fillId="0" borderId="25" xfId="0" applyNumberFormat="1" applyFont="1" applyBorder="1" applyAlignment="1">
      <alignment horizontal="center" vertical="center"/>
    </xf>
    <xf numFmtId="44" fontId="130" fillId="3" borderId="25" xfId="0" applyNumberFormat="1" applyFont="1" applyFill="1" applyBorder="1" applyAlignment="1">
      <alignment vertical="center"/>
    </xf>
    <xf numFmtId="44" fontId="37" fillId="3" borderId="25" xfId="0" applyNumberFormat="1" applyFont="1" applyFill="1" applyBorder="1" applyAlignment="1">
      <alignment vertical="center"/>
    </xf>
    <xf numFmtId="0" fontId="27" fillId="3" borderId="25" xfId="0" applyFont="1" applyFill="1" applyBorder="1" applyAlignment="1">
      <alignment vertical="center" wrapText="1"/>
    </xf>
    <xf numFmtId="0" fontId="37" fillId="6" borderId="6" xfId="0" applyFont="1" applyFill="1" applyBorder="1" applyAlignment="1">
      <alignment vertical="center"/>
    </xf>
    <xf numFmtId="44" fontId="37" fillId="6" borderId="12" xfId="0" applyNumberFormat="1" applyFont="1" applyFill="1" applyBorder="1" applyAlignment="1">
      <alignment vertical="center"/>
    </xf>
    <xf numFmtId="166" fontId="131" fillId="0" borderId="3" xfId="0" applyNumberFormat="1" applyFont="1" applyBorder="1" applyAlignment="1">
      <alignment horizontal="center" vertical="center"/>
    </xf>
    <xf numFmtId="166" fontId="132" fillId="0" borderId="3" xfId="0" applyNumberFormat="1" applyFont="1" applyBorder="1" applyAlignment="1">
      <alignment horizontal="center" vertical="center"/>
    </xf>
    <xf numFmtId="166" fontId="68" fillId="3" borderId="3" xfId="0" applyNumberFormat="1" applyFont="1" applyFill="1" applyBorder="1" applyAlignment="1">
      <alignment horizontal="center" vertical="center"/>
    </xf>
    <xf numFmtId="44" fontId="68" fillId="3" borderId="3" xfId="0" applyNumberFormat="1" applyFont="1" applyFill="1" applyBorder="1" applyAlignment="1">
      <alignment horizontal="center" vertical="center"/>
    </xf>
    <xf numFmtId="0" fontId="60" fillId="3" borderId="3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37" fillId="6" borderId="40" xfId="0" applyFont="1" applyFill="1" applyBorder="1" applyAlignment="1">
      <alignment vertical="center"/>
    </xf>
    <xf numFmtId="44" fontId="37" fillId="6" borderId="30" xfId="0" applyNumberFormat="1" applyFont="1" applyFill="1" applyBorder="1" applyAlignment="1">
      <alignment vertical="center"/>
    </xf>
    <xf numFmtId="0" fontId="37" fillId="3" borderId="6" xfId="0" applyFont="1" applyFill="1" applyBorder="1" applyAlignment="1">
      <alignment vertical="center"/>
    </xf>
    <xf numFmtId="166" fontId="31" fillId="0" borderId="12" xfId="0" applyNumberFormat="1" applyFont="1" applyBorder="1" applyAlignment="1">
      <alignment horizontal="center" vertical="center"/>
    </xf>
    <xf numFmtId="166" fontId="130" fillId="0" borderId="12" xfId="0" applyNumberFormat="1" applyFont="1" applyBorder="1" applyAlignment="1">
      <alignment horizontal="center" vertical="center"/>
    </xf>
    <xf numFmtId="166" fontId="132" fillId="0" borderId="12" xfId="0" applyNumberFormat="1" applyFont="1" applyBorder="1" applyAlignment="1">
      <alignment horizontal="center" vertical="center"/>
    </xf>
    <xf numFmtId="166" fontId="68" fillId="3" borderId="12" xfId="0" applyNumberFormat="1" applyFont="1" applyFill="1" applyBorder="1" applyAlignment="1">
      <alignment horizontal="center" vertical="center"/>
    </xf>
    <xf numFmtId="44" fontId="68" fillId="3" borderId="12" xfId="0" applyNumberFormat="1" applyFont="1" applyFill="1" applyBorder="1" applyAlignment="1">
      <alignment horizontal="center" vertical="center"/>
    </xf>
    <xf numFmtId="0" fontId="60" fillId="3" borderId="12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1" fillId="6" borderId="20" xfId="0" applyFont="1" applyFill="1" applyBorder="1" applyAlignment="1">
      <alignment vertical="center"/>
    </xf>
    <xf numFmtId="166" fontId="37" fillId="6" borderId="12" xfId="0" applyNumberFormat="1" applyFont="1" applyFill="1" applyBorder="1" applyAlignment="1">
      <alignment vertical="center"/>
    </xf>
    <xf numFmtId="166" fontId="22" fillId="0" borderId="18" xfId="0" applyNumberFormat="1" applyFont="1" applyBorder="1" applyAlignment="1">
      <alignment vertical="center"/>
    </xf>
    <xf numFmtId="166" fontId="31" fillId="0" borderId="17" xfId="0" applyNumberFormat="1" applyFont="1" applyBorder="1" applyAlignment="1">
      <alignment horizontal="center" vertical="center"/>
    </xf>
    <xf numFmtId="44" fontId="31" fillId="0" borderId="17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vertical="center"/>
    </xf>
    <xf numFmtId="166" fontId="31" fillId="0" borderId="4" xfId="0" applyNumberFormat="1" applyFont="1" applyBorder="1" applyAlignment="1">
      <alignment horizontal="center" vertical="center"/>
    </xf>
    <xf numFmtId="166" fontId="89" fillId="0" borderId="4" xfId="0" applyNumberFormat="1" applyFont="1" applyBorder="1" applyAlignment="1">
      <alignment horizontal="center" vertical="center"/>
    </xf>
    <xf numFmtId="44" fontId="31" fillId="0" borderId="4" xfId="0" applyNumberFormat="1" applyFont="1" applyBorder="1" applyAlignment="1">
      <alignment horizontal="center" vertical="center"/>
    </xf>
    <xf numFmtId="0" fontId="21" fillId="3" borderId="9" xfId="0" applyFont="1" applyFill="1" applyBorder="1" applyAlignment="1">
      <alignment vertical="center"/>
    </xf>
    <xf numFmtId="166" fontId="31" fillId="0" borderId="24" xfId="0" applyNumberFormat="1" applyFont="1" applyBorder="1" applyAlignment="1">
      <alignment horizontal="center" vertical="center"/>
    </xf>
    <xf numFmtId="166" fontId="89" fillId="0" borderId="24" xfId="0" applyNumberFormat="1" applyFont="1" applyBorder="1" applyAlignment="1">
      <alignment horizontal="center" vertical="center"/>
    </xf>
    <xf numFmtId="44" fontId="31" fillId="0" borderId="24" xfId="0" applyNumberFormat="1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44" fontId="61" fillId="0" borderId="24" xfId="0" applyNumberFormat="1" applyFont="1" applyBorder="1" applyAlignment="1">
      <alignment horizontal="center" vertical="center" wrapText="1"/>
    </xf>
    <xf numFmtId="44" fontId="102" fillId="0" borderId="24" xfId="0" applyNumberFormat="1" applyFont="1" applyBorder="1" applyAlignment="1">
      <alignment horizontal="center" vertical="center" wrapText="1"/>
    </xf>
    <xf numFmtId="44" fontId="45" fillId="0" borderId="24" xfId="0" applyNumberFormat="1" applyFont="1" applyBorder="1" applyAlignment="1">
      <alignment horizontal="center" vertical="center"/>
    </xf>
    <xf numFmtId="44" fontId="116" fillId="0" borderId="24" xfId="0" applyNumberFormat="1" applyFont="1" applyBorder="1" applyAlignment="1">
      <alignment vertical="center"/>
    </xf>
    <xf numFmtId="0" fontId="54" fillId="0" borderId="4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63" fillId="3" borderId="30" xfId="0" applyFont="1" applyFill="1" applyBorder="1" applyAlignment="1">
      <alignment horizontal="center" vertical="center" wrapText="1"/>
    </xf>
    <xf numFmtId="44" fontId="46" fillId="3" borderId="4" xfId="0" applyNumberFormat="1" applyFont="1" applyFill="1" applyBorder="1" applyAlignment="1">
      <alignment vertical="center"/>
    </xf>
    <xf numFmtId="166" fontId="108" fillId="4" borderId="4" xfId="0" applyNumberFormat="1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55" fillId="0" borderId="18" xfId="0" applyFont="1" applyBorder="1"/>
    <xf numFmtId="44" fontId="111" fillId="0" borderId="1" xfId="0" applyNumberFormat="1" applyFont="1" applyBorder="1" applyAlignment="1">
      <alignment vertical="center"/>
    </xf>
    <xf numFmtId="0" fontId="122" fillId="2" borderId="52" xfId="0" applyFont="1" applyFill="1" applyBorder="1"/>
    <xf numFmtId="44" fontId="51" fillId="0" borderId="14" xfId="0" applyNumberFormat="1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44" fontId="42" fillId="0" borderId="14" xfId="0" applyNumberFormat="1" applyFont="1" applyBorder="1" applyAlignment="1">
      <alignment vertical="center"/>
    </xf>
    <xf numFmtId="0" fontId="22" fillId="3" borderId="35" xfId="0" applyFont="1" applyFill="1" applyBorder="1" applyAlignment="1">
      <alignment horizontal="center" vertical="center"/>
    </xf>
    <xf numFmtId="166" fontId="38" fillId="0" borderId="26" xfId="0" applyNumberFormat="1" applyFont="1" applyBorder="1" applyAlignment="1">
      <alignment vertical="center"/>
    </xf>
    <xf numFmtId="166" fontId="105" fillId="0" borderId="60" xfId="0" applyNumberFormat="1" applyFont="1" applyBorder="1" applyAlignment="1">
      <alignment horizontal="center" vertical="center"/>
    </xf>
    <xf numFmtId="166" fontId="105" fillId="0" borderId="1" xfId="0" applyNumberFormat="1" applyFont="1" applyBorder="1" applyAlignment="1">
      <alignment horizontal="center" vertical="center"/>
    </xf>
    <xf numFmtId="166" fontId="52" fillId="0" borderId="51" xfId="0" applyNumberFormat="1" applyFont="1" applyBorder="1" applyAlignment="1">
      <alignment vertical="center"/>
    </xf>
    <xf numFmtId="166" fontId="52" fillId="0" borderId="52" xfId="0" applyNumberFormat="1" applyFont="1" applyBorder="1" applyAlignment="1">
      <alignment vertical="center"/>
    </xf>
    <xf numFmtId="44" fontId="105" fillId="3" borderId="7" xfId="0" applyNumberFormat="1" applyFont="1" applyFill="1" applyBorder="1" applyAlignment="1">
      <alignment horizontal="center" vertical="center"/>
    </xf>
    <xf numFmtId="166" fontId="105" fillId="4" borderId="7" xfId="0" applyNumberFormat="1" applyFont="1" applyFill="1" applyBorder="1" applyAlignment="1">
      <alignment horizontal="center" vertical="center"/>
    </xf>
    <xf numFmtId="166" fontId="105" fillId="0" borderId="7" xfId="0" applyNumberFormat="1" applyFont="1" applyBorder="1" applyAlignment="1">
      <alignment horizontal="center" vertical="center"/>
    </xf>
    <xf numFmtId="166" fontId="105" fillId="0" borderId="62" xfId="0" applyNumberFormat="1" applyFont="1" applyBorder="1" applyAlignment="1">
      <alignment horizontal="center" vertical="center"/>
    </xf>
    <xf numFmtId="166" fontId="52" fillId="0" borderId="63" xfId="0" applyNumberFormat="1" applyFont="1" applyBorder="1" applyAlignment="1">
      <alignment vertical="center"/>
    </xf>
    <xf numFmtId="166" fontId="40" fillId="0" borderId="14" xfId="0" applyNumberFormat="1" applyFont="1" applyBorder="1" applyAlignment="1">
      <alignment horizontal="center" vertical="center"/>
    </xf>
    <xf numFmtId="166" fontId="40" fillId="0" borderId="15" xfId="0" applyNumberFormat="1" applyFont="1" applyBorder="1" applyAlignment="1">
      <alignment horizontal="center" vertical="center"/>
    </xf>
    <xf numFmtId="0" fontId="113" fillId="3" borderId="4" xfId="0" applyFont="1" applyFill="1" applyBorder="1" applyAlignment="1">
      <alignment horizontal="center" vertical="center" wrapText="1"/>
    </xf>
    <xf numFmtId="166" fontId="115" fillId="0" borderId="19" xfId="0" applyNumberFormat="1" applyFont="1" applyBorder="1" applyAlignment="1">
      <alignment vertical="center"/>
    </xf>
    <xf numFmtId="166" fontId="45" fillId="0" borderId="26" xfId="0" applyNumberFormat="1" applyFont="1" applyBorder="1" applyAlignment="1">
      <alignment horizontal="center" vertical="center"/>
    </xf>
    <xf numFmtId="166" fontId="115" fillId="0" borderId="26" xfId="0" applyNumberFormat="1" applyFont="1" applyBorder="1" applyAlignment="1">
      <alignment vertical="center"/>
    </xf>
    <xf numFmtId="166" fontId="117" fillId="0" borderId="64" xfId="0" applyNumberFormat="1" applyFont="1" applyBorder="1" applyAlignment="1">
      <alignment vertical="center"/>
    </xf>
    <xf numFmtId="166" fontId="86" fillId="0" borderId="51" xfId="0" applyNumberFormat="1" applyFont="1" applyBorder="1" applyAlignment="1">
      <alignment horizontal="center"/>
    </xf>
    <xf numFmtId="166" fontId="86" fillId="0" borderId="52" xfId="0" applyNumberFormat="1" applyFont="1" applyBorder="1" applyAlignment="1">
      <alignment horizontal="center"/>
    </xf>
    <xf numFmtId="166" fontId="86" fillId="0" borderId="44" xfId="0" applyNumberFormat="1" applyFont="1" applyBorder="1" applyAlignment="1">
      <alignment horizontal="center"/>
    </xf>
    <xf numFmtId="166" fontId="117" fillId="0" borderId="60" xfId="0" applyNumberFormat="1" applyFont="1" applyBorder="1" applyAlignment="1">
      <alignment vertical="center"/>
    </xf>
    <xf numFmtId="166" fontId="117" fillId="0" borderId="1" xfId="0" applyNumberFormat="1" applyFont="1" applyBorder="1" applyAlignment="1">
      <alignment vertical="center"/>
    </xf>
    <xf numFmtId="166" fontId="117" fillId="0" borderId="61" xfId="0" applyNumberFormat="1" applyFont="1" applyBorder="1" applyAlignment="1">
      <alignment vertical="center"/>
    </xf>
    <xf numFmtId="44" fontId="85" fillId="3" borderId="51" xfId="0" applyNumberFormat="1" applyFont="1" applyFill="1" applyBorder="1" applyAlignment="1">
      <alignment horizontal="center" vertical="center"/>
    </xf>
    <xf numFmtId="166" fontId="85" fillId="0" borderId="52" xfId="0" applyNumberFormat="1" applyFont="1" applyBorder="1" applyAlignment="1">
      <alignment horizontal="center"/>
    </xf>
    <xf numFmtId="166" fontId="85" fillId="0" borderId="53" xfId="0" applyNumberFormat="1" applyFont="1" applyBorder="1" applyAlignment="1">
      <alignment horizontal="center"/>
    </xf>
    <xf numFmtId="0" fontId="99" fillId="0" borderId="5" xfId="0" applyFont="1" applyBorder="1"/>
    <xf numFmtId="0" fontId="51" fillId="0" borderId="0" xfId="0" applyFont="1" applyAlignment="1"/>
    <xf numFmtId="166" fontId="38" fillId="0" borderId="7" xfId="0" applyNumberFormat="1" applyFont="1" applyBorder="1" applyAlignment="1">
      <alignment vertical="center"/>
    </xf>
    <xf numFmtId="166" fontId="38" fillId="3" borderId="4" xfId="0" applyNumberFormat="1" applyFont="1" applyFill="1" applyBorder="1" applyAlignment="1">
      <alignment horizontal="center" vertical="center"/>
    </xf>
    <xf numFmtId="166" fontId="38" fillId="4" borderId="4" xfId="0" applyNumberFormat="1" applyFont="1" applyFill="1" applyBorder="1" applyAlignment="1">
      <alignment horizontal="center" vertical="center"/>
    </xf>
    <xf numFmtId="44" fontId="111" fillId="0" borderId="62" xfId="0" applyNumberFormat="1" applyFont="1" applyBorder="1" applyAlignment="1">
      <alignment vertical="center"/>
    </xf>
    <xf numFmtId="0" fontId="122" fillId="2" borderId="63" xfId="0" applyFont="1" applyFill="1" applyBorder="1"/>
    <xf numFmtId="44" fontId="105" fillId="3" borderId="19" xfId="0" applyNumberFormat="1" applyFont="1" applyFill="1" applyBorder="1" applyAlignment="1">
      <alignment horizontal="center" vertical="center"/>
    </xf>
    <xf numFmtId="166" fontId="105" fillId="4" borderId="19" xfId="0" applyNumberFormat="1" applyFont="1" applyFill="1" applyBorder="1" applyAlignment="1">
      <alignment horizontal="center" vertical="center"/>
    </xf>
    <xf numFmtId="166" fontId="105" fillId="0" borderId="19" xfId="0" applyNumberFormat="1" applyFont="1" applyBorder="1" applyAlignment="1">
      <alignment horizontal="center" vertical="center"/>
    </xf>
    <xf numFmtId="166" fontId="105" fillId="0" borderId="64" xfId="0" applyNumberFormat="1" applyFont="1" applyBorder="1" applyAlignment="1">
      <alignment horizontal="center" vertical="center"/>
    </xf>
    <xf numFmtId="166" fontId="52" fillId="0" borderId="43" xfId="0" applyNumberFormat="1" applyFont="1" applyBorder="1" applyAlignment="1">
      <alignment vertical="center"/>
    </xf>
    <xf numFmtId="0" fontId="27" fillId="3" borderId="19" xfId="0" applyFont="1" applyFill="1" applyBorder="1" applyAlignment="1">
      <alignment horizontal="center" vertical="center" wrapText="1"/>
    </xf>
    <xf numFmtId="44" fontId="105" fillId="3" borderId="19" xfId="0" applyNumberFormat="1" applyFont="1" applyFill="1" applyBorder="1" applyAlignment="1">
      <alignment vertical="center"/>
    </xf>
    <xf numFmtId="166" fontId="105" fillId="4" borderId="19" xfId="0" applyNumberFormat="1" applyFont="1" applyFill="1" applyBorder="1" applyAlignment="1">
      <alignment vertical="center"/>
    </xf>
    <xf numFmtId="44" fontId="105" fillId="0" borderId="19" xfId="0" applyNumberFormat="1" applyFont="1" applyBorder="1" applyAlignment="1">
      <alignment vertical="center"/>
    </xf>
    <xf numFmtId="0" fontId="99" fillId="0" borderId="8" xfId="0" applyFont="1" applyBorder="1"/>
    <xf numFmtId="0" fontId="22" fillId="3" borderId="21" xfId="0" applyFont="1" applyFill="1" applyBorder="1" applyAlignment="1">
      <alignment horizontal="center" vertical="center"/>
    </xf>
    <xf numFmtId="166" fontId="38" fillId="4" borderId="7" xfId="0" applyNumberFormat="1" applyFont="1" applyFill="1" applyBorder="1" applyAlignment="1">
      <alignment vertical="center"/>
    </xf>
    <xf numFmtId="0" fontId="99" fillId="0" borderId="23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44" fontId="115" fillId="0" borderId="7" xfId="0" applyNumberFormat="1" applyFont="1" applyBorder="1" applyAlignment="1">
      <alignment horizontal="center" vertical="center"/>
    </xf>
    <xf numFmtId="166" fontId="115" fillId="0" borderId="7" xfId="0" applyNumberFormat="1" applyFont="1" applyBorder="1" applyAlignment="1">
      <alignment horizontal="center" vertical="center"/>
    </xf>
    <xf numFmtId="166" fontId="39" fillId="0" borderId="9" xfId="0" applyNumberFormat="1" applyFont="1" applyBorder="1" applyAlignment="1">
      <alignment vertical="center"/>
    </xf>
    <xf numFmtId="166" fontId="112" fillId="0" borderId="12" xfId="0" applyNumberFormat="1" applyFont="1" applyBorder="1" applyAlignment="1">
      <alignment horizontal="center" vertical="center"/>
    </xf>
    <xf numFmtId="0" fontId="119" fillId="0" borderId="28" xfId="0" applyFont="1" applyBorder="1" applyAlignment="1">
      <alignment horizontal="center" vertical="center"/>
    </xf>
    <xf numFmtId="0" fontId="121" fillId="3" borderId="30" xfId="0" applyFont="1" applyFill="1" applyBorder="1" applyAlignment="1">
      <alignment horizontal="center" vertical="center" wrapText="1"/>
    </xf>
    <xf numFmtId="44" fontId="121" fillId="3" borderId="30" xfId="0" applyNumberFormat="1" applyFont="1" applyFill="1" applyBorder="1" applyAlignment="1">
      <alignment vertical="center"/>
    </xf>
    <xf numFmtId="44" fontId="108" fillId="4" borderId="30" xfId="0" applyNumberFormat="1" applyFont="1" applyFill="1" applyBorder="1" applyAlignment="1">
      <alignment horizontal="center" vertical="center"/>
    </xf>
    <xf numFmtId="44" fontId="111" fillId="4" borderId="30" xfId="0" applyNumberFormat="1" applyFont="1" applyFill="1" applyBorder="1" applyAlignment="1">
      <alignment horizontal="center" vertical="center"/>
    </xf>
    <xf numFmtId="44" fontId="111" fillId="0" borderId="30" xfId="0" applyNumberFormat="1" applyFont="1" applyBorder="1" applyAlignment="1">
      <alignment horizontal="center" vertical="center"/>
    </xf>
    <xf numFmtId="44" fontId="111" fillId="0" borderId="30" xfId="0" applyNumberFormat="1" applyFont="1" applyBorder="1" applyAlignment="1">
      <alignment vertical="center"/>
    </xf>
    <xf numFmtId="44" fontId="111" fillId="0" borderId="59" xfId="0" applyNumberFormat="1" applyFont="1" applyBorder="1" applyAlignment="1">
      <alignment vertical="center"/>
    </xf>
    <xf numFmtId="0" fontId="122" fillId="0" borderId="44" xfId="0" applyFont="1" applyBorder="1" applyAlignment="1">
      <alignment horizontal="center" vertical="center" wrapText="1"/>
    </xf>
    <xf numFmtId="0" fontId="108" fillId="3" borderId="35" xfId="0" applyFont="1" applyFill="1" applyBorder="1" applyAlignment="1">
      <alignment horizontal="center" vertical="center"/>
    </xf>
    <xf numFmtId="0" fontId="121" fillId="3" borderId="19" xfId="0" applyFont="1" applyFill="1" applyBorder="1" applyAlignment="1">
      <alignment horizontal="center" vertical="center" wrapText="1"/>
    </xf>
    <xf numFmtId="44" fontId="121" fillId="3" borderId="19" xfId="0" applyNumberFormat="1" applyFont="1" applyFill="1" applyBorder="1" applyAlignment="1">
      <alignment vertical="center"/>
    </xf>
    <xf numFmtId="44" fontId="108" fillId="4" borderId="19" xfId="0" applyNumberFormat="1" applyFont="1" applyFill="1" applyBorder="1" applyAlignment="1">
      <alignment vertical="center"/>
    </xf>
    <xf numFmtId="44" fontId="110" fillId="4" borderId="19" xfId="0" applyNumberFormat="1" applyFont="1" applyFill="1" applyBorder="1" applyAlignment="1">
      <alignment vertical="center"/>
    </xf>
    <xf numFmtId="44" fontId="111" fillId="0" borderId="19" xfId="0" applyNumberFormat="1" applyFont="1" applyBorder="1" applyAlignment="1">
      <alignment vertical="center"/>
    </xf>
    <xf numFmtId="44" fontId="111" fillId="0" borderId="64" xfId="0" applyNumberFormat="1" applyFont="1" applyBorder="1" applyAlignment="1">
      <alignment vertical="center"/>
    </xf>
    <xf numFmtId="0" fontId="122" fillId="2" borderId="43" xfId="0" applyFont="1" applyFill="1" applyBorder="1"/>
    <xf numFmtId="0" fontId="17" fillId="0" borderId="38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/>
    </xf>
    <xf numFmtId="166" fontId="105" fillId="3" borderId="7" xfId="0" applyNumberFormat="1" applyFont="1" applyFill="1" applyBorder="1" applyAlignment="1">
      <alignment horizontal="center" vertical="center"/>
    </xf>
    <xf numFmtId="0" fontId="22" fillId="0" borderId="13" xfId="0" applyFont="1" applyBorder="1"/>
    <xf numFmtId="0" fontId="51" fillId="0" borderId="0" xfId="0" applyFont="1" applyAlignment="1">
      <alignment horizontal="center"/>
    </xf>
    <xf numFmtId="166" fontId="38" fillId="0" borderId="7" xfId="0" applyNumberFormat="1" applyFont="1" applyBorder="1" applyAlignment="1">
      <alignment horizontal="center" vertical="center" wrapText="1"/>
    </xf>
    <xf numFmtId="44" fontId="45" fillId="0" borderId="4" xfId="0" applyNumberFormat="1" applyFont="1" applyBorder="1" applyAlignment="1">
      <alignment horizontal="center" vertical="center"/>
    </xf>
    <xf numFmtId="166" fontId="38" fillId="0" borderId="25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166" fontId="38" fillId="0" borderId="17" xfId="0" applyNumberFormat="1" applyFont="1" applyBorder="1" applyAlignment="1">
      <alignment horizontal="center" vertical="center" wrapText="1"/>
    </xf>
    <xf numFmtId="44" fontId="45" fillId="0" borderId="17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44" fontId="28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44" fontId="0" fillId="0" borderId="4" xfId="0" applyNumberFormat="1" applyBorder="1" applyAlignment="1">
      <alignment vertical="center" wrapText="1"/>
    </xf>
    <xf numFmtId="166" fontId="105" fillId="3" borderId="19" xfId="0" applyNumberFormat="1" applyFont="1" applyFill="1" applyBorder="1" applyAlignment="1">
      <alignment horizontal="center" vertical="center"/>
    </xf>
    <xf numFmtId="166" fontId="14" fillId="4" borderId="4" xfId="0" applyNumberFormat="1" applyFont="1" applyFill="1" applyBorder="1" applyAlignment="1">
      <alignment vertical="center"/>
    </xf>
    <xf numFmtId="0" fontId="27" fillId="3" borderId="7" xfId="0" applyFont="1" applyFill="1" applyBorder="1" applyAlignment="1">
      <alignment horizontal="center" vertical="center" wrapText="1"/>
    </xf>
    <xf numFmtId="166" fontId="108" fillId="4" borderId="7" xfId="0" applyNumberFormat="1" applyFont="1" applyFill="1" applyBorder="1" applyAlignment="1">
      <alignment vertical="center"/>
    </xf>
    <xf numFmtId="44" fontId="105" fillId="0" borderId="7" xfId="0" applyNumberFormat="1" applyFont="1" applyBorder="1" applyAlignment="1">
      <alignment vertical="center"/>
    </xf>
    <xf numFmtId="0" fontId="99" fillId="0" borderId="23" xfId="0" applyFont="1" applyBorder="1"/>
    <xf numFmtId="44" fontId="109" fillId="0" borderId="19" xfId="0" applyNumberFormat="1" applyFont="1" applyBorder="1" applyAlignment="1">
      <alignment vertical="center"/>
    </xf>
    <xf numFmtId="44" fontId="111" fillId="3" borderId="19" xfId="0" applyNumberFormat="1" applyFont="1" applyFill="1" applyBorder="1" applyAlignment="1">
      <alignment vertical="center"/>
    </xf>
    <xf numFmtId="44" fontId="110" fillId="4" borderId="4" xfId="0" applyNumberFormat="1" applyFont="1" applyFill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166" fontId="102" fillId="0" borderId="7" xfId="0" applyNumberFormat="1" applyFont="1" applyBorder="1" applyAlignment="1">
      <alignment horizontal="center" vertical="center"/>
    </xf>
    <xf numFmtId="166" fontId="22" fillId="0" borderId="23" xfId="0" applyNumberFormat="1" applyFont="1" applyBorder="1" applyAlignment="1">
      <alignment vertical="center"/>
    </xf>
    <xf numFmtId="44" fontId="38" fillId="3" borderId="7" xfId="0" applyNumberFormat="1" applyFont="1" applyFill="1" applyBorder="1" applyAlignment="1">
      <alignment horizontal="center" vertical="center" wrapText="1"/>
    </xf>
    <xf numFmtId="44" fontId="45" fillId="0" borderId="7" xfId="0" applyNumberFormat="1" applyFont="1" applyBorder="1" applyAlignment="1">
      <alignment horizontal="center" vertical="center" wrapText="1"/>
    </xf>
    <xf numFmtId="164" fontId="29" fillId="0" borderId="12" xfId="0" applyNumberFormat="1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3" borderId="25" xfId="0" applyFont="1" applyFill="1" applyBorder="1" applyAlignment="1">
      <alignment horizontal="center" vertical="center" wrapText="1"/>
    </xf>
    <xf numFmtId="44" fontId="38" fillId="3" borderId="25" xfId="0" applyNumberFormat="1" applyFont="1" applyFill="1" applyBorder="1" applyAlignment="1">
      <alignment horizontal="center" vertical="center"/>
    </xf>
    <xf numFmtId="44" fontId="45" fillId="0" borderId="25" xfId="0" applyNumberFormat="1" applyFont="1" applyBorder="1" applyAlignment="1">
      <alignment horizontal="center" vertical="center" wrapText="1"/>
    </xf>
    <xf numFmtId="166" fontId="102" fillId="0" borderId="25" xfId="0" applyNumberFormat="1" applyFont="1" applyBorder="1" applyAlignment="1">
      <alignment horizontal="center" vertical="center"/>
    </xf>
    <xf numFmtId="166" fontId="128" fillId="0" borderId="25" xfId="0" applyNumberFormat="1" applyFont="1" applyBorder="1" applyAlignment="1">
      <alignment horizontal="center" vertical="center"/>
    </xf>
    <xf numFmtId="166" fontId="127" fillId="3" borderId="34" xfId="0" applyNumberFormat="1" applyFont="1" applyFill="1" applyBorder="1" applyAlignment="1">
      <alignment horizontal="center" vertical="center"/>
    </xf>
    <xf numFmtId="44" fontId="38" fillId="0" borderId="19" xfId="0" applyNumberFormat="1" applyFont="1" applyBorder="1" applyAlignment="1">
      <alignment horizontal="center" vertical="center"/>
    </xf>
    <xf numFmtId="166" fontId="22" fillId="0" borderId="8" xfId="0" applyNumberFormat="1" applyFont="1" applyBorder="1" applyAlignment="1">
      <alignment vertical="center"/>
    </xf>
    <xf numFmtId="0" fontId="21" fillId="6" borderId="13" xfId="0" applyFont="1" applyFill="1" applyBorder="1" applyAlignment="1">
      <alignment horizontal="center" vertical="center"/>
    </xf>
    <xf numFmtId="0" fontId="21" fillId="6" borderId="49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6" borderId="41" xfId="0" applyFont="1" applyFill="1" applyBorder="1" applyAlignment="1">
      <alignment horizontal="center" vertical="center"/>
    </xf>
    <xf numFmtId="0" fontId="21" fillId="6" borderId="56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86" fillId="6" borderId="11" xfId="0" applyFont="1" applyFill="1" applyBorder="1" applyAlignment="1">
      <alignment horizontal="center" vertical="center"/>
    </xf>
    <xf numFmtId="0" fontId="86" fillId="6" borderId="12" xfId="0" applyFont="1" applyFill="1" applyBorder="1" applyAlignment="1">
      <alignment horizontal="center" vertical="center"/>
    </xf>
    <xf numFmtId="0" fontId="86" fillId="6" borderId="9" xfId="0" applyFont="1" applyFill="1" applyBorder="1" applyAlignment="1">
      <alignment horizontal="center" vertical="center"/>
    </xf>
    <xf numFmtId="0" fontId="103" fillId="6" borderId="11" xfId="0" applyFont="1" applyFill="1" applyBorder="1" applyAlignment="1">
      <alignment horizontal="center" vertical="center"/>
    </xf>
    <xf numFmtId="0" fontId="103" fillId="6" borderId="12" xfId="0" applyFont="1" applyFill="1" applyBorder="1" applyAlignment="1">
      <alignment horizontal="center" vertical="center"/>
    </xf>
    <xf numFmtId="0" fontId="103" fillId="6" borderId="6" xfId="0" applyFont="1" applyFill="1" applyBorder="1" applyAlignment="1">
      <alignment horizontal="center" vertical="center"/>
    </xf>
    <xf numFmtId="0" fontId="103" fillId="6" borderId="28" xfId="0" applyFont="1" applyFill="1" applyBorder="1" applyAlignment="1">
      <alignment horizontal="center" vertical="center"/>
    </xf>
    <xf numFmtId="0" fontId="103" fillId="6" borderId="30" xfId="0" applyFont="1" applyFill="1" applyBorder="1" applyAlignment="1">
      <alignment horizontal="center" vertical="center"/>
    </xf>
    <xf numFmtId="0" fontId="103" fillId="6" borderId="29" xfId="0" applyFont="1" applyFill="1" applyBorder="1" applyAlignment="1">
      <alignment horizontal="center" vertical="center"/>
    </xf>
    <xf numFmtId="0" fontId="29" fillId="6" borderId="41" xfId="0" applyFont="1" applyFill="1" applyBorder="1" applyAlignment="1">
      <alignment horizontal="center" vertical="center"/>
    </xf>
    <xf numFmtId="0" fontId="29" fillId="6" borderId="56" xfId="0" applyFont="1" applyFill="1" applyBorder="1" applyAlignment="1">
      <alignment horizontal="center" vertical="center"/>
    </xf>
    <xf numFmtId="0" fontId="29" fillId="6" borderId="47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123" fillId="6" borderId="50" xfId="0" applyFont="1" applyFill="1" applyBorder="1" applyAlignment="1">
      <alignment horizontal="center" vertical="center"/>
    </xf>
    <xf numFmtId="0" fontId="123" fillId="6" borderId="31" xfId="0" applyFont="1" applyFill="1" applyBorder="1" applyAlignment="1">
      <alignment horizontal="center" vertical="center"/>
    </xf>
    <xf numFmtId="0" fontId="21" fillId="6" borderId="47" xfId="0" applyFont="1" applyFill="1" applyBorder="1" applyAlignment="1">
      <alignment horizontal="center" vertical="center"/>
    </xf>
    <xf numFmtId="0" fontId="21" fillId="6" borderId="50" xfId="0" applyFont="1" applyFill="1" applyBorder="1" applyAlignment="1">
      <alignment horizontal="center" vertical="center"/>
    </xf>
    <xf numFmtId="0" fontId="21" fillId="6" borderId="57" xfId="0" applyFont="1" applyFill="1" applyBorder="1" applyAlignment="1">
      <alignment horizontal="center" vertical="center"/>
    </xf>
    <xf numFmtId="0" fontId="21" fillId="6" borderId="40" xfId="0" applyFont="1" applyFill="1" applyBorder="1" applyAlignment="1">
      <alignment horizontal="center" vertical="center"/>
    </xf>
    <xf numFmtId="0" fontId="18" fillId="6" borderId="28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166" fontId="57" fillId="0" borderId="0" xfId="0" applyNumberFormat="1" applyFont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0" fontId="77" fillId="6" borderId="58" xfId="0" applyFont="1" applyFill="1" applyBorder="1" applyAlignment="1">
      <alignment horizontal="center" vertical="center"/>
    </xf>
    <xf numFmtId="0" fontId="77" fillId="6" borderId="0" xfId="0" applyFont="1" applyFill="1" applyAlignment="1">
      <alignment horizontal="center" vertical="center"/>
    </xf>
    <xf numFmtId="0" fontId="77" fillId="6" borderId="39" xfId="0" applyFont="1" applyFill="1" applyBorder="1" applyAlignment="1">
      <alignment horizontal="center" vertical="center"/>
    </xf>
    <xf numFmtId="0" fontId="80" fillId="6" borderId="13" xfId="0" applyFont="1" applyFill="1" applyBorder="1" applyAlignment="1">
      <alignment horizontal="center" vertical="center" wrapText="1"/>
    </xf>
    <xf numFmtId="0" fontId="80" fillId="6" borderId="49" xfId="0" applyFont="1" applyFill="1" applyBorder="1" applyAlignment="1">
      <alignment horizontal="center" vertical="center" wrapText="1"/>
    </xf>
    <xf numFmtId="0" fontId="80" fillId="6" borderId="20" xfId="0" applyFont="1" applyFill="1" applyBorder="1" applyAlignment="1">
      <alignment horizontal="center" vertical="center" wrapText="1"/>
    </xf>
    <xf numFmtId="0" fontId="122" fillId="6" borderId="11" xfId="0" applyFont="1" applyFill="1" applyBorder="1" applyAlignment="1">
      <alignment horizontal="center" vertical="center" wrapText="1"/>
    </xf>
    <xf numFmtId="0" fontId="122" fillId="6" borderId="12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44" fontId="64" fillId="6" borderId="13" xfId="0" applyNumberFormat="1" applyFont="1" applyFill="1" applyBorder="1" applyAlignment="1">
      <alignment horizontal="center" vertical="center"/>
    </xf>
    <xf numFmtId="44" fontId="64" fillId="6" borderId="49" xfId="0" applyNumberFormat="1" applyFont="1" applyFill="1" applyBorder="1" applyAlignment="1">
      <alignment horizontal="center" vertical="center"/>
    </xf>
    <xf numFmtId="44" fontId="64" fillId="6" borderId="20" xfId="0" applyNumberFormat="1" applyFont="1" applyFill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51" fillId="0" borderId="38" xfId="0" applyFont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 wrapText="1"/>
    </xf>
    <xf numFmtId="0" fontId="21" fillId="6" borderId="49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51" fillId="0" borderId="11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44" fontId="51" fillId="6" borderId="11" xfId="0" applyNumberFormat="1" applyFont="1" applyFill="1" applyBorder="1" applyAlignment="1">
      <alignment horizontal="center" vertical="center"/>
    </xf>
    <xf numFmtId="44" fontId="51" fillId="6" borderId="12" xfId="0" applyNumberFormat="1" applyFont="1" applyFill="1" applyBorder="1" applyAlignment="1">
      <alignment horizontal="center" vertical="center"/>
    </xf>
    <xf numFmtId="44" fontId="51" fillId="6" borderId="6" xfId="0" applyNumberFormat="1" applyFont="1" applyFill="1" applyBorder="1" applyAlignment="1">
      <alignment horizontal="center" vertical="center"/>
    </xf>
    <xf numFmtId="0" fontId="58" fillId="0" borderId="0" xfId="0" applyFont="1" applyAlignment="1">
      <alignment horizontal="center"/>
    </xf>
    <xf numFmtId="0" fontId="18" fillId="6" borderId="1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4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7" fillId="6" borderId="50" xfId="0" applyFont="1" applyFill="1" applyBorder="1" applyAlignment="1">
      <alignment horizontal="center" vertical="center"/>
    </xf>
    <xf numFmtId="0" fontId="17" fillId="6" borderId="57" xfId="0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7" fillId="6" borderId="56" xfId="0" applyFont="1" applyFill="1" applyBorder="1" applyAlignment="1">
      <alignment horizontal="center" vertical="center"/>
    </xf>
    <xf numFmtId="0" fontId="17" fillId="6" borderId="47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38" xfId="0" applyFont="1" applyFill="1" applyBorder="1" applyAlignment="1">
      <alignment horizontal="center" vertical="center"/>
    </xf>
    <xf numFmtId="0" fontId="37" fillId="6" borderId="13" xfId="0" applyFont="1" applyFill="1" applyBorder="1" applyAlignment="1">
      <alignment horizontal="center" vertical="center"/>
    </xf>
    <xf numFmtId="0" fontId="37" fillId="6" borderId="38" xfId="0" applyFont="1" applyFill="1" applyBorder="1" applyAlignment="1">
      <alignment horizontal="center" vertical="center"/>
    </xf>
    <xf numFmtId="0" fontId="37" fillId="6" borderId="4" xfId="0" applyFont="1" applyFill="1" applyBorder="1" applyAlignment="1">
      <alignment horizontal="center" vertical="center"/>
    </xf>
    <xf numFmtId="0" fontId="37" fillId="7" borderId="13" xfId="0" applyFont="1" applyFill="1" applyBorder="1" applyAlignment="1">
      <alignment horizontal="center" vertical="center"/>
    </xf>
    <xf numFmtId="0" fontId="37" fillId="7" borderId="49" xfId="0" applyFont="1" applyFill="1" applyBorder="1" applyAlignment="1">
      <alignment horizontal="center" vertical="center"/>
    </xf>
    <xf numFmtId="0" fontId="37" fillId="7" borderId="20" xfId="0" applyFont="1" applyFill="1" applyBorder="1" applyAlignment="1">
      <alignment horizontal="center" vertical="center"/>
    </xf>
    <xf numFmtId="0" fontId="29" fillId="6" borderId="13" xfId="0" applyFont="1" applyFill="1" applyBorder="1" applyAlignment="1">
      <alignment horizontal="center" vertical="center"/>
    </xf>
    <xf numFmtId="0" fontId="29" fillId="6" borderId="49" xfId="0" applyFont="1" applyFill="1" applyBorder="1" applyAlignment="1">
      <alignment horizontal="center" vertical="center"/>
    </xf>
    <xf numFmtId="0" fontId="29" fillId="6" borderId="20" xfId="0" applyFont="1" applyFill="1" applyBorder="1" applyAlignment="1">
      <alignment horizontal="center" vertical="center"/>
    </xf>
    <xf numFmtId="166" fontId="62" fillId="0" borderId="0" xfId="0" applyNumberFormat="1" applyFont="1" applyAlignment="1">
      <alignment horizontal="center"/>
    </xf>
    <xf numFmtId="0" fontId="18" fillId="6" borderId="49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44" fontId="7" fillId="0" borderId="0" xfId="0" applyNumberFormat="1" applyFont="1"/>
    <xf numFmtId="44" fontId="88" fillId="0" borderId="0" xfId="0" applyNumberFormat="1" applyFont="1" applyAlignment="1">
      <alignment horizontal="center"/>
    </xf>
    <xf numFmtId="0" fontId="116" fillId="0" borderId="0" xfId="0" applyFont="1"/>
    <xf numFmtId="0" fontId="40" fillId="0" borderId="0" xfId="0" applyFont="1"/>
    <xf numFmtId="0" fontId="45" fillId="0" borderId="0" xfId="0" applyFont="1"/>
    <xf numFmtId="0" fontId="94" fillId="0" borderId="0" xfId="0" applyFont="1"/>
    <xf numFmtId="0" fontId="100" fillId="0" borderId="0" xfId="0" applyFont="1"/>
    <xf numFmtId="0" fontId="27" fillId="0" borderId="19" xfId="0" applyFont="1" applyBorder="1" applyAlignment="1">
      <alignment horizontal="center" vertical="center" wrapText="1"/>
    </xf>
    <xf numFmtId="44" fontId="115" fillId="0" borderId="19" xfId="0" applyNumberFormat="1" applyFont="1" applyBorder="1" applyAlignment="1">
      <alignment horizontal="center" vertical="center"/>
    </xf>
    <xf numFmtId="166" fontId="115" fillId="0" borderId="19" xfId="0" applyNumberFormat="1" applyFont="1" applyBorder="1" applyAlignment="1">
      <alignment horizontal="center" vertical="center"/>
    </xf>
    <xf numFmtId="166" fontId="133" fillId="0" borderId="19" xfId="0" applyNumberFormat="1" applyFont="1" applyBorder="1" applyAlignment="1">
      <alignment horizontal="center" vertical="center"/>
    </xf>
    <xf numFmtId="166" fontId="115" fillId="0" borderId="34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21" fillId="3" borderId="7" xfId="0" applyFont="1" applyFill="1" applyBorder="1" applyAlignment="1">
      <alignment horizontal="center" vertical="center" wrapText="1"/>
    </xf>
    <xf numFmtId="44" fontId="121" fillId="3" borderId="7" xfId="0" applyNumberFormat="1" applyFont="1" applyFill="1" applyBorder="1" applyAlignment="1">
      <alignment vertical="center"/>
    </xf>
    <xf numFmtId="166" fontId="11" fillId="0" borderId="0" xfId="0" applyNumberFormat="1" applyFont="1"/>
    <xf numFmtId="0" fontId="81" fillId="0" borderId="0" xfId="0" applyFont="1" applyAlignment="1">
      <alignment vertical="center"/>
    </xf>
    <xf numFmtId="166" fontId="18" fillId="0" borderId="0" xfId="0" applyNumberFormat="1" applyFont="1" applyAlignment="1">
      <alignment vertical="center"/>
    </xf>
    <xf numFmtId="166" fontId="81" fillId="0" borderId="0" xfId="0" applyNumberFormat="1" applyFont="1" applyAlignment="1">
      <alignment vertical="center"/>
    </xf>
    <xf numFmtId="44" fontId="18" fillId="3" borderId="25" xfId="0" applyNumberFormat="1" applyFont="1" applyFill="1" applyBorder="1" applyAlignment="1">
      <alignment vertical="center"/>
    </xf>
    <xf numFmtId="44" fontId="81" fillId="3" borderId="25" xfId="0" applyNumberFormat="1" applyFont="1" applyFill="1" applyBorder="1" applyAlignment="1">
      <alignment vertical="center"/>
    </xf>
    <xf numFmtId="166" fontId="27" fillId="0" borderId="25" xfId="0" applyNumberFormat="1" applyFont="1" applyBorder="1" applyAlignment="1">
      <alignment vertical="center"/>
    </xf>
    <xf numFmtId="0" fontId="17" fillId="0" borderId="34" xfId="0" applyFont="1" applyBorder="1" applyAlignment="1">
      <alignment horizontal="center" vertical="center" wrapText="1"/>
    </xf>
    <xf numFmtId="166" fontId="11" fillId="0" borderId="12" xfId="0" applyNumberFormat="1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0" fontId="134" fillId="0" borderId="0" xfId="0" applyFont="1"/>
    <xf numFmtId="0" fontId="135" fillId="0" borderId="0" xfId="0" applyFont="1"/>
    <xf numFmtId="0" fontId="17" fillId="0" borderId="0" xfId="0" applyFont="1" applyAlignment="1">
      <alignment horizontal="center"/>
    </xf>
    <xf numFmtId="166" fontId="97" fillId="0" borderId="0" xfId="0" applyNumberFormat="1" applyFont="1"/>
    <xf numFmtId="44" fontId="53" fillId="0" borderId="0" xfId="0" applyNumberFormat="1" applyFont="1"/>
    <xf numFmtId="166" fontId="18" fillId="0" borderId="0" xfId="0" applyNumberFormat="1" applyFont="1"/>
    <xf numFmtId="44" fontId="27" fillId="0" borderId="0" xfId="0" applyNumberFormat="1" applyFont="1"/>
    <xf numFmtId="0" fontId="1" fillId="0" borderId="0" xfId="0" applyFont="1"/>
    <xf numFmtId="44" fontId="1" fillId="0" borderId="0" xfId="0" applyNumberFormat="1" applyFont="1"/>
    <xf numFmtId="44" fontId="51" fillId="0" borderId="0" xfId="0" applyNumberFormat="1" applyFont="1"/>
    <xf numFmtId="0" fontId="28" fillId="0" borderId="0" xfId="0" applyFont="1" applyAlignment="1">
      <alignment horizontal="center"/>
    </xf>
    <xf numFmtId="166" fontId="28" fillId="0" borderId="0" xfId="0" applyNumberFormat="1" applyFont="1"/>
    <xf numFmtId="44" fontId="60" fillId="0" borderId="0" xfId="0" applyNumberFormat="1" applyFont="1"/>
    <xf numFmtId="44" fontId="62" fillId="0" borderId="0" xfId="0" applyNumberFormat="1" applyFont="1" applyAlignment="1">
      <alignment horizontal="center" vertical="center"/>
    </xf>
    <xf numFmtId="44" fontId="62" fillId="0" borderId="0" xfId="0" applyNumberFormat="1" applyFont="1"/>
    <xf numFmtId="0" fontId="62" fillId="0" borderId="0" xfId="0" applyFont="1" applyAlignment="1"/>
    <xf numFmtId="166" fontId="21" fillId="0" borderId="0" xfId="0" applyNumberFormat="1" applyFont="1"/>
    <xf numFmtId="0" fontId="136" fillId="0" borderId="0" xfId="0" applyFont="1" applyAlignment="1">
      <alignment wrapText="1"/>
    </xf>
    <xf numFmtId="166" fontId="60" fillId="0" borderId="0" xfId="0" applyNumberFormat="1" applyFont="1"/>
    <xf numFmtId="44" fontId="22" fillId="0" borderId="0" xfId="0" applyNumberFormat="1" applyFont="1" applyAlignment="1">
      <alignment horizontal="left" wrapText="1"/>
    </xf>
    <xf numFmtId="44" fontId="22" fillId="0" borderId="0" xfId="0" applyNumberFormat="1" applyFont="1" applyAlignment="1">
      <alignment horizontal="center" wrapText="1"/>
    </xf>
    <xf numFmtId="166" fontId="22" fillId="0" borderId="0" xfId="0" applyNumberFormat="1" applyFont="1"/>
    <xf numFmtId="0" fontId="24" fillId="0" borderId="0" xfId="0" applyFont="1" applyAlignment="1">
      <alignment horizontal="center" vertical="center"/>
    </xf>
    <xf numFmtId="44" fontId="24" fillId="0" borderId="0" xfId="0" applyNumberFormat="1" applyFont="1" applyAlignment="1">
      <alignment horizontal="center" vertical="center"/>
    </xf>
    <xf numFmtId="0" fontId="25" fillId="0" borderId="0" xfId="0" applyFont="1"/>
    <xf numFmtId="44" fontId="25" fillId="0" borderId="0" xfId="0" applyNumberFormat="1" applyFont="1"/>
    <xf numFmtId="44" fontId="21" fillId="0" borderId="0" xfId="0" applyNumberFormat="1" applyFont="1" applyAlignment="1">
      <alignment horizontal="center" vertical="center"/>
    </xf>
    <xf numFmtId="0" fontId="63" fillId="0" borderId="0" xfId="0" applyFont="1"/>
    <xf numFmtId="166" fontId="64" fillId="0" borderId="0" xfId="0" applyNumberFormat="1" applyFont="1"/>
    <xf numFmtId="44" fontId="9" fillId="0" borderId="0" xfId="0" applyNumberFormat="1" applyFont="1"/>
    <xf numFmtId="0" fontId="51" fillId="0" borderId="6" xfId="0" applyFont="1" applyBorder="1" applyAlignment="1">
      <alignment horizontal="center" vertical="center"/>
    </xf>
    <xf numFmtId="0" fontId="54" fillId="3" borderId="24" xfId="0" applyFont="1" applyFill="1" applyBorder="1" applyAlignment="1">
      <alignment horizontal="center" vertical="center" wrapText="1"/>
    </xf>
    <xf numFmtId="166" fontId="106" fillId="3" borderId="24" xfId="0" applyNumberFormat="1" applyFont="1" applyFill="1" applyBorder="1" applyAlignment="1">
      <alignment horizontal="center" vertical="center"/>
    </xf>
    <xf numFmtId="166" fontId="106" fillId="3" borderId="24" xfId="0" applyNumberFormat="1" applyFont="1" applyFill="1" applyBorder="1" applyAlignment="1">
      <alignment vertical="center"/>
    </xf>
    <xf numFmtId="166" fontId="106" fillId="0" borderId="24" xfId="0" applyNumberFormat="1" applyFont="1" applyBorder="1" applyAlignment="1">
      <alignment vertical="center"/>
    </xf>
    <xf numFmtId="44" fontId="64" fillId="3" borderId="33" xfId="0" applyNumberFormat="1" applyFont="1" applyFill="1" applyBorder="1" applyAlignment="1">
      <alignment horizontal="center" vertical="center"/>
    </xf>
    <xf numFmtId="0" fontId="53" fillId="3" borderId="28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 wrapText="1"/>
    </xf>
    <xf numFmtId="44" fontId="107" fillId="3" borderId="30" xfId="0" applyNumberFormat="1" applyFont="1" applyFill="1" applyBorder="1" applyAlignment="1">
      <alignment horizontal="center" vertical="center"/>
    </xf>
    <xf numFmtId="166" fontId="107" fillId="4" borderId="30" xfId="0" applyNumberFormat="1" applyFont="1" applyFill="1" applyBorder="1" applyAlignment="1">
      <alignment horizontal="center" vertical="center"/>
    </xf>
    <xf numFmtId="166" fontId="106" fillId="3" borderId="30" xfId="0" applyNumberFormat="1" applyFont="1" applyFill="1" applyBorder="1" applyAlignment="1">
      <alignment vertical="center"/>
    </xf>
    <xf numFmtId="166" fontId="106" fillId="0" borderId="30" xfId="0" applyNumberFormat="1" applyFont="1" applyBorder="1" applyAlignment="1">
      <alignment vertical="center"/>
    </xf>
    <xf numFmtId="0" fontId="49" fillId="3" borderId="18" xfId="0" applyFont="1" applyFill="1" applyBorder="1"/>
    <xf numFmtId="44" fontId="27" fillId="3" borderId="4" xfId="0" applyNumberFormat="1" applyFont="1" applyFill="1" applyBorder="1" applyAlignment="1">
      <alignment horizontal="center" vertical="center" wrapText="1"/>
    </xf>
    <xf numFmtId="44" fontId="105" fillId="3" borderId="24" xfId="0" applyNumberFormat="1" applyFont="1" applyFill="1" applyBorder="1" applyAlignment="1">
      <alignment vertical="center"/>
    </xf>
    <xf numFmtId="166" fontId="105" fillId="4" borderId="24" xfId="0" applyNumberFormat="1" applyFont="1" applyFill="1" applyBorder="1" applyAlignment="1">
      <alignment vertical="center"/>
    </xf>
    <xf numFmtId="44" fontId="105" fillId="0" borderId="24" xfId="0" applyNumberFormat="1" applyFont="1" applyBorder="1" applyAlignment="1">
      <alignment vertical="center"/>
    </xf>
    <xf numFmtId="0" fontId="99" fillId="0" borderId="33" xfId="0" applyFont="1" applyBorder="1"/>
    <xf numFmtId="0" fontId="38" fillId="0" borderId="35" xfId="0" applyFont="1" applyBorder="1" applyAlignment="1">
      <alignment horizontal="center" vertical="center" wrapText="1"/>
    </xf>
    <xf numFmtId="44" fontId="38" fillId="3" borderId="19" xfId="0" applyNumberFormat="1" applyFont="1" applyFill="1" applyBorder="1" applyAlignment="1">
      <alignment horizontal="center" vertical="center" wrapText="1"/>
    </xf>
    <xf numFmtId="166" fontId="38" fillId="0" borderId="19" xfId="0" applyNumberFormat="1" applyFont="1" applyBorder="1" applyAlignment="1">
      <alignment horizontal="center" vertical="center" wrapText="1"/>
    </xf>
    <xf numFmtId="166" fontId="128" fillId="0" borderId="19" xfId="0" applyNumberFormat="1" applyFont="1" applyBorder="1" applyAlignment="1">
      <alignment horizontal="center" vertical="center" wrapText="1"/>
    </xf>
    <xf numFmtId="166" fontId="127" fillId="3" borderId="8" xfId="0" applyNumberFormat="1" applyFont="1" applyFill="1" applyBorder="1" applyAlignment="1">
      <alignment horizontal="center" vertical="center" wrapText="1"/>
    </xf>
  </cellXfs>
  <cellStyles count="7">
    <cellStyle name="Moneda" xfId="1" builtinId="4"/>
    <cellStyle name="Normal" xfId="0" builtinId="0"/>
    <cellStyle name="Normal 10" xfId="2" xr:uid="{00000000-0005-0000-0000-000004000000}"/>
    <cellStyle name="Normal 11" xfId="3" xr:uid="{00000000-0005-0000-0000-000005000000}"/>
    <cellStyle name="Normal 3" xfId="4" xr:uid="{00000000-0005-0000-0000-000006000000}"/>
    <cellStyle name="Normal 5" xfId="5" xr:uid="{00000000-0005-0000-0000-000007000000}"/>
    <cellStyle name="Normal 9" xfId="6" xr:uid="{00000000-0005-0000-0000-000008000000}"/>
  </cellStyles>
  <dxfs count="0"/>
  <tableStyles count="0" defaultTableStyle="TableStyleMedium9" defaultPivotStyle="PivotStyleLight16"/>
  <colors>
    <mruColors>
      <color rgb="FF0099CC"/>
      <color rgb="FF66FFFF"/>
      <color rgb="FFFF6699"/>
      <color rgb="FFFF99FF"/>
      <color rgb="FF6666FF"/>
      <color rgb="FF66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>
    <tabColor theme="3"/>
  </sheetPr>
  <dimension ref="B5:M30"/>
  <sheetViews>
    <sheetView topLeftCell="A4" zoomScale="71" zoomScaleNormal="71" workbookViewId="0">
      <selection activeCell="J14" sqref="J14"/>
    </sheetView>
  </sheetViews>
  <sheetFormatPr baseColWidth="10" defaultRowHeight="12.75" x14ac:dyDescent="0.2"/>
  <cols>
    <col min="1" max="1" width="0.7109375" style="6" customWidth="1"/>
    <col min="2" max="2" width="4.7109375" style="6" customWidth="1"/>
    <col min="3" max="3" width="15" style="145" customWidth="1"/>
    <col min="4" max="4" width="16.42578125" style="145" customWidth="1"/>
    <col min="5" max="5" width="13.28515625" style="6" customWidth="1"/>
    <col min="6" max="8" width="13.85546875" style="6" customWidth="1"/>
    <col min="9" max="9" width="17.42578125" style="6" customWidth="1"/>
    <col min="10" max="10" width="16.140625" style="6" customWidth="1"/>
    <col min="11" max="11" width="28.42578125" style="6" customWidth="1"/>
    <col min="12" max="16384" width="11.42578125" style="6"/>
  </cols>
  <sheetData>
    <row r="5" spans="2:13" ht="21" customHeight="1" x14ac:dyDescent="0.25">
      <c r="C5" s="792"/>
      <c r="D5" s="792"/>
      <c r="E5" s="793" t="s">
        <v>165</v>
      </c>
      <c r="F5" s="794"/>
      <c r="G5" s="794"/>
      <c r="H5" s="794"/>
      <c r="I5" s="794"/>
      <c r="J5" s="794"/>
      <c r="K5" s="794"/>
    </row>
    <row r="6" spans="2:13" ht="21" customHeight="1" thickBot="1" x14ac:dyDescent="0.3">
      <c r="C6" s="792"/>
      <c r="D6" s="792"/>
      <c r="E6" s="793"/>
      <c r="F6" s="794"/>
      <c r="G6" s="794"/>
      <c r="H6" s="794"/>
      <c r="I6" s="794"/>
      <c r="J6" s="794"/>
      <c r="K6" s="794"/>
    </row>
    <row r="7" spans="2:13" ht="80.25" customHeight="1" thickBot="1" x14ac:dyDescent="0.25">
      <c r="B7" s="90" t="s">
        <v>14</v>
      </c>
      <c r="C7" s="155" t="s">
        <v>29</v>
      </c>
      <c r="D7" s="155" t="s">
        <v>15</v>
      </c>
      <c r="E7" s="91" t="s">
        <v>16</v>
      </c>
      <c r="F7" s="92" t="s">
        <v>17</v>
      </c>
      <c r="G7" s="92" t="s">
        <v>53</v>
      </c>
      <c r="H7" s="92" t="s">
        <v>4</v>
      </c>
      <c r="I7" s="92" t="s">
        <v>18</v>
      </c>
      <c r="J7" s="92" t="s">
        <v>19</v>
      </c>
      <c r="K7" s="93" t="s">
        <v>20</v>
      </c>
    </row>
    <row r="8" spans="2:13" ht="21" customHeight="1" thickBot="1" x14ac:dyDescent="0.25">
      <c r="B8" s="697" t="s">
        <v>65</v>
      </c>
      <c r="C8" s="698"/>
      <c r="D8" s="698"/>
      <c r="E8" s="698"/>
      <c r="F8" s="698"/>
      <c r="G8" s="698"/>
      <c r="H8" s="698"/>
      <c r="I8" s="698"/>
      <c r="J8" s="698"/>
      <c r="K8" s="699"/>
    </row>
    <row r="9" spans="2:13" ht="66" customHeight="1" thickBot="1" x14ac:dyDescent="0.25">
      <c r="B9" s="179">
        <v>1</v>
      </c>
      <c r="C9" s="316" t="s">
        <v>75</v>
      </c>
      <c r="D9" s="383">
        <v>525</v>
      </c>
      <c r="E9" s="384">
        <v>15.75</v>
      </c>
      <c r="F9" s="385">
        <v>38.06</v>
      </c>
      <c r="G9" s="385">
        <v>0</v>
      </c>
      <c r="H9" s="385">
        <v>0</v>
      </c>
      <c r="I9" s="386">
        <f>SUM(E9:H9)</f>
        <v>53.81</v>
      </c>
      <c r="J9" s="386">
        <f>+D9-I9</f>
        <v>471.19</v>
      </c>
      <c r="K9" s="182"/>
    </row>
    <row r="10" spans="2:13" s="67" customFormat="1" ht="27" customHeight="1" thickBot="1" x14ac:dyDescent="0.25">
      <c r="B10" s="697" t="s">
        <v>6</v>
      </c>
      <c r="C10" s="698"/>
      <c r="D10" s="698"/>
      <c r="E10" s="698"/>
      <c r="F10" s="698"/>
      <c r="G10" s="698"/>
      <c r="H10" s="698"/>
      <c r="I10" s="698"/>
      <c r="J10" s="698"/>
      <c r="K10" s="699"/>
      <c r="L10" s="234"/>
      <c r="M10" s="234"/>
    </row>
    <row r="11" spans="2:13" s="67" customFormat="1" ht="66.75" customHeight="1" thickBot="1" x14ac:dyDescent="0.25">
      <c r="B11" s="195">
        <v>2</v>
      </c>
      <c r="C11" s="797" t="s">
        <v>155</v>
      </c>
      <c r="D11" s="798">
        <v>1040</v>
      </c>
      <c r="E11" s="799">
        <v>30</v>
      </c>
      <c r="F11" s="799">
        <v>0</v>
      </c>
      <c r="G11" s="799">
        <v>75.400000000000006</v>
      </c>
      <c r="H11" s="800">
        <v>67.87</v>
      </c>
      <c r="I11" s="595">
        <f>SUM(E11:H11)</f>
        <v>173.27</v>
      </c>
      <c r="J11" s="799">
        <f>+D11-I11</f>
        <v>866.73</v>
      </c>
      <c r="K11" s="801"/>
    </row>
    <row r="12" spans="2:13" s="67" customFormat="1" ht="66.75" customHeight="1" thickBot="1" x14ac:dyDescent="0.25">
      <c r="B12" s="142">
        <v>3</v>
      </c>
      <c r="C12" s="635" t="s">
        <v>51</v>
      </c>
      <c r="D12" s="636">
        <v>420</v>
      </c>
      <c r="E12" s="637">
        <v>12.6</v>
      </c>
      <c r="F12" s="637">
        <v>30.45</v>
      </c>
      <c r="G12" s="637">
        <v>0</v>
      </c>
      <c r="H12" s="637">
        <v>0</v>
      </c>
      <c r="I12" s="637">
        <f>SUM(E12:H12)</f>
        <v>43.05</v>
      </c>
      <c r="J12" s="637">
        <f>+D12-I12</f>
        <v>376.95</v>
      </c>
      <c r="K12" s="638"/>
    </row>
    <row r="13" spans="2:13" ht="42.75" customHeight="1" thickBot="1" x14ac:dyDescent="0.25">
      <c r="B13" s="700" t="s">
        <v>9</v>
      </c>
      <c r="C13" s="701"/>
      <c r="D13" s="639">
        <f>SUM(D9:D12)</f>
        <v>1985</v>
      </c>
      <c r="E13" s="140">
        <f>SUM(E9:E12)</f>
        <v>58.35</v>
      </c>
      <c r="F13" s="592">
        <f>SUM(F9:F12)</f>
        <v>68.510000000000005</v>
      </c>
      <c r="G13" s="592">
        <f>SUM(G9:G12)</f>
        <v>75.400000000000006</v>
      </c>
      <c r="H13" s="140">
        <f>SUM(H9:H12)</f>
        <v>67.87</v>
      </c>
      <c r="I13" s="140">
        <f>SUM(I9:I12)</f>
        <v>270.13</v>
      </c>
      <c r="J13" s="140">
        <f>SUM(J9:J12)</f>
        <v>1714.8700000000001</v>
      </c>
      <c r="K13" s="57" t="s">
        <v>64</v>
      </c>
    </row>
    <row r="14" spans="2:13" x14ac:dyDescent="0.2">
      <c r="B14" s="13"/>
      <c r="D14" s="237"/>
      <c r="E14" s="14"/>
      <c r="F14" s="14"/>
      <c r="G14" s="14"/>
      <c r="H14" s="14"/>
      <c r="I14" s="14"/>
      <c r="J14" s="14"/>
      <c r="K14" s="5"/>
    </row>
    <row r="15" spans="2:13" x14ac:dyDescent="0.2">
      <c r="B15" s="13"/>
      <c r="D15" s="237"/>
      <c r="E15" s="14"/>
      <c r="F15" s="14"/>
      <c r="G15" s="14"/>
      <c r="H15" s="14"/>
      <c r="I15" s="14"/>
      <c r="J15" s="14"/>
      <c r="K15" s="5"/>
    </row>
    <row r="16" spans="2:13" x14ac:dyDescent="0.2">
      <c r="B16" s="13"/>
      <c r="D16" s="237"/>
      <c r="E16" s="14"/>
      <c r="F16" s="14"/>
      <c r="G16" s="14"/>
      <c r="H16" s="14"/>
      <c r="I16" s="14"/>
      <c r="J16" s="14"/>
      <c r="K16" s="5"/>
    </row>
    <row r="17" spans="2:12" x14ac:dyDescent="0.2">
      <c r="B17" s="13"/>
      <c r="D17" s="237"/>
      <c r="E17" s="14"/>
      <c r="F17" s="14"/>
      <c r="G17" s="14"/>
      <c r="H17" s="14"/>
      <c r="I17" s="14"/>
      <c r="J17" s="14"/>
      <c r="K17" s="5"/>
    </row>
    <row r="18" spans="2:12" x14ac:dyDescent="0.2">
      <c r="B18" s="13"/>
      <c r="C18" s="795" t="s">
        <v>170</v>
      </c>
      <c r="D18" s="237"/>
      <c r="E18" s="14"/>
      <c r="F18" s="14" t="s">
        <v>172</v>
      </c>
      <c r="G18" s="14"/>
      <c r="H18" s="14"/>
      <c r="I18" s="14"/>
      <c r="J18" s="14" t="s">
        <v>173</v>
      </c>
      <c r="K18" s="5"/>
    </row>
    <row r="19" spans="2:12" x14ac:dyDescent="0.2">
      <c r="B19" s="13"/>
      <c r="C19" s="795" t="s">
        <v>171</v>
      </c>
      <c r="D19" s="237"/>
      <c r="E19" s="14"/>
      <c r="F19" s="14" t="s">
        <v>124</v>
      </c>
      <c r="G19" s="14"/>
      <c r="H19" s="14"/>
      <c r="I19" s="14"/>
      <c r="J19" s="14" t="s">
        <v>174</v>
      </c>
      <c r="K19" s="5"/>
    </row>
    <row r="20" spans="2:12" ht="15" x14ac:dyDescent="0.25">
      <c r="B20" s="335"/>
      <c r="C20" s="158"/>
      <c r="D20" s="336"/>
      <c r="E20" s="111"/>
      <c r="F20" s="111"/>
      <c r="G20" s="111"/>
      <c r="H20" s="111"/>
      <c r="I20" s="111"/>
      <c r="J20" s="111"/>
      <c r="K20" s="44"/>
      <c r="L20" s="35"/>
    </row>
    <row r="21" spans="2:12" ht="15" x14ac:dyDescent="0.25">
      <c r="B21" s="335"/>
      <c r="C21" s="158"/>
      <c r="D21" s="336"/>
      <c r="E21" s="111"/>
      <c r="F21" s="111"/>
      <c r="G21" s="111"/>
      <c r="H21" s="111"/>
      <c r="I21" s="111"/>
      <c r="J21" s="111"/>
      <c r="K21" s="44"/>
      <c r="L21" s="35"/>
    </row>
    <row r="22" spans="2:12" ht="15" x14ac:dyDescent="0.25">
      <c r="B22" s="44"/>
      <c r="C22" s="158"/>
      <c r="D22" s="158"/>
      <c r="E22" s="35"/>
      <c r="F22" s="35"/>
      <c r="G22" s="35"/>
      <c r="H22" s="35"/>
      <c r="I22" s="35"/>
      <c r="J22" s="35"/>
      <c r="K22" s="35"/>
      <c r="L22" s="35"/>
    </row>
    <row r="23" spans="2:12" ht="15" x14ac:dyDescent="0.25">
      <c r="B23" s="44"/>
      <c r="C23" s="158"/>
      <c r="D23" s="796" t="s">
        <v>177</v>
      </c>
      <c r="E23" s="35"/>
      <c r="F23" s="35"/>
      <c r="G23" s="35"/>
      <c r="H23" s="44" t="s">
        <v>175</v>
      </c>
      <c r="I23" s="35"/>
      <c r="J23" s="35"/>
      <c r="K23" s="35"/>
      <c r="L23" s="35"/>
    </row>
    <row r="24" spans="2:12" ht="15" x14ac:dyDescent="0.25">
      <c r="B24" s="44"/>
      <c r="C24" s="158"/>
      <c r="D24" s="796" t="s">
        <v>178</v>
      </c>
      <c r="E24" s="35"/>
      <c r="F24" s="35"/>
      <c r="G24" s="35"/>
      <c r="H24" s="44" t="s">
        <v>176</v>
      </c>
      <c r="I24" s="35"/>
      <c r="J24" s="35"/>
      <c r="K24" s="35"/>
      <c r="L24" s="35"/>
    </row>
    <row r="25" spans="2:12" ht="15" x14ac:dyDescent="0.25">
      <c r="B25" s="35"/>
      <c r="C25" s="158"/>
      <c r="D25" s="158"/>
      <c r="E25" s="44"/>
      <c r="F25" s="44"/>
      <c r="G25" s="44"/>
      <c r="H25" s="44"/>
      <c r="I25" s="35"/>
      <c r="J25" s="35"/>
      <c r="K25" s="35"/>
      <c r="L25" s="35"/>
    </row>
    <row r="26" spans="2:12" ht="15" x14ac:dyDescent="0.25">
      <c r="B26" s="35"/>
      <c r="C26" s="158"/>
      <c r="D26" s="158"/>
      <c r="E26" s="44"/>
      <c r="F26" s="44"/>
      <c r="G26" s="44"/>
      <c r="H26" s="44"/>
      <c r="K26" s="35"/>
      <c r="L26" s="35"/>
    </row>
    <row r="27" spans="2:12" ht="15" x14ac:dyDescent="0.25">
      <c r="B27" s="35"/>
      <c r="C27" s="158"/>
      <c r="D27" s="158"/>
      <c r="E27" s="44"/>
      <c r="F27" s="44"/>
      <c r="G27" s="44"/>
      <c r="H27" s="44"/>
      <c r="K27" s="35"/>
      <c r="L27" s="35"/>
    </row>
    <row r="28" spans="2:12" ht="14.25" x14ac:dyDescent="0.2">
      <c r="B28" s="35"/>
      <c r="C28" s="158"/>
      <c r="D28" s="158"/>
      <c r="E28" s="35"/>
      <c r="F28" s="35"/>
      <c r="G28" s="35"/>
      <c r="H28" s="35"/>
      <c r="I28" s="35"/>
      <c r="J28" s="35"/>
      <c r="K28" s="35"/>
      <c r="L28" s="35"/>
    </row>
    <row r="29" spans="2:12" x14ac:dyDescent="0.2">
      <c r="B29" s="1"/>
      <c r="C29" s="238"/>
      <c r="D29" s="238"/>
      <c r="E29" s="1"/>
      <c r="F29" s="1"/>
      <c r="G29" s="1"/>
      <c r="H29" s="1"/>
      <c r="I29" s="1"/>
      <c r="J29" s="1"/>
      <c r="K29" s="1"/>
    </row>
    <row r="30" spans="2:12" x14ac:dyDescent="0.2">
      <c r="B30" s="1"/>
      <c r="C30" s="238"/>
      <c r="D30" s="238"/>
      <c r="E30" s="1"/>
      <c r="F30" s="1"/>
      <c r="G30" s="1"/>
      <c r="H30" s="1"/>
      <c r="I30" s="1"/>
      <c r="J30" s="1"/>
      <c r="K30" s="1"/>
    </row>
  </sheetData>
  <mergeCells count="3">
    <mergeCell ref="B8:K8"/>
    <mergeCell ref="B13:C13"/>
    <mergeCell ref="B10:K10"/>
  </mergeCells>
  <phoneticPr fontId="5" type="noConversion"/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30EC2"/>
  </sheetPr>
  <dimension ref="A3:J30"/>
  <sheetViews>
    <sheetView topLeftCell="A10" zoomScale="84" zoomScaleNormal="84" workbookViewId="0">
      <selection activeCell="I16" sqref="I16"/>
    </sheetView>
  </sheetViews>
  <sheetFormatPr baseColWidth="10" defaultRowHeight="12.75" x14ac:dyDescent="0.2"/>
  <cols>
    <col min="1" max="1" width="6.5703125" customWidth="1"/>
    <col min="2" max="2" width="20.42578125" customWidth="1"/>
    <col min="3" max="3" width="15.5703125" customWidth="1"/>
    <col min="4" max="4" width="13.5703125" customWidth="1"/>
    <col min="5" max="6" width="14" customWidth="1"/>
    <col min="7" max="7" width="12.140625" customWidth="1"/>
    <col min="8" max="8" width="14.5703125" customWidth="1"/>
    <col min="9" max="9" width="15.5703125" customWidth="1"/>
    <col min="10" max="10" width="27.28515625" customWidth="1"/>
  </cols>
  <sheetData>
    <row r="3" spans="1:10" ht="18.75" x14ac:dyDescent="0.3">
      <c r="A3" s="189"/>
      <c r="B3" s="189"/>
      <c r="C3" s="791" t="str">
        <f>AIP!E2</f>
        <v>PLANILLA DE SUELDO MAYO 2019</v>
      </c>
      <c r="D3" s="189"/>
      <c r="E3" s="189"/>
      <c r="F3" s="189"/>
      <c r="G3" s="189"/>
      <c r="H3" s="189"/>
      <c r="I3" s="189"/>
      <c r="J3" s="189"/>
    </row>
    <row r="4" spans="1:10" ht="16.5" thickBot="1" x14ac:dyDescent="0.3">
      <c r="A4" s="56"/>
      <c r="B4" s="100"/>
      <c r="C4" s="100"/>
      <c r="D4" s="100"/>
      <c r="E4" s="100"/>
      <c r="F4" s="100"/>
      <c r="G4" s="55"/>
      <c r="H4" s="100"/>
      <c r="I4" s="56"/>
      <c r="J4" s="100"/>
    </row>
    <row r="5" spans="1:10" s="35" customFormat="1" ht="75.75" customHeight="1" thickBot="1" x14ac:dyDescent="0.25">
      <c r="A5" s="247" t="s">
        <v>14</v>
      </c>
      <c r="B5" s="294" t="s">
        <v>1</v>
      </c>
      <c r="C5" s="294" t="s">
        <v>22</v>
      </c>
      <c r="D5" s="294" t="s">
        <v>2</v>
      </c>
      <c r="E5" s="294" t="s">
        <v>17</v>
      </c>
      <c r="F5" s="294" t="s">
        <v>85</v>
      </c>
      <c r="G5" s="294" t="s">
        <v>11</v>
      </c>
      <c r="H5" s="294" t="s">
        <v>26</v>
      </c>
      <c r="I5" s="294" t="s">
        <v>27</v>
      </c>
      <c r="J5" s="295" t="s">
        <v>8</v>
      </c>
    </row>
    <row r="6" spans="1:10" ht="28.5" customHeight="1" thickBot="1" x14ac:dyDescent="0.25">
      <c r="A6" s="747" t="s">
        <v>13</v>
      </c>
      <c r="B6" s="748"/>
      <c r="C6" s="748"/>
      <c r="D6" s="748"/>
      <c r="E6" s="748"/>
      <c r="F6" s="748"/>
      <c r="G6" s="748"/>
      <c r="H6" s="748"/>
      <c r="I6" s="748"/>
      <c r="J6" s="749"/>
    </row>
    <row r="7" spans="1:10" ht="45" customHeight="1" x14ac:dyDescent="0.2">
      <c r="A7" s="178">
        <v>1</v>
      </c>
      <c r="B7" s="847" t="s">
        <v>48</v>
      </c>
      <c r="C7" s="848">
        <v>360</v>
      </c>
      <c r="D7" s="849">
        <v>10.8</v>
      </c>
      <c r="E7" s="849">
        <v>0</v>
      </c>
      <c r="F7" s="849">
        <v>26.1</v>
      </c>
      <c r="G7" s="849">
        <v>0</v>
      </c>
      <c r="H7" s="849">
        <f t="shared" ref="H7:H16" si="0">SUM(D7:G7)</f>
        <v>36.900000000000006</v>
      </c>
      <c r="I7" s="850">
        <f t="shared" ref="I7:I16" si="1">+C7-H7</f>
        <v>323.10000000000002</v>
      </c>
      <c r="J7" s="851"/>
    </row>
    <row r="8" spans="1:10" ht="45" customHeight="1" x14ac:dyDescent="0.2">
      <c r="A8" s="86">
        <v>2</v>
      </c>
      <c r="B8" s="279" t="s">
        <v>48</v>
      </c>
      <c r="C8" s="365">
        <v>360</v>
      </c>
      <c r="D8" s="366">
        <v>10.8</v>
      </c>
      <c r="E8" s="366">
        <v>0</v>
      </c>
      <c r="F8" s="366">
        <v>0</v>
      </c>
      <c r="G8" s="366">
        <v>0</v>
      </c>
      <c r="H8" s="363">
        <f t="shared" si="0"/>
        <v>10.8</v>
      </c>
      <c r="I8" s="364">
        <f t="shared" si="1"/>
        <v>349.2</v>
      </c>
      <c r="J8" s="293"/>
    </row>
    <row r="9" spans="1:10" ht="45" customHeight="1" x14ac:dyDescent="0.2">
      <c r="A9" s="292">
        <v>3</v>
      </c>
      <c r="B9" s="279" t="s">
        <v>32</v>
      </c>
      <c r="C9" s="365">
        <v>315</v>
      </c>
      <c r="D9" s="366">
        <v>9.4499999999999993</v>
      </c>
      <c r="E9" s="366">
        <v>0</v>
      </c>
      <c r="F9" s="366">
        <v>0</v>
      </c>
      <c r="G9" s="366">
        <v>18.899999999999999</v>
      </c>
      <c r="H9" s="363">
        <f t="shared" si="0"/>
        <v>28.349999999999998</v>
      </c>
      <c r="I9" s="364">
        <f t="shared" si="1"/>
        <v>286.64999999999998</v>
      </c>
      <c r="J9" s="293"/>
    </row>
    <row r="10" spans="1:10" ht="45" customHeight="1" x14ac:dyDescent="0.2">
      <c r="A10" s="86">
        <v>4</v>
      </c>
      <c r="B10" s="279" t="s">
        <v>49</v>
      </c>
      <c r="C10" s="365">
        <v>315</v>
      </c>
      <c r="D10" s="366">
        <v>9.4499999999999993</v>
      </c>
      <c r="E10" s="366">
        <v>0</v>
      </c>
      <c r="F10" s="366">
        <v>0</v>
      </c>
      <c r="G10" s="366">
        <v>18.899999999999999</v>
      </c>
      <c r="H10" s="363">
        <f t="shared" si="0"/>
        <v>28.349999999999998</v>
      </c>
      <c r="I10" s="364">
        <f t="shared" si="1"/>
        <v>286.64999999999998</v>
      </c>
      <c r="J10" s="293"/>
    </row>
    <row r="11" spans="1:10" ht="45" customHeight="1" x14ac:dyDescent="0.2">
      <c r="A11" s="292">
        <v>5</v>
      </c>
      <c r="B11" s="279" t="s">
        <v>49</v>
      </c>
      <c r="C11" s="365">
        <v>315</v>
      </c>
      <c r="D11" s="366">
        <v>9.4499999999999993</v>
      </c>
      <c r="E11" s="366">
        <v>0</v>
      </c>
      <c r="F11" s="366">
        <v>0</v>
      </c>
      <c r="G11" s="366">
        <v>18.899999999999999</v>
      </c>
      <c r="H11" s="363">
        <f t="shared" si="0"/>
        <v>28.349999999999998</v>
      </c>
      <c r="I11" s="364">
        <f t="shared" si="1"/>
        <v>286.64999999999998</v>
      </c>
      <c r="J11" s="293"/>
    </row>
    <row r="12" spans="1:10" s="108" customFormat="1" ht="45" customHeight="1" x14ac:dyDescent="0.25">
      <c r="A12" s="86">
        <v>6</v>
      </c>
      <c r="B12" s="275" t="s">
        <v>49</v>
      </c>
      <c r="C12" s="368">
        <v>315</v>
      </c>
      <c r="D12" s="369">
        <v>9.4499999999999993</v>
      </c>
      <c r="E12" s="369">
        <v>0</v>
      </c>
      <c r="F12" s="370">
        <v>22.84</v>
      </c>
      <c r="G12" s="370">
        <v>0</v>
      </c>
      <c r="H12" s="363">
        <f t="shared" si="0"/>
        <v>32.29</v>
      </c>
      <c r="I12" s="367">
        <f t="shared" si="1"/>
        <v>282.70999999999998</v>
      </c>
      <c r="J12" s="254"/>
    </row>
    <row r="13" spans="1:10" s="108" customFormat="1" ht="45" customHeight="1" x14ac:dyDescent="0.25">
      <c r="A13" s="292">
        <v>7</v>
      </c>
      <c r="B13" s="275" t="s">
        <v>49</v>
      </c>
      <c r="C13" s="368">
        <v>315</v>
      </c>
      <c r="D13" s="369">
        <v>9.4499999999999993</v>
      </c>
      <c r="E13" s="369">
        <v>0</v>
      </c>
      <c r="F13" s="370">
        <v>0</v>
      </c>
      <c r="G13" s="370">
        <v>18.899999999999999</v>
      </c>
      <c r="H13" s="363">
        <f t="shared" si="0"/>
        <v>28.349999999999998</v>
      </c>
      <c r="I13" s="367">
        <f t="shared" si="1"/>
        <v>286.64999999999998</v>
      </c>
      <c r="J13" s="254"/>
    </row>
    <row r="14" spans="1:10" s="108" customFormat="1" ht="45" customHeight="1" x14ac:dyDescent="0.25">
      <c r="A14" s="86">
        <v>8</v>
      </c>
      <c r="B14" s="275" t="s">
        <v>49</v>
      </c>
      <c r="C14" s="672">
        <v>315</v>
      </c>
      <c r="D14" s="672">
        <v>9.4499999999999993</v>
      </c>
      <c r="E14" s="672">
        <v>22.84</v>
      </c>
      <c r="F14" s="370">
        <v>0</v>
      </c>
      <c r="G14" s="370">
        <v>0</v>
      </c>
      <c r="H14" s="363">
        <f t="shared" ref="H14" si="2">SUM(D14:G14)</f>
        <v>32.29</v>
      </c>
      <c r="I14" s="367">
        <f t="shared" ref="I14" si="3">+C14-H14</f>
        <v>282.70999999999998</v>
      </c>
      <c r="J14" s="254"/>
    </row>
    <row r="15" spans="1:10" s="108" customFormat="1" ht="45" customHeight="1" x14ac:dyDescent="0.25">
      <c r="A15" s="292">
        <v>9</v>
      </c>
      <c r="B15" s="121" t="s">
        <v>49</v>
      </c>
      <c r="C15" s="672">
        <v>315</v>
      </c>
      <c r="D15" s="672">
        <v>9.4499999999999993</v>
      </c>
      <c r="E15" s="672">
        <v>22.84</v>
      </c>
      <c r="F15" s="370">
        <v>0</v>
      </c>
      <c r="G15" s="370">
        <v>0</v>
      </c>
      <c r="H15" s="363">
        <f t="shared" ref="H15" si="4">SUM(D15:G15)</f>
        <v>32.29</v>
      </c>
      <c r="I15" s="367">
        <f t="shared" ref="I15" si="5">+C15-H15</f>
        <v>282.70999999999998</v>
      </c>
      <c r="J15" s="254"/>
    </row>
    <row r="16" spans="1:10" s="108" customFormat="1" ht="45" customHeight="1" thickBot="1" x14ac:dyDescent="0.3">
      <c r="A16" s="852">
        <v>10</v>
      </c>
      <c r="B16" s="853" t="s">
        <v>49</v>
      </c>
      <c r="C16" s="854">
        <v>315</v>
      </c>
      <c r="D16" s="855">
        <v>9.4499999999999993</v>
      </c>
      <c r="E16" s="855">
        <v>22.84</v>
      </c>
      <c r="F16" s="855">
        <v>0</v>
      </c>
      <c r="G16" s="856">
        <v>0</v>
      </c>
      <c r="H16" s="856">
        <f t="shared" si="0"/>
        <v>32.29</v>
      </c>
      <c r="I16" s="857">
        <f t="shared" si="1"/>
        <v>282.70999999999998</v>
      </c>
      <c r="J16" s="858"/>
    </row>
    <row r="17" spans="1:10" s="35" customFormat="1" ht="39.950000000000003" customHeight="1" thickBot="1" x14ac:dyDescent="0.25">
      <c r="A17" s="750" t="s">
        <v>12</v>
      </c>
      <c r="B17" s="751"/>
      <c r="C17" s="297">
        <f>SUM(C7:C16)</f>
        <v>3240</v>
      </c>
      <c r="D17" s="297">
        <f>SUM(D7:D16)</f>
        <v>97.200000000000017</v>
      </c>
      <c r="E17" s="297">
        <f>SUM(E7:E16)</f>
        <v>68.52</v>
      </c>
      <c r="F17" s="297">
        <f>SUM(F7:F16)</f>
        <v>48.94</v>
      </c>
      <c r="G17" s="297">
        <f>SUM(G7:G16)</f>
        <v>75.599999999999994</v>
      </c>
      <c r="H17" s="297">
        <f>SUM(H7:H16)</f>
        <v>290.26</v>
      </c>
      <c r="I17" s="297">
        <f>SUM(I7:I16)</f>
        <v>2949.7400000000002</v>
      </c>
      <c r="J17" s="846" t="s">
        <v>44</v>
      </c>
    </row>
    <row r="18" spans="1:10" x14ac:dyDescent="0.2">
      <c r="A18" s="82"/>
      <c r="B18" s="84"/>
      <c r="C18" s="85"/>
      <c r="D18" s="85"/>
      <c r="E18" s="85"/>
      <c r="F18" s="85"/>
      <c r="G18" s="85"/>
      <c r="H18" s="85"/>
      <c r="I18" s="85"/>
      <c r="J18" s="83"/>
    </row>
    <row r="19" spans="1:10" x14ac:dyDescent="0.2">
      <c r="A19" s="30"/>
      <c r="B19" s="17"/>
      <c r="C19" s="29"/>
      <c r="D19" s="29"/>
      <c r="E19" s="29"/>
      <c r="F19" s="29"/>
      <c r="G19" s="29"/>
      <c r="H19" s="29"/>
      <c r="I19" s="29"/>
      <c r="J19" s="21"/>
    </row>
    <row r="20" spans="1:10" ht="15.75" x14ac:dyDescent="0.25">
      <c r="A20" s="30"/>
      <c r="B20" s="33"/>
      <c r="C20" s="821"/>
      <c r="D20" s="821"/>
      <c r="E20" s="821"/>
      <c r="F20" s="821"/>
      <c r="G20" s="821"/>
      <c r="H20" s="821"/>
      <c r="I20" s="29"/>
      <c r="J20" s="21"/>
    </row>
    <row r="21" spans="1:10" ht="15.75" x14ac:dyDescent="0.25">
      <c r="A21" s="30"/>
      <c r="B21" s="33" t="str">
        <f>AIP!C18</f>
        <v>SR. HERNAN JOSE TORRES ROMERO</v>
      </c>
      <c r="C21" s="821"/>
      <c r="D21" s="821"/>
      <c r="E21" s="821" t="str">
        <f>AIP!F18</f>
        <v>LICDA. NAHIN ARNELGE FERRUFINO BENITEZ</v>
      </c>
      <c r="F21" s="821"/>
      <c r="G21" s="821"/>
      <c r="H21" s="821"/>
      <c r="I21" s="29" t="str">
        <f>AIP!J18</f>
        <v>LICDA. GLORIA ISABEL VASQUEZ</v>
      </c>
      <c r="J21" s="21"/>
    </row>
    <row r="22" spans="1:10" ht="15.75" x14ac:dyDescent="0.25">
      <c r="A22" s="30"/>
      <c r="B22" s="33" t="str">
        <f>AIP!C19</f>
        <v>SINDICO MUNICIPAL</v>
      </c>
      <c r="C22" s="821"/>
      <c r="D22" s="821"/>
      <c r="E22" s="821" t="str">
        <f>AIP!F19</f>
        <v>ALCALDE MUNICIPAL</v>
      </c>
      <c r="F22" s="821"/>
      <c r="G22" s="821"/>
      <c r="H22" s="821"/>
      <c r="I22" s="29" t="str">
        <f>AIP!J19</f>
        <v>CONTADORA MPAL</v>
      </c>
      <c r="J22" s="21"/>
    </row>
    <row r="23" spans="1:10" ht="15.75" x14ac:dyDescent="0.25">
      <c r="A23" s="30"/>
      <c r="B23" s="33"/>
      <c r="C23" s="821"/>
      <c r="D23" s="821"/>
      <c r="E23" s="821"/>
      <c r="F23" s="821"/>
      <c r="G23" s="821"/>
      <c r="H23" s="821"/>
      <c r="I23" s="29"/>
      <c r="J23" s="21"/>
    </row>
    <row r="24" spans="1:10" ht="15.75" x14ac:dyDescent="0.25">
      <c r="A24" s="30"/>
      <c r="B24" s="33"/>
      <c r="C24" s="821"/>
      <c r="D24" s="821"/>
      <c r="E24" s="821"/>
      <c r="F24" s="821"/>
      <c r="G24" s="821"/>
      <c r="H24" s="821"/>
      <c r="I24" s="29"/>
      <c r="J24" s="21"/>
    </row>
    <row r="25" spans="1:10" ht="15.75" x14ac:dyDescent="0.25">
      <c r="A25" s="30"/>
      <c r="B25" s="33"/>
      <c r="C25" s="821"/>
      <c r="D25" s="821"/>
      <c r="E25" s="821"/>
      <c r="F25" s="821"/>
      <c r="G25" s="821"/>
      <c r="H25" s="821"/>
      <c r="I25" s="29"/>
      <c r="J25" s="21"/>
    </row>
    <row r="26" spans="1:10" ht="15.75" x14ac:dyDescent="0.25">
      <c r="A26" s="30"/>
      <c r="B26" s="822" t="str">
        <f>AIP!D22</f>
        <v>LICDA. CARINA PATRICIA FLORES</v>
      </c>
      <c r="C26" s="821"/>
      <c r="D26" s="821"/>
      <c r="E26" s="821" t="str">
        <f>AIP!H22</f>
        <v>SR. MARIO ALBERTO DIAZ</v>
      </c>
      <c r="F26" s="821"/>
      <c r="G26" s="821"/>
      <c r="H26" s="821"/>
      <c r="I26" s="29"/>
      <c r="J26" s="21"/>
    </row>
    <row r="27" spans="1:10" s="55" customFormat="1" ht="15.75" x14ac:dyDescent="0.25">
      <c r="B27" s="820" t="str">
        <f>AIP!D23</f>
        <v>JEFA DE DESARROLLO HUMANO</v>
      </c>
      <c r="C27" s="71"/>
      <c r="E27" s="820" t="str">
        <f>AIP!H23</f>
        <v>TESORERO MPAL.</v>
      </c>
    </row>
    <row r="28" spans="1:10" s="55" customFormat="1" ht="15.75" x14ac:dyDescent="0.25"/>
    <row r="29" spans="1:10" s="55" customFormat="1" ht="15.75" x14ac:dyDescent="0.25">
      <c r="B29" s="72"/>
      <c r="C29" s="99"/>
    </row>
    <row r="30" spans="1:10" s="55" customFormat="1" ht="15.75" x14ac:dyDescent="0.25">
      <c r="B30" s="746"/>
      <c r="C30" s="746"/>
    </row>
  </sheetData>
  <mergeCells count="3">
    <mergeCell ref="B30:C30"/>
    <mergeCell ref="A6:J6"/>
    <mergeCell ref="A17:B17"/>
  </mergeCells>
  <pageMargins left="0.59055118110236227" right="0" top="0.31496062992125984" bottom="7.874015748031496E-2" header="0.31496062992125984" footer="0.11811023622047245"/>
  <pageSetup paperSize="5" scale="50" orientation="landscape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409040"/>
  </sheetPr>
  <dimension ref="A1:J28"/>
  <sheetViews>
    <sheetView showWhiteSpace="0" topLeftCell="A4" zoomScale="70" zoomScaleNormal="70" zoomScalePageLayoutView="70" workbookViewId="0">
      <selection activeCell="B12" sqref="B12"/>
    </sheetView>
  </sheetViews>
  <sheetFormatPr baseColWidth="10" defaultRowHeight="12.75" x14ac:dyDescent="0.2"/>
  <cols>
    <col min="1" max="1" width="5.42578125" style="6" customWidth="1"/>
    <col min="2" max="2" width="19.140625" style="145" customWidth="1"/>
    <col min="3" max="3" width="17" style="6" customWidth="1"/>
    <col min="4" max="4" width="17.28515625" style="6" customWidth="1"/>
    <col min="5" max="5" width="16.7109375" style="6" customWidth="1"/>
    <col min="6" max="6" width="14" style="6" customWidth="1"/>
    <col min="7" max="7" width="13" style="6" customWidth="1"/>
    <col min="8" max="8" width="14.42578125" style="6" customWidth="1"/>
    <col min="9" max="9" width="15.140625" style="6" customWidth="1"/>
    <col min="10" max="10" width="30.140625" style="6" customWidth="1"/>
    <col min="11" max="16384" width="11.42578125" style="6"/>
  </cols>
  <sheetData>
    <row r="1" spans="1:10" ht="18.75" x14ac:dyDescent="0.3">
      <c r="A1" s="63"/>
      <c r="B1" s="36"/>
      <c r="C1" s="36"/>
      <c r="D1" s="36" t="s">
        <v>166</v>
      </c>
      <c r="E1" s="36"/>
      <c r="F1" s="33"/>
      <c r="G1" s="33"/>
      <c r="I1" s="37"/>
      <c r="J1" s="64"/>
    </row>
    <row r="2" spans="1:10" ht="15.75" customHeight="1" thickBot="1" x14ac:dyDescent="0.3">
      <c r="A2" s="63"/>
      <c r="B2" s="150"/>
      <c r="C2" s="33"/>
      <c r="D2" s="33"/>
      <c r="E2" s="33"/>
      <c r="F2" s="33"/>
      <c r="G2" s="33"/>
      <c r="H2" s="64"/>
      <c r="I2" s="64"/>
      <c r="J2" s="19"/>
    </row>
    <row r="3" spans="1:10" ht="87.75" customHeight="1" thickBot="1" x14ac:dyDescent="0.25">
      <c r="A3" s="41" t="s">
        <v>14</v>
      </c>
      <c r="B3" s="242" t="s">
        <v>29</v>
      </c>
      <c r="C3" s="43" t="s">
        <v>15</v>
      </c>
      <c r="D3" s="42" t="s">
        <v>16</v>
      </c>
      <c r="E3" s="43" t="s">
        <v>17</v>
      </c>
      <c r="F3" s="43" t="s">
        <v>21</v>
      </c>
      <c r="G3" s="43" t="s">
        <v>11</v>
      </c>
      <c r="H3" s="43" t="s">
        <v>18</v>
      </c>
      <c r="I3" s="43" t="s">
        <v>19</v>
      </c>
      <c r="J3" s="61" t="s">
        <v>20</v>
      </c>
    </row>
    <row r="4" spans="1:10" ht="39.75" customHeight="1" thickBot="1" x14ac:dyDescent="0.25">
      <c r="A4" s="752" t="s">
        <v>95</v>
      </c>
      <c r="B4" s="753"/>
      <c r="C4" s="753"/>
      <c r="D4" s="753"/>
      <c r="E4" s="753"/>
      <c r="F4" s="753"/>
      <c r="G4" s="753"/>
      <c r="H4" s="753"/>
      <c r="I4" s="753"/>
      <c r="J4" s="754"/>
    </row>
    <row r="5" spans="1:10" ht="45" customHeight="1" thickBot="1" x14ac:dyDescent="0.25">
      <c r="A5" s="259">
        <v>1</v>
      </c>
      <c r="B5" s="277" t="s">
        <v>62</v>
      </c>
      <c r="C5" s="356">
        <v>360</v>
      </c>
      <c r="D5" s="357">
        <v>10.8</v>
      </c>
      <c r="E5" s="357">
        <v>26.1</v>
      </c>
      <c r="F5" s="361">
        <v>0</v>
      </c>
      <c r="G5" s="360">
        <v>0</v>
      </c>
      <c r="H5" s="358">
        <f t="shared" ref="H5:H12" si="0">SUM(D5:G5)</f>
        <v>36.900000000000006</v>
      </c>
      <c r="I5" s="583">
        <f t="shared" ref="I5:I12" si="1">C5-H5</f>
        <v>323.10000000000002</v>
      </c>
      <c r="J5" s="585"/>
    </row>
    <row r="6" spans="1:10" ht="45" customHeight="1" thickBot="1" x14ac:dyDescent="0.25">
      <c r="A6" s="259">
        <v>2</v>
      </c>
      <c r="B6" s="121" t="s">
        <v>49</v>
      </c>
      <c r="C6" s="615">
        <v>315</v>
      </c>
      <c r="D6" s="616">
        <v>9.4499999999999993</v>
      </c>
      <c r="E6" s="616">
        <v>0</v>
      </c>
      <c r="F6" s="361">
        <v>0</v>
      </c>
      <c r="G6" s="360">
        <v>18.899999999999999</v>
      </c>
      <c r="H6" s="617">
        <f t="shared" si="0"/>
        <v>28.349999999999998</v>
      </c>
      <c r="I6" s="618">
        <f t="shared" si="1"/>
        <v>286.64999999999998</v>
      </c>
      <c r="J6" s="619"/>
    </row>
    <row r="7" spans="1:10" ht="45" customHeight="1" thickBot="1" x14ac:dyDescent="0.25">
      <c r="A7" s="259">
        <v>3</v>
      </c>
      <c r="B7" s="121" t="s">
        <v>49</v>
      </c>
      <c r="C7" s="615">
        <v>350</v>
      </c>
      <c r="D7" s="616">
        <v>10.5</v>
      </c>
      <c r="E7" s="616">
        <v>0</v>
      </c>
      <c r="F7" s="361">
        <v>0</v>
      </c>
      <c r="G7" s="360">
        <v>21</v>
      </c>
      <c r="H7" s="617">
        <f t="shared" si="0"/>
        <v>31.5</v>
      </c>
      <c r="I7" s="618">
        <f t="shared" si="1"/>
        <v>318.5</v>
      </c>
      <c r="J7" s="619"/>
    </row>
    <row r="8" spans="1:10" ht="45" customHeight="1" thickBot="1" x14ac:dyDescent="0.25">
      <c r="A8" s="259">
        <v>4</v>
      </c>
      <c r="B8" s="275" t="s">
        <v>49</v>
      </c>
      <c r="C8" s="359">
        <v>310</v>
      </c>
      <c r="D8" s="360">
        <v>9.3000000000000007</v>
      </c>
      <c r="E8" s="360">
        <v>0</v>
      </c>
      <c r="F8" s="361">
        <v>22.48</v>
      </c>
      <c r="G8" s="362">
        <v>0</v>
      </c>
      <c r="H8" s="362">
        <f t="shared" si="0"/>
        <v>31.78</v>
      </c>
      <c r="I8" s="584">
        <f t="shared" si="1"/>
        <v>278.22000000000003</v>
      </c>
      <c r="J8" s="586"/>
    </row>
    <row r="9" spans="1:10" ht="45.75" customHeight="1" thickBot="1" x14ac:dyDescent="0.25">
      <c r="A9" s="259">
        <v>5</v>
      </c>
      <c r="B9" s="275" t="s">
        <v>49</v>
      </c>
      <c r="C9" s="359">
        <v>315</v>
      </c>
      <c r="D9" s="360">
        <v>9.4499999999999993</v>
      </c>
      <c r="E9" s="360">
        <v>0</v>
      </c>
      <c r="F9" s="361">
        <v>0</v>
      </c>
      <c r="G9" s="362">
        <v>18.899999999999999</v>
      </c>
      <c r="H9" s="362">
        <f t="shared" si="0"/>
        <v>28.349999999999998</v>
      </c>
      <c r="I9" s="584">
        <f t="shared" si="1"/>
        <v>286.64999999999998</v>
      </c>
      <c r="J9" s="586"/>
    </row>
    <row r="10" spans="1:10" ht="46.5" customHeight="1" thickBot="1" x14ac:dyDescent="0.25">
      <c r="A10" s="259">
        <v>6</v>
      </c>
      <c r="B10" s="275" t="s">
        <v>49</v>
      </c>
      <c r="C10" s="359">
        <v>310</v>
      </c>
      <c r="D10" s="360">
        <v>9.3000000000000007</v>
      </c>
      <c r="E10" s="360">
        <v>22.48</v>
      </c>
      <c r="F10" s="361">
        <v>0</v>
      </c>
      <c r="G10" s="362">
        <v>0</v>
      </c>
      <c r="H10" s="362">
        <f t="shared" si="0"/>
        <v>31.78</v>
      </c>
      <c r="I10" s="584">
        <f t="shared" si="1"/>
        <v>278.22000000000003</v>
      </c>
      <c r="J10" s="586"/>
    </row>
    <row r="11" spans="1:10" ht="46.5" customHeight="1" thickBot="1" x14ac:dyDescent="0.25">
      <c r="A11" s="538">
        <v>7</v>
      </c>
      <c r="B11" s="121" t="s">
        <v>49</v>
      </c>
      <c r="C11" s="615">
        <v>310</v>
      </c>
      <c r="D11" s="616">
        <v>9.3000000000000007</v>
      </c>
      <c r="E11" s="616">
        <v>0</v>
      </c>
      <c r="F11" s="673">
        <v>22.48</v>
      </c>
      <c r="G11" s="589">
        <v>0</v>
      </c>
      <c r="H11" s="589">
        <f t="shared" si="0"/>
        <v>31.78</v>
      </c>
      <c r="I11" s="590">
        <f t="shared" si="1"/>
        <v>278.22000000000003</v>
      </c>
      <c r="J11" s="591"/>
    </row>
    <row r="12" spans="1:10" ht="45" customHeight="1" thickBot="1" x14ac:dyDescent="0.25">
      <c r="A12" s="538">
        <v>8</v>
      </c>
      <c r="B12" s="296" t="s">
        <v>49</v>
      </c>
      <c r="C12" s="587">
        <v>310</v>
      </c>
      <c r="D12" s="588">
        <v>9.3000000000000007</v>
      </c>
      <c r="E12" s="588">
        <v>22.48</v>
      </c>
      <c r="F12" s="659">
        <v>0</v>
      </c>
      <c r="G12" s="589">
        <v>0</v>
      </c>
      <c r="H12" s="589">
        <f t="shared" si="0"/>
        <v>31.78</v>
      </c>
      <c r="I12" s="590">
        <f t="shared" si="1"/>
        <v>278.22000000000003</v>
      </c>
      <c r="J12" s="591"/>
    </row>
    <row r="13" spans="1:10" ht="31.5" customHeight="1" thickBot="1" x14ac:dyDescent="0.3">
      <c r="A13" s="660"/>
      <c r="B13" s="630"/>
      <c r="C13" s="140">
        <f>SUM(C5:C12)</f>
        <v>2580</v>
      </c>
      <c r="D13" s="140">
        <f>SUM(D5:D12)</f>
        <v>77.399999999999991</v>
      </c>
      <c r="E13" s="140">
        <f>SUM(E5:E12)</f>
        <v>71.06</v>
      </c>
      <c r="F13" s="140">
        <f>SUM(F5:F12)</f>
        <v>44.96</v>
      </c>
      <c r="G13" s="140">
        <f>SUM(G5:G12)</f>
        <v>58.8</v>
      </c>
      <c r="H13" s="140">
        <f>SUM(H5:H12)</f>
        <v>252.22</v>
      </c>
      <c r="I13" s="592">
        <f>SUM(I5:I12)</f>
        <v>2327.7799999999997</v>
      </c>
      <c r="J13" s="593"/>
    </row>
    <row r="14" spans="1:10" x14ac:dyDescent="0.2">
      <c r="A14" s="13"/>
      <c r="C14" s="14"/>
      <c r="D14" s="14"/>
      <c r="E14" s="14"/>
      <c r="F14" s="14"/>
      <c r="G14" s="14"/>
      <c r="H14" s="14"/>
      <c r="I14" s="14"/>
      <c r="J14" s="5"/>
    </row>
    <row r="15" spans="1:10" x14ac:dyDescent="0.2">
      <c r="A15" s="13"/>
      <c r="C15" s="14"/>
      <c r="D15" s="14"/>
      <c r="E15" s="14"/>
      <c r="F15" s="14"/>
      <c r="G15" s="14"/>
      <c r="H15" s="14"/>
      <c r="I15" s="14"/>
      <c r="J15" s="5"/>
    </row>
    <row r="16" spans="1:10" ht="14.25" x14ac:dyDescent="0.2">
      <c r="A16" s="826"/>
      <c r="B16" s="158"/>
      <c r="C16" s="827"/>
      <c r="D16" s="827"/>
      <c r="E16" s="827"/>
      <c r="F16" s="827"/>
      <c r="G16" s="827"/>
      <c r="H16" s="827"/>
      <c r="I16" s="827"/>
      <c r="J16" s="35"/>
    </row>
    <row r="17" spans="1:10" ht="14.25" x14ac:dyDescent="0.2">
      <c r="A17" s="826"/>
      <c r="B17" s="158" t="str">
        <f>POLICIA1!B21</f>
        <v>SR. HERNAN JOSE TORRES ROMERO</v>
      </c>
      <c r="C17" s="827"/>
      <c r="D17" s="827"/>
      <c r="E17" s="827" t="str">
        <f>POLICIA1!E21</f>
        <v>LICDA. NAHIN ARNELGE FERRUFINO BENITEZ</v>
      </c>
      <c r="F17" s="827"/>
      <c r="G17" s="827"/>
      <c r="H17" s="827"/>
      <c r="I17" s="827" t="str">
        <f>POLICIA1!I21</f>
        <v>LICDA. GLORIA ISABEL VASQUEZ</v>
      </c>
      <c r="J17" s="35"/>
    </row>
    <row r="18" spans="1:10" ht="14.25" x14ac:dyDescent="0.2">
      <c r="A18" s="826"/>
      <c r="B18" s="158" t="str">
        <f>POLICIA1!B22</f>
        <v>SINDICO MUNICIPAL</v>
      </c>
      <c r="C18" s="827"/>
      <c r="D18" s="827"/>
      <c r="E18" s="827" t="str">
        <f>POLICIA1!E22</f>
        <v>ALCALDE MUNICIPAL</v>
      </c>
      <c r="F18" s="827"/>
      <c r="G18" s="827"/>
      <c r="H18" s="827"/>
      <c r="I18" s="827" t="str">
        <f>POLICIA1!I22</f>
        <v>CONTADORA MPAL</v>
      </c>
      <c r="J18" s="35"/>
    </row>
    <row r="19" spans="1:10" ht="14.25" x14ac:dyDescent="0.2">
      <c r="A19" s="826"/>
      <c r="B19" s="158"/>
      <c r="C19" s="827"/>
      <c r="D19" s="827"/>
      <c r="E19" s="827"/>
      <c r="F19" s="827"/>
      <c r="G19" s="827"/>
      <c r="H19" s="827"/>
      <c r="I19" s="827"/>
      <c r="J19" s="35"/>
    </row>
    <row r="20" spans="1:10" ht="14.25" x14ac:dyDescent="0.2">
      <c r="A20" s="826"/>
      <c r="B20" s="158"/>
      <c r="C20" s="827"/>
      <c r="D20" s="827"/>
      <c r="E20" s="827"/>
      <c r="F20" s="827"/>
      <c r="G20" s="827"/>
      <c r="H20" s="827"/>
      <c r="I20" s="827"/>
      <c r="J20" s="35"/>
    </row>
    <row r="21" spans="1:10" ht="15" x14ac:dyDescent="0.25">
      <c r="A21" s="76"/>
      <c r="B21" s="823"/>
      <c r="C21" s="76"/>
      <c r="D21" s="76"/>
      <c r="E21" s="76"/>
      <c r="F21" s="76"/>
      <c r="G21" s="76"/>
      <c r="H21" s="35"/>
      <c r="I21" s="35"/>
      <c r="J21" s="76"/>
    </row>
    <row r="22" spans="1:10" ht="15" x14ac:dyDescent="0.25">
      <c r="A22" s="76"/>
      <c r="B22" s="824" t="str">
        <f>POLICIA1!B26</f>
        <v>LICDA. CARINA PATRICIA FLORES</v>
      </c>
      <c r="C22" s="76"/>
      <c r="D22" s="76"/>
      <c r="E22" s="76" t="str">
        <f>POLICIA1!E26</f>
        <v>SR. MARIO ALBERTO DIAZ</v>
      </c>
      <c r="F22" s="76"/>
      <c r="G22" s="76"/>
      <c r="H22" s="76"/>
      <c r="I22" s="76"/>
      <c r="J22" s="76"/>
    </row>
    <row r="23" spans="1:10" ht="15" x14ac:dyDescent="0.25">
      <c r="A23" s="76"/>
      <c r="B23" s="824" t="str">
        <f>POLICIA1!B27</f>
        <v>JEFA DE DESARROLLO HUMANO</v>
      </c>
      <c r="C23" s="76"/>
      <c r="D23" s="76"/>
      <c r="E23" s="828" t="str">
        <f>POLICIA1!E27</f>
        <v>TESORERO MPAL.</v>
      </c>
      <c r="F23" s="76"/>
      <c r="G23" s="76"/>
      <c r="H23" s="76"/>
      <c r="I23" s="76"/>
      <c r="J23" s="76"/>
    </row>
    <row r="24" spans="1:10" x14ac:dyDescent="0.2">
      <c r="A24" s="1"/>
      <c r="B24" s="238"/>
      <c r="C24" s="1"/>
      <c r="D24" s="2"/>
      <c r="E24" s="2"/>
      <c r="F24" s="5"/>
      <c r="G24" s="5"/>
      <c r="J24" s="1"/>
    </row>
    <row r="25" spans="1:10" x14ac:dyDescent="0.2">
      <c r="A25" s="1"/>
      <c r="B25" s="238"/>
      <c r="C25" s="1"/>
      <c r="D25" s="2"/>
      <c r="E25" s="2"/>
      <c r="F25" s="14"/>
      <c r="G25" s="14"/>
      <c r="J25" s="1"/>
    </row>
    <row r="26" spans="1:10" x14ac:dyDescent="0.2">
      <c r="A26" s="1"/>
      <c r="B26" s="238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238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238"/>
      <c r="C28" s="1"/>
      <c r="D28" s="1"/>
      <c r="E28" s="1"/>
      <c r="F28" s="1"/>
      <c r="G28" s="1"/>
      <c r="H28" s="1"/>
      <c r="I28" s="1"/>
      <c r="J28" s="1"/>
    </row>
  </sheetData>
  <mergeCells count="1">
    <mergeCell ref="A4:J4"/>
  </mergeCells>
  <printOptions horizontalCentered="1"/>
  <pageMargins left="0.25" right="0.25" top="0.75" bottom="0.75" header="0.3" footer="0.3"/>
  <pageSetup paperSize="5" scale="5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14ACBC"/>
  </sheetPr>
  <dimension ref="A2:Y36"/>
  <sheetViews>
    <sheetView topLeftCell="B13" zoomScale="66" zoomScaleNormal="66" workbookViewId="0">
      <selection activeCell="F17" sqref="F17"/>
    </sheetView>
  </sheetViews>
  <sheetFormatPr baseColWidth="10" defaultRowHeight="12.75" x14ac:dyDescent="0.2"/>
  <cols>
    <col min="1" max="1" width="2.140625" style="6" hidden="1" customWidth="1"/>
    <col min="2" max="2" width="7.42578125" style="6" customWidth="1"/>
    <col min="3" max="4" width="16" style="6" customWidth="1"/>
    <col min="5" max="5" width="13.7109375" style="6" customWidth="1"/>
    <col min="6" max="6" width="14.42578125" style="6" customWidth="1"/>
    <col min="7" max="7" width="14.5703125" style="40" customWidth="1"/>
    <col min="8" max="8" width="13" style="6" customWidth="1"/>
    <col min="9" max="9" width="15.5703125" style="6" customWidth="1"/>
    <col min="10" max="10" width="13.42578125" style="6" customWidth="1"/>
    <col min="11" max="11" width="16.28515625" style="6" customWidth="1"/>
    <col min="12" max="12" width="19.85546875" style="6" customWidth="1"/>
    <col min="13" max="13" width="37.140625" style="6" customWidth="1"/>
    <col min="14" max="16384" width="11.42578125" style="6"/>
  </cols>
  <sheetData>
    <row r="2" spans="2:25" ht="18" x14ac:dyDescent="0.25">
      <c r="E2" s="793" t="s">
        <v>167</v>
      </c>
    </row>
    <row r="3" spans="2:25" ht="13.5" thickBot="1" x14ac:dyDescent="0.25"/>
    <row r="4" spans="2:25" ht="57" customHeight="1" thickBot="1" x14ac:dyDescent="0.25">
      <c r="B4" s="208" t="s">
        <v>14</v>
      </c>
      <c r="C4" s="209" t="s">
        <v>1</v>
      </c>
      <c r="D4" s="209" t="s">
        <v>22</v>
      </c>
      <c r="E4" s="209" t="s">
        <v>2</v>
      </c>
      <c r="F4" s="209" t="s">
        <v>17</v>
      </c>
      <c r="G4" s="209" t="s">
        <v>52</v>
      </c>
      <c r="H4" s="210" t="s">
        <v>0</v>
      </c>
      <c r="I4" s="210" t="s">
        <v>11</v>
      </c>
      <c r="J4" s="210" t="s">
        <v>4</v>
      </c>
      <c r="K4" s="209" t="s">
        <v>26</v>
      </c>
      <c r="L4" s="209" t="s">
        <v>27</v>
      </c>
      <c r="M4" s="211" t="s">
        <v>8</v>
      </c>
      <c r="N4" s="4"/>
      <c r="O4" s="4"/>
    </row>
    <row r="5" spans="2:25" ht="45.75" customHeight="1" thickBot="1" x14ac:dyDescent="0.25">
      <c r="B5" s="758" t="s">
        <v>96</v>
      </c>
      <c r="C5" s="759"/>
      <c r="D5" s="759"/>
      <c r="E5" s="759"/>
      <c r="F5" s="759"/>
      <c r="G5" s="759"/>
      <c r="H5" s="759"/>
      <c r="I5" s="759"/>
      <c r="J5" s="759"/>
      <c r="K5" s="759"/>
      <c r="L5" s="759"/>
      <c r="M5" s="760"/>
      <c r="N5" s="4"/>
      <c r="O5" s="4"/>
    </row>
    <row r="6" spans="2:25" ht="60" customHeight="1" x14ac:dyDescent="0.2">
      <c r="B6" s="178">
        <v>1</v>
      </c>
      <c r="C6" s="284" t="s">
        <v>73</v>
      </c>
      <c r="D6" s="280">
        <v>465</v>
      </c>
      <c r="E6" s="172">
        <v>13.95</v>
      </c>
      <c r="F6" s="173">
        <v>33.71</v>
      </c>
      <c r="G6" s="173">
        <v>0</v>
      </c>
      <c r="H6" s="143">
        <v>0</v>
      </c>
      <c r="I6" s="143">
        <v>0</v>
      </c>
      <c r="J6" s="143">
        <v>0</v>
      </c>
      <c r="K6" s="144">
        <f>SUM(E6:J6)</f>
        <v>47.66</v>
      </c>
      <c r="L6" s="144">
        <f>(D6-K6)</f>
        <v>417.34000000000003</v>
      </c>
      <c r="M6" s="174"/>
      <c r="N6" s="4"/>
      <c r="O6" s="4"/>
      <c r="V6" s="7"/>
      <c r="W6" s="7"/>
      <c r="X6" s="7"/>
      <c r="Y6" s="7"/>
    </row>
    <row r="7" spans="2:25" ht="60" customHeight="1" x14ac:dyDescent="0.2">
      <c r="B7" s="86">
        <v>2</v>
      </c>
      <c r="C7" s="281" t="s">
        <v>139</v>
      </c>
      <c r="D7" s="273">
        <v>370</v>
      </c>
      <c r="E7" s="129">
        <v>11.1</v>
      </c>
      <c r="F7" s="130" t="s">
        <v>61</v>
      </c>
      <c r="G7" s="130">
        <v>0</v>
      </c>
      <c r="H7" s="107">
        <v>27.75</v>
      </c>
      <c r="I7" s="107">
        <v>0</v>
      </c>
      <c r="J7" s="107">
        <v>0</v>
      </c>
      <c r="K7" s="105">
        <f>SUM(E7:J7)</f>
        <v>38.85</v>
      </c>
      <c r="L7" s="105">
        <f>(D7-K7)</f>
        <v>331.15</v>
      </c>
      <c r="M7" s="79"/>
      <c r="N7" s="4"/>
      <c r="O7" s="4"/>
    </row>
    <row r="8" spans="2:25" ht="60" customHeight="1" thickBot="1" x14ac:dyDescent="0.25">
      <c r="B8" s="292">
        <v>3</v>
      </c>
      <c r="C8" s="671" t="s">
        <v>137</v>
      </c>
      <c r="D8" s="670">
        <v>370</v>
      </c>
      <c r="E8" s="670">
        <v>11.1</v>
      </c>
      <c r="F8" s="670">
        <v>26.83</v>
      </c>
      <c r="G8" s="130">
        <v>0</v>
      </c>
      <c r="H8" s="106">
        <v>0</v>
      </c>
      <c r="I8" s="106">
        <v>0</v>
      </c>
      <c r="J8" s="106">
        <v>0</v>
      </c>
      <c r="K8" s="105">
        <f>SUM(E8:J8)</f>
        <v>37.93</v>
      </c>
      <c r="L8" s="105">
        <f>(D8-K8)</f>
        <v>332.07</v>
      </c>
      <c r="M8" s="79"/>
      <c r="N8" s="4"/>
      <c r="O8" s="4"/>
    </row>
    <row r="9" spans="2:25" ht="60" customHeight="1" x14ac:dyDescent="0.2">
      <c r="B9" s="178">
        <v>4</v>
      </c>
      <c r="C9" s="281" t="s">
        <v>73</v>
      </c>
      <c r="D9" s="273">
        <v>360</v>
      </c>
      <c r="E9" s="129">
        <v>10.8</v>
      </c>
      <c r="F9" s="130">
        <v>26.1</v>
      </c>
      <c r="G9" s="130">
        <v>0</v>
      </c>
      <c r="H9" s="106">
        <v>0</v>
      </c>
      <c r="I9" s="106">
        <v>0</v>
      </c>
      <c r="J9" s="106">
        <v>0</v>
      </c>
      <c r="K9" s="105">
        <f>SUM(E9:J9)</f>
        <v>36.900000000000006</v>
      </c>
      <c r="L9" s="105">
        <f>(D9-K9)</f>
        <v>323.10000000000002</v>
      </c>
      <c r="M9" s="79"/>
      <c r="N9" s="4"/>
      <c r="O9" s="4"/>
    </row>
    <row r="10" spans="2:25" ht="60" customHeight="1" thickBot="1" x14ac:dyDescent="0.25">
      <c r="B10" s="86">
        <v>5</v>
      </c>
      <c r="C10" s="275" t="s">
        <v>140</v>
      </c>
      <c r="D10" s="285">
        <v>600</v>
      </c>
      <c r="E10" s="201">
        <v>18</v>
      </c>
      <c r="F10" s="201">
        <v>43.5</v>
      </c>
      <c r="G10" s="201">
        <v>0</v>
      </c>
      <c r="H10" s="105">
        <v>0</v>
      </c>
      <c r="I10" s="331">
        <v>0</v>
      </c>
      <c r="J10" s="224">
        <v>24.32</v>
      </c>
      <c r="K10" s="139">
        <f>SUM(E10:J10)</f>
        <v>85.82</v>
      </c>
      <c r="L10" s="105">
        <f>(D10-K10)</f>
        <v>514.18000000000006</v>
      </c>
      <c r="M10" s="79"/>
      <c r="N10" s="4"/>
      <c r="O10" s="4"/>
    </row>
    <row r="11" spans="2:25" ht="41.25" customHeight="1" thickBot="1" x14ac:dyDescent="0.25">
      <c r="B11" s="758" t="s">
        <v>68</v>
      </c>
      <c r="C11" s="759"/>
      <c r="D11" s="759"/>
      <c r="E11" s="759"/>
      <c r="F11" s="759"/>
      <c r="G11" s="759"/>
      <c r="H11" s="759"/>
      <c r="I11" s="759"/>
      <c r="J11" s="759"/>
      <c r="K11" s="759"/>
      <c r="L11" s="759"/>
      <c r="M11" s="760"/>
      <c r="N11" s="4"/>
      <c r="O11" s="4"/>
    </row>
    <row r="12" spans="2:25" ht="60" customHeight="1" x14ac:dyDescent="0.2">
      <c r="B12" s="195">
        <v>6</v>
      </c>
      <c r="C12" s="121" t="s">
        <v>141</v>
      </c>
      <c r="D12" s="106">
        <v>515</v>
      </c>
      <c r="E12" s="225">
        <v>15.45</v>
      </c>
      <c r="F12" s="226" t="s">
        <v>42</v>
      </c>
      <c r="G12" s="202">
        <v>0</v>
      </c>
      <c r="H12" s="194">
        <v>0</v>
      </c>
      <c r="I12" s="227">
        <v>30.9</v>
      </c>
      <c r="J12" s="194">
        <v>0</v>
      </c>
      <c r="K12" s="105">
        <f t="shared" ref="K12:K17" si="0">SUM(E12:J12)</f>
        <v>46.349999999999994</v>
      </c>
      <c r="L12" s="105">
        <f t="shared" ref="L12:L17" si="1">(D12-K12)</f>
        <v>468.65</v>
      </c>
      <c r="M12" s="235"/>
      <c r="N12" s="4"/>
      <c r="O12" s="4"/>
    </row>
    <row r="13" spans="2:25" ht="60" customHeight="1" x14ac:dyDescent="0.2">
      <c r="B13" s="195">
        <v>7</v>
      </c>
      <c r="C13" s="121" t="s">
        <v>46</v>
      </c>
      <c r="D13" s="106">
        <v>510</v>
      </c>
      <c r="E13" s="225">
        <v>15.3</v>
      </c>
      <c r="F13" s="226">
        <v>36.979999999999997</v>
      </c>
      <c r="G13" s="202">
        <v>0</v>
      </c>
      <c r="H13" s="194">
        <v>0</v>
      </c>
      <c r="I13" s="227">
        <v>0</v>
      </c>
      <c r="J13" s="194">
        <v>0</v>
      </c>
      <c r="K13" s="105">
        <f t="shared" si="0"/>
        <v>52.28</v>
      </c>
      <c r="L13" s="105">
        <f t="shared" si="1"/>
        <v>457.72</v>
      </c>
      <c r="M13" s="235"/>
      <c r="N13" s="4"/>
      <c r="O13" s="4"/>
    </row>
    <row r="14" spans="2:25" ht="60" customHeight="1" x14ac:dyDescent="0.2">
      <c r="B14" s="195">
        <v>8</v>
      </c>
      <c r="C14" s="121" t="s">
        <v>90</v>
      </c>
      <c r="D14" s="106">
        <v>390</v>
      </c>
      <c r="E14" s="225">
        <v>11.7</v>
      </c>
      <c r="F14" s="226">
        <v>0</v>
      </c>
      <c r="G14" s="252">
        <v>28.28</v>
      </c>
      <c r="H14" s="194">
        <v>0</v>
      </c>
      <c r="I14" s="227">
        <v>0</v>
      </c>
      <c r="J14" s="194">
        <v>0</v>
      </c>
      <c r="K14" s="138">
        <f t="shared" si="0"/>
        <v>39.980000000000004</v>
      </c>
      <c r="L14" s="139">
        <f t="shared" si="1"/>
        <v>350.02</v>
      </c>
      <c r="M14" s="235"/>
      <c r="N14" s="4"/>
      <c r="O14" s="4"/>
    </row>
    <row r="15" spans="2:25" ht="60" customHeight="1" x14ac:dyDescent="0.2">
      <c r="B15" s="62">
        <v>9</v>
      </c>
      <c r="C15" s="275" t="s">
        <v>46</v>
      </c>
      <c r="D15" s="107">
        <v>510</v>
      </c>
      <c r="E15" s="229">
        <v>15.3</v>
      </c>
      <c r="F15" s="229">
        <v>36.979999999999997</v>
      </c>
      <c r="G15" s="184">
        <v>0</v>
      </c>
      <c r="H15" s="228">
        <v>0</v>
      </c>
      <c r="I15" s="228">
        <v>0</v>
      </c>
      <c r="J15" s="228">
        <v>0</v>
      </c>
      <c r="K15" s="138">
        <f t="shared" si="0"/>
        <v>52.28</v>
      </c>
      <c r="L15" s="139">
        <f t="shared" si="1"/>
        <v>457.72</v>
      </c>
      <c r="M15" s="207"/>
      <c r="N15" s="4"/>
      <c r="O15" s="4"/>
    </row>
    <row r="16" spans="2:25" ht="60" customHeight="1" x14ac:dyDescent="0.2">
      <c r="B16" s="195">
        <v>10</v>
      </c>
      <c r="C16" s="275" t="s">
        <v>46</v>
      </c>
      <c r="D16" s="107">
        <v>390</v>
      </c>
      <c r="E16" s="674">
        <v>11.7</v>
      </c>
      <c r="F16" s="674">
        <v>0</v>
      </c>
      <c r="G16" s="273">
        <v>28.28</v>
      </c>
      <c r="H16" s="228">
        <v>0</v>
      </c>
      <c r="I16" s="228">
        <v>0</v>
      </c>
      <c r="J16" s="228">
        <v>0</v>
      </c>
      <c r="K16" s="138">
        <f t="shared" si="0"/>
        <v>39.980000000000004</v>
      </c>
      <c r="L16" s="139">
        <f t="shared" si="1"/>
        <v>350.02</v>
      </c>
      <c r="M16" s="258"/>
      <c r="N16" s="4"/>
      <c r="O16" s="4"/>
    </row>
    <row r="17" spans="2:15" ht="60" customHeight="1" thickBot="1" x14ac:dyDescent="0.25">
      <c r="B17" s="195">
        <v>11</v>
      </c>
      <c r="C17" s="275" t="s">
        <v>77</v>
      </c>
      <c r="D17" s="107">
        <v>360</v>
      </c>
      <c r="E17" s="229">
        <v>10.8</v>
      </c>
      <c r="F17" s="229">
        <v>26.1</v>
      </c>
      <c r="G17" s="184">
        <v>0</v>
      </c>
      <c r="H17" s="228">
        <v>0</v>
      </c>
      <c r="I17" s="228">
        <v>0</v>
      </c>
      <c r="J17" s="228">
        <v>0</v>
      </c>
      <c r="K17" s="138">
        <f t="shared" si="0"/>
        <v>36.900000000000006</v>
      </c>
      <c r="L17" s="139">
        <f t="shared" si="1"/>
        <v>323.10000000000002</v>
      </c>
      <c r="M17" s="258"/>
      <c r="N17" s="4"/>
      <c r="O17" s="4"/>
    </row>
    <row r="18" spans="2:15" ht="54.95" customHeight="1" thickBot="1" x14ac:dyDescent="0.25">
      <c r="B18" s="756" t="s">
        <v>54</v>
      </c>
      <c r="C18" s="757"/>
      <c r="D18" s="118">
        <f>SUM(D6:D17)</f>
        <v>4840</v>
      </c>
      <c r="E18" s="118">
        <f>SUM(E6:E17)</f>
        <v>145.20000000000002</v>
      </c>
      <c r="F18" s="118">
        <f>SUM(F6:F17)</f>
        <v>230.19999999999996</v>
      </c>
      <c r="G18" s="118">
        <f>SUM(G6:G17)</f>
        <v>56.56</v>
      </c>
      <c r="H18" s="118">
        <f>SUM(H6:H17)</f>
        <v>27.75</v>
      </c>
      <c r="I18" s="118">
        <f>SUM(I6:I17)</f>
        <v>30.9</v>
      </c>
      <c r="J18" s="118">
        <f>SUM(J6:J17)</f>
        <v>24.32</v>
      </c>
      <c r="K18" s="118">
        <f>SUM(K6:K17)</f>
        <v>514.92999999999995</v>
      </c>
      <c r="L18" s="118">
        <f>SUM(L6:L17)</f>
        <v>4325.07</v>
      </c>
      <c r="M18" s="103" t="s">
        <v>110</v>
      </c>
      <c r="N18" s="4"/>
    </row>
    <row r="19" spans="2:15" ht="23.25" customHeight="1" x14ac:dyDescent="0.2">
      <c r="B19" s="56"/>
      <c r="C19" s="187"/>
      <c r="D19" s="80"/>
      <c r="E19" s="80"/>
      <c r="F19" s="80"/>
      <c r="G19" s="203"/>
      <c r="H19" s="80"/>
      <c r="I19" s="80"/>
      <c r="J19" s="80"/>
      <c r="K19" s="80"/>
      <c r="L19" s="80"/>
      <c r="M19" s="187"/>
      <c r="N19" s="4"/>
    </row>
    <row r="20" spans="2:15" ht="23.25" customHeight="1" x14ac:dyDescent="0.2">
      <c r="B20" s="56"/>
      <c r="C20" s="631"/>
      <c r="D20" s="353"/>
      <c r="E20" s="353"/>
      <c r="F20" s="353"/>
      <c r="G20" s="829"/>
      <c r="H20" s="353"/>
      <c r="I20" s="353"/>
      <c r="J20" s="353"/>
      <c r="K20" s="353"/>
      <c r="L20" s="80"/>
      <c r="M20" s="187"/>
      <c r="N20" s="4"/>
    </row>
    <row r="21" spans="2:15" ht="23.25" customHeight="1" x14ac:dyDescent="0.2">
      <c r="B21" s="56"/>
      <c r="C21" s="631" t="str">
        <f>'POLICIAS 2'!B17</f>
        <v>SR. HERNAN JOSE TORRES ROMERO</v>
      </c>
      <c r="D21" s="353"/>
      <c r="E21" s="353"/>
      <c r="F21" s="353" t="str">
        <f>'POLICIAS 2'!E17</f>
        <v>LICDA. NAHIN ARNELGE FERRUFINO BENITEZ</v>
      </c>
      <c r="G21" s="829"/>
      <c r="H21" s="353"/>
      <c r="I21" s="353"/>
      <c r="J21" s="353" t="str">
        <f>'POLICIAS 2'!I17</f>
        <v>LICDA. GLORIA ISABEL VASQUEZ</v>
      </c>
      <c r="K21" s="353"/>
      <c r="L21" s="80"/>
      <c r="M21" s="187"/>
      <c r="N21" s="4"/>
    </row>
    <row r="22" spans="2:15" ht="23.25" customHeight="1" x14ac:dyDescent="0.2">
      <c r="B22" s="56"/>
      <c r="C22" s="631" t="str">
        <f>'POLICIAS 2'!B18</f>
        <v>SINDICO MUNICIPAL</v>
      </c>
      <c r="D22" s="353"/>
      <c r="E22" s="353"/>
      <c r="F22" s="353" t="str">
        <f>'POLICIAS 2'!E18</f>
        <v>ALCALDE MUNICIPAL</v>
      </c>
      <c r="G22" s="829"/>
      <c r="H22" s="353"/>
      <c r="I22" s="353"/>
      <c r="J22" s="353" t="str">
        <f>'POLICIAS 2'!I18</f>
        <v>CONTADORA MPAL</v>
      </c>
      <c r="K22" s="353"/>
      <c r="L22" s="80"/>
      <c r="M22" s="187"/>
      <c r="N22" s="4"/>
    </row>
    <row r="23" spans="2:15" ht="23.25" customHeight="1" x14ac:dyDescent="0.2">
      <c r="B23" s="56"/>
      <c r="C23" s="631"/>
      <c r="D23" s="353"/>
      <c r="E23" s="353"/>
      <c r="F23" s="353"/>
      <c r="G23" s="829"/>
      <c r="H23" s="353"/>
      <c r="I23" s="353"/>
      <c r="J23" s="353"/>
      <c r="K23" s="353"/>
      <c r="L23" s="80"/>
      <c r="M23" s="187"/>
      <c r="N23" s="4"/>
    </row>
    <row r="24" spans="2:15" ht="23.25" customHeight="1" x14ac:dyDescent="0.2">
      <c r="B24" s="56"/>
      <c r="C24" s="631"/>
      <c r="D24" s="353"/>
      <c r="E24" s="353"/>
      <c r="F24" s="353"/>
      <c r="G24" s="829"/>
      <c r="H24" s="353"/>
      <c r="I24" s="353"/>
      <c r="J24" s="353"/>
      <c r="K24" s="353"/>
      <c r="L24" s="80"/>
      <c r="M24" s="187"/>
      <c r="N24" s="4"/>
    </row>
    <row r="25" spans="2:15" ht="23.25" customHeight="1" x14ac:dyDescent="0.2">
      <c r="B25" s="81"/>
      <c r="C25" s="631"/>
      <c r="D25" s="353"/>
      <c r="E25" s="353"/>
      <c r="F25" s="353"/>
      <c r="G25" s="829"/>
      <c r="H25" s="353"/>
      <c r="I25" s="353"/>
      <c r="J25" s="353"/>
      <c r="K25" s="353"/>
      <c r="L25" s="80"/>
      <c r="M25" s="187"/>
      <c r="N25" s="4"/>
    </row>
    <row r="26" spans="2:15" ht="23.25" customHeight="1" x14ac:dyDescent="0.2">
      <c r="B26" s="81"/>
      <c r="C26" s="631"/>
      <c r="D26" s="353" t="str">
        <f>'POLICIAS 2'!B22</f>
        <v>LICDA. CARINA PATRICIA FLORES</v>
      </c>
      <c r="E26" s="353"/>
      <c r="F26" s="353"/>
      <c r="G26" s="829" t="str">
        <f>'POLICIAS 2'!E22</f>
        <v>SR. MARIO ALBERTO DIAZ</v>
      </c>
      <c r="H26" s="353"/>
      <c r="I26" s="353"/>
      <c r="J26" s="353"/>
      <c r="K26" s="353"/>
      <c r="L26" s="80"/>
      <c r="M26" s="187"/>
      <c r="N26" s="4"/>
    </row>
    <row r="27" spans="2:15" s="35" customFormat="1" ht="23.25" customHeight="1" x14ac:dyDescent="0.25">
      <c r="B27" s="100"/>
      <c r="C27" s="631"/>
      <c r="D27" s="353" t="str">
        <f>'POLICIAS 2'!B23</f>
        <v>JEFA DE DESARROLLO HUMANO</v>
      </c>
      <c r="E27" s="353"/>
      <c r="F27" s="353"/>
      <c r="G27" s="829" t="str">
        <f>'POLICIAS 2'!E23</f>
        <v>TESORERO MPAL.</v>
      </c>
      <c r="H27" s="830"/>
      <c r="I27" s="830"/>
      <c r="J27" s="830"/>
      <c r="K27" s="831"/>
      <c r="L27" s="137"/>
      <c r="M27" s="164"/>
    </row>
    <row r="28" spans="2:15" s="16" customFormat="1" ht="20.25" customHeight="1" x14ac:dyDescent="0.25">
      <c r="B28" s="64"/>
      <c r="C28" s="15"/>
      <c r="D28" s="64"/>
      <c r="E28" s="64"/>
      <c r="F28" s="64"/>
      <c r="G28" s="333"/>
      <c r="H28" s="64"/>
      <c r="I28" s="64"/>
      <c r="J28" s="64"/>
      <c r="K28" s="609"/>
      <c r="L28" s="64"/>
      <c r="M28" s="64"/>
      <c r="N28" s="124"/>
      <c r="O28" s="124"/>
    </row>
    <row r="29" spans="2:15" s="16" customFormat="1" ht="20.25" customHeight="1" x14ac:dyDescent="0.25">
      <c r="B29" s="64"/>
      <c r="C29" s="15"/>
      <c r="D29" s="64"/>
      <c r="E29" s="64"/>
      <c r="F29" s="64"/>
      <c r="G29" s="333"/>
      <c r="H29" s="64"/>
      <c r="I29" s="64"/>
      <c r="J29" s="64"/>
      <c r="K29" s="755"/>
      <c r="L29" s="755"/>
      <c r="M29" s="64"/>
      <c r="N29" s="124"/>
    </row>
    <row r="30" spans="2:15" s="35" customFormat="1" ht="20.25" customHeight="1" x14ac:dyDescent="0.25">
      <c r="B30" s="20"/>
      <c r="D30" s="20"/>
      <c r="E30" s="20"/>
      <c r="G30" s="204"/>
      <c r="H30" s="20"/>
      <c r="I30" s="20"/>
      <c r="J30" s="20"/>
      <c r="N30" s="47"/>
    </row>
    <row r="31" spans="2:15" s="35" customFormat="1" ht="20.25" customHeight="1" x14ac:dyDescent="0.25">
      <c r="B31" s="20"/>
      <c r="D31" s="20"/>
      <c r="E31" s="20"/>
      <c r="G31" s="204"/>
      <c r="H31" s="20"/>
      <c r="I31" s="20"/>
      <c r="J31" s="20"/>
      <c r="N31" s="47"/>
    </row>
    <row r="32" spans="2:15" s="35" customFormat="1" ht="20.25" customHeight="1" x14ac:dyDescent="0.25">
      <c r="B32" s="20"/>
      <c r="C32" s="20"/>
      <c r="D32" s="20"/>
      <c r="E32" s="20"/>
      <c r="F32" s="20"/>
      <c r="G32" s="205"/>
      <c r="H32" s="20"/>
      <c r="I32" s="20"/>
      <c r="J32" s="20"/>
      <c r="L32" s="20"/>
    </row>
    <row r="33" spans="3:10" s="35" customFormat="1" ht="15" x14ac:dyDescent="0.25">
      <c r="C33" s="48"/>
      <c r="D33" s="48"/>
      <c r="E33" s="48"/>
      <c r="F33" s="48"/>
      <c r="G33" s="206"/>
      <c r="H33" s="48"/>
      <c r="I33" s="48"/>
      <c r="J33" s="48"/>
    </row>
    <row r="34" spans="3:10" s="35" customFormat="1" ht="15" x14ac:dyDescent="0.25">
      <c r="C34" s="48"/>
      <c r="D34" s="48"/>
      <c r="E34" s="48"/>
      <c r="F34" s="48"/>
      <c r="G34" s="206"/>
      <c r="H34" s="48"/>
      <c r="I34" s="48"/>
      <c r="J34" s="48"/>
    </row>
    <row r="35" spans="3:10" s="35" customFormat="1" ht="14.25" x14ac:dyDescent="0.2">
      <c r="G35" s="204"/>
    </row>
    <row r="36" spans="3:10" s="35" customFormat="1" ht="14.25" x14ac:dyDescent="0.2">
      <c r="G36" s="204"/>
    </row>
  </sheetData>
  <mergeCells count="4">
    <mergeCell ref="K29:L29"/>
    <mergeCell ref="B18:C18"/>
    <mergeCell ref="B11:M11"/>
    <mergeCell ref="B5:M5"/>
  </mergeCells>
  <printOptions horizontalCentered="1"/>
  <pageMargins left="0.39370078740157483" right="0" top="0.39370078740157483" bottom="3.937007874015748E-2" header="0.23622047244094491" footer="0"/>
  <pageSetup paperSize="5" scale="4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">
    <tabColor rgb="FF8DC907"/>
  </sheetPr>
  <dimension ref="B1:K26"/>
  <sheetViews>
    <sheetView topLeftCell="A10" zoomScale="70" zoomScaleNormal="70" workbookViewId="0">
      <selection activeCell="G20" sqref="G20"/>
    </sheetView>
  </sheetViews>
  <sheetFormatPr baseColWidth="10" defaultRowHeight="12.75" x14ac:dyDescent="0.2"/>
  <cols>
    <col min="1" max="1" width="1" style="6" customWidth="1"/>
    <col min="2" max="2" width="5.140625" style="6" customWidth="1"/>
    <col min="3" max="3" width="12.85546875" style="6" customWidth="1"/>
    <col min="4" max="4" width="16" style="6" customWidth="1"/>
    <col min="5" max="5" width="17.5703125" style="6" customWidth="1"/>
    <col min="6" max="7" width="18.42578125" style="6" customWidth="1"/>
    <col min="8" max="8" width="18.140625" style="6" customWidth="1"/>
    <col min="9" max="9" width="17.7109375" style="6" customWidth="1"/>
    <col min="10" max="10" width="34.28515625" style="6" customWidth="1"/>
    <col min="11" max="16384" width="11.42578125" style="6"/>
  </cols>
  <sheetData>
    <row r="1" spans="2:11" ht="18" customHeight="1" x14ac:dyDescent="0.35">
      <c r="B1" s="761" t="s">
        <v>168</v>
      </c>
      <c r="C1" s="761"/>
      <c r="D1" s="761"/>
      <c r="E1" s="761"/>
      <c r="F1" s="761"/>
      <c r="G1" s="761"/>
      <c r="H1" s="761"/>
      <c r="I1" s="761"/>
      <c r="J1" s="761"/>
    </row>
    <row r="2" spans="2:11" s="44" customFormat="1" ht="21.75" thickBot="1" x14ac:dyDescent="0.4">
      <c r="B2" s="53"/>
      <c r="C2" s="76"/>
      <c r="D2" s="53"/>
      <c r="E2" s="53"/>
      <c r="F2" s="53"/>
      <c r="G2" s="53"/>
      <c r="H2" s="6"/>
      <c r="I2" s="100"/>
      <c r="J2" s="6"/>
      <c r="K2" s="78"/>
    </row>
    <row r="3" spans="2:11" ht="93.75" customHeight="1" thickBot="1" x14ac:dyDescent="0.25">
      <c r="B3" s="88" t="s">
        <v>14</v>
      </c>
      <c r="C3" s="87" t="s">
        <v>1</v>
      </c>
      <c r="D3" s="87" t="s">
        <v>22</v>
      </c>
      <c r="E3" s="87" t="s">
        <v>2</v>
      </c>
      <c r="F3" s="87" t="s">
        <v>17</v>
      </c>
      <c r="G3" s="87" t="s">
        <v>21</v>
      </c>
      <c r="H3" s="87" t="s">
        <v>26</v>
      </c>
      <c r="I3" s="87" t="s">
        <v>27</v>
      </c>
      <c r="J3" s="89" t="s">
        <v>8</v>
      </c>
    </row>
    <row r="4" spans="2:11" ht="29.25" customHeight="1" thickBot="1" x14ac:dyDescent="0.25">
      <c r="B4" s="762" t="s">
        <v>88</v>
      </c>
      <c r="C4" s="763"/>
      <c r="D4" s="763"/>
      <c r="E4" s="763"/>
      <c r="F4" s="763"/>
      <c r="G4" s="763"/>
      <c r="H4" s="763"/>
      <c r="I4" s="763"/>
      <c r="J4" s="764"/>
    </row>
    <row r="5" spans="2:11" ht="50.1" customHeight="1" x14ac:dyDescent="0.25">
      <c r="B5" s="259">
        <v>1</v>
      </c>
      <c r="C5" s="450" t="s">
        <v>77</v>
      </c>
      <c r="D5" s="860">
        <v>360</v>
      </c>
      <c r="E5" s="861">
        <v>10.8</v>
      </c>
      <c r="F5" s="861">
        <v>26.1</v>
      </c>
      <c r="G5" s="861">
        <v>0</v>
      </c>
      <c r="H5" s="862">
        <f>SUM(E5:F5)</f>
        <v>36.900000000000006</v>
      </c>
      <c r="I5" s="862">
        <f t="shared" ref="I5:I13" si="0">D5-H5</f>
        <v>323.10000000000002</v>
      </c>
      <c r="J5" s="863"/>
    </row>
    <row r="6" spans="2:11" ht="50.1" customHeight="1" x14ac:dyDescent="0.25">
      <c r="B6" s="195">
        <v>2</v>
      </c>
      <c r="C6" s="620" t="s">
        <v>77</v>
      </c>
      <c r="D6" s="621">
        <v>420</v>
      </c>
      <c r="E6" s="622">
        <v>12.6</v>
      </c>
      <c r="F6" s="622">
        <v>30.45</v>
      </c>
      <c r="G6" s="622">
        <v>0</v>
      </c>
      <c r="H6" s="623">
        <f>SUM(E6:F6)</f>
        <v>43.05</v>
      </c>
      <c r="I6" s="623">
        <f t="shared" si="0"/>
        <v>376.95</v>
      </c>
      <c r="J6" s="624"/>
    </row>
    <row r="7" spans="2:11" ht="50.1" customHeight="1" x14ac:dyDescent="0.25">
      <c r="B7" s="62">
        <v>3</v>
      </c>
      <c r="C7" s="480" t="s">
        <v>77</v>
      </c>
      <c r="D7" s="371">
        <v>360</v>
      </c>
      <c r="E7" s="573">
        <v>10.8</v>
      </c>
      <c r="F7" s="573">
        <v>26.1</v>
      </c>
      <c r="G7" s="573">
        <v>0</v>
      </c>
      <c r="H7" s="490">
        <f t="shared" ref="H5:H13" si="1">SUM(E7:F7)</f>
        <v>36.900000000000006</v>
      </c>
      <c r="I7" s="490">
        <f t="shared" si="0"/>
        <v>323.10000000000002</v>
      </c>
      <c r="J7" s="608"/>
    </row>
    <row r="8" spans="2:11" ht="50.1" customHeight="1" x14ac:dyDescent="0.25">
      <c r="B8" s="195">
        <v>4</v>
      </c>
      <c r="C8" s="480" t="s">
        <v>77</v>
      </c>
      <c r="D8" s="371">
        <v>360</v>
      </c>
      <c r="E8" s="573">
        <v>10.8</v>
      </c>
      <c r="F8" s="573">
        <v>0</v>
      </c>
      <c r="G8" s="573">
        <v>0</v>
      </c>
      <c r="H8" s="490">
        <f t="shared" si="1"/>
        <v>10.8</v>
      </c>
      <c r="I8" s="490">
        <f t="shared" si="0"/>
        <v>349.2</v>
      </c>
      <c r="J8" s="608"/>
    </row>
    <row r="9" spans="2:11" ht="50.1" customHeight="1" x14ac:dyDescent="0.25">
      <c r="B9" s="62">
        <v>5</v>
      </c>
      <c r="C9" s="480" t="s">
        <v>77</v>
      </c>
      <c r="D9" s="371">
        <v>360</v>
      </c>
      <c r="E9" s="573">
        <v>10.8</v>
      </c>
      <c r="F9" s="573">
        <v>26.1</v>
      </c>
      <c r="G9" s="573">
        <v>0</v>
      </c>
      <c r="H9" s="490">
        <f t="shared" si="1"/>
        <v>36.900000000000006</v>
      </c>
      <c r="I9" s="490">
        <f t="shared" si="0"/>
        <v>323.10000000000002</v>
      </c>
      <c r="J9" s="608"/>
    </row>
    <row r="10" spans="2:11" ht="50.1" customHeight="1" x14ac:dyDescent="0.25">
      <c r="B10" s="195">
        <v>6</v>
      </c>
      <c r="C10" s="480" t="s">
        <v>77</v>
      </c>
      <c r="D10" s="371">
        <v>360</v>
      </c>
      <c r="E10" s="573">
        <v>10.8</v>
      </c>
      <c r="F10" s="573">
        <v>26.1</v>
      </c>
      <c r="G10" s="573">
        <v>0</v>
      </c>
      <c r="H10" s="490">
        <f t="shared" si="1"/>
        <v>36.900000000000006</v>
      </c>
      <c r="I10" s="490">
        <f t="shared" si="0"/>
        <v>323.10000000000002</v>
      </c>
      <c r="J10" s="608"/>
    </row>
    <row r="11" spans="2:11" ht="50.1" customHeight="1" x14ac:dyDescent="0.25">
      <c r="B11" s="195">
        <v>7</v>
      </c>
      <c r="C11" s="675" t="s">
        <v>77</v>
      </c>
      <c r="D11" s="679">
        <v>341</v>
      </c>
      <c r="E11" s="679">
        <v>10.23</v>
      </c>
      <c r="F11" s="676">
        <v>0</v>
      </c>
      <c r="G11" s="680">
        <v>24.72</v>
      </c>
      <c r="H11" s="677">
        <f>SUM(E11:G11)</f>
        <v>34.950000000000003</v>
      </c>
      <c r="I11" s="677">
        <f t="shared" si="0"/>
        <v>306.05</v>
      </c>
      <c r="J11" s="678"/>
    </row>
    <row r="12" spans="2:11" ht="50.1" customHeight="1" x14ac:dyDescent="0.25">
      <c r="B12" s="195">
        <v>8</v>
      </c>
      <c r="C12" s="675" t="s">
        <v>77</v>
      </c>
      <c r="D12" s="859">
        <v>310</v>
      </c>
      <c r="E12" s="372">
        <v>9.3000000000000007</v>
      </c>
      <c r="F12" s="372">
        <v>22.48</v>
      </c>
      <c r="G12" s="681">
        <v>0</v>
      </c>
      <c r="H12" s="677">
        <f t="shared" ref="H12" si="2">SUM(E12:F12)</f>
        <v>31.78</v>
      </c>
      <c r="I12" s="677">
        <f>D12-H12</f>
        <v>278.22000000000003</v>
      </c>
      <c r="J12" s="678"/>
    </row>
    <row r="13" spans="2:11" ht="50.1" customHeight="1" thickBot="1" x14ac:dyDescent="0.3">
      <c r="B13" s="101">
        <v>9</v>
      </c>
      <c r="C13" s="477" t="s">
        <v>77</v>
      </c>
      <c r="D13" s="491">
        <v>310</v>
      </c>
      <c r="E13" s="491">
        <v>9.3000000000000007</v>
      </c>
      <c r="F13" s="492">
        <v>22.48</v>
      </c>
      <c r="G13" s="492">
        <v>0</v>
      </c>
      <c r="H13" s="493">
        <f t="shared" si="1"/>
        <v>31.78</v>
      </c>
      <c r="I13" s="493">
        <f t="shared" si="0"/>
        <v>278.22000000000003</v>
      </c>
      <c r="J13" s="575"/>
    </row>
    <row r="14" spans="2:11" ht="50.1" customHeight="1" thickBot="1" x14ac:dyDescent="0.25">
      <c r="B14" s="765" t="s">
        <v>54</v>
      </c>
      <c r="C14" s="766"/>
      <c r="D14" s="489">
        <f>SUM(D5:D13)</f>
        <v>3181</v>
      </c>
      <c r="E14" s="489">
        <f>SUM(E5:E13)</f>
        <v>95.429999999999993</v>
      </c>
      <c r="F14" s="489">
        <f>SUM(F5:F13)</f>
        <v>179.80999999999997</v>
      </c>
      <c r="G14" s="489">
        <f>SUM(G5:G13)</f>
        <v>24.72</v>
      </c>
      <c r="H14" s="489">
        <f>SUM(H5:H13)</f>
        <v>299.96000000000004</v>
      </c>
      <c r="I14" s="489">
        <f>SUM(I5:I13)</f>
        <v>2881.04</v>
      </c>
      <c r="J14" s="250" t="s">
        <v>71</v>
      </c>
    </row>
    <row r="15" spans="2:11" x14ac:dyDescent="0.2">
      <c r="B15" s="30"/>
      <c r="C15" s="17"/>
      <c r="D15" s="29"/>
      <c r="E15" s="29"/>
      <c r="F15" s="29"/>
      <c r="G15" s="29"/>
      <c r="H15" s="29"/>
      <c r="I15" s="29"/>
      <c r="J15" s="21"/>
    </row>
    <row r="16" spans="2:11" x14ac:dyDescent="0.2">
      <c r="B16" s="30"/>
      <c r="C16" s="17"/>
      <c r="D16" s="29"/>
      <c r="E16" s="29"/>
      <c r="F16" s="29"/>
      <c r="G16" s="29"/>
      <c r="H16" s="29"/>
      <c r="I16" s="29"/>
      <c r="J16" s="21"/>
    </row>
    <row r="17" spans="2:10" x14ac:dyDescent="0.2">
      <c r="B17" s="30"/>
      <c r="C17" s="17"/>
      <c r="D17" s="29"/>
      <c r="E17" s="29"/>
      <c r="F17" s="29"/>
      <c r="G17" s="29"/>
      <c r="H17" s="29"/>
      <c r="I17" s="29"/>
      <c r="J17" s="21"/>
    </row>
    <row r="18" spans="2:10" ht="15" x14ac:dyDescent="0.25">
      <c r="B18" s="30"/>
      <c r="C18" s="20"/>
      <c r="D18" s="832"/>
      <c r="E18" s="832"/>
      <c r="F18" s="832"/>
      <c r="G18" s="832"/>
      <c r="H18" s="832"/>
      <c r="I18" s="29"/>
      <c r="J18" s="21"/>
    </row>
    <row r="19" spans="2:10" ht="15.75" x14ac:dyDescent="0.25">
      <c r="B19" s="30"/>
      <c r="C19" s="20" t="str">
        <f>'SERVICIOS GENERALES'!C21</f>
        <v>SR. HERNAN JOSE TORRES ROMERO</v>
      </c>
      <c r="D19" s="832"/>
      <c r="E19" s="832"/>
      <c r="F19" s="837" t="str">
        <f>'SERVICIOS GENERALES'!F21</f>
        <v>LICDA. NAHIN ARNELGE FERRUFINO BENITEZ</v>
      </c>
      <c r="G19" s="832"/>
      <c r="H19" s="832"/>
      <c r="I19" s="821" t="str">
        <f>'SERVICIOS GENERALES'!J21</f>
        <v>LICDA. GLORIA ISABEL VASQUEZ</v>
      </c>
      <c r="J19" s="21"/>
    </row>
    <row r="20" spans="2:10" ht="15.75" x14ac:dyDescent="0.25">
      <c r="B20" s="30"/>
      <c r="C20" s="20" t="str">
        <f>'SERVICIOS GENERALES'!C22</f>
        <v>SINDICO MUNICIPAL</v>
      </c>
      <c r="D20" s="832"/>
      <c r="E20" s="832"/>
      <c r="F20" s="837" t="str">
        <f>'SERVICIOS GENERALES'!F22</f>
        <v>ALCALDE MUNICIPAL</v>
      </c>
      <c r="G20" s="832"/>
      <c r="H20" s="832"/>
      <c r="I20" s="821" t="str">
        <f>'SERVICIOS GENERALES'!J22</f>
        <v>CONTADORA MPAL</v>
      </c>
      <c r="J20" s="21"/>
    </row>
    <row r="21" spans="2:10" s="16" customFormat="1" ht="15" x14ac:dyDescent="0.25">
      <c r="C21" s="833"/>
      <c r="D21" s="833"/>
      <c r="E21" s="833"/>
      <c r="F21" s="20"/>
      <c r="G21" s="20"/>
      <c r="H21" s="20"/>
    </row>
    <row r="22" spans="2:10" s="16" customFormat="1" ht="15" x14ac:dyDescent="0.25">
      <c r="C22" s="20"/>
      <c r="D22" s="834"/>
      <c r="E22" s="834"/>
      <c r="F22" s="833"/>
      <c r="G22" s="833"/>
      <c r="H22" s="20"/>
    </row>
    <row r="23" spans="2:10" s="16" customFormat="1" ht="25.5" customHeight="1" x14ac:dyDescent="0.25">
      <c r="C23" s="20"/>
      <c r="D23" s="834" t="str">
        <f>'SERVICIOS GENERALES'!D26</f>
        <v>LICDA. CARINA PATRICIA FLORES</v>
      </c>
      <c r="E23" s="834"/>
      <c r="F23" s="833"/>
      <c r="G23" s="835" t="s">
        <v>179</v>
      </c>
      <c r="H23" s="835"/>
    </row>
    <row r="24" spans="2:10" s="16" customFormat="1" ht="21" customHeight="1" x14ac:dyDescent="0.25">
      <c r="C24" s="833"/>
      <c r="D24" s="836" t="str">
        <f>'SERVICIOS GENERALES'!D27</f>
        <v>JEFA DE DESARROLLO HUMANO</v>
      </c>
      <c r="E24" s="836"/>
      <c r="F24" s="20"/>
      <c r="G24" s="20" t="s">
        <v>176</v>
      </c>
      <c r="H24" s="20"/>
    </row>
    <row r="25" spans="2:10" ht="15" x14ac:dyDescent="0.25">
      <c r="B25" s="16"/>
      <c r="C25" s="833"/>
      <c r="D25" s="47"/>
      <c r="E25" s="47"/>
      <c r="F25" s="47"/>
      <c r="G25" s="47"/>
      <c r="H25" s="20"/>
      <c r="I25" s="16"/>
      <c r="J25" s="16"/>
    </row>
    <row r="26" spans="2:10" x14ac:dyDescent="0.2">
      <c r="F26" s="32"/>
      <c r="G26" s="32"/>
    </row>
  </sheetData>
  <mergeCells count="5">
    <mergeCell ref="B1:J1"/>
    <mergeCell ref="B4:J4"/>
    <mergeCell ref="B14:C14"/>
    <mergeCell ref="D24:E24"/>
    <mergeCell ref="G23:H23"/>
  </mergeCells>
  <phoneticPr fontId="5" type="noConversion"/>
  <printOptions horizontalCentered="1"/>
  <pageMargins left="0.59055118110236227" right="0.15748031496062992" top="0.19685039370078741" bottom="0.11811023622047245" header="0" footer="0"/>
  <pageSetup paperSize="5" scale="5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B4681C"/>
  </sheetPr>
  <dimension ref="B2:N26"/>
  <sheetViews>
    <sheetView topLeftCell="A11" zoomScale="75" zoomScaleNormal="75" zoomScalePageLayoutView="85" workbookViewId="0">
      <selection activeCell="E18" sqref="E18"/>
    </sheetView>
  </sheetViews>
  <sheetFormatPr baseColWidth="10" defaultRowHeight="12.75" x14ac:dyDescent="0.2"/>
  <cols>
    <col min="1" max="1" width="1.85546875" style="6" customWidth="1"/>
    <col min="2" max="2" width="4" style="6" customWidth="1"/>
    <col min="3" max="3" width="16.140625" style="6" customWidth="1"/>
    <col min="4" max="4" width="14.28515625" style="6" customWidth="1"/>
    <col min="5" max="5" width="13.85546875" style="6" customWidth="1"/>
    <col min="6" max="6" width="15.5703125" style="6" customWidth="1"/>
    <col min="7" max="7" width="12" style="6" hidden="1" customWidth="1"/>
    <col min="8" max="9" width="12" style="6" customWidth="1"/>
    <col min="10" max="10" width="16.7109375" style="6" customWidth="1"/>
    <col min="11" max="11" width="15.85546875" style="6" customWidth="1"/>
    <col min="12" max="12" width="30.85546875" style="6" customWidth="1"/>
    <col min="13" max="16384" width="11.42578125" style="6"/>
  </cols>
  <sheetData>
    <row r="2" spans="2:14" ht="15.75" x14ac:dyDescent="0.25">
      <c r="E2" s="137" t="s">
        <v>167</v>
      </c>
    </row>
    <row r="3" spans="2:14" s="55" customFormat="1" ht="16.5" thickBot="1" x14ac:dyDescent="0.3">
      <c r="B3" s="114"/>
      <c r="C3" s="100"/>
      <c r="D3" s="100"/>
      <c r="G3" s="100"/>
      <c r="H3" s="100"/>
      <c r="I3" s="100"/>
      <c r="J3" s="100"/>
      <c r="M3" s="100"/>
      <c r="N3" s="100"/>
    </row>
    <row r="4" spans="2:14" s="55" customFormat="1" ht="66" customHeight="1" thickBot="1" x14ac:dyDescent="0.3">
      <c r="B4" s="94" t="s">
        <v>14</v>
      </c>
      <c r="C4" s="97" t="s">
        <v>1</v>
      </c>
      <c r="D4" s="95" t="s">
        <v>22</v>
      </c>
      <c r="E4" s="95" t="s">
        <v>2</v>
      </c>
      <c r="F4" s="95" t="s">
        <v>17</v>
      </c>
      <c r="G4" s="95" t="s">
        <v>58</v>
      </c>
      <c r="H4" s="95" t="s">
        <v>53</v>
      </c>
      <c r="I4" s="95" t="s">
        <v>4</v>
      </c>
      <c r="J4" s="95" t="s">
        <v>26</v>
      </c>
      <c r="K4" s="95" t="s">
        <v>27</v>
      </c>
      <c r="L4" s="96" t="s">
        <v>8</v>
      </c>
    </row>
    <row r="5" spans="2:14" s="40" customFormat="1" ht="25.5" customHeight="1" thickBot="1" x14ac:dyDescent="0.25">
      <c r="B5" s="767" t="s">
        <v>105</v>
      </c>
      <c r="C5" s="768"/>
      <c r="D5" s="768"/>
      <c r="E5" s="768"/>
      <c r="F5" s="768"/>
      <c r="G5" s="768"/>
      <c r="H5" s="768"/>
      <c r="I5" s="768"/>
      <c r="J5" s="768"/>
      <c r="K5" s="768"/>
      <c r="L5" s="769"/>
      <c r="M5" s="38"/>
      <c r="N5" s="38"/>
    </row>
    <row r="6" spans="2:14" s="40" customFormat="1" ht="45" customHeight="1" x14ac:dyDescent="0.2">
      <c r="B6" s="328">
        <v>1</v>
      </c>
      <c r="C6" s="323" t="s">
        <v>112</v>
      </c>
      <c r="D6" s="324">
        <v>600</v>
      </c>
      <c r="E6" s="325">
        <v>18</v>
      </c>
      <c r="F6" s="325">
        <v>43.5</v>
      </c>
      <c r="G6" s="325">
        <v>0</v>
      </c>
      <c r="H6" s="325">
        <v>0</v>
      </c>
      <c r="I6" s="325">
        <v>24.32</v>
      </c>
      <c r="J6" s="325">
        <f t="shared" ref="J6:J12" si="0">SUM(E6:I6)</f>
        <v>85.82</v>
      </c>
      <c r="K6" s="325">
        <f t="shared" ref="K6:K12" si="1">+D6-J6</f>
        <v>514.18000000000006</v>
      </c>
      <c r="L6" s="326"/>
      <c r="M6" s="38"/>
      <c r="N6" s="38"/>
    </row>
    <row r="7" spans="2:14" s="40" customFormat="1" ht="45" customHeight="1" x14ac:dyDescent="0.2">
      <c r="B7" s="216">
        <v>2</v>
      </c>
      <c r="C7" s="570" t="s">
        <v>142</v>
      </c>
      <c r="D7" s="327">
        <v>455</v>
      </c>
      <c r="E7" s="270">
        <v>13.65</v>
      </c>
      <c r="F7" s="270">
        <v>32.99</v>
      </c>
      <c r="G7" s="270"/>
      <c r="H7" s="270">
        <v>0</v>
      </c>
      <c r="I7" s="270">
        <v>0</v>
      </c>
      <c r="J7" s="270">
        <f t="shared" si="0"/>
        <v>46.64</v>
      </c>
      <c r="K7" s="270">
        <f t="shared" si="1"/>
        <v>408.36</v>
      </c>
      <c r="L7" s="271" t="s">
        <v>50</v>
      </c>
      <c r="M7" s="38"/>
      <c r="N7" s="38"/>
    </row>
    <row r="8" spans="2:14" s="40" customFormat="1" ht="45" customHeight="1" x14ac:dyDescent="0.2">
      <c r="B8" s="119">
        <v>3</v>
      </c>
      <c r="C8" s="109" t="s">
        <v>57</v>
      </c>
      <c r="D8" s="123">
        <v>380</v>
      </c>
      <c r="E8" s="163">
        <v>11.4</v>
      </c>
      <c r="F8" s="163">
        <v>27.55</v>
      </c>
      <c r="G8" s="59"/>
      <c r="H8" s="59">
        <v>0</v>
      </c>
      <c r="I8" s="59">
        <v>0</v>
      </c>
      <c r="J8" s="98">
        <f t="shared" si="0"/>
        <v>38.950000000000003</v>
      </c>
      <c r="K8" s="59">
        <f t="shared" si="1"/>
        <v>341.05</v>
      </c>
      <c r="L8" s="170"/>
      <c r="M8" s="38"/>
      <c r="N8" s="38"/>
    </row>
    <row r="9" spans="2:14" s="40" customFormat="1" ht="45" customHeight="1" x14ac:dyDescent="0.2">
      <c r="B9" s="119">
        <v>4</v>
      </c>
      <c r="C9" s="109" t="s">
        <v>47</v>
      </c>
      <c r="D9" s="123">
        <v>325</v>
      </c>
      <c r="E9" s="163">
        <v>9.75</v>
      </c>
      <c r="F9" s="163">
        <v>23.56</v>
      </c>
      <c r="G9" s="98"/>
      <c r="H9" s="98">
        <v>0</v>
      </c>
      <c r="I9" s="59">
        <v>0</v>
      </c>
      <c r="J9" s="98">
        <f t="shared" si="0"/>
        <v>33.31</v>
      </c>
      <c r="K9" s="98">
        <f t="shared" si="1"/>
        <v>291.69</v>
      </c>
      <c r="L9" s="171"/>
      <c r="M9" s="38"/>
      <c r="N9" s="38"/>
    </row>
    <row r="10" spans="2:14" s="40" customFormat="1" ht="45" customHeight="1" x14ac:dyDescent="0.2">
      <c r="B10" s="255">
        <v>5</v>
      </c>
      <c r="C10" s="109" t="s">
        <v>163</v>
      </c>
      <c r="D10" s="123">
        <v>380</v>
      </c>
      <c r="E10" s="163">
        <v>11.4</v>
      </c>
      <c r="F10" s="163">
        <v>27.55</v>
      </c>
      <c r="G10" s="163">
        <v>27.55</v>
      </c>
      <c r="H10" s="214">
        <v>0</v>
      </c>
      <c r="I10" s="58">
        <v>0</v>
      </c>
      <c r="J10" s="98">
        <f t="shared" ref="J10" si="2">SUM(E10:I10)</f>
        <v>66.5</v>
      </c>
      <c r="K10" s="98">
        <f t="shared" ref="K10" si="3">+D10-J10</f>
        <v>313.5</v>
      </c>
      <c r="L10" s="257"/>
      <c r="M10" s="38"/>
      <c r="N10" s="38"/>
    </row>
    <row r="11" spans="2:14" s="40" customFormat="1" ht="45" customHeight="1" x14ac:dyDescent="0.2">
      <c r="B11" s="255">
        <v>6</v>
      </c>
      <c r="C11" s="286" t="s">
        <v>36</v>
      </c>
      <c r="D11" s="287">
        <v>350</v>
      </c>
      <c r="E11" s="256">
        <v>10.5</v>
      </c>
      <c r="F11" s="256">
        <v>0</v>
      </c>
      <c r="G11" s="214"/>
      <c r="H11" s="214">
        <v>25.38</v>
      </c>
      <c r="I11" s="58">
        <v>0</v>
      </c>
      <c r="J11" s="214">
        <f t="shared" si="0"/>
        <v>35.879999999999995</v>
      </c>
      <c r="K11" s="214">
        <f t="shared" si="1"/>
        <v>314.12</v>
      </c>
      <c r="L11" s="257"/>
      <c r="M11" s="38"/>
      <c r="N11" s="38"/>
    </row>
    <row r="12" spans="2:14" s="40" customFormat="1" ht="45" customHeight="1" thickBot="1" x14ac:dyDescent="0.25">
      <c r="B12" s="165">
        <v>7</v>
      </c>
      <c r="C12" s="253" t="s">
        <v>89</v>
      </c>
      <c r="D12" s="288">
        <v>370</v>
      </c>
      <c r="E12" s="166">
        <v>11.1</v>
      </c>
      <c r="F12" s="166">
        <v>0</v>
      </c>
      <c r="G12" s="167"/>
      <c r="H12" s="167">
        <v>26.83</v>
      </c>
      <c r="I12" s="167">
        <v>0</v>
      </c>
      <c r="J12" s="167">
        <f t="shared" si="0"/>
        <v>37.93</v>
      </c>
      <c r="K12" s="167">
        <f t="shared" si="1"/>
        <v>332.07</v>
      </c>
      <c r="L12" s="168"/>
      <c r="M12" s="38"/>
      <c r="N12" s="38"/>
    </row>
    <row r="13" spans="2:14" s="40" customFormat="1" ht="23.25" customHeight="1" thickBot="1" x14ac:dyDescent="0.25">
      <c r="B13" s="767" t="s">
        <v>69</v>
      </c>
      <c r="C13" s="768"/>
      <c r="D13" s="768"/>
      <c r="E13" s="768"/>
      <c r="F13" s="768"/>
      <c r="G13" s="768"/>
      <c r="H13" s="768"/>
      <c r="I13" s="768"/>
      <c r="J13" s="768"/>
      <c r="K13" s="768"/>
      <c r="L13" s="769"/>
      <c r="M13" s="38"/>
      <c r="N13" s="38"/>
    </row>
    <row r="14" spans="2:14" s="40" customFormat="1" ht="45" customHeight="1" thickBot="1" x14ac:dyDescent="0.25">
      <c r="B14" s="213">
        <v>8</v>
      </c>
      <c r="C14" s="289" t="s">
        <v>107</v>
      </c>
      <c r="D14" s="125">
        <v>380</v>
      </c>
      <c r="E14" s="125">
        <f>D14*3%</f>
        <v>11.4</v>
      </c>
      <c r="F14" s="125">
        <v>27.55</v>
      </c>
      <c r="G14" s="122"/>
      <c r="H14" s="122">
        <v>0</v>
      </c>
      <c r="I14" s="122">
        <v>0</v>
      </c>
      <c r="J14" s="122">
        <f>SUM(E14:I14)</f>
        <v>38.950000000000003</v>
      </c>
      <c r="K14" s="122">
        <f>+D14-J14</f>
        <v>341.05</v>
      </c>
      <c r="L14" s="217"/>
      <c r="M14" s="38"/>
      <c r="N14" s="38"/>
    </row>
    <row r="15" spans="2:14" s="40" customFormat="1" ht="25.5" customHeight="1" thickBot="1" x14ac:dyDescent="0.25">
      <c r="B15" s="767" t="s">
        <v>38</v>
      </c>
      <c r="C15" s="768"/>
      <c r="D15" s="768"/>
      <c r="E15" s="768"/>
      <c r="F15" s="768"/>
      <c r="G15" s="768"/>
      <c r="H15" s="768"/>
      <c r="I15" s="768"/>
      <c r="J15" s="768"/>
      <c r="K15" s="768"/>
      <c r="L15" s="769"/>
      <c r="M15" s="38"/>
      <c r="N15" s="38"/>
    </row>
    <row r="16" spans="2:14" s="40" customFormat="1" ht="45" customHeight="1" x14ac:dyDescent="0.2">
      <c r="B16" s="141">
        <v>9</v>
      </c>
      <c r="C16" s="450" t="s">
        <v>143</v>
      </c>
      <c r="D16" s="301">
        <v>475</v>
      </c>
      <c r="E16" s="128">
        <v>14.25</v>
      </c>
      <c r="F16" s="128">
        <v>34.44</v>
      </c>
      <c r="G16" s="169"/>
      <c r="H16" s="169">
        <v>0</v>
      </c>
      <c r="I16" s="169">
        <v>0</v>
      </c>
      <c r="J16" s="169">
        <f>SUM(E16:I16)</f>
        <v>48.69</v>
      </c>
      <c r="K16" s="169">
        <f>+D16-J16</f>
        <v>426.31</v>
      </c>
      <c r="L16" s="303"/>
      <c r="M16" s="38"/>
      <c r="N16" s="38"/>
    </row>
    <row r="17" spans="2:14" s="40" customFormat="1" ht="45" customHeight="1" x14ac:dyDescent="0.2">
      <c r="B17" s="216">
        <v>10</v>
      </c>
      <c r="C17" s="276" t="s">
        <v>144</v>
      </c>
      <c r="D17" s="123">
        <v>340</v>
      </c>
      <c r="E17" s="163">
        <v>10.199999999999999</v>
      </c>
      <c r="F17" s="163">
        <v>24.65</v>
      </c>
      <c r="G17" s="98"/>
      <c r="H17" s="98">
        <v>0</v>
      </c>
      <c r="I17" s="102">
        <v>0</v>
      </c>
      <c r="J17" s="98">
        <f>SUM(E17:I17)</f>
        <v>34.849999999999994</v>
      </c>
      <c r="K17" s="98">
        <f>+D17-J17</f>
        <v>305.14999999999998</v>
      </c>
      <c r="L17" s="218"/>
      <c r="M17" s="38"/>
      <c r="N17" s="38"/>
    </row>
    <row r="18" spans="2:14" s="40" customFormat="1" ht="45" customHeight="1" thickBot="1" x14ac:dyDescent="0.25">
      <c r="B18" s="212">
        <v>11</v>
      </c>
      <c r="C18" s="571" t="s">
        <v>145</v>
      </c>
      <c r="D18" s="198">
        <v>350</v>
      </c>
      <c r="E18" s="132">
        <v>10.5</v>
      </c>
      <c r="F18" s="304">
        <v>0</v>
      </c>
      <c r="G18" s="167"/>
      <c r="H18" s="304">
        <v>25.38</v>
      </c>
      <c r="I18" s="198">
        <v>0</v>
      </c>
      <c r="J18" s="167">
        <f>SUM(E18:I18)</f>
        <v>35.879999999999995</v>
      </c>
      <c r="K18" s="167">
        <f>+D18-J18</f>
        <v>314.12</v>
      </c>
      <c r="L18" s="305"/>
      <c r="M18" s="38"/>
      <c r="N18" s="38"/>
    </row>
    <row r="19" spans="2:14" ht="45" customHeight="1" thickBot="1" x14ac:dyDescent="0.3">
      <c r="B19" s="161"/>
      <c r="C19" s="657"/>
      <c r="D19" s="215">
        <f>SUM(D6:D18)</f>
        <v>4405</v>
      </c>
      <c r="E19" s="215">
        <f>SUM(E6:E18)</f>
        <v>132.15</v>
      </c>
      <c r="F19" s="215">
        <f>SUM(F6:F18)</f>
        <v>241.79000000000002</v>
      </c>
      <c r="G19" s="215">
        <f t="shared" ref="E19:K19" si="4">SUM(G6:G18)</f>
        <v>27.55</v>
      </c>
      <c r="H19" s="215">
        <f>SUM(H6:H18)</f>
        <v>77.589999999999989</v>
      </c>
      <c r="I19" s="215">
        <f>SUM(I6:I18)</f>
        <v>24.32</v>
      </c>
      <c r="J19" s="215">
        <f>SUM(J6:J18)</f>
        <v>503.4</v>
      </c>
      <c r="K19" s="215">
        <f>SUM(K6:K18)</f>
        <v>3901.6000000000004</v>
      </c>
      <c r="L19" s="162" t="s">
        <v>84</v>
      </c>
      <c r="M19" s="4"/>
    </row>
    <row r="20" spans="2:14" ht="45" customHeight="1" x14ac:dyDescent="0.2">
      <c r="B20" s="16"/>
      <c r="C20" s="31"/>
      <c r="D20" s="34"/>
      <c r="E20" s="34"/>
      <c r="F20" s="34"/>
      <c r="G20" s="34"/>
      <c r="H20" s="34"/>
      <c r="I20" s="34"/>
      <c r="J20" s="34"/>
      <c r="K20" s="34"/>
      <c r="L20" s="28"/>
    </row>
    <row r="21" spans="2:14" ht="23.25" customHeight="1" x14ac:dyDescent="0.2">
      <c r="B21" s="81"/>
      <c r="C21" s="631" t="str">
        <f>'ASEO 1'!C19</f>
        <v>SR. HERNAN JOSE TORRES ROMERO</v>
      </c>
      <c r="D21" s="353"/>
      <c r="E21" s="353"/>
      <c r="F21" s="353" t="str">
        <f>'ASEO 1'!F19</f>
        <v>LICDA. NAHIN ARNELGE FERRUFINO BENITEZ</v>
      </c>
      <c r="G21" s="353"/>
      <c r="H21" s="353"/>
      <c r="I21" s="353"/>
      <c r="J21" s="353"/>
      <c r="K21" s="353" t="str">
        <f>'ASEO 1'!I19</f>
        <v>LICDA. GLORIA ISABEL VASQUEZ</v>
      </c>
      <c r="L21" s="354"/>
      <c r="M21" s="81"/>
    </row>
    <row r="22" spans="2:14" ht="23.25" customHeight="1" x14ac:dyDescent="0.2">
      <c r="B22" s="81"/>
      <c r="C22" s="631" t="str">
        <f>'ASEO 1'!C20</f>
        <v>SINDICO MUNICIPAL</v>
      </c>
      <c r="D22" s="353"/>
      <c r="E22" s="353"/>
      <c r="F22" s="353" t="str">
        <f>'ASEO 1'!F20</f>
        <v>ALCALDE MUNICIPAL</v>
      </c>
      <c r="G22" s="353"/>
      <c r="H22" s="353"/>
      <c r="I22" s="353"/>
      <c r="J22" s="353"/>
      <c r="K22" s="353" t="str">
        <f>'ASEO 1'!I20</f>
        <v>CONTADORA MPAL</v>
      </c>
      <c r="L22" s="354"/>
      <c r="M22" s="81"/>
    </row>
    <row r="23" spans="2:14" s="49" customFormat="1" ht="15" x14ac:dyDescent="0.25">
      <c r="B23" s="76"/>
      <c r="C23" s="53"/>
      <c r="D23" s="53"/>
      <c r="E23" s="53"/>
      <c r="F23" s="53"/>
      <c r="G23" s="190"/>
      <c r="H23" s="190"/>
      <c r="I23" s="190"/>
      <c r="J23" s="15"/>
      <c r="K23" s="15"/>
      <c r="L23" s="53"/>
    </row>
    <row r="24" spans="2:14" s="49" customFormat="1" ht="15" x14ac:dyDescent="0.25">
      <c r="B24" s="76"/>
      <c r="C24" s="53"/>
      <c r="D24" s="53"/>
      <c r="E24" s="53"/>
      <c r="F24" s="15"/>
      <c r="G24" s="110"/>
      <c r="H24" s="110"/>
      <c r="I24" s="110"/>
      <c r="J24" s="15"/>
      <c r="K24" s="15"/>
      <c r="L24" s="76"/>
    </row>
    <row r="25" spans="2:14" ht="15" x14ac:dyDescent="0.25">
      <c r="B25" s="76"/>
      <c r="C25" s="53"/>
      <c r="D25" s="53" t="str">
        <f>'ASEO 1'!D23</f>
        <v>LICDA. CARINA PATRICIA FLORES</v>
      </c>
      <c r="E25" s="53"/>
      <c r="F25" s="5"/>
      <c r="G25" s="110"/>
      <c r="H25" s="110" t="s">
        <v>175</v>
      </c>
      <c r="I25" s="110"/>
      <c r="J25" s="5"/>
      <c r="K25" s="5"/>
      <c r="L25" s="76"/>
    </row>
    <row r="26" spans="2:14" ht="15" x14ac:dyDescent="0.25">
      <c r="B26" s="76"/>
      <c r="C26" s="53"/>
      <c r="D26" s="825" t="str">
        <f>'ASEO 1'!D24:E24</f>
        <v>JEFA DE DESARROLLO HUMANO</v>
      </c>
      <c r="E26" s="53"/>
      <c r="F26" s="53"/>
      <c r="G26" s="53"/>
      <c r="H26" s="53" t="s">
        <v>176</v>
      </c>
      <c r="I26" s="53"/>
      <c r="J26" s="53"/>
      <c r="K26" s="53"/>
      <c r="L26" s="76"/>
    </row>
  </sheetData>
  <mergeCells count="3">
    <mergeCell ref="B13:L13"/>
    <mergeCell ref="B15:L15"/>
    <mergeCell ref="B5:L5"/>
  </mergeCells>
  <printOptions horizontalCentered="1"/>
  <pageMargins left="0.19685039370078741" right="0" top="0.39370078740157483" bottom="0" header="0.23622047244094491" footer="0"/>
  <pageSetup paperSize="5" scale="5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834D5E"/>
  </sheetPr>
  <dimension ref="B2:P27"/>
  <sheetViews>
    <sheetView topLeftCell="A7" zoomScale="84" zoomScaleNormal="84" zoomScalePageLayoutView="85" workbookViewId="0">
      <selection activeCell="H12" sqref="H12"/>
    </sheetView>
  </sheetViews>
  <sheetFormatPr baseColWidth="10" defaultRowHeight="12.75" x14ac:dyDescent="0.2"/>
  <cols>
    <col min="1" max="1" width="8" style="6" customWidth="1"/>
    <col min="2" max="2" width="4" style="6" customWidth="1"/>
    <col min="3" max="3" width="16.7109375" style="6" customWidth="1"/>
    <col min="4" max="4" width="14.28515625" style="6" customWidth="1"/>
    <col min="5" max="5" width="13.85546875" style="6" customWidth="1"/>
    <col min="6" max="6" width="15.5703125" style="6" customWidth="1"/>
    <col min="7" max="7" width="12" style="6" hidden="1" customWidth="1"/>
    <col min="8" max="9" width="12" style="6" customWidth="1"/>
    <col min="10" max="10" width="16.7109375" style="6" customWidth="1"/>
    <col min="11" max="11" width="15.85546875" style="6" customWidth="1"/>
    <col min="12" max="12" width="35.85546875" style="6" customWidth="1"/>
    <col min="13" max="16384" width="11.42578125" style="6"/>
  </cols>
  <sheetData>
    <row r="2" spans="2:16" ht="15.75" x14ac:dyDescent="0.25">
      <c r="E2" s="137" t="str">
        <f>'CENTRO DE FORMACION '!E2</f>
        <v>PLANILLA DE SUELDO DE MAYO DE 2019</v>
      </c>
      <c r="F2" s="39"/>
      <c r="G2" s="39"/>
      <c r="H2" s="39"/>
    </row>
    <row r="4" spans="2:16" ht="16.5" thickBot="1" x14ac:dyDescent="0.3">
      <c r="B4" s="63"/>
      <c r="C4" s="64"/>
      <c r="D4" s="64"/>
      <c r="E4" s="64"/>
      <c r="F4" s="33"/>
      <c r="G4" s="64"/>
      <c r="H4" s="64"/>
      <c r="I4" s="64"/>
      <c r="J4" s="39"/>
      <c r="M4" s="27"/>
      <c r="N4" s="3"/>
    </row>
    <row r="5" spans="2:16" s="55" customFormat="1" ht="83.25" customHeight="1" thickBot="1" x14ac:dyDescent="0.3">
      <c r="B5" s="94" t="s">
        <v>14</v>
      </c>
      <c r="C5" s="97" t="s">
        <v>1</v>
      </c>
      <c r="D5" s="95" t="s">
        <v>22</v>
      </c>
      <c r="E5" s="95" t="s">
        <v>2</v>
      </c>
      <c r="F5" s="95" t="s">
        <v>17</v>
      </c>
      <c r="G5" s="95" t="s">
        <v>58</v>
      </c>
      <c r="H5" s="95" t="s">
        <v>21</v>
      </c>
      <c r="I5" s="95" t="s">
        <v>4</v>
      </c>
      <c r="J5" s="95" t="s">
        <v>26</v>
      </c>
      <c r="K5" s="95" t="s">
        <v>27</v>
      </c>
      <c r="L5" s="96" t="s">
        <v>8</v>
      </c>
    </row>
    <row r="6" spans="2:16" s="40" customFormat="1" ht="20.25" customHeight="1" thickBot="1" x14ac:dyDescent="0.25">
      <c r="B6" s="773" t="s">
        <v>38</v>
      </c>
      <c r="C6" s="774"/>
      <c r="D6" s="774"/>
      <c r="E6" s="774"/>
      <c r="F6" s="774"/>
      <c r="G6" s="774"/>
      <c r="H6" s="774"/>
      <c r="I6" s="774"/>
      <c r="J6" s="774"/>
      <c r="K6" s="774"/>
      <c r="L6" s="775"/>
      <c r="M6" s="38"/>
      <c r="N6" s="38"/>
    </row>
    <row r="7" spans="2:16" s="40" customFormat="1" ht="60" customHeight="1" x14ac:dyDescent="0.2">
      <c r="B7" s="141">
        <v>1</v>
      </c>
      <c r="C7" s="284" t="s">
        <v>80</v>
      </c>
      <c r="D7" s="120">
        <v>420</v>
      </c>
      <c r="E7" s="131">
        <v>12.6</v>
      </c>
      <c r="F7" s="120">
        <v>0</v>
      </c>
      <c r="G7" s="169"/>
      <c r="H7" s="325">
        <v>30.45</v>
      </c>
      <c r="I7" s="325">
        <v>0</v>
      </c>
      <c r="J7" s="325">
        <f>SUM(E7:I7)</f>
        <v>43.05</v>
      </c>
      <c r="K7" s="169">
        <f>+D7-J7</f>
        <v>376.95</v>
      </c>
      <c r="L7" s="264"/>
      <c r="M7" s="38"/>
      <c r="N7" s="38"/>
    </row>
    <row r="8" spans="2:16" s="40" customFormat="1" ht="60" customHeight="1" x14ac:dyDescent="0.2">
      <c r="B8" s="119">
        <v>2</v>
      </c>
      <c r="C8" s="281" t="s">
        <v>106</v>
      </c>
      <c r="D8" s="112">
        <v>350</v>
      </c>
      <c r="E8" s="127">
        <v>10.5</v>
      </c>
      <c r="F8" s="112">
        <v>25.38</v>
      </c>
      <c r="G8" s="98"/>
      <c r="H8" s="59">
        <v>0</v>
      </c>
      <c r="I8" s="59">
        <v>0</v>
      </c>
      <c r="J8" s="59">
        <f>SUM(E8:I8)</f>
        <v>35.879999999999995</v>
      </c>
      <c r="K8" s="98">
        <f>+D8-J8</f>
        <v>314.12</v>
      </c>
      <c r="L8" s="171"/>
      <c r="M8" s="38"/>
      <c r="N8" s="38"/>
    </row>
    <row r="9" spans="2:16" s="40" customFormat="1" ht="60" customHeight="1" thickBot="1" x14ac:dyDescent="0.25">
      <c r="B9" s="306">
        <v>3</v>
      </c>
      <c r="C9" s="278" t="s">
        <v>146</v>
      </c>
      <c r="D9" s="304">
        <v>421</v>
      </c>
      <c r="E9" s="307">
        <v>12.63</v>
      </c>
      <c r="F9" s="304">
        <v>30.52</v>
      </c>
      <c r="G9" s="167"/>
      <c r="H9" s="302">
        <v>0</v>
      </c>
      <c r="I9" s="302">
        <v>0</v>
      </c>
      <c r="J9" s="302">
        <f>SUM(E9:I9)</f>
        <v>43.15</v>
      </c>
      <c r="K9" s="167">
        <f>+D9-J9</f>
        <v>377.85</v>
      </c>
      <c r="L9" s="168"/>
      <c r="M9" s="266"/>
      <c r="N9" s="266"/>
      <c r="O9" s="267"/>
      <c r="P9" s="267"/>
    </row>
    <row r="10" spans="2:16" s="40" customFormat="1" ht="19.5" customHeight="1" thickBot="1" x14ac:dyDescent="0.25">
      <c r="B10" s="770" t="s">
        <v>70</v>
      </c>
      <c r="C10" s="771"/>
      <c r="D10" s="771"/>
      <c r="E10" s="771"/>
      <c r="F10" s="771"/>
      <c r="G10" s="771"/>
      <c r="H10" s="771"/>
      <c r="I10" s="771"/>
      <c r="J10" s="771"/>
      <c r="K10" s="771"/>
      <c r="L10" s="772"/>
      <c r="M10" s="38"/>
      <c r="N10" s="38"/>
    </row>
    <row r="11" spans="2:16" s="40" customFormat="1" ht="60" customHeight="1" thickBot="1" x14ac:dyDescent="0.25">
      <c r="B11" s="212">
        <v>4</v>
      </c>
      <c r="C11" s="290" t="s">
        <v>108</v>
      </c>
      <c r="D11" s="291">
        <v>800</v>
      </c>
      <c r="E11" s="183">
        <v>24</v>
      </c>
      <c r="F11" s="196">
        <v>58</v>
      </c>
      <c r="G11" s="193"/>
      <c r="H11" s="193">
        <v>0</v>
      </c>
      <c r="I11" s="198">
        <v>42.27</v>
      </c>
      <c r="J11" s="193">
        <f>SUM(E11:I11)</f>
        <v>124.27000000000001</v>
      </c>
      <c r="K11" s="193">
        <f>+D11-J11</f>
        <v>675.73</v>
      </c>
      <c r="L11" s="219"/>
      <c r="M11" s="38"/>
      <c r="N11" s="38"/>
    </row>
    <row r="12" spans="2:16" ht="60" customHeight="1" thickBot="1" x14ac:dyDescent="0.3">
      <c r="B12" s="161"/>
      <c r="C12" s="633"/>
      <c r="D12" s="215">
        <f>SUM(D7:D11)</f>
        <v>1991</v>
      </c>
      <c r="E12" s="215">
        <f>SUM(E7:E11)</f>
        <v>59.730000000000004</v>
      </c>
      <c r="F12" s="215">
        <f>SUM(F7:F11)</f>
        <v>113.9</v>
      </c>
      <c r="G12" s="215">
        <f t="shared" ref="E12:K12" si="0">SUM(G7:G11)</f>
        <v>0</v>
      </c>
      <c r="H12" s="215">
        <f>SUM(H7:H11)</f>
        <v>30.45</v>
      </c>
      <c r="I12" s="215">
        <f>SUM(I7:I11)</f>
        <v>42.27</v>
      </c>
      <c r="J12" s="215">
        <f>SUM(J7:J11)</f>
        <v>246.35</v>
      </c>
      <c r="K12" s="215">
        <f>SUM(K7:K11)</f>
        <v>1744.65</v>
      </c>
      <c r="L12" s="162" t="s">
        <v>60</v>
      </c>
      <c r="M12" s="4"/>
    </row>
    <row r="13" spans="2:16" ht="25.5" customHeight="1" x14ac:dyDescent="0.25">
      <c r="B13" s="16"/>
      <c r="C13" s="231"/>
      <c r="D13" s="232"/>
      <c r="E13" s="232"/>
      <c r="F13" s="232"/>
      <c r="G13" s="232"/>
      <c r="H13" s="232"/>
      <c r="I13" s="232"/>
      <c r="J13" s="232"/>
      <c r="K13" s="232"/>
      <c r="L13" s="233"/>
      <c r="M13" s="4"/>
    </row>
    <row r="14" spans="2:16" ht="21" customHeight="1" x14ac:dyDescent="0.25">
      <c r="B14" s="16"/>
      <c r="C14" s="838"/>
      <c r="D14" s="839"/>
      <c r="E14" s="839"/>
      <c r="F14" s="839"/>
      <c r="G14" s="839"/>
      <c r="H14" s="839"/>
      <c r="I14" s="839"/>
      <c r="J14" s="839"/>
      <c r="K14" s="232"/>
      <c r="L14" s="233"/>
      <c r="M14" s="4"/>
    </row>
    <row r="15" spans="2:16" ht="21" customHeight="1" x14ac:dyDescent="0.25">
      <c r="B15" s="16"/>
      <c r="C15" s="838" t="str">
        <f>'CENTRO DE FORMACION '!C21</f>
        <v>SR. HERNAN JOSE TORRES ROMERO</v>
      </c>
      <c r="D15" s="839"/>
      <c r="E15" s="839"/>
      <c r="F15" s="839" t="str">
        <f>'CENTRO DE FORMACION '!F21</f>
        <v>LICDA. NAHIN ARNELGE FERRUFINO BENITEZ</v>
      </c>
      <c r="G15" s="839"/>
      <c r="H15" s="839"/>
      <c r="I15" s="839"/>
      <c r="J15" s="839"/>
      <c r="K15" s="842" t="str">
        <f>'CENTRO DE FORMACION '!K21</f>
        <v>LICDA. GLORIA ISABEL VASQUEZ</v>
      </c>
      <c r="L15" s="233"/>
      <c r="M15" s="4"/>
    </row>
    <row r="16" spans="2:16" ht="21" customHeight="1" x14ac:dyDescent="0.25">
      <c r="B16" s="16"/>
      <c r="C16" s="838" t="str">
        <f>'CENTRO DE FORMACION '!C22</f>
        <v>SINDICO MUNICIPAL</v>
      </c>
      <c r="D16" s="839"/>
      <c r="E16" s="839"/>
      <c r="F16" s="839" t="str">
        <f>'CENTRO DE FORMACION '!F22</f>
        <v>ALCALDE MUNICIPAL</v>
      </c>
      <c r="G16" s="839"/>
      <c r="H16" s="839"/>
      <c r="I16" s="839"/>
      <c r="J16" s="839"/>
      <c r="K16" s="842" t="str">
        <f>'CENTRO DE FORMACION '!K22</f>
        <v>CONTADORA MPAL</v>
      </c>
      <c r="L16" s="233"/>
      <c r="M16" s="4"/>
    </row>
    <row r="17" spans="2:13" ht="23.25" customHeight="1" x14ac:dyDescent="0.2">
      <c r="B17" s="16"/>
      <c r="C17" s="31"/>
      <c r="D17" s="34"/>
      <c r="E17" s="34"/>
      <c r="F17" s="34"/>
      <c r="G17" s="34"/>
      <c r="H17" s="34"/>
      <c r="I17" s="34"/>
      <c r="J17" s="34"/>
      <c r="K17" s="34"/>
      <c r="L17" s="28"/>
    </row>
    <row r="18" spans="2:13" s="49" customFormat="1" ht="19.5" customHeight="1" x14ac:dyDescent="0.2">
      <c r="C18" s="31"/>
      <c r="D18" s="34"/>
      <c r="E18" s="34"/>
      <c r="F18" s="34"/>
      <c r="G18" s="34"/>
      <c r="H18" s="34"/>
      <c r="I18" s="34"/>
      <c r="J18" s="34"/>
      <c r="K18" s="50"/>
      <c r="L18" s="51"/>
    </row>
    <row r="19" spans="2:13" s="49" customFormat="1" x14ac:dyDescent="0.2">
      <c r="C19" s="840" t="str">
        <f>'CENTRO DE FORMACION '!D25</f>
        <v>LICDA. CARINA PATRICIA FLORES</v>
      </c>
      <c r="D19" s="840"/>
      <c r="E19" s="840"/>
      <c r="F19" s="27" t="str">
        <f>'CENTRO DE FORMACION '!H25</f>
        <v>SR. MARIO ALBERTO DIAZ</v>
      </c>
      <c r="G19" s="27"/>
      <c r="H19" s="840"/>
      <c r="I19" s="840"/>
      <c r="J19" s="840"/>
    </row>
    <row r="20" spans="2:13" s="49" customFormat="1" x14ac:dyDescent="0.2">
      <c r="C20" s="841" t="str">
        <f>'CENTRO DE FORMACION '!D26</f>
        <v>JEFA DE DESARROLLO HUMANO</v>
      </c>
      <c r="D20" s="840"/>
      <c r="E20" s="840"/>
      <c r="F20" s="27" t="str">
        <f>'CENTRO DE FORMACION '!H26</f>
        <v>TESORERO MPAL.</v>
      </c>
      <c r="G20" s="27"/>
      <c r="H20" s="840"/>
      <c r="I20" s="840"/>
      <c r="J20" s="840"/>
    </row>
    <row r="21" spans="2:13" s="49" customFormat="1" ht="15" x14ac:dyDescent="0.25">
      <c r="B21" s="53"/>
      <c r="C21" s="15"/>
      <c r="D21" s="126"/>
      <c r="E21" s="126"/>
      <c r="F21" s="126"/>
      <c r="G21" s="261"/>
      <c r="H21" s="261"/>
      <c r="I21" s="110"/>
      <c r="J21" s="110"/>
      <c r="K21" s="15"/>
      <c r="L21" s="110"/>
      <c r="M21" s="110"/>
    </row>
    <row r="22" spans="2:13" s="49" customFormat="1" ht="15" x14ac:dyDescent="0.25">
      <c r="B22" s="53"/>
      <c r="C22" s="15"/>
      <c r="D22" s="126"/>
      <c r="E22" s="126"/>
      <c r="F22" s="15"/>
      <c r="G22" s="190"/>
      <c r="H22" s="190"/>
      <c r="I22" s="110"/>
      <c r="M22" s="110"/>
    </row>
    <row r="23" spans="2:13" s="49" customFormat="1" ht="15.75" customHeight="1" x14ac:dyDescent="0.25">
      <c r="B23" s="53"/>
      <c r="C23" s="126"/>
      <c r="D23" s="126"/>
      <c r="E23" s="262"/>
      <c r="F23" s="262"/>
      <c r="G23" s="262"/>
      <c r="H23" s="262"/>
      <c r="I23" s="262"/>
      <c r="M23" s="110"/>
    </row>
    <row r="24" spans="2:13" s="49" customFormat="1" ht="15" x14ac:dyDescent="0.25">
      <c r="B24" s="76"/>
      <c r="C24" s="76"/>
      <c r="D24" s="76"/>
      <c r="E24" s="76"/>
      <c r="F24" s="76"/>
      <c r="G24" s="190"/>
      <c r="H24" s="190"/>
      <c r="I24" s="190"/>
      <c r="L24" s="53"/>
    </row>
    <row r="25" spans="2:13" s="49" customFormat="1" ht="15" x14ac:dyDescent="0.25">
      <c r="B25" s="76"/>
      <c r="C25" s="76"/>
      <c r="D25" s="76"/>
      <c r="E25" s="76"/>
      <c r="G25" s="110"/>
      <c r="H25" s="110"/>
      <c r="I25" s="110"/>
      <c r="L25" s="76"/>
    </row>
    <row r="26" spans="2:13" ht="15" x14ac:dyDescent="0.25">
      <c r="B26" s="76"/>
      <c r="C26" s="76"/>
      <c r="D26" s="76"/>
      <c r="E26" s="76"/>
      <c r="G26" s="110"/>
      <c r="H26" s="110"/>
      <c r="I26" s="110"/>
      <c r="L26" s="76"/>
    </row>
    <row r="27" spans="2:13" ht="15" x14ac:dyDescent="0.25"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</row>
  </sheetData>
  <mergeCells count="2">
    <mergeCell ref="B10:L10"/>
    <mergeCell ref="B6:L6"/>
  </mergeCells>
  <printOptions horizontalCentered="1"/>
  <pageMargins left="0.19685039370078741" right="0" top="0.39370078740157483" bottom="0" header="0.23622047244094491" footer="0"/>
  <pageSetup paperSize="5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B1:P32"/>
  <sheetViews>
    <sheetView topLeftCell="A9" zoomScale="70" zoomScaleNormal="70" workbookViewId="0">
      <selection activeCell="G18" sqref="G18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5.140625" style="7" customWidth="1"/>
    <col min="4" max="4" width="15.140625" style="7" customWidth="1"/>
    <col min="5" max="5" width="13.5703125" style="7" customWidth="1"/>
    <col min="6" max="6" width="12.42578125" style="7" customWidth="1"/>
    <col min="7" max="7" width="13.5703125" style="7" customWidth="1"/>
    <col min="8" max="8" width="13.85546875" style="7" customWidth="1"/>
    <col min="9" max="9" width="19" style="7" hidden="1" customWidth="1"/>
    <col min="10" max="10" width="13.7109375" style="7" customWidth="1"/>
    <col min="11" max="11" width="19" style="7" customWidth="1"/>
    <col min="12" max="12" width="17.28515625" style="7" customWidth="1"/>
    <col min="13" max="13" width="29.28515625" style="7" customWidth="1"/>
    <col min="14" max="16384" width="11.42578125" style="7"/>
  </cols>
  <sheetData>
    <row r="1" spans="2:13" ht="18.75" x14ac:dyDescent="0.3">
      <c r="C1" s="251"/>
      <c r="D1" s="251"/>
      <c r="E1" s="251"/>
      <c r="F1" s="251"/>
      <c r="G1" s="251"/>
      <c r="H1" s="251"/>
      <c r="I1" s="251"/>
      <c r="J1" s="251"/>
      <c r="K1" s="251"/>
      <c r="L1" s="37"/>
      <c r="M1" s="37"/>
    </row>
    <row r="2" spans="2:13" ht="18.75" x14ac:dyDescent="0.3">
      <c r="C2" s="251"/>
      <c r="D2" s="251"/>
      <c r="E2" s="251"/>
      <c r="F2" s="251"/>
      <c r="G2" s="251"/>
      <c r="H2" s="251"/>
      <c r="I2" s="251"/>
      <c r="J2" s="251"/>
      <c r="K2" s="251"/>
      <c r="L2" s="37"/>
      <c r="M2" s="37"/>
    </row>
    <row r="3" spans="2:13" ht="11.25" customHeight="1" x14ac:dyDescent="0.3">
      <c r="C3" s="36"/>
      <c r="D3" s="251"/>
      <c r="E3" s="251"/>
      <c r="F3" s="251"/>
      <c r="G3" s="251"/>
      <c r="H3" s="251"/>
      <c r="I3" s="251"/>
      <c r="J3" s="251"/>
      <c r="K3" s="37"/>
      <c r="L3" s="37"/>
      <c r="M3" s="37"/>
    </row>
    <row r="4" spans="2:13" ht="15.75" customHeight="1" x14ac:dyDescent="0.4">
      <c r="B4" s="63"/>
      <c r="E4" s="37" t="str">
        <f>'GESTION T.'!E2</f>
        <v>PLANILLA DE SUELDO DE MAYO DE 2019</v>
      </c>
      <c r="F4" s="33"/>
      <c r="G4" s="33"/>
      <c r="H4" s="33"/>
      <c r="I4" s="516"/>
      <c r="J4" s="516"/>
      <c r="K4" s="100"/>
      <c r="M4" s="19"/>
    </row>
    <row r="5" spans="2:13" ht="15.75" customHeight="1" thickBot="1" x14ac:dyDescent="0.45">
      <c r="B5" s="63"/>
      <c r="E5" s="33"/>
      <c r="F5" s="33"/>
      <c r="G5" s="33"/>
      <c r="H5" s="33"/>
      <c r="I5" s="516"/>
      <c r="J5" s="516"/>
      <c r="K5" s="100"/>
      <c r="M5" s="19"/>
    </row>
    <row r="6" spans="2:13" ht="52.5" customHeight="1" thickBot="1" x14ac:dyDescent="0.25">
      <c r="B6" s="41" t="s">
        <v>14</v>
      </c>
      <c r="C6" s="43" t="s">
        <v>29</v>
      </c>
      <c r="D6" s="43" t="s">
        <v>15</v>
      </c>
      <c r="E6" s="42" t="s">
        <v>16</v>
      </c>
      <c r="F6" s="43" t="s">
        <v>17</v>
      </c>
      <c r="G6" s="43" t="s">
        <v>21</v>
      </c>
      <c r="H6" s="43" t="s">
        <v>11</v>
      </c>
      <c r="I6" s="52" t="s">
        <v>33</v>
      </c>
      <c r="J6" s="52" t="s">
        <v>4</v>
      </c>
      <c r="K6" s="43" t="s">
        <v>18</v>
      </c>
      <c r="L6" s="43" t="s">
        <v>19</v>
      </c>
      <c r="M6" s="61" t="s">
        <v>20</v>
      </c>
    </row>
    <row r="7" spans="2:13" s="246" customFormat="1" ht="32.25" customHeight="1" thickBot="1" x14ac:dyDescent="0.25">
      <c r="B7" s="776" t="s">
        <v>136</v>
      </c>
      <c r="C7" s="777"/>
      <c r="D7" s="550">
        <f>SUM(D8:D10)</f>
        <v>2990</v>
      </c>
      <c r="E7" s="550">
        <f t="shared" ref="E7:L7" si="0">SUM(E8:E10)</f>
        <v>70.5</v>
      </c>
      <c r="F7" s="550">
        <f t="shared" si="0"/>
        <v>216.78</v>
      </c>
      <c r="G7" s="550">
        <f t="shared" si="0"/>
        <v>0</v>
      </c>
      <c r="H7" s="550">
        <f t="shared" si="0"/>
        <v>0</v>
      </c>
      <c r="I7" s="550">
        <f t="shared" si="0"/>
        <v>0</v>
      </c>
      <c r="J7" s="550">
        <f t="shared" si="0"/>
        <v>239.62</v>
      </c>
      <c r="K7" s="550">
        <f>SUM(K8:K10)</f>
        <v>526.9</v>
      </c>
      <c r="L7" s="550">
        <f>SUM(L8:L10)</f>
        <v>2463.1</v>
      </c>
      <c r="M7" s="549"/>
    </row>
    <row r="8" spans="2:13" ht="50.1" customHeight="1" x14ac:dyDescent="0.2">
      <c r="B8" s="564">
        <v>1</v>
      </c>
      <c r="C8" s="563" t="s">
        <v>135</v>
      </c>
      <c r="D8" s="562">
        <v>1500</v>
      </c>
      <c r="E8" s="560">
        <v>30</v>
      </c>
      <c r="F8" s="560">
        <v>108.75</v>
      </c>
      <c r="G8" s="560">
        <v>0</v>
      </c>
      <c r="H8" s="560">
        <v>0</v>
      </c>
      <c r="I8" s="560"/>
      <c r="J8" s="561">
        <v>153.19999999999999</v>
      </c>
      <c r="K8" s="560">
        <f>SUM(E8:J8)</f>
        <v>291.95</v>
      </c>
      <c r="L8" s="560">
        <f>+D8-K8</f>
        <v>1208.05</v>
      </c>
      <c r="M8" s="559"/>
    </row>
    <row r="9" spans="2:13" ht="50.1" customHeight="1" x14ac:dyDescent="0.2">
      <c r="B9" s="192">
        <v>2</v>
      </c>
      <c r="C9" s="272" t="s">
        <v>134</v>
      </c>
      <c r="D9" s="558">
        <v>1140</v>
      </c>
      <c r="E9" s="556">
        <v>30</v>
      </c>
      <c r="F9" s="556">
        <v>82.65</v>
      </c>
      <c r="G9" s="556">
        <v>0</v>
      </c>
      <c r="H9" s="556">
        <v>0</v>
      </c>
      <c r="I9" s="556"/>
      <c r="J9" s="557">
        <v>86.42</v>
      </c>
      <c r="K9" s="556">
        <f>SUM(E9:J9)</f>
        <v>199.07</v>
      </c>
      <c r="L9" s="556">
        <f>+D9-K9</f>
        <v>940.93000000000006</v>
      </c>
      <c r="M9" s="555"/>
    </row>
    <row r="10" spans="2:13" ht="50.1" customHeight="1" thickBot="1" x14ac:dyDescent="0.25">
      <c r="B10" s="101">
        <v>3</v>
      </c>
      <c r="C10" s="554" t="s">
        <v>133</v>
      </c>
      <c r="D10" s="553">
        <v>350</v>
      </c>
      <c r="E10" s="552">
        <v>10.5</v>
      </c>
      <c r="F10" s="552">
        <v>25.38</v>
      </c>
      <c r="G10" s="552">
        <v>0</v>
      </c>
      <c r="H10" s="552">
        <v>0</v>
      </c>
      <c r="I10" s="552">
        <v>0</v>
      </c>
      <c r="J10" s="552">
        <v>0</v>
      </c>
      <c r="K10" s="552">
        <f>SUM(E10:J10)</f>
        <v>35.879999999999995</v>
      </c>
      <c r="L10" s="552">
        <f>+D10-K10</f>
        <v>314.12</v>
      </c>
      <c r="M10" s="551"/>
    </row>
    <row r="11" spans="2:13" ht="30.75" customHeight="1" thickBot="1" x14ac:dyDescent="0.25">
      <c r="B11" s="776" t="s">
        <v>132</v>
      </c>
      <c r="C11" s="777"/>
      <c r="D11" s="550">
        <f>D12</f>
        <v>700</v>
      </c>
      <c r="E11" s="550">
        <f t="shared" ref="E11:L11" si="1">E12</f>
        <v>21</v>
      </c>
      <c r="F11" s="550">
        <f t="shared" si="1"/>
        <v>50.75</v>
      </c>
      <c r="G11" s="550">
        <f t="shared" si="1"/>
        <v>0</v>
      </c>
      <c r="H11" s="550">
        <f t="shared" si="1"/>
        <v>0</v>
      </c>
      <c r="I11" s="550">
        <f t="shared" si="1"/>
        <v>0</v>
      </c>
      <c r="J11" s="550">
        <f t="shared" si="1"/>
        <v>33.299999999999997</v>
      </c>
      <c r="K11" s="550">
        <f>K12</f>
        <v>105.05</v>
      </c>
      <c r="L11" s="550">
        <f t="shared" si="1"/>
        <v>594.95000000000005</v>
      </c>
      <c r="M11" s="549"/>
    </row>
    <row r="12" spans="2:13" ht="50.1" customHeight="1" thickBot="1" x14ac:dyDescent="0.25">
      <c r="B12" s="548">
        <v>4</v>
      </c>
      <c r="C12" s="547" t="s">
        <v>131</v>
      </c>
      <c r="D12" s="546">
        <v>700</v>
      </c>
      <c r="E12" s="545">
        <v>21</v>
      </c>
      <c r="F12" s="545">
        <v>50.75</v>
      </c>
      <c r="G12" s="545">
        <v>0</v>
      </c>
      <c r="H12" s="542">
        <v>0</v>
      </c>
      <c r="I12" s="544"/>
      <c r="J12" s="543">
        <v>33.299999999999997</v>
      </c>
      <c r="K12" s="542">
        <f>SUM(E12:J12)</f>
        <v>105.05</v>
      </c>
      <c r="L12" s="542">
        <f>+D12-K12</f>
        <v>594.95000000000005</v>
      </c>
      <c r="M12" s="541"/>
    </row>
    <row r="13" spans="2:13" ht="25.5" customHeight="1" thickBot="1" x14ac:dyDescent="0.25">
      <c r="B13" s="778" t="s">
        <v>130</v>
      </c>
      <c r="C13" s="779"/>
      <c r="D13" s="540">
        <f t="shared" ref="D13:L13" si="2">D14</f>
        <v>315</v>
      </c>
      <c r="E13" s="540">
        <f t="shared" si="2"/>
        <v>9.4499999999999993</v>
      </c>
      <c r="F13" s="540">
        <f t="shared" si="2"/>
        <v>0</v>
      </c>
      <c r="G13" s="540">
        <f t="shared" si="2"/>
        <v>0</v>
      </c>
      <c r="H13" s="540">
        <f t="shared" si="2"/>
        <v>18.899999999999999</v>
      </c>
      <c r="I13" s="540">
        <f t="shared" si="2"/>
        <v>0</v>
      </c>
      <c r="J13" s="540">
        <f t="shared" si="2"/>
        <v>0</v>
      </c>
      <c r="K13" s="540">
        <f>K14</f>
        <v>28.349999999999998</v>
      </c>
      <c r="L13" s="540">
        <f t="shared" si="2"/>
        <v>286.64999999999998</v>
      </c>
      <c r="M13" s="539"/>
    </row>
    <row r="14" spans="2:13" ht="50.1" customHeight="1" thickBot="1" x14ac:dyDescent="0.25">
      <c r="B14" s="538">
        <v>5</v>
      </c>
      <c r="C14" s="537" t="s">
        <v>49</v>
      </c>
      <c r="D14" s="536">
        <v>315</v>
      </c>
      <c r="E14" s="535">
        <v>9.4499999999999993</v>
      </c>
      <c r="F14" s="535">
        <v>0</v>
      </c>
      <c r="G14" s="535">
        <v>0</v>
      </c>
      <c r="H14" s="519">
        <v>18.899999999999999</v>
      </c>
      <c r="I14" s="534"/>
      <c r="J14" s="533">
        <v>0</v>
      </c>
      <c r="K14" s="519">
        <f>SUM(E14:J14)</f>
        <v>28.349999999999998</v>
      </c>
      <c r="L14" s="519">
        <f>+D14-K14</f>
        <v>286.64999999999998</v>
      </c>
      <c r="M14" s="518"/>
    </row>
    <row r="15" spans="2:13" ht="28.5" customHeight="1" thickBot="1" x14ac:dyDescent="0.25">
      <c r="B15" s="778" t="s">
        <v>129</v>
      </c>
      <c r="C15" s="779"/>
      <c r="D15" s="532">
        <f>+D16</f>
        <v>600</v>
      </c>
      <c r="E15" s="532">
        <f t="shared" ref="E15:L15" si="3">+E16</f>
        <v>18</v>
      </c>
      <c r="F15" s="532">
        <f t="shared" si="3"/>
        <v>0</v>
      </c>
      <c r="G15" s="532">
        <f t="shared" si="3"/>
        <v>43.5</v>
      </c>
      <c r="H15" s="532">
        <f t="shared" si="3"/>
        <v>0</v>
      </c>
      <c r="I15" s="532">
        <f t="shared" si="3"/>
        <v>0</v>
      </c>
      <c r="J15" s="532">
        <f t="shared" si="3"/>
        <v>24.32</v>
      </c>
      <c r="K15" s="532">
        <f>+K16</f>
        <v>85.82</v>
      </c>
      <c r="L15" s="532">
        <f t="shared" si="3"/>
        <v>514.18000000000006</v>
      </c>
      <c r="M15" s="531"/>
    </row>
    <row r="16" spans="2:13" ht="50.1" customHeight="1" thickBot="1" x14ac:dyDescent="0.25">
      <c r="B16" s="523">
        <v>6</v>
      </c>
      <c r="C16" s="530" t="s">
        <v>128</v>
      </c>
      <c r="D16" s="529">
        <v>600</v>
      </c>
      <c r="E16" s="529">
        <v>18</v>
      </c>
      <c r="F16" s="529">
        <v>0</v>
      </c>
      <c r="G16" s="529">
        <v>43.5</v>
      </c>
      <c r="H16" s="529">
        <v>0</v>
      </c>
      <c r="I16" s="529"/>
      <c r="J16" s="528">
        <v>24.32</v>
      </c>
      <c r="K16" s="527">
        <f>SUM(E16:J16)</f>
        <v>85.82</v>
      </c>
      <c r="L16" s="527">
        <f>+D16-K16</f>
        <v>514.18000000000006</v>
      </c>
      <c r="M16" s="526"/>
    </row>
    <row r="17" spans="2:16" ht="29.25" customHeight="1" thickBot="1" x14ac:dyDescent="0.25">
      <c r="B17" s="780" t="s">
        <v>127</v>
      </c>
      <c r="C17" s="780"/>
      <c r="D17" s="525">
        <f t="shared" ref="D17:L17" si="4">+D18</f>
        <v>700</v>
      </c>
      <c r="E17" s="525">
        <f t="shared" si="4"/>
        <v>21</v>
      </c>
      <c r="F17" s="525">
        <f t="shared" si="4"/>
        <v>50.75</v>
      </c>
      <c r="G17" s="525">
        <f t="shared" si="4"/>
        <v>0</v>
      </c>
      <c r="H17" s="525">
        <f t="shared" si="4"/>
        <v>0</v>
      </c>
      <c r="I17" s="525">
        <f t="shared" si="4"/>
        <v>0</v>
      </c>
      <c r="J17" s="525">
        <f t="shared" si="4"/>
        <v>33.299999999999997</v>
      </c>
      <c r="K17" s="525">
        <f>+K18</f>
        <v>105.05</v>
      </c>
      <c r="L17" s="525">
        <f t="shared" si="4"/>
        <v>594.95000000000005</v>
      </c>
      <c r="M17" s="524"/>
    </row>
    <row r="18" spans="2:16" ht="50.1" customHeight="1" thickBot="1" x14ac:dyDescent="0.25">
      <c r="B18" s="523">
        <v>7</v>
      </c>
      <c r="C18" s="522" t="s">
        <v>126</v>
      </c>
      <c r="D18" s="521">
        <v>700</v>
      </c>
      <c r="E18" s="521">
        <v>21</v>
      </c>
      <c r="F18" s="521">
        <v>50.75</v>
      </c>
      <c r="G18" s="521">
        <v>0</v>
      </c>
      <c r="H18" s="521">
        <v>0</v>
      </c>
      <c r="I18" s="521"/>
      <c r="J18" s="520">
        <v>33.299999999999997</v>
      </c>
      <c r="K18" s="519">
        <f>SUM(E18:J18)</f>
        <v>105.05</v>
      </c>
      <c r="L18" s="519">
        <f>+D18-K18</f>
        <v>594.95000000000005</v>
      </c>
      <c r="M18" s="518"/>
    </row>
    <row r="19" spans="2:16" ht="50.1" customHeight="1" thickBot="1" x14ac:dyDescent="0.25">
      <c r="B19" s="729" t="s">
        <v>9</v>
      </c>
      <c r="C19" s="730"/>
      <c r="D19" s="133">
        <f>+D7+D11+D13+D15+D17</f>
        <v>5305</v>
      </c>
      <c r="E19" s="133">
        <f t="shared" ref="E19:L19" si="5">+E7+E11+E13+E15+E17</f>
        <v>139.94999999999999</v>
      </c>
      <c r="F19" s="133">
        <f t="shared" si="5"/>
        <v>318.27999999999997</v>
      </c>
      <c r="G19" s="133">
        <f t="shared" si="5"/>
        <v>43.5</v>
      </c>
      <c r="H19" s="133">
        <f t="shared" si="5"/>
        <v>18.899999999999999</v>
      </c>
      <c r="I19" s="133">
        <f t="shared" si="5"/>
        <v>0</v>
      </c>
      <c r="J19" s="133">
        <f t="shared" si="5"/>
        <v>330.54</v>
      </c>
      <c r="K19" s="133">
        <f>+K7+K11+K13+K15+K17</f>
        <v>851.16999999999985</v>
      </c>
      <c r="L19" s="133">
        <f>+L7+L11+L13+L15+L17</f>
        <v>4453.83</v>
      </c>
      <c r="M19" s="517" t="s">
        <v>55</v>
      </c>
    </row>
    <row r="20" spans="2:16" x14ac:dyDescent="0.2">
      <c r="B20" s="13"/>
      <c r="D20" s="14"/>
      <c r="E20" s="14"/>
      <c r="F20" s="14"/>
      <c r="G20" s="14"/>
      <c r="H20" s="14"/>
      <c r="I20" s="14"/>
      <c r="J20" s="14"/>
      <c r="K20" s="14"/>
      <c r="L20" s="14"/>
      <c r="M20" s="5"/>
    </row>
    <row r="21" spans="2:16" x14ac:dyDescent="0.2">
      <c r="B21" s="13"/>
      <c r="D21" s="14"/>
      <c r="E21" s="14"/>
      <c r="F21" s="14"/>
      <c r="G21" s="14"/>
      <c r="H21" s="14"/>
      <c r="I21" s="14"/>
      <c r="J21" s="14"/>
      <c r="K21" s="14"/>
      <c r="L21" s="14"/>
      <c r="M21" s="5"/>
    </row>
    <row r="22" spans="2:16" x14ac:dyDescent="0.2">
      <c r="B22" s="13"/>
      <c r="D22" s="14"/>
      <c r="E22" s="14"/>
      <c r="F22" s="14"/>
      <c r="G22" s="14"/>
      <c r="H22" s="14"/>
      <c r="I22" s="14"/>
      <c r="J22" s="14"/>
      <c r="K22" s="14"/>
      <c r="L22" s="14"/>
      <c r="M22" s="5"/>
    </row>
    <row r="23" spans="2:16" x14ac:dyDescent="0.2">
      <c r="B23" s="13"/>
      <c r="C23" s="3"/>
      <c r="D23" s="352"/>
      <c r="E23" s="352"/>
      <c r="F23" s="352"/>
      <c r="G23" s="352"/>
      <c r="H23" s="352"/>
      <c r="I23" s="352"/>
      <c r="J23" s="352"/>
      <c r="K23" s="14"/>
      <c r="L23" s="14"/>
      <c r="M23" s="5"/>
    </row>
    <row r="24" spans="2:16" ht="15" x14ac:dyDescent="0.25">
      <c r="B24" s="260"/>
      <c r="C24" s="77" t="str">
        <f>'GESTION T.'!C15</f>
        <v>SR. HERNAN JOSE TORRES ROMERO</v>
      </c>
      <c r="D24" s="136"/>
      <c r="E24" s="136"/>
      <c r="F24" s="136" t="str">
        <f>'GESTION T.'!F15</f>
        <v>LICDA. NAHIN ARNELGE FERRUFINO BENITEZ</v>
      </c>
      <c r="G24" s="136"/>
      <c r="H24" s="136"/>
      <c r="I24" s="136"/>
      <c r="J24" s="136"/>
      <c r="K24" s="110"/>
      <c r="L24" s="844" t="str">
        <f>'GESTION T.'!K15</f>
        <v>LICDA. GLORIA ISABEL VASQUEZ</v>
      </c>
      <c r="M24" s="53"/>
    </row>
    <row r="25" spans="2:16" ht="15" x14ac:dyDescent="0.25">
      <c r="B25" s="260"/>
      <c r="C25" s="77" t="str">
        <f>'GESTION T.'!C16</f>
        <v>SINDICO MUNICIPAL</v>
      </c>
      <c r="D25" s="136"/>
      <c r="E25" s="136"/>
      <c r="F25" s="136" t="str">
        <f>'GESTION T.'!F16</f>
        <v>ALCALDE MUNICIPAL</v>
      </c>
      <c r="G25" s="136"/>
      <c r="H25" s="136"/>
      <c r="I25" s="136"/>
      <c r="J25" s="136"/>
      <c r="K25" s="110"/>
      <c r="L25" s="844" t="str">
        <f>'GESTION T.'!K16</f>
        <v>CONTADORA MPAL</v>
      </c>
      <c r="M25" s="53"/>
    </row>
    <row r="26" spans="2:16" ht="15" x14ac:dyDescent="0.25">
      <c r="B26" s="260"/>
      <c r="C26" s="77"/>
      <c r="D26" s="136"/>
      <c r="E26" s="136"/>
      <c r="F26" s="136"/>
      <c r="G26" s="136"/>
      <c r="H26" s="136"/>
      <c r="I26" s="136"/>
      <c r="J26" s="136"/>
      <c r="K26" s="110"/>
      <c r="L26" s="110"/>
      <c r="M26" s="53"/>
      <c r="N26" s="5"/>
    </row>
    <row r="27" spans="2:16" ht="15" x14ac:dyDescent="0.25">
      <c r="B27" s="260"/>
      <c r="C27" s="77"/>
      <c r="D27" s="136"/>
      <c r="E27" s="136"/>
      <c r="F27" s="136"/>
      <c r="G27" s="136"/>
      <c r="H27" s="136"/>
      <c r="I27" s="136"/>
      <c r="J27" s="136"/>
      <c r="K27" s="110"/>
      <c r="L27" s="110"/>
      <c r="M27" s="53"/>
      <c r="N27" s="5"/>
    </row>
    <row r="28" spans="2:16" s="55" customFormat="1" ht="15.75" x14ac:dyDescent="0.25">
      <c r="C28" s="77" t="str">
        <f>'GESTION T.'!C19</f>
        <v>LICDA. CARINA PATRICIA FLORES</v>
      </c>
      <c r="D28" s="77"/>
      <c r="E28" s="77" t="str">
        <f>'GESTION T.'!F19</f>
        <v>SR. MARIO ALBERTO DIAZ</v>
      </c>
      <c r="F28" s="843"/>
      <c r="G28" s="843"/>
      <c r="H28" s="843"/>
      <c r="I28" s="843"/>
      <c r="J28" s="843"/>
      <c r="N28" s="13"/>
      <c r="O28" s="7"/>
      <c r="P28" s="7"/>
    </row>
    <row r="29" spans="2:16" x14ac:dyDescent="0.2">
      <c r="B29" s="1"/>
      <c r="C29" s="845" t="str">
        <f>'GESTION T.'!C20</f>
        <v>JEFA DE DESARROLLO HUMANO</v>
      </c>
      <c r="D29" s="3"/>
      <c r="E29" s="3" t="str">
        <f>'GESTION T.'!F20</f>
        <v>TESORERO MPAL.</v>
      </c>
      <c r="F29" s="352"/>
      <c r="G29" s="352"/>
      <c r="H29" s="352"/>
      <c r="I29" s="352"/>
      <c r="J29" s="352"/>
      <c r="M29" s="1"/>
    </row>
    <row r="30" spans="2:16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6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6" x14ac:dyDescent="0.2">
      <c r="B32" s="1"/>
      <c r="C32" s="1"/>
      <c r="D32" s="1"/>
      <c r="E32" s="1"/>
      <c r="F32" s="1"/>
      <c r="G32" s="1"/>
      <c r="H32" s="1"/>
      <c r="I32" s="1"/>
      <c r="J32" s="1"/>
    </row>
  </sheetData>
  <mergeCells count="6">
    <mergeCell ref="B19:C19"/>
    <mergeCell ref="B7:C7"/>
    <mergeCell ref="B11:C11"/>
    <mergeCell ref="B13:C13"/>
    <mergeCell ref="B15:C15"/>
    <mergeCell ref="B17:C17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C0000"/>
  </sheetPr>
  <dimension ref="B2:N29"/>
  <sheetViews>
    <sheetView tabSelected="1" topLeftCell="A9" zoomScale="71" zoomScaleNormal="71" workbookViewId="0">
      <selection activeCell="D12" sqref="D12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5" width="16.140625" style="7" customWidth="1"/>
    <col min="6" max="6" width="18.42578125" style="7" customWidth="1"/>
    <col min="7" max="7" width="16.28515625" style="7" customWidth="1"/>
    <col min="8" max="8" width="16" style="7" customWidth="1"/>
    <col min="9" max="9" width="19" style="7" hidden="1" customWidth="1"/>
    <col min="10" max="10" width="19.28515625" style="7" customWidth="1"/>
    <col min="11" max="11" width="19.5703125" style="7" customWidth="1"/>
    <col min="12" max="12" width="40.5703125" style="7" customWidth="1"/>
    <col min="13" max="16384" width="11.42578125" style="7"/>
  </cols>
  <sheetData>
    <row r="2" spans="2:14" ht="32.25" customHeight="1" x14ac:dyDescent="0.2">
      <c r="E2" s="5" t="str">
        <f>'UNIDAD JURIDICA'!E4</f>
        <v>PLANILLA DE SUELDO DE MAYO DE 2019</v>
      </c>
    </row>
    <row r="3" spans="2:14" ht="15.75" customHeight="1" x14ac:dyDescent="0.4">
      <c r="B3" s="63"/>
      <c r="E3" s="33"/>
      <c r="F3" s="33"/>
      <c r="G3" s="33"/>
      <c r="I3" s="516"/>
      <c r="K3" s="64"/>
      <c r="L3" s="19"/>
    </row>
    <row r="4" spans="2:14" ht="15.75" customHeight="1" thickBot="1" x14ac:dyDescent="0.45">
      <c r="B4" s="63"/>
      <c r="E4" s="33"/>
      <c r="F4" s="33"/>
      <c r="G4" s="33"/>
      <c r="I4" s="516"/>
      <c r="K4" s="64"/>
      <c r="L4" s="19"/>
    </row>
    <row r="5" spans="2:14" ht="75.75" customHeight="1" thickBot="1" x14ac:dyDescent="0.25">
      <c r="B5" s="41" t="s">
        <v>14</v>
      </c>
      <c r="C5" s="43" t="s">
        <v>29</v>
      </c>
      <c r="D5" s="43" t="s">
        <v>15</v>
      </c>
      <c r="E5" s="42" t="s">
        <v>16</v>
      </c>
      <c r="F5" s="43" t="s">
        <v>17</v>
      </c>
      <c r="G5" s="43" t="s">
        <v>21</v>
      </c>
      <c r="H5" s="42" t="s">
        <v>4</v>
      </c>
      <c r="I5" s="52" t="s">
        <v>33</v>
      </c>
      <c r="J5" s="43" t="s">
        <v>18</v>
      </c>
      <c r="K5" s="43" t="s">
        <v>19</v>
      </c>
      <c r="L5" s="61" t="s">
        <v>20</v>
      </c>
    </row>
    <row r="6" spans="2:14" s="246" customFormat="1" ht="35.25" customHeight="1" thickBot="1" x14ac:dyDescent="0.25">
      <c r="B6" s="762" t="s">
        <v>125</v>
      </c>
      <c r="C6" s="763"/>
      <c r="D6" s="515">
        <f>+D7</f>
        <v>3000</v>
      </c>
      <c r="E6" s="515">
        <f>+E7</f>
        <v>30</v>
      </c>
      <c r="F6" s="515">
        <f>+F7</f>
        <v>217.5</v>
      </c>
      <c r="G6" s="515">
        <f>+G7</f>
        <v>0</v>
      </c>
      <c r="H6" s="515">
        <f>+H7</f>
        <v>502.89</v>
      </c>
      <c r="I6" s="515">
        <f t="shared" ref="I6:K6" si="0">+I7</f>
        <v>0</v>
      </c>
      <c r="J6" s="515">
        <f t="shared" si="0"/>
        <v>750.39</v>
      </c>
      <c r="K6" s="515">
        <f t="shared" si="0"/>
        <v>2249.61</v>
      </c>
      <c r="L6" s="514"/>
    </row>
    <row r="7" spans="2:14" s="246" customFormat="1" ht="58.5" customHeight="1" thickBot="1" x14ac:dyDescent="0.25">
      <c r="B7" s="688">
        <v>1</v>
      </c>
      <c r="C7" s="689" t="s">
        <v>124</v>
      </c>
      <c r="D7" s="690">
        <v>3000</v>
      </c>
      <c r="E7" s="664">
        <v>30</v>
      </c>
      <c r="F7" s="691">
        <v>217.5</v>
      </c>
      <c r="G7" s="664">
        <v>0</v>
      </c>
      <c r="H7" s="692">
        <v>502.89</v>
      </c>
      <c r="I7" s="693"/>
      <c r="J7" s="664">
        <f>SUM(E7:I7)</f>
        <v>750.39</v>
      </c>
      <c r="K7" s="664">
        <f>+D7-J7</f>
        <v>2249.61</v>
      </c>
      <c r="L7" s="694"/>
    </row>
    <row r="8" spans="2:14" s="246" customFormat="1" ht="35.25" customHeight="1" thickBot="1" x14ac:dyDescent="0.25">
      <c r="B8" s="781" t="s">
        <v>123</v>
      </c>
      <c r="C8" s="782"/>
      <c r="D8" s="782"/>
      <c r="E8" s="782"/>
      <c r="F8" s="782"/>
      <c r="G8" s="782"/>
      <c r="H8" s="782"/>
      <c r="I8" s="782"/>
      <c r="J8" s="782"/>
      <c r="K8" s="782"/>
      <c r="L8" s="783"/>
      <c r="N8" s="509"/>
    </row>
    <row r="9" spans="2:14" s="246" customFormat="1" ht="63" customHeight="1" thickBot="1" x14ac:dyDescent="0.25">
      <c r="B9" s="104">
        <v>2</v>
      </c>
      <c r="C9" s="508" t="s">
        <v>160</v>
      </c>
      <c r="D9" s="507">
        <v>1040</v>
      </c>
      <c r="E9" s="506">
        <v>30</v>
      </c>
      <c r="F9" s="506">
        <v>75.400000000000006</v>
      </c>
      <c r="G9" s="506">
        <v>0</v>
      </c>
      <c r="H9" s="505">
        <v>67.87</v>
      </c>
      <c r="I9" s="504"/>
      <c r="J9" s="504">
        <f>SUM(E9:I9)</f>
        <v>173.27</v>
      </c>
      <c r="K9" s="504">
        <f>+D9-J9</f>
        <v>866.73</v>
      </c>
      <c r="L9" s="503"/>
      <c r="M9" s="502"/>
      <c r="N9" s="501"/>
    </row>
    <row r="10" spans="2:14" ht="33" customHeight="1" thickBot="1" x14ac:dyDescent="0.25">
      <c r="B10" s="784" t="s">
        <v>122</v>
      </c>
      <c r="C10" s="785"/>
      <c r="D10" s="785"/>
      <c r="E10" s="785"/>
      <c r="F10" s="785"/>
      <c r="G10" s="785"/>
      <c r="H10" s="785"/>
      <c r="I10" s="785"/>
      <c r="J10" s="785"/>
      <c r="K10" s="785"/>
      <c r="L10" s="786"/>
    </row>
    <row r="11" spans="2:14" ht="57" customHeight="1" x14ac:dyDescent="0.2">
      <c r="B11" s="513">
        <v>3</v>
      </c>
      <c r="C11" s="512" t="s">
        <v>121</v>
      </c>
      <c r="D11" s="695">
        <v>1210</v>
      </c>
      <c r="E11" s="313">
        <v>30</v>
      </c>
      <c r="F11" s="313">
        <v>0</v>
      </c>
      <c r="G11" s="313">
        <v>87.73</v>
      </c>
      <c r="H11" s="312">
        <v>99.41</v>
      </c>
      <c r="I11" s="313">
        <v>0</v>
      </c>
      <c r="J11" s="313">
        <f>SUM(E11:I11)</f>
        <v>217.14</v>
      </c>
      <c r="K11" s="313">
        <f>+D11-J11</f>
        <v>992.86</v>
      </c>
      <c r="L11" s="696"/>
    </row>
    <row r="12" spans="2:14" ht="57" customHeight="1" thickBot="1" x14ac:dyDescent="0.25">
      <c r="B12" s="682">
        <v>4</v>
      </c>
      <c r="C12" s="286" t="s">
        <v>162</v>
      </c>
      <c r="D12" s="685">
        <v>400</v>
      </c>
      <c r="E12" s="662">
        <v>12</v>
      </c>
      <c r="F12" s="686">
        <v>29</v>
      </c>
      <c r="G12" s="377">
        <v>0</v>
      </c>
      <c r="H12" s="683">
        <v>0</v>
      </c>
      <c r="I12" s="377"/>
      <c r="J12" s="377">
        <f>SUM(E12:I12)</f>
        <v>41</v>
      </c>
      <c r="K12" s="377">
        <f>+D12-J12</f>
        <v>359</v>
      </c>
      <c r="L12" s="684"/>
    </row>
    <row r="13" spans="2:14" ht="36" customHeight="1" thickBot="1" x14ac:dyDescent="0.35">
      <c r="B13" s="634" t="s">
        <v>9</v>
      </c>
      <c r="C13" s="658"/>
      <c r="D13" s="687">
        <f>+D11+D9+D6+D12</f>
        <v>5650</v>
      </c>
      <c r="E13" s="687">
        <f t="shared" ref="E13:K13" si="1">+E11+E9+E6+E12</f>
        <v>102</v>
      </c>
      <c r="F13" s="687">
        <f t="shared" si="1"/>
        <v>321.89999999999998</v>
      </c>
      <c r="G13" s="687">
        <f t="shared" si="1"/>
        <v>87.73</v>
      </c>
      <c r="H13" s="687">
        <f t="shared" si="1"/>
        <v>670.17</v>
      </c>
      <c r="I13" s="687">
        <f t="shared" si="1"/>
        <v>0</v>
      </c>
      <c r="J13" s="687">
        <f t="shared" si="1"/>
        <v>1181.8</v>
      </c>
      <c r="K13" s="687">
        <f t="shared" si="1"/>
        <v>4468.2000000000007</v>
      </c>
      <c r="L13" s="517" t="s">
        <v>55</v>
      </c>
    </row>
    <row r="14" spans="2:14" x14ac:dyDescent="0.2">
      <c r="B14" s="13"/>
      <c r="D14" s="14"/>
      <c r="E14" s="14"/>
      <c r="F14" s="14"/>
      <c r="G14" s="14"/>
      <c r="H14" s="14"/>
      <c r="I14" s="14"/>
      <c r="J14" s="14"/>
      <c r="K14" s="14"/>
      <c r="L14" s="5"/>
    </row>
    <row r="15" spans="2:14" x14ac:dyDescent="0.2">
      <c r="B15" s="13"/>
      <c r="D15" s="14"/>
      <c r="E15" s="14"/>
      <c r="F15" s="14"/>
      <c r="G15" s="14"/>
      <c r="H15" s="14"/>
      <c r="I15" s="14"/>
      <c r="J15" s="14"/>
      <c r="K15" s="14"/>
      <c r="L15" s="5"/>
    </row>
    <row r="16" spans="2:14" x14ac:dyDescent="0.2">
      <c r="B16" s="13"/>
      <c r="D16" s="14"/>
      <c r="E16" s="14"/>
      <c r="F16" s="14"/>
      <c r="G16" s="14"/>
      <c r="H16" s="14"/>
      <c r="I16" s="14"/>
      <c r="J16" s="14"/>
      <c r="K16" s="14"/>
      <c r="L16" s="5"/>
    </row>
    <row r="17" spans="2:14" x14ac:dyDescent="0.2">
      <c r="B17" s="13"/>
      <c r="C17" s="5"/>
      <c r="D17" s="14"/>
      <c r="E17" s="14"/>
      <c r="F17" s="14"/>
      <c r="G17" s="14"/>
      <c r="H17" s="14"/>
      <c r="I17" s="14"/>
      <c r="J17" s="14"/>
      <c r="K17" s="14"/>
      <c r="L17" s="5"/>
    </row>
    <row r="18" spans="2:14" x14ac:dyDescent="0.2">
      <c r="B18" s="13"/>
      <c r="C18" s="5"/>
      <c r="D18" s="14"/>
      <c r="E18" s="14"/>
      <c r="F18" s="14"/>
      <c r="G18" s="14"/>
      <c r="H18" s="14"/>
      <c r="I18" s="14"/>
      <c r="J18" s="14"/>
      <c r="K18" s="14"/>
      <c r="L18" s="5"/>
    </row>
    <row r="19" spans="2:14" x14ac:dyDescent="0.2">
      <c r="B19" s="13"/>
      <c r="C19" s="5" t="str">
        <f>'UNIDAD JURIDICA'!C24</f>
        <v>SR. HERNAN JOSE TORRES ROMERO</v>
      </c>
      <c r="D19" s="14"/>
      <c r="E19" s="14"/>
      <c r="F19" s="14" t="str">
        <f>'UNIDAD JURIDICA'!F24</f>
        <v>LICDA. NAHIN ARNELGE FERRUFINO BENITEZ</v>
      </c>
      <c r="G19" s="14"/>
      <c r="H19" s="14"/>
      <c r="I19" s="14"/>
      <c r="J19" s="14"/>
      <c r="K19" s="14" t="str">
        <f>'UNIDAD JURIDICA'!L24</f>
        <v>LICDA. GLORIA ISABEL VASQUEZ</v>
      </c>
      <c r="L19" s="5"/>
    </row>
    <row r="20" spans="2:14" x14ac:dyDescent="0.2">
      <c r="B20" s="13"/>
      <c r="C20" s="5" t="str">
        <f>'UNIDAD JURIDICA'!C25</f>
        <v>SINDICO MUNICIPAL</v>
      </c>
      <c r="D20" s="14"/>
      <c r="E20" s="14"/>
      <c r="F20" s="14" t="str">
        <f>'UNIDAD JURIDICA'!F25</f>
        <v>ALCALDE MUNICIPAL</v>
      </c>
      <c r="G20" s="14"/>
      <c r="H20" s="14"/>
      <c r="I20" s="14"/>
      <c r="J20" s="14"/>
      <c r="K20" s="14" t="str">
        <f>'UNIDAD JURIDICA'!L25</f>
        <v>CONTADORA MPAL</v>
      </c>
      <c r="L20" s="5"/>
    </row>
    <row r="21" spans="2:14" x14ac:dyDescent="0.2">
      <c r="B21" s="13"/>
      <c r="C21" s="5"/>
      <c r="D21" s="14"/>
      <c r="E21" s="14"/>
      <c r="F21" s="14"/>
      <c r="G21" s="14"/>
      <c r="H21" s="14"/>
      <c r="I21" s="14"/>
      <c r="J21" s="14"/>
      <c r="K21" s="14"/>
      <c r="L21" s="5"/>
    </row>
    <row r="22" spans="2:14" x14ac:dyDescent="0.2">
      <c r="B22" s="13"/>
      <c r="C22" s="5"/>
      <c r="D22" s="14"/>
      <c r="E22" s="14"/>
      <c r="F22" s="14"/>
      <c r="G22" s="14"/>
      <c r="H22" s="14"/>
      <c r="I22" s="14"/>
      <c r="J22" s="14"/>
      <c r="K22" s="14"/>
      <c r="L22" s="5"/>
    </row>
    <row r="23" spans="2:14" x14ac:dyDescent="0.2">
      <c r="B23" s="500"/>
      <c r="C23" s="5"/>
      <c r="D23" s="14"/>
      <c r="E23" s="14"/>
      <c r="F23" s="14"/>
      <c r="G23" s="14"/>
      <c r="H23" s="14"/>
      <c r="I23" s="14"/>
      <c r="J23" s="14"/>
      <c r="K23" s="14"/>
      <c r="L23" s="3"/>
      <c r="M23" s="3"/>
      <c r="N23" s="3"/>
    </row>
    <row r="24" spans="2:14" x14ac:dyDescent="0.2">
      <c r="B24" s="1"/>
      <c r="C24" s="5" t="str">
        <f>'UNIDAD JURIDICA'!C28</f>
        <v>LICDA. CARINA PATRICIA FLORES</v>
      </c>
      <c r="D24" s="5"/>
      <c r="E24" s="5"/>
      <c r="F24" s="5" t="str">
        <f>'UNIDAD JURIDICA'!E28</f>
        <v>SR. MARIO ALBERTO DIAZ</v>
      </c>
      <c r="G24" s="5"/>
      <c r="H24" s="5"/>
      <c r="I24" s="5"/>
      <c r="J24" s="5"/>
      <c r="K24" s="5"/>
      <c r="L24" s="1"/>
    </row>
    <row r="25" spans="2:14" x14ac:dyDescent="0.2">
      <c r="B25" s="1"/>
      <c r="C25" s="790" t="str">
        <f>'UNIDAD JURIDICA'!C29</f>
        <v>JEFA DE DESARROLLO HUMANO</v>
      </c>
      <c r="D25" s="5"/>
      <c r="E25" s="5"/>
      <c r="F25" s="5" t="str">
        <f>'UNIDAD JURIDICA'!E29</f>
        <v>TESORERO MPAL.</v>
      </c>
      <c r="G25" s="5"/>
      <c r="H25" s="5"/>
      <c r="I25" s="5"/>
      <c r="J25" s="5"/>
      <c r="K25" s="5"/>
      <c r="L25" s="1"/>
    </row>
    <row r="26" spans="2:14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4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4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4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3">
    <mergeCell ref="B6:C6"/>
    <mergeCell ref="B8:L8"/>
    <mergeCell ref="B10:L10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C0000"/>
  </sheetPr>
  <dimension ref="B1:O41"/>
  <sheetViews>
    <sheetView topLeftCell="A4" zoomScale="71" zoomScaleNormal="71" workbookViewId="0">
      <selection activeCell="G9" sqref="G9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5" width="16.140625" style="7" customWidth="1"/>
    <col min="6" max="6" width="18.42578125" style="7" customWidth="1"/>
    <col min="7" max="8" width="16.28515625" style="7" customWidth="1"/>
    <col min="9" max="9" width="19" style="7" hidden="1" customWidth="1"/>
    <col min="10" max="10" width="16.85546875" style="7" customWidth="1"/>
    <col min="11" max="11" width="19.5703125" style="7" customWidth="1"/>
    <col min="12" max="12" width="31.5703125" style="7" customWidth="1"/>
    <col min="13" max="16384" width="11.42578125" style="7"/>
  </cols>
  <sheetData>
    <row r="1" spans="2:14" ht="15.75" customHeight="1" x14ac:dyDescent="0.4">
      <c r="B1" s="63"/>
      <c r="E1" s="33"/>
      <c r="F1" s="33"/>
      <c r="G1" s="33"/>
      <c r="H1" s="33"/>
      <c r="I1" s="516"/>
      <c r="K1" s="64"/>
      <c r="L1" s="19"/>
    </row>
    <row r="2" spans="2:14" ht="28.5" customHeight="1" x14ac:dyDescent="0.4">
      <c r="B2" s="63"/>
      <c r="E2" s="64" t="str">
        <f>CONTRATO!E2</f>
        <v>PLANILLA DE SUELDO DE MAYO DE 2019</v>
      </c>
      <c r="F2" s="33"/>
      <c r="G2" s="33"/>
      <c r="H2" s="33"/>
      <c r="I2" s="516"/>
      <c r="K2" s="64"/>
      <c r="L2" s="19"/>
    </row>
    <row r="3" spans="2:14" ht="28.5" customHeight="1" thickBot="1" x14ac:dyDescent="0.45">
      <c r="B3" s="63"/>
      <c r="E3" s="64"/>
      <c r="F3" s="33"/>
      <c r="G3" s="33"/>
      <c r="H3" s="33"/>
      <c r="I3" s="516"/>
      <c r="K3" s="64"/>
      <c r="L3" s="19"/>
    </row>
    <row r="4" spans="2:14" ht="75.75" customHeight="1" thickBot="1" x14ac:dyDescent="0.25">
      <c r="B4" s="41" t="s">
        <v>14</v>
      </c>
      <c r="C4" s="43" t="s">
        <v>29</v>
      </c>
      <c r="D4" s="43" t="s">
        <v>15</v>
      </c>
      <c r="E4" s="42" t="s">
        <v>16</v>
      </c>
      <c r="F4" s="43" t="s">
        <v>17</v>
      </c>
      <c r="G4" s="43" t="s">
        <v>3</v>
      </c>
      <c r="H4" s="43" t="s">
        <v>149</v>
      </c>
      <c r="I4" s="52" t="s">
        <v>33</v>
      </c>
      <c r="J4" s="43" t="s">
        <v>18</v>
      </c>
      <c r="K4" s="43" t="s">
        <v>19</v>
      </c>
      <c r="L4" s="61" t="s">
        <v>20</v>
      </c>
    </row>
    <row r="5" spans="2:14" s="246" customFormat="1" ht="35.25" customHeight="1" thickBot="1" x14ac:dyDescent="0.25">
      <c r="B5" s="776" t="s">
        <v>151</v>
      </c>
      <c r="C5" s="788"/>
      <c r="D5" s="788"/>
      <c r="E5" s="788"/>
      <c r="F5" s="788"/>
      <c r="G5" s="788"/>
      <c r="H5" s="788"/>
      <c r="I5" s="788"/>
      <c r="J5" s="788"/>
      <c r="K5" s="788"/>
      <c r="L5" s="789"/>
    </row>
    <row r="6" spans="2:14" s="246" customFormat="1" ht="58.5" customHeight="1" thickBot="1" x14ac:dyDescent="0.25">
      <c r="B6" s="688">
        <v>1</v>
      </c>
      <c r="C6" s="689" t="s">
        <v>148</v>
      </c>
      <c r="D6" s="690">
        <v>400</v>
      </c>
      <c r="E6" s="664">
        <v>0</v>
      </c>
      <c r="F6" s="691">
        <v>0</v>
      </c>
      <c r="G6" s="664">
        <v>7.14</v>
      </c>
      <c r="H6" s="664">
        <v>40</v>
      </c>
      <c r="I6" s="693"/>
      <c r="J6" s="664">
        <f>SUM(E6:I6)</f>
        <v>47.14</v>
      </c>
      <c r="K6" s="664">
        <f>+D6-J6</f>
        <v>352.86</v>
      </c>
      <c r="L6" s="694"/>
    </row>
    <row r="7" spans="2:14" s="246" customFormat="1" ht="36.75" customHeight="1" thickBot="1" x14ac:dyDescent="0.25">
      <c r="B7" s="776" t="s">
        <v>180</v>
      </c>
      <c r="C7" s="788"/>
      <c r="D7" s="788"/>
      <c r="E7" s="788"/>
      <c r="F7" s="788"/>
      <c r="G7" s="788"/>
      <c r="H7" s="788"/>
      <c r="I7" s="788"/>
      <c r="J7" s="788"/>
      <c r="K7" s="788"/>
      <c r="L7" s="789"/>
    </row>
    <row r="8" spans="2:14" s="246" customFormat="1" ht="63" customHeight="1" x14ac:dyDescent="0.2">
      <c r="B8" s="864">
        <v>2</v>
      </c>
      <c r="C8" s="512" t="s">
        <v>13</v>
      </c>
      <c r="D8" s="865">
        <v>310</v>
      </c>
      <c r="E8" s="866">
        <v>9.3000000000000007</v>
      </c>
      <c r="F8" s="511">
        <v>22.48</v>
      </c>
      <c r="G8" s="866">
        <v>0</v>
      </c>
      <c r="H8" s="866">
        <v>0</v>
      </c>
      <c r="I8" s="867"/>
      <c r="J8" s="866">
        <f>SUM(E8:I8)</f>
        <v>31.78</v>
      </c>
      <c r="K8" s="866">
        <f>+D8-J8</f>
        <v>278.22000000000003</v>
      </c>
      <c r="L8" s="868"/>
    </row>
    <row r="9" spans="2:14" s="246" customFormat="1" ht="63" customHeight="1" thickBot="1" x14ac:dyDescent="0.25">
      <c r="B9" s="104">
        <v>3</v>
      </c>
      <c r="C9" s="508" t="s">
        <v>150</v>
      </c>
      <c r="D9" s="507">
        <v>450</v>
      </c>
      <c r="E9" s="506">
        <v>13.5</v>
      </c>
      <c r="F9" s="506">
        <v>32.630000000000003</v>
      </c>
      <c r="G9" s="506">
        <v>0</v>
      </c>
      <c r="H9" s="506">
        <v>0</v>
      </c>
      <c r="I9" s="504"/>
      <c r="J9" s="504">
        <f>SUM(E9:I9)</f>
        <v>46.13</v>
      </c>
      <c r="K9" s="504">
        <f>+D9-J9</f>
        <v>403.87</v>
      </c>
      <c r="L9" s="503"/>
      <c r="M9" s="502"/>
      <c r="N9" s="501"/>
    </row>
    <row r="10" spans="2:14" ht="36" customHeight="1" thickBot="1" x14ac:dyDescent="0.35">
      <c r="B10" s="632" t="s">
        <v>9</v>
      </c>
      <c r="C10" s="658"/>
      <c r="D10" s="448">
        <f>+D6+D8+D9</f>
        <v>1160</v>
      </c>
      <c r="E10" s="448">
        <f>+E6+E8+E9</f>
        <v>22.8</v>
      </c>
      <c r="F10" s="448">
        <f>+F6+F8+F9</f>
        <v>55.11</v>
      </c>
      <c r="G10" s="448">
        <f>+G6+G8+G9</f>
        <v>7.14</v>
      </c>
      <c r="H10" s="448">
        <f>+H6+H8+H9</f>
        <v>40</v>
      </c>
      <c r="I10" s="448">
        <f t="shared" ref="E10:K10" si="0">+I6+I8+I9</f>
        <v>0</v>
      </c>
      <c r="J10" s="448">
        <f>+J6+J8+J9</f>
        <v>125.05000000000001</v>
      </c>
      <c r="K10" s="448">
        <f>+K6+K8+K9</f>
        <v>1034.95</v>
      </c>
      <c r="L10" s="517" t="s">
        <v>55</v>
      </c>
    </row>
    <row r="11" spans="2:14" x14ac:dyDescent="0.2">
      <c r="B11" s="13"/>
      <c r="D11" s="14"/>
      <c r="E11" s="14"/>
      <c r="F11" s="14"/>
      <c r="G11" s="14"/>
      <c r="H11" s="14"/>
      <c r="I11" s="14"/>
      <c r="J11" s="14"/>
      <c r="K11" s="14"/>
      <c r="L11" s="5"/>
    </row>
    <row r="12" spans="2:14" x14ac:dyDescent="0.2">
      <c r="B12" s="13"/>
      <c r="D12" s="14"/>
      <c r="E12" s="14"/>
      <c r="F12" s="14"/>
      <c r="G12" s="14"/>
      <c r="H12" s="14"/>
      <c r="I12" s="14"/>
      <c r="J12" s="14"/>
      <c r="K12" s="14"/>
      <c r="L12" s="5"/>
    </row>
    <row r="13" spans="2:14" x14ac:dyDescent="0.2">
      <c r="B13" s="13"/>
      <c r="D13" s="14"/>
      <c r="E13" s="14"/>
      <c r="F13" s="14"/>
      <c r="G13" s="14"/>
      <c r="H13" s="14"/>
      <c r="I13" s="14"/>
      <c r="J13" s="14"/>
      <c r="K13" s="14"/>
      <c r="L13" s="5"/>
    </row>
    <row r="14" spans="2:14" x14ac:dyDescent="0.2">
      <c r="B14" s="13"/>
      <c r="D14" s="14"/>
      <c r="E14" s="14"/>
      <c r="F14" s="14"/>
      <c r="G14" s="14"/>
      <c r="H14" s="14"/>
      <c r="I14" s="14"/>
      <c r="J14" s="14"/>
      <c r="K14" s="14"/>
      <c r="L14" s="5"/>
    </row>
    <row r="15" spans="2:14" x14ac:dyDescent="0.2">
      <c r="B15" s="13"/>
      <c r="D15" s="14"/>
      <c r="E15" s="14"/>
      <c r="F15" s="14"/>
      <c r="G15" s="14"/>
      <c r="H15" s="14"/>
      <c r="I15" s="14"/>
      <c r="J15" s="14"/>
      <c r="K15" s="14"/>
      <c r="L15" s="5"/>
    </row>
    <row r="16" spans="2:14" x14ac:dyDescent="0.2">
      <c r="B16" s="13"/>
      <c r="C16" s="5" t="str">
        <f>CONTRATO!C19</f>
        <v>SR. HERNAN JOSE TORRES ROMERO</v>
      </c>
      <c r="D16" s="14"/>
      <c r="E16" s="14"/>
      <c r="F16" s="14" t="str">
        <f>CONTRATO!F19</f>
        <v>LICDA. NAHIN ARNELGE FERRUFINO BENITEZ</v>
      </c>
      <c r="G16" s="14"/>
      <c r="H16" s="14"/>
      <c r="I16" s="14"/>
      <c r="J16" s="14"/>
      <c r="K16" s="14" t="str">
        <f>CONTRATO!K19</f>
        <v>LICDA. GLORIA ISABEL VASQUEZ</v>
      </c>
      <c r="L16" s="5"/>
    </row>
    <row r="17" spans="2:15" x14ac:dyDescent="0.2">
      <c r="B17" s="13"/>
      <c r="C17" s="5" t="str">
        <f>CONTRATO!C20</f>
        <v>SINDICO MUNICIPAL</v>
      </c>
      <c r="D17" s="14"/>
      <c r="E17" s="14"/>
      <c r="F17" s="14" t="str">
        <f>CONTRATO!F20</f>
        <v>ALCALDE MUNICIPAL</v>
      </c>
      <c r="G17" s="14"/>
      <c r="H17" s="14"/>
      <c r="I17" s="14"/>
      <c r="J17" s="14"/>
      <c r="K17" s="14" t="str">
        <f>CONTRATO!K20</f>
        <v>CONTADORA MPAL</v>
      </c>
      <c r="L17" s="5"/>
    </row>
    <row r="18" spans="2:15" x14ac:dyDescent="0.2">
      <c r="B18" s="13"/>
      <c r="D18" s="14"/>
      <c r="E18" s="14"/>
      <c r="F18" s="14"/>
      <c r="G18" s="14"/>
      <c r="H18" s="14"/>
      <c r="I18" s="14"/>
      <c r="J18" s="14"/>
      <c r="K18" s="14"/>
      <c r="L18" s="5"/>
    </row>
    <row r="19" spans="2:15" x14ac:dyDescent="0.2">
      <c r="B19" s="13"/>
      <c r="D19" s="14"/>
      <c r="E19" s="14"/>
      <c r="F19" s="14"/>
      <c r="G19" s="14"/>
      <c r="H19" s="14"/>
      <c r="I19" s="14"/>
      <c r="J19" s="14"/>
      <c r="K19" s="14"/>
      <c r="L19" s="5"/>
    </row>
    <row r="20" spans="2:15" x14ac:dyDescent="0.2">
      <c r="B20" s="13"/>
      <c r="D20" s="14"/>
      <c r="E20" s="14"/>
      <c r="F20" s="14"/>
      <c r="G20" s="14"/>
      <c r="H20" s="14"/>
      <c r="I20" s="14"/>
      <c r="J20" s="14"/>
      <c r="K20" s="14"/>
      <c r="L20" s="5"/>
    </row>
    <row r="21" spans="2:15" x14ac:dyDescent="0.2">
      <c r="B21" s="13"/>
      <c r="D21" s="14"/>
      <c r="E21" s="14"/>
      <c r="F21" s="14"/>
      <c r="G21" s="14"/>
      <c r="H21" s="14"/>
      <c r="I21" s="14"/>
      <c r="J21" s="14"/>
      <c r="K21" s="14"/>
      <c r="L21" s="5"/>
    </row>
    <row r="22" spans="2:15" x14ac:dyDescent="0.2">
      <c r="B22" s="13"/>
      <c r="D22" s="14"/>
      <c r="E22" s="14"/>
      <c r="F22" s="14"/>
      <c r="G22" s="14"/>
      <c r="H22" s="14"/>
      <c r="I22" s="14"/>
      <c r="J22" s="14"/>
      <c r="K22" s="14"/>
      <c r="L22" s="5"/>
    </row>
    <row r="23" spans="2:15" x14ac:dyDescent="0.2">
      <c r="B23" s="13"/>
      <c r="D23" s="14" t="str">
        <f>CONTRATO!C24</f>
        <v>LICDA. CARINA PATRICIA FLORES</v>
      </c>
      <c r="E23" s="14"/>
      <c r="F23" s="14"/>
      <c r="G23" s="14" t="str">
        <f>CONTRATO!F24</f>
        <v>SR. MARIO ALBERTO DIAZ</v>
      </c>
      <c r="H23" s="14"/>
      <c r="I23" s="14"/>
      <c r="J23" s="14"/>
      <c r="K23" s="14"/>
      <c r="L23" s="5"/>
    </row>
    <row r="24" spans="2:15" x14ac:dyDescent="0.2">
      <c r="B24" s="13"/>
      <c r="D24" s="14" t="str">
        <f>CONTRATO!C25</f>
        <v>JEFA DE DESARROLLO HUMANO</v>
      </c>
      <c r="E24" s="14"/>
      <c r="F24" s="14"/>
      <c r="G24" s="14" t="str">
        <f>CONTRATO!F25</f>
        <v>TESORERO MPAL.</v>
      </c>
      <c r="H24" s="14"/>
      <c r="I24" s="14"/>
      <c r="J24" s="14"/>
      <c r="K24" s="14"/>
      <c r="L24" s="5"/>
    </row>
    <row r="25" spans="2:15" s="55" customFormat="1" ht="15.75" x14ac:dyDescent="0.25">
      <c r="B25" s="334"/>
      <c r="C25" s="499"/>
      <c r="D25" s="77"/>
      <c r="E25" s="77"/>
      <c r="F25" s="77"/>
      <c r="G25" s="136"/>
      <c r="H25" s="136"/>
      <c r="I25" s="77"/>
      <c r="J25" s="77"/>
      <c r="O25" s="7"/>
    </row>
    <row r="26" spans="2:15" s="55" customFormat="1" ht="15.75" x14ac:dyDescent="0.25">
      <c r="B26" s="334"/>
      <c r="C26" s="499"/>
      <c r="D26" s="77"/>
      <c r="E26" s="77"/>
      <c r="F26" s="77"/>
      <c r="G26" s="136"/>
      <c r="H26" s="136"/>
      <c r="I26" s="77"/>
      <c r="J26" s="77"/>
      <c r="K26" s="500"/>
      <c r="L26" s="500"/>
      <c r="M26" s="500"/>
      <c r="N26" s="500"/>
      <c r="O26" s="7"/>
    </row>
    <row r="27" spans="2:15" s="55" customFormat="1" ht="15.75" x14ac:dyDescent="0.25">
      <c r="B27" s="334"/>
      <c r="C27" s="499"/>
      <c r="D27" s="77"/>
      <c r="E27" s="77"/>
      <c r="F27" s="77"/>
      <c r="G27" s="136"/>
      <c r="H27" s="136"/>
      <c r="I27" s="77"/>
      <c r="L27" s="500"/>
      <c r="M27" s="500"/>
      <c r="N27" s="500"/>
      <c r="O27" s="7"/>
    </row>
    <row r="28" spans="2:15" s="55" customFormat="1" ht="15.75" x14ac:dyDescent="0.25">
      <c r="N28" s="77"/>
    </row>
    <row r="29" spans="2:15" x14ac:dyDescent="0.2">
      <c r="N29" s="3"/>
    </row>
    <row r="30" spans="2:15" ht="13.5" customHeight="1" x14ac:dyDescent="0.2">
      <c r="B30" s="77"/>
      <c r="C30" s="77"/>
      <c r="D30" s="77"/>
      <c r="E30" s="77"/>
      <c r="H30" s="5"/>
      <c r="I30" s="5"/>
      <c r="J30" s="787"/>
      <c r="K30" s="787"/>
      <c r="L30" s="3"/>
      <c r="M30" s="3"/>
      <c r="N30" s="3"/>
    </row>
    <row r="31" spans="2:15" ht="26.25" customHeight="1" x14ac:dyDescent="0.2">
      <c r="B31" s="187"/>
      <c r="C31" s="56"/>
      <c r="D31" s="187"/>
      <c r="E31" s="187"/>
      <c r="F31" s="187"/>
      <c r="G31" s="187"/>
    </row>
    <row r="32" spans="2:15" ht="18.75" customHeight="1" x14ac:dyDescent="0.2">
      <c r="B32" s="13"/>
      <c r="F32" s="13"/>
      <c r="G32" s="13"/>
    </row>
    <row r="33" spans="2:12" x14ac:dyDescent="0.2">
      <c r="B33" s="5"/>
    </row>
    <row r="34" spans="2:12" x14ac:dyDescent="0.2">
      <c r="B34" s="5"/>
      <c r="K34" s="5"/>
    </row>
    <row r="35" spans="2:12" x14ac:dyDescent="0.2">
      <c r="B35" s="5"/>
      <c r="K35" s="5"/>
    </row>
    <row r="36" spans="2:12" x14ac:dyDescent="0.2">
      <c r="B36" s="1"/>
      <c r="C36" s="1"/>
      <c r="D36" s="1"/>
      <c r="E36" s="2"/>
      <c r="F36" s="2"/>
      <c r="G36" s="2"/>
      <c r="H36" s="2"/>
      <c r="I36" s="2"/>
      <c r="J36" s="1"/>
      <c r="K36" s="1"/>
      <c r="L36" s="1"/>
    </row>
    <row r="37" spans="2:12" x14ac:dyDescent="0.2">
      <c r="B37" s="1"/>
      <c r="C37" s="1"/>
      <c r="D37" s="1"/>
      <c r="E37" s="2"/>
      <c r="F37" s="5"/>
      <c r="G37" s="5"/>
      <c r="H37" s="5"/>
      <c r="I37" s="5"/>
      <c r="L37" s="1"/>
    </row>
    <row r="38" spans="2:12" x14ac:dyDescent="0.2">
      <c r="B38" s="1"/>
      <c r="C38" s="1"/>
      <c r="D38" s="1"/>
      <c r="E38" s="2"/>
      <c r="F38" s="14"/>
      <c r="G38" s="14"/>
      <c r="H38" s="14"/>
      <c r="I38" s="14"/>
      <c r="L38" s="1"/>
    </row>
    <row r="39" spans="2:12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</sheetData>
  <mergeCells count="3">
    <mergeCell ref="J30:K30"/>
    <mergeCell ref="B5:L5"/>
    <mergeCell ref="B7:L7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B5:M34"/>
  <sheetViews>
    <sheetView topLeftCell="A7" zoomScale="75" zoomScaleNormal="75" workbookViewId="0">
      <selection activeCell="J14" sqref="J14"/>
    </sheetView>
  </sheetViews>
  <sheetFormatPr baseColWidth="10" defaultRowHeight="12.75" x14ac:dyDescent="0.2"/>
  <cols>
    <col min="1" max="1" width="6.5703125" style="6" customWidth="1"/>
    <col min="2" max="2" width="4.7109375" style="6" customWidth="1"/>
    <col min="3" max="3" width="13.28515625" style="145" customWidth="1"/>
    <col min="4" max="4" width="16" style="6" customWidth="1"/>
    <col min="5" max="5" width="13.28515625" style="6" customWidth="1"/>
    <col min="6" max="7" width="13.85546875" style="6" customWidth="1"/>
    <col min="8" max="8" width="13" style="6" customWidth="1"/>
    <col min="9" max="9" width="14.85546875" style="6" customWidth="1"/>
    <col min="10" max="10" width="15.85546875" style="6" customWidth="1"/>
    <col min="11" max="11" width="16.140625" style="6" customWidth="1"/>
    <col min="12" max="12" width="23.5703125" style="6" customWidth="1"/>
    <col min="13" max="16384" width="11.42578125" style="6"/>
  </cols>
  <sheetData>
    <row r="5" spans="2:12" ht="33" customHeight="1" x14ac:dyDescent="0.25">
      <c r="B5" s="18"/>
      <c r="C5" s="149"/>
      <c r="D5" s="16"/>
      <c r="E5" s="15" t="str">
        <f>DESPACHO!E5</f>
        <v>PLANILLA DE SUELDO 2019.</v>
      </c>
      <c r="F5" s="16"/>
      <c r="G5" s="16"/>
      <c r="H5" s="16"/>
      <c r="I5" s="19"/>
      <c r="J5" s="180"/>
      <c r="K5" s="180"/>
      <c r="L5" s="181"/>
    </row>
    <row r="6" spans="2:12" ht="30" customHeight="1" thickBot="1" x14ac:dyDescent="0.3">
      <c r="B6" s="18"/>
      <c r="C6" s="149"/>
      <c r="D6" s="16"/>
      <c r="E6" s="15"/>
      <c r="F6" s="16"/>
      <c r="G6" s="16"/>
      <c r="H6" s="16"/>
      <c r="I6" s="19"/>
      <c r="J6" s="180"/>
      <c r="K6" s="180"/>
      <c r="L6" s="181"/>
    </row>
    <row r="7" spans="2:12" ht="82.5" customHeight="1" thickBot="1" x14ac:dyDescent="0.25">
      <c r="B7" s="90" t="s">
        <v>14</v>
      </c>
      <c r="C7" s="155" t="s">
        <v>29</v>
      </c>
      <c r="D7" s="92" t="s">
        <v>15</v>
      </c>
      <c r="E7" s="91" t="s">
        <v>16</v>
      </c>
      <c r="F7" s="92" t="s">
        <v>17</v>
      </c>
      <c r="G7" s="87" t="s">
        <v>5</v>
      </c>
      <c r="H7" s="87" t="s">
        <v>0</v>
      </c>
      <c r="I7" s="91" t="s">
        <v>4</v>
      </c>
      <c r="J7" s="92" t="s">
        <v>18</v>
      </c>
      <c r="K7" s="92" t="s">
        <v>19</v>
      </c>
      <c r="L7" s="93" t="s">
        <v>20</v>
      </c>
    </row>
    <row r="8" spans="2:12" ht="23.25" customHeight="1" thickBot="1" x14ac:dyDescent="0.25">
      <c r="B8" s="702" t="s">
        <v>34</v>
      </c>
      <c r="C8" s="703"/>
      <c r="D8" s="703"/>
      <c r="E8" s="703"/>
      <c r="F8" s="703"/>
      <c r="G8" s="703"/>
      <c r="H8" s="703"/>
      <c r="I8" s="703"/>
      <c r="J8" s="703"/>
      <c r="K8" s="703"/>
      <c r="L8" s="699"/>
    </row>
    <row r="9" spans="2:12" ht="47.25" customHeight="1" x14ac:dyDescent="0.2">
      <c r="B9" s="259">
        <v>1</v>
      </c>
      <c r="C9" s="323" t="s">
        <v>113</v>
      </c>
      <c r="D9" s="388">
        <v>410</v>
      </c>
      <c r="E9" s="389">
        <v>12.3</v>
      </c>
      <c r="F9" s="389">
        <v>0</v>
      </c>
      <c r="G9" s="389">
        <v>29.73</v>
      </c>
      <c r="H9" s="389">
        <v>0</v>
      </c>
      <c r="I9" s="389">
        <v>0</v>
      </c>
      <c r="J9" s="390">
        <f>SUM(E9:I9)</f>
        <v>42.03</v>
      </c>
      <c r="K9" s="391">
        <f>+D9-J9</f>
        <v>367.97</v>
      </c>
      <c r="L9" s="379"/>
    </row>
    <row r="10" spans="2:12" ht="47.25" customHeight="1" x14ac:dyDescent="0.2">
      <c r="B10" s="62">
        <v>2</v>
      </c>
      <c r="C10" s="330" t="s">
        <v>97</v>
      </c>
      <c r="D10" s="392">
        <v>580</v>
      </c>
      <c r="E10" s="375">
        <v>17.399999999999999</v>
      </c>
      <c r="F10" s="375">
        <v>0</v>
      </c>
      <c r="G10" s="375">
        <v>0</v>
      </c>
      <c r="H10" s="374">
        <v>43.5</v>
      </c>
      <c r="I10" s="308">
        <v>22.38</v>
      </c>
      <c r="J10" s="374">
        <f>SUM(E10:I10)</f>
        <v>83.28</v>
      </c>
      <c r="K10" s="393">
        <f>+D10-J10</f>
        <v>496.72</v>
      </c>
      <c r="L10" s="379"/>
    </row>
    <row r="11" spans="2:12" ht="47.25" customHeight="1" thickBot="1" x14ac:dyDescent="0.25">
      <c r="B11" s="195">
        <v>3</v>
      </c>
      <c r="C11" s="380" t="s">
        <v>36</v>
      </c>
      <c r="D11" s="394">
        <v>475</v>
      </c>
      <c r="E11" s="395">
        <v>14.25</v>
      </c>
      <c r="F11" s="396">
        <v>0</v>
      </c>
      <c r="G11" s="396">
        <v>0</v>
      </c>
      <c r="H11" s="374">
        <v>35.630000000000003</v>
      </c>
      <c r="I11" s="308">
        <v>0</v>
      </c>
      <c r="J11" s="374">
        <f>SUM(E11:I11)</f>
        <v>49.88</v>
      </c>
      <c r="K11" s="393">
        <f>+D11-J11</f>
        <v>425.12</v>
      </c>
      <c r="L11" s="379"/>
    </row>
    <row r="12" spans="2:12" ht="47.25" customHeight="1" x14ac:dyDescent="0.2">
      <c r="B12" s="259">
        <v>4</v>
      </c>
      <c r="C12" s="380" t="s">
        <v>36</v>
      </c>
      <c r="D12" s="394">
        <v>370</v>
      </c>
      <c r="E12" s="395">
        <v>11.1</v>
      </c>
      <c r="F12" s="396">
        <v>26.83</v>
      </c>
      <c r="G12" s="396">
        <v>0</v>
      </c>
      <c r="H12" s="374">
        <v>0</v>
      </c>
      <c r="I12" s="309">
        <v>0</v>
      </c>
      <c r="J12" s="374">
        <f>SUM(E12:I12)</f>
        <v>37.93</v>
      </c>
      <c r="K12" s="393">
        <f>+D12-J12</f>
        <v>332.07</v>
      </c>
      <c r="L12" s="379"/>
    </row>
    <row r="13" spans="2:12" ht="47.25" customHeight="1" thickBot="1" x14ac:dyDescent="0.25">
      <c r="B13" s="62">
        <v>5</v>
      </c>
      <c r="C13" s="274" t="s">
        <v>36</v>
      </c>
      <c r="D13" s="397">
        <v>360</v>
      </c>
      <c r="E13" s="398">
        <v>10.8</v>
      </c>
      <c r="F13" s="398">
        <v>26.1</v>
      </c>
      <c r="G13" s="398">
        <v>0</v>
      </c>
      <c r="H13" s="399">
        <v>0</v>
      </c>
      <c r="I13" s="400">
        <v>0</v>
      </c>
      <c r="J13" s="399">
        <f>SUM(E13:I13)</f>
        <v>36.900000000000006</v>
      </c>
      <c r="K13" s="401">
        <f>+D13-J13</f>
        <v>323.10000000000002</v>
      </c>
      <c r="L13" s="298"/>
    </row>
    <row r="14" spans="2:12" ht="33" customHeight="1" thickBot="1" x14ac:dyDescent="0.3">
      <c r="B14" s="704" t="s">
        <v>9</v>
      </c>
      <c r="C14" s="705"/>
      <c r="D14" s="140">
        <f>SUM(D9:D13)</f>
        <v>2195</v>
      </c>
      <c r="E14" s="140">
        <f>SUM(E9:E13)</f>
        <v>65.850000000000009</v>
      </c>
      <c r="F14" s="140">
        <f>SUM(F9:F13)</f>
        <v>52.93</v>
      </c>
      <c r="G14" s="140">
        <f>SUM(G9:G13)</f>
        <v>29.73</v>
      </c>
      <c r="H14" s="140">
        <f>SUM(H9:H13)</f>
        <v>79.13</v>
      </c>
      <c r="I14" s="140">
        <f>SUM(I9:I13)</f>
        <v>22.38</v>
      </c>
      <c r="J14" s="140">
        <f>SUM(J9:J13)</f>
        <v>250.02</v>
      </c>
      <c r="K14" s="140">
        <f>SUM(K9:K13)</f>
        <v>1944.98</v>
      </c>
      <c r="L14" s="57" t="s">
        <v>64</v>
      </c>
    </row>
    <row r="15" spans="2:12" x14ac:dyDescent="0.2">
      <c r="B15" s="13"/>
      <c r="D15" s="14"/>
      <c r="E15" s="14"/>
      <c r="F15" s="14"/>
      <c r="G15" s="14"/>
      <c r="H15" s="14"/>
      <c r="I15" s="14"/>
      <c r="J15" s="14"/>
      <c r="K15" s="14"/>
      <c r="L15" s="5"/>
    </row>
    <row r="16" spans="2:12" x14ac:dyDescent="0.2">
      <c r="B16" s="13"/>
      <c r="D16" s="14"/>
      <c r="E16" s="14"/>
      <c r="F16" s="14"/>
      <c r="G16" s="14"/>
      <c r="H16" s="14"/>
      <c r="I16" s="14"/>
      <c r="J16" s="14"/>
      <c r="K16" s="14"/>
      <c r="L16" s="5"/>
    </row>
    <row r="17" spans="2:13" x14ac:dyDescent="0.2">
      <c r="B17" s="13"/>
      <c r="D17" s="14"/>
      <c r="E17" s="14"/>
      <c r="F17" s="14"/>
      <c r="G17" s="14"/>
      <c r="H17" s="14"/>
      <c r="I17" s="14"/>
      <c r="J17" s="14"/>
      <c r="K17" s="14"/>
      <c r="L17" s="5"/>
    </row>
    <row r="18" spans="2:13" x14ac:dyDescent="0.2">
      <c r="B18" s="13"/>
      <c r="D18" s="14"/>
      <c r="E18" s="14"/>
      <c r="F18" s="14"/>
      <c r="G18" s="14"/>
      <c r="H18" s="14"/>
      <c r="I18" s="14"/>
      <c r="J18" s="14"/>
      <c r="K18" s="14"/>
      <c r="L18" s="5"/>
    </row>
    <row r="19" spans="2:13" x14ac:dyDescent="0.2">
      <c r="B19" s="13"/>
      <c r="C19" s="795"/>
      <c r="D19" s="14"/>
      <c r="E19" s="14"/>
      <c r="F19" s="14"/>
      <c r="G19" s="14"/>
      <c r="H19" s="14"/>
      <c r="I19" s="14"/>
      <c r="J19" s="14"/>
      <c r="K19" s="14"/>
      <c r="L19" s="5"/>
    </row>
    <row r="20" spans="2:13" x14ac:dyDescent="0.2">
      <c r="B20" s="13"/>
      <c r="C20" s="795" t="str">
        <f>DESPACHO!C18</f>
        <v>SR. HERNAN JOSE TORRES ROMERO</v>
      </c>
      <c r="D20" s="14"/>
      <c r="E20" s="14"/>
      <c r="F20" s="14" t="str">
        <f>DESPACHO!F18</f>
        <v>LICDA. NAHIN ARNELGE FERRUFINO BENITEZ</v>
      </c>
      <c r="G20" s="14"/>
      <c r="H20" s="14"/>
      <c r="I20" s="14"/>
      <c r="J20" s="14" t="str">
        <f>DESPACHO!J18</f>
        <v>LICDA. GLORIA ISABEL VASQUEZ</v>
      </c>
      <c r="K20" s="14"/>
      <c r="L20" s="5"/>
    </row>
    <row r="21" spans="2:13" x14ac:dyDescent="0.2">
      <c r="B21" s="13"/>
      <c r="C21" s="795" t="str">
        <f>DESPACHO!C19</f>
        <v>SINDICO MUNICIPAL</v>
      </c>
      <c r="D21" s="14"/>
      <c r="E21" s="14"/>
      <c r="F21" s="14" t="str">
        <f>DESPACHO!F19</f>
        <v>ALCALDE MUNICIPAL</v>
      </c>
      <c r="G21" s="14"/>
      <c r="H21" s="14"/>
      <c r="I21" s="14"/>
      <c r="J21" s="14" t="str">
        <f>DESPACHO!J19</f>
        <v>CONTADORA MPAL</v>
      </c>
      <c r="K21" s="14"/>
      <c r="L21" s="5"/>
    </row>
    <row r="22" spans="2:13" x14ac:dyDescent="0.2">
      <c r="B22" s="13"/>
      <c r="C22" s="795"/>
      <c r="D22" s="14"/>
      <c r="E22" s="14"/>
      <c r="F22" s="14"/>
      <c r="G22" s="14"/>
      <c r="H22" s="14"/>
      <c r="I22" s="14"/>
      <c r="J22" s="14"/>
      <c r="K22" s="14"/>
      <c r="L22" s="5"/>
    </row>
    <row r="23" spans="2:13" x14ac:dyDescent="0.2">
      <c r="B23" s="13"/>
      <c r="C23" s="795"/>
      <c r="D23" s="14"/>
      <c r="E23" s="14"/>
      <c r="F23" s="14"/>
      <c r="G23" s="14"/>
      <c r="H23" s="14"/>
      <c r="I23" s="14"/>
      <c r="J23" s="14"/>
      <c r="K23" s="14"/>
      <c r="L23" s="5"/>
    </row>
    <row r="24" spans="2:13" ht="15" x14ac:dyDescent="0.2">
      <c r="B24" s="39"/>
      <c r="C24" s="795"/>
      <c r="D24" s="5"/>
      <c r="E24" s="5"/>
      <c r="F24" s="5"/>
      <c r="G24" s="5"/>
      <c r="H24" s="5"/>
      <c r="I24" s="39"/>
      <c r="J24" s="39"/>
      <c r="K24" s="39"/>
      <c r="L24" s="39"/>
      <c r="M24" s="39"/>
    </row>
    <row r="25" spans="2:13" ht="15" x14ac:dyDescent="0.2">
      <c r="B25" s="39"/>
      <c r="C25" s="795" t="str">
        <f>DESPACHO!D23</f>
        <v>LICDA. CARINA PATRICIA FLORES</v>
      </c>
      <c r="D25" s="5"/>
      <c r="E25" s="5"/>
      <c r="F25" s="5"/>
      <c r="G25" s="5" t="str">
        <f>DESPACHO!H23</f>
        <v>SR. MARIO ALBERTO DIAZ</v>
      </c>
      <c r="H25" s="5"/>
      <c r="I25" s="39"/>
      <c r="J25" s="39"/>
      <c r="K25" s="39"/>
      <c r="L25" s="39"/>
      <c r="M25" s="39"/>
    </row>
    <row r="26" spans="2:13" ht="15.75" x14ac:dyDescent="0.25">
      <c r="B26" s="137"/>
      <c r="C26" s="795" t="str">
        <f>DESPACHO!D24</f>
        <v>JEFA DE DESARROLLO HUMANO</v>
      </c>
      <c r="D26" s="5"/>
      <c r="E26" s="5"/>
      <c r="F26" s="5"/>
      <c r="G26" s="5" t="str">
        <f>DESPACHO!H24</f>
        <v>TESORERO MPAL.</v>
      </c>
      <c r="H26" s="5"/>
      <c r="I26" s="137"/>
      <c r="J26" s="39"/>
      <c r="K26" s="39"/>
      <c r="L26" s="39"/>
      <c r="M26" s="39"/>
    </row>
    <row r="27" spans="2:13" ht="15.75" x14ac:dyDescent="0.25">
      <c r="B27" s="137"/>
      <c r="C27" s="795"/>
      <c r="D27" s="5"/>
      <c r="E27" s="5"/>
      <c r="F27" s="5"/>
      <c r="G27" s="5"/>
      <c r="H27" s="5"/>
      <c r="I27" s="137"/>
      <c r="J27" s="39"/>
      <c r="K27" s="39"/>
      <c r="L27" s="39"/>
      <c r="M27" s="39"/>
    </row>
    <row r="28" spans="2:13" ht="15.75" customHeight="1" x14ac:dyDescent="0.25">
      <c r="B28" s="137"/>
      <c r="C28" s="337"/>
      <c r="D28" s="39"/>
      <c r="E28" s="39"/>
      <c r="F28" s="39"/>
      <c r="G28" s="39"/>
      <c r="H28" s="39"/>
      <c r="I28" s="39"/>
      <c r="M28" s="39"/>
    </row>
    <row r="29" spans="2:13" ht="15.75" x14ac:dyDescent="0.25">
      <c r="B29" s="39"/>
      <c r="C29" s="337"/>
      <c r="D29" s="39"/>
      <c r="E29" s="137"/>
      <c r="F29" s="137"/>
      <c r="G29" s="137"/>
      <c r="H29" s="39"/>
      <c r="I29" s="39"/>
      <c r="M29" s="39"/>
    </row>
    <row r="30" spans="2:13" ht="15.75" x14ac:dyDescent="0.25">
      <c r="B30" s="39"/>
      <c r="C30" s="337"/>
      <c r="D30" s="39"/>
      <c r="E30" s="137"/>
      <c r="F30" s="137"/>
      <c r="G30" s="137"/>
      <c r="H30" s="39"/>
      <c r="I30" s="39"/>
      <c r="J30" s="124"/>
      <c r="K30" s="39"/>
      <c r="L30" s="39"/>
      <c r="M30" s="39"/>
    </row>
    <row r="31" spans="2:13" ht="15.75" x14ac:dyDescent="0.25">
      <c r="B31" s="39"/>
      <c r="C31" s="337"/>
      <c r="D31" s="39"/>
      <c r="E31" s="137"/>
      <c r="F31" s="137"/>
      <c r="G31" s="137"/>
      <c r="H31" s="39"/>
      <c r="I31" s="39"/>
      <c r="J31" s="39"/>
      <c r="K31" s="39"/>
      <c r="L31" s="39"/>
      <c r="M31" s="39"/>
    </row>
    <row r="32" spans="2:13" ht="14.25" x14ac:dyDescent="0.2">
      <c r="B32" s="35"/>
      <c r="C32" s="158"/>
      <c r="D32" s="35"/>
      <c r="E32" s="35"/>
      <c r="F32" s="35"/>
      <c r="G32" s="35"/>
      <c r="H32" s="35"/>
      <c r="I32" s="35"/>
      <c r="J32" s="35"/>
      <c r="K32" s="35"/>
      <c r="L32" s="35"/>
    </row>
    <row r="33" spans="2:12" x14ac:dyDescent="0.2">
      <c r="B33" s="1"/>
      <c r="C33" s="238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">
      <c r="B34" s="1"/>
      <c r="C34" s="238"/>
      <c r="D34" s="1"/>
      <c r="E34" s="1"/>
      <c r="F34" s="1"/>
      <c r="G34" s="1"/>
      <c r="H34" s="1"/>
      <c r="I34" s="1"/>
      <c r="J34" s="1"/>
      <c r="K34" s="1"/>
      <c r="L34" s="1"/>
    </row>
  </sheetData>
  <mergeCells count="2">
    <mergeCell ref="B8:L8"/>
    <mergeCell ref="B14:C14"/>
  </mergeCells>
  <printOptions horizontalCentered="1"/>
  <pageMargins left="0" right="0" top="0.78740157480314965" bottom="0.19685039370078741" header="0.19685039370078741" footer="0"/>
  <pageSetup paperSize="5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B5:K33"/>
  <sheetViews>
    <sheetView topLeftCell="A14" zoomScale="70" zoomScaleNormal="70" zoomScaleSheetLayoutView="100" zoomScalePageLayoutView="85" workbookViewId="0">
      <selection activeCell="H20" sqref="H20"/>
    </sheetView>
  </sheetViews>
  <sheetFormatPr baseColWidth="10" defaultRowHeight="12.75" x14ac:dyDescent="0.2"/>
  <cols>
    <col min="1" max="1" width="2.28515625" style="6" customWidth="1"/>
    <col min="2" max="2" width="5.140625" style="6" customWidth="1"/>
    <col min="3" max="3" width="17.28515625" style="145" customWidth="1"/>
    <col min="4" max="4" width="15.85546875" style="6" customWidth="1"/>
    <col min="5" max="5" width="14.28515625" style="6" customWidth="1"/>
    <col min="6" max="7" width="13.42578125" style="6" customWidth="1"/>
    <col min="8" max="8" width="13.42578125" style="145" customWidth="1"/>
    <col min="9" max="9" width="17.7109375" style="6" customWidth="1"/>
    <col min="10" max="10" width="16.7109375" style="6" customWidth="1"/>
    <col min="11" max="11" width="31.28515625" style="6" customWidth="1"/>
    <col min="12" max="16384" width="11.42578125" style="6"/>
  </cols>
  <sheetData>
    <row r="5" spans="2:11" ht="16.5" customHeight="1" x14ac:dyDescent="0.35">
      <c r="B5" s="114"/>
      <c r="C5" s="239"/>
      <c r="D5" s="36" t="str">
        <f>'GERENCIA GRAL'!E5</f>
        <v>PLANILLA DE SUELDO 2019.</v>
      </c>
      <c r="E5" s="36"/>
      <c r="F5" s="55"/>
      <c r="G5" s="55"/>
      <c r="H5" s="146"/>
      <c r="I5" s="70"/>
      <c r="J5" s="69"/>
    </row>
    <row r="6" spans="2:11" ht="16.5" thickBot="1" x14ac:dyDescent="0.3">
      <c r="B6" s="114"/>
      <c r="C6" s="239"/>
      <c r="D6" s="55"/>
      <c r="E6" s="55"/>
      <c r="F6" s="55"/>
      <c r="G6" s="55"/>
      <c r="H6" s="146"/>
      <c r="I6" s="68"/>
      <c r="J6" s="71"/>
      <c r="K6" s="55"/>
    </row>
    <row r="7" spans="2:11" ht="75.75" customHeight="1" thickBot="1" x14ac:dyDescent="0.25">
      <c r="B7" s="494" t="s">
        <v>14</v>
      </c>
      <c r="C7" s="243" t="s">
        <v>1</v>
      </c>
      <c r="D7" s="244" t="s">
        <v>22</v>
      </c>
      <c r="E7" s="244" t="s">
        <v>2</v>
      </c>
      <c r="F7" s="244" t="s">
        <v>17</v>
      </c>
      <c r="G7" s="244" t="s">
        <v>23</v>
      </c>
      <c r="H7" s="243" t="s">
        <v>4</v>
      </c>
      <c r="I7" s="244" t="s">
        <v>24</v>
      </c>
      <c r="J7" s="244" t="s">
        <v>19</v>
      </c>
      <c r="K7" s="245" t="s">
        <v>25</v>
      </c>
    </row>
    <row r="8" spans="2:11" ht="22.5" customHeight="1" thickBot="1" x14ac:dyDescent="0.25">
      <c r="B8" s="706" t="s">
        <v>28</v>
      </c>
      <c r="C8" s="707"/>
      <c r="D8" s="707"/>
      <c r="E8" s="707"/>
      <c r="F8" s="707"/>
      <c r="G8" s="707"/>
      <c r="H8" s="707"/>
      <c r="I8" s="707"/>
      <c r="J8" s="707"/>
      <c r="K8" s="708"/>
    </row>
    <row r="9" spans="2:11" ht="55.5" customHeight="1" x14ac:dyDescent="0.3">
      <c r="B9" s="176">
        <v>1</v>
      </c>
      <c r="C9" s="430" t="s">
        <v>45</v>
      </c>
      <c r="D9" s="431">
        <v>940</v>
      </c>
      <c r="E9" s="432">
        <v>28.2</v>
      </c>
      <c r="F9" s="433">
        <v>68.150000000000006</v>
      </c>
      <c r="G9" s="434" t="s">
        <v>61</v>
      </c>
      <c r="H9" s="432">
        <v>54.84</v>
      </c>
      <c r="I9" s="432">
        <f>SUM(E9:H9)</f>
        <v>151.19</v>
      </c>
      <c r="J9" s="598">
        <f>D9-I9</f>
        <v>788.81</v>
      </c>
      <c r="K9" s="599"/>
    </row>
    <row r="10" spans="2:11" ht="55.5" customHeight="1" x14ac:dyDescent="0.3">
      <c r="B10" s="188">
        <v>2</v>
      </c>
      <c r="C10" s="594" t="s">
        <v>153</v>
      </c>
      <c r="D10" s="416">
        <v>725</v>
      </c>
      <c r="E10" s="595">
        <v>21.75</v>
      </c>
      <c r="F10" s="596" t="s">
        <v>154</v>
      </c>
      <c r="G10" s="597">
        <v>52.56</v>
      </c>
      <c r="H10" s="420">
        <v>35.54</v>
      </c>
      <c r="I10" s="432">
        <f>SUM(E10:H10)</f>
        <v>109.85</v>
      </c>
      <c r="J10" s="598">
        <f>D10-I10</f>
        <v>615.15</v>
      </c>
      <c r="K10" s="600"/>
    </row>
    <row r="11" spans="2:11" ht="60" customHeight="1" thickBot="1" x14ac:dyDescent="0.35">
      <c r="B11" s="175">
        <v>3</v>
      </c>
      <c r="C11" s="435" t="s">
        <v>78</v>
      </c>
      <c r="D11" s="436">
        <v>350</v>
      </c>
      <c r="E11" s="437">
        <v>10.5</v>
      </c>
      <c r="F11" s="433">
        <v>25.38</v>
      </c>
      <c r="G11" s="438">
        <v>0</v>
      </c>
      <c r="H11" s="439">
        <v>0</v>
      </c>
      <c r="I11" s="432">
        <f>SUM(E11:H11)</f>
        <v>35.879999999999995</v>
      </c>
      <c r="J11" s="598">
        <f>D11-I11</f>
        <v>314.12</v>
      </c>
      <c r="K11" s="601"/>
    </row>
    <row r="12" spans="2:11" ht="23.25" customHeight="1" thickBot="1" x14ac:dyDescent="0.25">
      <c r="B12" s="709" t="s">
        <v>35</v>
      </c>
      <c r="C12" s="710"/>
      <c r="D12" s="710"/>
      <c r="E12" s="710"/>
      <c r="F12" s="710"/>
      <c r="G12" s="710"/>
      <c r="H12" s="710"/>
      <c r="I12" s="710"/>
      <c r="J12" s="710"/>
      <c r="K12" s="711"/>
    </row>
    <row r="13" spans="2:11" ht="58.5" customHeight="1" x14ac:dyDescent="0.2">
      <c r="B13" s="339">
        <v>4</v>
      </c>
      <c r="C13" s="410" t="s">
        <v>86</v>
      </c>
      <c r="D13" s="411">
        <v>940</v>
      </c>
      <c r="E13" s="412">
        <v>28.2</v>
      </c>
      <c r="F13" s="412">
        <v>0</v>
      </c>
      <c r="G13" s="412">
        <v>68.150000000000006</v>
      </c>
      <c r="H13" s="413">
        <v>54.84</v>
      </c>
      <c r="I13" s="414">
        <f t="shared" ref="I13:I19" si="0">SUM(E13:H13)</f>
        <v>151.19</v>
      </c>
      <c r="J13" s="602">
        <f t="shared" ref="J13:J19" si="1">D13-I13</f>
        <v>788.81</v>
      </c>
      <c r="K13" s="605"/>
    </row>
    <row r="14" spans="2:11" ht="60" customHeight="1" x14ac:dyDescent="0.3">
      <c r="B14" s="269">
        <v>5</v>
      </c>
      <c r="C14" s="415" t="s">
        <v>76</v>
      </c>
      <c r="D14" s="416">
        <v>400</v>
      </c>
      <c r="E14" s="417">
        <v>12</v>
      </c>
      <c r="F14" s="418">
        <v>29</v>
      </c>
      <c r="G14" s="419">
        <v>0</v>
      </c>
      <c r="H14" s="387">
        <v>0</v>
      </c>
      <c r="I14" s="420">
        <f t="shared" si="0"/>
        <v>41</v>
      </c>
      <c r="J14" s="603">
        <f t="shared" si="1"/>
        <v>359</v>
      </c>
      <c r="K14" s="606"/>
    </row>
    <row r="15" spans="2:11" ht="60.75" customHeight="1" x14ac:dyDescent="0.3">
      <c r="B15" s="188">
        <v>6</v>
      </c>
      <c r="C15" s="415" t="s">
        <v>78</v>
      </c>
      <c r="D15" s="416">
        <v>480</v>
      </c>
      <c r="E15" s="417">
        <v>14.4</v>
      </c>
      <c r="F15" s="418">
        <v>34.799999999999997</v>
      </c>
      <c r="G15" s="419">
        <v>0</v>
      </c>
      <c r="H15" s="387">
        <v>0</v>
      </c>
      <c r="I15" s="420">
        <f t="shared" si="0"/>
        <v>49.199999999999996</v>
      </c>
      <c r="J15" s="603">
        <f t="shared" si="1"/>
        <v>430.8</v>
      </c>
      <c r="K15" s="606"/>
    </row>
    <row r="16" spans="2:11" ht="59.25" customHeight="1" x14ac:dyDescent="0.3">
      <c r="B16" s="188">
        <v>7</v>
      </c>
      <c r="C16" s="421" t="s">
        <v>51</v>
      </c>
      <c r="D16" s="422">
        <v>350</v>
      </c>
      <c r="E16" s="423">
        <v>10.5</v>
      </c>
      <c r="F16" s="418">
        <v>25.38</v>
      </c>
      <c r="G16" s="419">
        <v>0</v>
      </c>
      <c r="H16" s="387">
        <v>0</v>
      </c>
      <c r="I16" s="420">
        <f t="shared" si="0"/>
        <v>35.879999999999995</v>
      </c>
      <c r="J16" s="603">
        <f t="shared" si="1"/>
        <v>314.12</v>
      </c>
      <c r="K16" s="606"/>
    </row>
    <row r="17" spans="2:11" ht="60.75" customHeight="1" x14ac:dyDescent="0.3">
      <c r="B17" s="188">
        <v>8</v>
      </c>
      <c r="C17" s="421" t="s">
        <v>51</v>
      </c>
      <c r="D17" s="416">
        <v>350</v>
      </c>
      <c r="E17" s="423">
        <v>10.5</v>
      </c>
      <c r="F17" s="418">
        <v>25.38</v>
      </c>
      <c r="G17" s="419">
        <v>0</v>
      </c>
      <c r="H17" s="387">
        <v>0</v>
      </c>
      <c r="I17" s="420">
        <f t="shared" si="0"/>
        <v>35.879999999999995</v>
      </c>
      <c r="J17" s="603">
        <f t="shared" si="1"/>
        <v>314.12</v>
      </c>
      <c r="K17" s="606"/>
    </row>
    <row r="18" spans="2:11" ht="60.75" customHeight="1" x14ac:dyDescent="0.3">
      <c r="B18" s="188">
        <v>9</v>
      </c>
      <c r="C18" s="415" t="s">
        <v>76</v>
      </c>
      <c r="D18" s="416">
        <v>360</v>
      </c>
      <c r="E18" s="423">
        <v>10.8</v>
      </c>
      <c r="F18" s="418">
        <v>26.1</v>
      </c>
      <c r="G18" s="419">
        <v>0</v>
      </c>
      <c r="H18" s="387">
        <v>0</v>
      </c>
      <c r="I18" s="420">
        <f t="shared" si="0"/>
        <v>36.900000000000006</v>
      </c>
      <c r="J18" s="603">
        <f t="shared" si="1"/>
        <v>323.10000000000002</v>
      </c>
      <c r="K18" s="606"/>
    </row>
    <row r="19" spans="2:11" ht="60.75" customHeight="1" thickBot="1" x14ac:dyDescent="0.35">
      <c r="B19" s="268">
        <v>10</v>
      </c>
      <c r="C19" s="424" t="s">
        <v>76</v>
      </c>
      <c r="D19" s="425">
        <v>380</v>
      </c>
      <c r="E19" s="426">
        <v>11.4</v>
      </c>
      <c r="F19" s="426">
        <v>0</v>
      </c>
      <c r="G19" s="427">
        <v>27.55</v>
      </c>
      <c r="H19" s="428">
        <v>0</v>
      </c>
      <c r="I19" s="429">
        <f t="shared" si="0"/>
        <v>38.950000000000003</v>
      </c>
      <c r="J19" s="604">
        <f t="shared" si="1"/>
        <v>341.05</v>
      </c>
      <c r="K19" s="607"/>
    </row>
    <row r="20" spans="2:11" ht="41.25" customHeight="1" thickBot="1" x14ac:dyDescent="0.25">
      <c r="B20" s="802" t="s">
        <v>9</v>
      </c>
      <c r="C20" s="803"/>
      <c r="D20" s="440">
        <f>SUM(D9:D19)</f>
        <v>5275</v>
      </c>
      <c r="E20" s="440">
        <f>SUM(E9:E19)</f>
        <v>158.25000000000003</v>
      </c>
      <c r="F20" s="440">
        <f>SUM(F9:F19)</f>
        <v>234.18999999999997</v>
      </c>
      <c r="G20" s="440">
        <f>SUM(G9:G19)</f>
        <v>148.26000000000002</v>
      </c>
      <c r="H20" s="440">
        <f>SUM(H9:H19)</f>
        <v>145.22</v>
      </c>
      <c r="I20" s="440">
        <f>SUM(I9:I19)</f>
        <v>685.92</v>
      </c>
      <c r="J20" s="440">
        <f>SUM(J9:J19)</f>
        <v>4589.08</v>
      </c>
      <c r="K20" s="265" t="s">
        <v>63</v>
      </c>
    </row>
    <row r="21" spans="2:11" ht="15.75" x14ac:dyDescent="0.2">
      <c r="B21" s="54"/>
      <c r="C21" s="240"/>
      <c r="D21" s="73"/>
      <c r="E21" s="73"/>
      <c r="F21" s="73"/>
      <c r="G21" s="73"/>
      <c r="H21" s="147"/>
      <c r="I21" s="73"/>
      <c r="J21" s="73"/>
      <c r="K21" s="72"/>
    </row>
    <row r="22" spans="2:11" ht="15.75" x14ac:dyDescent="0.2">
      <c r="B22" s="54"/>
      <c r="C22" s="240"/>
      <c r="D22" s="73"/>
      <c r="E22" s="73"/>
      <c r="F22" s="73"/>
      <c r="G22" s="73"/>
      <c r="H22" s="147"/>
      <c r="I22" s="73"/>
      <c r="J22" s="73"/>
      <c r="K22" s="72" t="s">
        <v>50</v>
      </c>
    </row>
    <row r="23" spans="2:11" ht="15.75" x14ac:dyDescent="0.2">
      <c r="B23" s="54"/>
      <c r="C23" s="240"/>
      <c r="D23" s="73"/>
      <c r="E23" s="73"/>
      <c r="F23" s="73"/>
      <c r="G23" s="73"/>
      <c r="H23" s="147"/>
      <c r="I23" s="73"/>
      <c r="J23" s="73"/>
      <c r="K23" s="72"/>
    </row>
    <row r="24" spans="2:11" ht="15.75" x14ac:dyDescent="0.2">
      <c r="B24" s="54"/>
      <c r="C24" s="240" t="str">
        <f>'GERENCIA GRAL'!C20</f>
        <v>SR. HERNAN JOSE TORRES ROMERO</v>
      </c>
      <c r="D24" s="73"/>
      <c r="E24" s="73"/>
      <c r="F24" s="73" t="str">
        <f>'GERENCIA GRAL'!F20</f>
        <v>LICDA. NAHIN ARNELGE FERRUFINO BENITEZ</v>
      </c>
      <c r="G24" s="73"/>
      <c r="H24" s="147"/>
      <c r="I24" s="73"/>
      <c r="J24" s="73" t="str">
        <f>'GERENCIA GRAL'!J20</f>
        <v>LICDA. GLORIA ISABEL VASQUEZ</v>
      </c>
      <c r="K24" s="72"/>
    </row>
    <row r="25" spans="2:11" ht="15.75" x14ac:dyDescent="0.2">
      <c r="B25" s="54"/>
      <c r="C25" s="240" t="str">
        <f>'GERENCIA GRAL'!C21</f>
        <v>SINDICO MUNICIPAL</v>
      </c>
      <c r="D25" s="73"/>
      <c r="E25" s="73"/>
      <c r="F25" s="73" t="str">
        <f>'GERENCIA GRAL'!F21</f>
        <v>ALCALDE MUNICIPAL</v>
      </c>
      <c r="G25" s="73"/>
      <c r="H25" s="147"/>
      <c r="I25" s="73"/>
      <c r="J25" s="73" t="str">
        <f>'GERENCIA GRAL'!J21</f>
        <v>CONTADORA MPAL</v>
      </c>
      <c r="K25" s="72"/>
    </row>
    <row r="26" spans="2:11" ht="15.75" x14ac:dyDescent="0.2">
      <c r="B26" s="54"/>
      <c r="C26" s="240"/>
      <c r="D26" s="73"/>
      <c r="E26" s="73"/>
      <c r="F26" s="73"/>
      <c r="G26" s="73"/>
      <c r="H26" s="147"/>
      <c r="I26" s="73"/>
      <c r="J26" s="73"/>
      <c r="K26" s="72"/>
    </row>
    <row r="27" spans="2:11" ht="15.75" x14ac:dyDescent="0.2">
      <c r="B27" s="54"/>
      <c r="C27" s="240"/>
      <c r="D27" s="73"/>
      <c r="E27" s="73"/>
      <c r="F27" s="73"/>
      <c r="G27" s="73"/>
      <c r="H27" s="147"/>
      <c r="I27" s="73"/>
      <c r="J27" s="73"/>
      <c r="K27" s="72"/>
    </row>
    <row r="28" spans="2:11" ht="15.75" x14ac:dyDescent="0.2">
      <c r="B28" s="54"/>
      <c r="C28" s="240"/>
      <c r="D28" s="73" t="str">
        <f>'GERENCIA GRAL'!C25</f>
        <v>LICDA. CARINA PATRICIA FLORES</v>
      </c>
      <c r="E28" s="73"/>
      <c r="F28" s="73"/>
      <c r="G28" s="73"/>
      <c r="H28" s="147" t="str">
        <f>'GERENCIA GRAL'!G25</f>
        <v>SR. MARIO ALBERTO DIAZ</v>
      </c>
      <c r="I28" s="73"/>
      <c r="J28" s="73"/>
      <c r="K28" s="72"/>
    </row>
    <row r="29" spans="2:11" ht="15.75" x14ac:dyDescent="0.2">
      <c r="B29" s="54"/>
      <c r="C29" s="240"/>
      <c r="D29" s="73" t="str">
        <f>'GERENCIA GRAL'!C26</f>
        <v>JEFA DE DESARROLLO HUMANO</v>
      </c>
      <c r="E29" s="73"/>
      <c r="F29" s="73"/>
      <c r="G29" s="73"/>
      <c r="H29" s="147" t="str">
        <f>'GERENCIA GRAL'!G26</f>
        <v>TESORERO MPAL.</v>
      </c>
      <c r="I29" s="73"/>
      <c r="J29" s="73"/>
      <c r="K29" s="72"/>
    </row>
    <row r="30" spans="2:11" ht="15.75" x14ac:dyDescent="0.25">
      <c r="B30" s="17"/>
      <c r="C30" s="150"/>
      <c r="D30" s="33"/>
      <c r="E30" s="33"/>
      <c r="F30" s="33"/>
      <c r="G30" s="33"/>
      <c r="H30" s="150"/>
      <c r="I30" s="33"/>
      <c r="J30" s="33"/>
      <c r="K30" s="33"/>
    </row>
    <row r="31" spans="2:11" x14ac:dyDescent="0.2">
      <c r="B31" s="17"/>
      <c r="C31" s="148"/>
      <c r="D31" s="17"/>
      <c r="E31" s="17"/>
      <c r="F31" s="17"/>
      <c r="G31" s="17"/>
      <c r="H31" s="148"/>
      <c r="I31" s="17"/>
      <c r="J31" s="17"/>
      <c r="K31" s="17"/>
    </row>
    <row r="32" spans="2:11" ht="15.75" x14ac:dyDescent="0.25">
      <c r="I32" s="100"/>
    </row>
    <row r="33" spans="9:9" ht="15.75" x14ac:dyDescent="0.25">
      <c r="I33" s="100"/>
    </row>
  </sheetData>
  <mergeCells count="3">
    <mergeCell ref="B8:K8"/>
    <mergeCell ref="B12:K12"/>
    <mergeCell ref="B20:C20"/>
  </mergeCells>
  <printOptions horizontalCentered="1"/>
  <pageMargins left="0.39370078740157483" right="0.23622047244094491" top="0.35433070866141736" bottom="0.35433070866141736" header="0.11811023622047245" footer="0"/>
  <pageSetup paperSize="5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3:N28"/>
  <sheetViews>
    <sheetView topLeftCell="A9" zoomScale="68" zoomScaleNormal="68" workbookViewId="0">
      <pane xSplit="28320" topLeftCell="AD1"/>
      <selection activeCell="E17" sqref="E17"/>
      <selection pane="topRight" activeCell="AD1" sqref="AD1"/>
    </sheetView>
  </sheetViews>
  <sheetFormatPr baseColWidth="10" defaultRowHeight="12.75" x14ac:dyDescent="0.2"/>
  <cols>
    <col min="1" max="1" width="1.7109375" style="6" customWidth="1"/>
    <col min="2" max="2" width="4.7109375" style="6" customWidth="1"/>
    <col min="3" max="3" width="15.7109375" style="145" customWidth="1"/>
    <col min="4" max="4" width="15.140625" style="6" customWidth="1"/>
    <col min="5" max="9" width="12.7109375" style="6" customWidth="1"/>
    <col min="10" max="10" width="14.85546875" style="6" customWidth="1"/>
    <col min="11" max="11" width="15" style="6" customWidth="1"/>
    <col min="12" max="12" width="37.5703125" style="6" customWidth="1"/>
    <col min="13" max="16384" width="11.42578125" style="6"/>
  </cols>
  <sheetData>
    <row r="3" spans="2:14" ht="15" x14ac:dyDescent="0.25">
      <c r="B3" s="18"/>
      <c r="C3" s="149"/>
      <c r="D3" s="16"/>
      <c r="E3" s="15" t="str">
        <f>CONTABILIDAD!D5</f>
        <v>PLANILLA DE SUELDO 2019.</v>
      </c>
      <c r="F3" s="16"/>
      <c r="G3" s="16"/>
      <c r="H3" s="16"/>
      <c r="I3" s="19"/>
      <c r="J3" s="19"/>
      <c r="K3" s="19"/>
      <c r="L3" s="19"/>
    </row>
    <row r="4" spans="2:14" ht="15.75" thickBot="1" x14ac:dyDescent="0.3">
      <c r="B4" s="18"/>
      <c r="C4" s="149"/>
      <c r="D4" s="16"/>
      <c r="E4" s="16"/>
      <c r="F4" s="16"/>
      <c r="G4" s="16"/>
      <c r="H4" s="16"/>
      <c r="I4" s="19"/>
      <c r="J4" s="19"/>
      <c r="K4" s="19"/>
      <c r="L4" s="19"/>
    </row>
    <row r="5" spans="2:14" ht="100.5" customHeight="1" thickBot="1" x14ac:dyDescent="0.25">
      <c r="B5" s="90" t="s">
        <v>14</v>
      </c>
      <c r="C5" s="155" t="s">
        <v>29</v>
      </c>
      <c r="D5" s="220" t="s">
        <v>15</v>
      </c>
      <c r="E5" s="221" t="s">
        <v>16</v>
      </c>
      <c r="F5" s="220" t="s">
        <v>17</v>
      </c>
      <c r="G5" s="222" t="s">
        <v>53</v>
      </c>
      <c r="H5" s="222" t="s">
        <v>11</v>
      </c>
      <c r="I5" s="221" t="s">
        <v>4</v>
      </c>
      <c r="J5" s="629" t="s">
        <v>18</v>
      </c>
      <c r="K5" s="220" t="s">
        <v>19</v>
      </c>
      <c r="L5" s="223" t="s">
        <v>20</v>
      </c>
    </row>
    <row r="6" spans="2:14" ht="15.75" customHeight="1" thickBot="1" x14ac:dyDescent="0.25">
      <c r="B6" s="715" t="s">
        <v>37</v>
      </c>
      <c r="C6" s="716"/>
      <c r="D6" s="716"/>
      <c r="E6" s="716"/>
      <c r="F6" s="716"/>
      <c r="G6" s="716"/>
      <c r="H6" s="716"/>
      <c r="I6" s="716"/>
      <c r="J6" s="716"/>
      <c r="K6" s="716"/>
      <c r="L6" s="717"/>
    </row>
    <row r="7" spans="2:14" ht="60" customHeight="1" x14ac:dyDescent="0.2">
      <c r="B7" s="538">
        <v>1</v>
      </c>
      <c r="C7" s="403" t="s">
        <v>111</v>
      </c>
      <c r="D7" s="565">
        <v>600</v>
      </c>
      <c r="E7" s="566">
        <v>18</v>
      </c>
      <c r="F7" s="566">
        <v>0</v>
      </c>
      <c r="G7" s="567">
        <v>43.5</v>
      </c>
      <c r="H7" s="567">
        <v>0</v>
      </c>
      <c r="I7" s="568">
        <v>24.32</v>
      </c>
      <c r="J7" s="390">
        <f>SUM(E7:I7)</f>
        <v>85.82</v>
      </c>
      <c r="K7" s="390">
        <f>D7-J7</f>
        <v>514.18000000000006</v>
      </c>
      <c r="L7" s="628"/>
    </row>
    <row r="8" spans="2:14" ht="60" customHeight="1" x14ac:dyDescent="0.2">
      <c r="B8" s="62">
        <v>2</v>
      </c>
      <c r="C8" s="510" t="s">
        <v>161</v>
      </c>
      <c r="D8" s="309">
        <v>425</v>
      </c>
      <c r="E8" s="309">
        <v>12.75</v>
      </c>
      <c r="F8" s="309">
        <v>30.81</v>
      </c>
      <c r="G8" s="663">
        <v>0</v>
      </c>
      <c r="H8" s="663">
        <v>0</v>
      </c>
      <c r="I8" s="392">
        <v>0</v>
      </c>
      <c r="J8" s="374">
        <f>SUM(E8:I8)</f>
        <v>43.56</v>
      </c>
      <c r="K8" s="374">
        <f>D8-J8</f>
        <v>381.44</v>
      </c>
      <c r="L8" s="665"/>
    </row>
    <row r="9" spans="2:14" ht="60" customHeight="1" thickBot="1" x14ac:dyDescent="0.25">
      <c r="B9" s="666">
        <v>3</v>
      </c>
      <c r="C9" s="667" t="s">
        <v>161</v>
      </c>
      <c r="D9" s="400">
        <v>315</v>
      </c>
      <c r="E9" s="400">
        <v>9.4499999999999993</v>
      </c>
      <c r="F9" s="400">
        <v>0</v>
      </c>
      <c r="G9" s="409">
        <v>22.84</v>
      </c>
      <c r="H9" s="668">
        <v>0</v>
      </c>
      <c r="I9" s="409">
        <v>0</v>
      </c>
      <c r="J9" s="374">
        <f>SUM(E9:I9)</f>
        <v>32.29</v>
      </c>
      <c r="K9" s="374">
        <f>D9-J9</f>
        <v>282.70999999999998</v>
      </c>
      <c r="L9" s="669"/>
    </row>
    <row r="10" spans="2:14" ht="24.75" customHeight="1" thickBot="1" x14ac:dyDescent="0.25">
      <c r="B10" s="712" t="s">
        <v>40</v>
      </c>
      <c r="C10" s="713"/>
      <c r="D10" s="713"/>
      <c r="E10" s="713"/>
      <c r="F10" s="713"/>
      <c r="G10" s="713"/>
      <c r="H10" s="713"/>
      <c r="I10" s="713"/>
      <c r="J10" s="713"/>
      <c r="K10" s="713"/>
      <c r="L10" s="714"/>
      <c r="M10" s="186"/>
      <c r="N10" s="186"/>
    </row>
    <row r="11" spans="2:14" ht="60" customHeight="1" x14ac:dyDescent="0.2">
      <c r="B11" s="299">
        <v>4</v>
      </c>
      <c r="C11" s="403" t="s">
        <v>87</v>
      </c>
      <c r="D11" s="404">
        <v>1140</v>
      </c>
      <c r="E11" s="405">
        <v>30</v>
      </c>
      <c r="F11" s="405">
        <v>82.65</v>
      </c>
      <c r="G11" s="388">
        <v>0</v>
      </c>
      <c r="H11" s="388">
        <v>0</v>
      </c>
      <c r="I11" s="388">
        <v>86.42</v>
      </c>
      <c r="J11" s="390">
        <f>SUM(E11:I11)</f>
        <v>199.07</v>
      </c>
      <c r="K11" s="390">
        <f>D11-J11</f>
        <v>940.93000000000006</v>
      </c>
      <c r="L11" s="300"/>
      <c r="M11" s="186"/>
      <c r="N11" s="186"/>
    </row>
    <row r="12" spans="2:14" ht="60" customHeight="1" x14ac:dyDescent="0.2">
      <c r="B12" s="62">
        <v>5</v>
      </c>
      <c r="C12" s="406" t="s">
        <v>98</v>
      </c>
      <c r="D12" s="407">
        <v>515</v>
      </c>
      <c r="E12" s="308">
        <v>15.45</v>
      </c>
      <c r="F12" s="308">
        <v>37.340000000000003</v>
      </c>
      <c r="G12" s="392">
        <v>0</v>
      </c>
      <c r="H12" s="392">
        <v>0</v>
      </c>
      <c r="I12" s="392">
        <v>0</v>
      </c>
      <c r="J12" s="374">
        <f>SUM(E12:I12)</f>
        <v>52.790000000000006</v>
      </c>
      <c r="K12" s="374">
        <f>D12-J12</f>
        <v>462.21</v>
      </c>
      <c r="L12" s="170"/>
    </row>
    <row r="13" spans="2:14" ht="60" customHeight="1" x14ac:dyDescent="0.2">
      <c r="B13" s="142">
        <v>6</v>
      </c>
      <c r="C13" s="408" t="s">
        <v>98</v>
      </c>
      <c r="D13" s="310">
        <v>430</v>
      </c>
      <c r="E13" s="309">
        <v>12.9</v>
      </c>
      <c r="F13" s="309">
        <v>0</v>
      </c>
      <c r="G13" s="309">
        <v>31.18</v>
      </c>
      <c r="H13" s="309">
        <v>0</v>
      </c>
      <c r="I13" s="392">
        <v>0</v>
      </c>
      <c r="J13" s="374">
        <f>SUM(E13:I13)</f>
        <v>44.08</v>
      </c>
      <c r="K13" s="374">
        <f>D13-J13</f>
        <v>385.92</v>
      </c>
      <c r="L13" s="170"/>
    </row>
    <row r="14" spans="2:14" ht="60" customHeight="1" x14ac:dyDescent="0.2">
      <c r="B14" s="142">
        <v>7</v>
      </c>
      <c r="C14" s="408" t="s">
        <v>98</v>
      </c>
      <c r="D14" s="310">
        <v>430</v>
      </c>
      <c r="E14" s="377">
        <v>12.9</v>
      </c>
      <c r="F14" s="377">
        <v>0</v>
      </c>
      <c r="G14" s="377">
        <v>31.18</v>
      </c>
      <c r="H14" s="377">
        <v>0</v>
      </c>
      <c r="I14" s="402">
        <v>0</v>
      </c>
      <c r="J14" s="376">
        <f>SUM(E14:I14)</f>
        <v>44.08</v>
      </c>
      <c r="K14" s="376">
        <f>D14-J14</f>
        <v>385.92</v>
      </c>
      <c r="L14" s="185"/>
    </row>
    <row r="15" spans="2:14" ht="60" customHeight="1" thickBot="1" x14ac:dyDescent="0.25">
      <c r="B15" s="142">
        <v>8</v>
      </c>
      <c r="C15" s="804" t="s">
        <v>138</v>
      </c>
      <c r="D15" s="805">
        <v>410</v>
      </c>
      <c r="E15" s="447">
        <v>12.3</v>
      </c>
      <c r="F15" s="683">
        <v>0</v>
      </c>
      <c r="G15" s="402">
        <v>0</v>
      </c>
      <c r="H15" s="402">
        <v>24.6</v>
      </c>
      <c r="I15" s="402">
        <v>0</v>
      </c>
      <c r="J15" s="376">
        <f>SUM(E15:I15)</f>
        <v>36.900000000000006</v>
      </c>
      <c r="K15" s="376">
        <f>D15-J15</f>
        <v>373.1</v>
      </c>
      <c r="L15" s="185"/>
    </row>
    <row r="16" spans="2:14" ht="33" customHeight="1" thickBot="1" x14ac:dyDescent="0.25">
      <c r="B16" s="700" t="s">
        <v>9</v>
      </c>
      <c r="C16" s="701"/>
      <c r="D16" s="140">
        <f>SUM(D7:D15)</f>
        <v>4265</v>
      </c>
      <c r="E16" s="140">
        <f>SUM(E7:E15)</f>
        <v>123.75000000000001</v>
      </c>
      <c r="F16" s="140">
        <f>SUM(F7:F15)</f>
        <v>150.80000000000001</v>
      </c>
      <c r="G16" s="140">
        <f>SUM(G7:G15)</f>
        <v>128.70000000000002</v>
      </c>
      <c r="H16" s="140">
        <f>SUM(H7:H15)</f>
        <v>24.6</v>
      </c>
      <c r="I16" s="140">
        <f>SUM(I7:I15)</f>
        <v>110.74000000000001</v>
      </c>
      <c r="J16" s="140">
        <f>SUM(J7:J15)</f>
        <v>538.59</v>
      </c>
      <c r="K16" s="140">
        <f>SUM(K7:K15)</f>
        <v>3726.4100000000003</v>
      </c>
      <c r="L16" s="57" t="s">
        <v>64</v>
      </c>
    </row>
    <row r="17" spans="2:12" x14ac:dyDescent="0.2">
      <c r="B17" s="13"/>
      <c r="D17" s="14"/>
      <c r="E17" s="14"/>
      <c r="F17" s="14"/>
      <c r="G17" s="14"/>
      <c r="H17" s="14"/>
      <c r="I17" s="14"/>
      <c r="J17" s="14"/>
      <c r="K17" s="14"/>
      <c r="L17" s="5"/>
    </row>
    <row r="18" spans="2:12" x14ac:dyDescent="0.2">
      <c r="B18" s="13"/>
      <c r="D18" s="14"/>
      <c r="E18" s="14"/>
      <c r="F18" s="14"/>
      <c r="G18" s="14"/>
      <c r="H18" s="14"/>
      <c r="I18" s="14"/>
      <c r="J18" s="14"/>
      <c r="K18" s="14"/>
      <c r="L18" s="5"/>
    </row>
    <row r="19" spans="2:12" x14ac:dyDescent="0.2">
      <c r="B19" s="13"/>
      <c r="D19" s="14"/>
      <c r="E19" s="14"/>
      <c r="F19" s="14"/>
      <c r="G19" s="14"/>
      <c r="H19" s="14"/>
      <c r="I19" s="14"/>
      <c r="J19" s="14"/>
      <c r="K19" s="14"/>
      <c r="L19" s="5"/>
    </row>
    <row r="20" spans="2:12" ht="15.75" x14ac:dyDescent="0.25">
      <c r="B20" s="13"/>
      <c r="C20" s="337"/>
      <c r="D20" s="806"/>
      <c r="E20" s="806"/>
      <c r="F20" s="806"/>
      <c r="G20" s="806"/>
      <c r="H20" s="806"/>
      <c r="I20" s="806"/>
      <c r="J20" s="806"/>
      <c r="K20" s="806"/>
      <c r="L20" s="5"/>
    </row>
    <row r="21" spans="2:12" ht="15.75" x14ac:dyDescent="0.25">
      <c r="B21" s="13"/>
      <c r="C21" s="338" t="str">
        <f>CONTABILIDAD!C24</f>
        <v>SR. HERNAN JOSE TORRES ROMERO</v>
      </c>
      <c r="D21" s="806"/>
      <c r="E21" s="806"/>
      <c r="F21" s="806"/>
      <c r="G21" s="806" t="str">
        <f>CONTABILIDAD!F24</f>
        <v>LICDA. NAHIN ARNELGE FERRUFINO BENITEZ</v>
      </c>
      <c r="H21" s="806"/>
      <c r="I21" s="806"/>
      <c r="J21" s="806"/>
      <c r="K21" s="806"/>
      <c r="L21" s="5" t="str">
        <f>CONTABILIDAD!J24</f>
        <v>LICDA. GLORIA ISABEL VASQUEZ</v>
      </c>
    </row>
    <row r="22" spans="2:12" ht="15.75" x14ac:dyDescent="0.25">
      <c r="B22" s="13"/>
      <c r="C22" s="338" t="str">
        <f>CONTABILIDAD!C25</f>
        <v>SINDICO MUNICIPAL</v>
      </c>
      <c r="D22" s="806"/>
      <c r="E22" s="806"/>
      <c r="F22" s="806"/>
      <c r="G22" s="806" t="str">
        <f>CONTABILIDAD!F25</f>
        <v>ALCALDE MUNICIPAL</v>
      </c>
      <c r="H22" s="806"/>
      <c r="I22" s="806"/>
      <c r="J22" s="806"/>
      <c r="K22" s="806"/>
      <c r="L22" s="5" t="str">
        <f>CONTABILIDAD!J25</f>
        <v>CONTADORA MPAL</v>
      </c>
    </row>
    <row r="23" spans="2:12" ht="15.75" x14ac:dyDescent="0.25">
      <c r="B23" s="13"/>
      <c r="C23" s="337"/>
      <c r="D23" s="806"/>
      <c r="E23" s="806"/>
      <c r="F23" s="806"/>
      <c r="G23" s="806"/>
      <c r="H23" s="806"/>
      <c r="I23" s="806"/>
      <c r="J23" s="806"/>
      <c r="K23" s="806"/>
      <c r="L23" s="5"/>
    </row>
    <row r="24" spans="2:12" ht="15" x14ac:dyDescent="0.2">
      <c r="B24" s="1"/>
      <c r="C24" s="337"/>
      <c r="D24" s="39"/>
      <c r="E24" s="39"/>
      <c r="F24" s="39"/>
      <c r="G24" s="39"/>
      <c r="H24" s="39"/>
      <c r="I24" s="39"/>
      <c r="J24" s="39"/>
      <c r="K24" s="39"/>
      <c r="L24" s="1"/>
    </row>
    <row r="25" spans="2:12" ht="15" x14ac:dyDescent="0.2">
      <c r="B25" s="1"/>
      <c r="C25" s="337"/>
      <c r="D25" s="39"/>
      <c r="E25" s="39"/>
      <c r="F25" s="39"/>
      <c r="G25" s="39"/>
      <c r="H25" s="39"/>
      <c r="I25" s="39"/>
      <c r="J25" s="39"/>
      <c r="K25" s="39"/>
      <c r="L25" s="1"/>
    </row>
    <row r="26" spans="2:12" ht="15.75" x14ac:dyDescent="0.25">
      <c r="B26" s="1"/>
      <c r="C26" s="337"/>
      <c r="D26" s="137" t="str">
        <f>CONTABILIDAD!D28</f>
        <v>LICDA. CARINA PATRICIA FLORES</v>
      </c>
      <c r="E26" s="137"/>
      <c r="F26" s="137"/>
      <c r="G26" s="137" t="str">
        <f>CONTABILIDAD!H28</f>
        <v>SR. MARIO ALBERTO DIAZ</v>
      </c>
      <c r="H26" s="39"/>
      <c r="I26" s="39"/>
      <c r="J26" s="39"/>
      <c r="K26" s="39"/>
      <c r="L26" s="1"/>
    </row>
    <row r="27" spans="2:12" ht="15.75" x14ac:dyDescent="0.25">
      <c r="C27" s="337"/>
      <c r="D27" s="137" t="str">
        <f>CONTABILIDAD!D29</f>
        <v>JEFA DE DESARROLLO HUMANO</v>
      </c>
      <c r="E27" s="137"/>
      <c r="F27" s="137"/>
      <c r="G27" s="137" t="str">
        <f>CONTABILIDAD!H29</f>
        <v>TESORERO MPAL.</v>
      </c>
      <c r="H27" s="39"/>
      <c r="I27" s="39"/>
      <c r="J27" s="39"/>
      <c r="K27" s="39"/>
    </row>
    <row r="28" spans="2:12" x14ac:dyDescent="0.2">
      <c r="D28" s="5"/>
      <c r="E28" s="5"/>
      <c r="F28" s="5"/>
      <c r="G28" s="5"/>
    </row>
  </sheetData>
  <mergeCells count="3">
    <mergeCell ref="B10:L10"/>
    <mergeCell ref="B16:C16"/>
    <mergeCell ref="B6:L6"/>
  </mergeCells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N31"/>
  <sheetViews>
    <sheetView showWhiteSpace="0" topLeftCell="A7" zoomScale="73" zoomScaleNormal="73" zoomScaleSheetLayoutView="100" zoomScalePageLayoutView="85" workbookViewId="0">
      <selection activeCell="J8" sqref="J8"/>
    </sheetView>
  </sheetViews>
  <sheetFormatPr baseColWidth="10" defaultRowHeight="12.75" x14ac:dyDescent="0.2"/>
  <cols>
    <col min="1" max="1" width="3.85546875" style="6" customWidth="1"/>
    <col min="2" max="2" width="5" style="6" customWidth="1"/>
    <col min="3" max="3" width="24.28515625" style="145" customWidth="1"/>
    <col min="4" max="4" width="15.140625" style="6" customWidth="1"/>
    <col min="5" max="5" width="13.42578125" style="6" customWidth="1"/>
    <col min="6" max="6" width="12.5703125" style="6" customWidth="1"/>
    <col min="7" max="7" width="10.7109375" style="6" customWidth="1"/>
    <col min="8" max="8" width="11.85546875" style="6" customWidth="1"/>
    <col min="9" max="9" width="12.85546875" style="145" customWidth="1"/>
    <col min="10" max="10" width="16.85546875" style="6" customWidth="1"/>
    <col min="11" max="11" width="14.28515625" style="6" customWidth="1"/>
    <col min="12" max="12" width="24.85546875" style="6" customWidth="1"/>
    <col min="13" max="16384" width="11.42578125" style="6"/>
  </cols>
  <sheetData>
    <row r="2" spans="2:12" ht="21" customHeight="1" x14ac:dyDescent="0.2">
      <c r="E2" s="5" t="str">
        <f>'DESARROLLO HNO'!E3</f>
        <v>PLANILLA DE SUELDO 2019.</v>
      </c>
    </row>
    <row r="3" spans="2:12" ht="16.5" thickBot="1" x14ac:dyDescent="0.3">
      <c r="B3" s="63"/>
      <c r="C3" s="236"/>
      <c r="D3" s="33"/>
      <c r="E3" s="33"/>
      <c r="F3" s="33"/>
      <c r="G3" s="33"/>
      <c r="H3" s="33"/>
      <c r="I3" s="150"/>
      <c r="J3" s="65"/>
      <c r="K3" s="66"/>
    </row>
    <row r="4" spans="2:12" s="39" customFormat="1" ht="82.5" customHeight="1" thickBot="1" x14ac:dyDescent="0.25">
      <c r="B4" s="497" t="s">
        <v>14</v>
      </c>
      <c r="C4" s="155" t="s">
        <v>1</v>
      </c>
      <c r="D4" s="92" t="s">
        <v>22</v>
      </c>
      <c r="E4" s="92" t="s">
        <v>2</v>
      </c>
      <c r="F4" s="92" t="s">
        <v>17</v>
      </c>
      <c r="G4" s="92" t="s">
        <v>23</v>
      </c>
      <c r="H4" s="92" t="s">
        <v>0</v>
      </c>
      <c r="I4" s="155" t="s">
        <v>4</v>
      </c>
      <c r="J4" s="92" t="s">
        <v>24</v>
      </c>
      <c r="K4" s="92" t="s">
        <v>19</v>
      </c>
      <c r="L4" s="498" t="s">
        <v>25</v>
      </c>
    </row>
    <row r="5" spans="2:12" ht="33.75" customHeight="1" thickBot="1" x14ac:dyDescent="0.25">
      <c r="B5" s="720" t="s">
        <v>120</v>
      </c>
      <c r="C5" s="721"/>
      <c r="D5" s="495">
        <f>SUM(D6:D11)</f>
        <v>3100</v>
      </c>
      <c r="E5" s="495">
        <f t="shared" ref="E5:J5" si="0">SUM(E6:E11)</f>
        <v>93</v>
      </c>
      <c r="F5" s="495">
        <f t="shared" si="0"/>
        <v>152.99</v>
      </c>
      <c r="G5" s="495">
        <f>SUM(G6:G11)</f>
        <v>46.4</v>
      </c>
      <c r="H5" s="495">
        <f>SUM(H6:H11)</f>
        <v>26.25</v>
      </c>
      <c r="I5" s="495">
        <f t="shared" si="0"/>
        <v>94.95</v>
      </c>
      <c r="J5" s="495">
        <f>SUM(J6:J11)</f>
        <v>413.59000000000003</v>
      </c>
      <c r="K5" s="495">
        <f>SUM(K6:K11)</f>
        <v>2686.41</v>
      </c>
      <c r="L5" s="496"/>
    </row>
    <row r="6" spans="2:12" ht="50.1" customHeight="1" x14ac:dyDescent="0.2">
      <c r="B6" s="195">
        <v>1</v>
      </c>
      <c r="C6" s="318" t="s">
        <v>74</v>
      </c>
      <c r="D6" s="319">
        <v>750</v>
      </c>
      <c r="E6" s="191">
        <v>22.5</v>
      </c>
      <c r="F6" s="191">
        <v>54.38</v>
      </c>
      <c r="G6" s="191">
        <v>0</v>
      </c>
      <c r="H6" s="270">
        <v>0</v>
      </c>
      <c r="I6" s="320">
        <v>37.78</v>
      </c>
      <c r="J6" s="270">
        <f>SUM(E6:I6)</f>
        <v>114.66</v>
      </c>
      <c r="K6" s="270">
        <f t="shared" ref="K6:K11" si="1">(D6-J6)</f>
        <v>635.34</v>
      </c>
      <c r="L6" s="341"/>
    </row>
    <row r="7" spans="2:12" ht="50.1" customHeight="1" x14ac:dyDescent="0.2">
      <c r="B7" s="62">
        <v>2</v>
      </c>
      <c r="C7" s="314" t="s">
        <v>72</v>
      </c>
      <c r="D7" s="441">
        <v>640</v>
      </c>
      <c r="E7" s="442">
        <v>19.2</v>
      </c>
      <c r="F7" s="60">
        <v>0</v>
      </c>
      <c r="G7" s="442">
        <v>46.4</v>
      </c>
      <c r="H7" s="59">
        <v>0</v>
      </c>
      <c r="I7" s="443">
        <v>27.91</v>
      </c>
      <c r="J7" s="270">
        <f>SUM(E7:I7)</f>
        <v>93.509999999999991</v>
      </c>
      <c r="K7" s="59">
        <f t="shared" si="1"/>
        <v>546.49</v>
      </c>
      <c r="L7" s="340"/>
    </row>
    <row r="8" spans="2:12" ht="50.1" customHeight="1" x14ac:dyDescent="0.2">
      <c r="B8" s="62">
        <v>3</v>
      </c>
      <c r="C8" s="315" t="s">
        <v>100</v>
      </c>
      <c r="D8" s="160">
        <v>655</v>
      </c>
      <c r="E8" s="60">
        <v>19.649999999999999</v>
      </c>
      <c r="F8" s="60">
        <v>47.49</v>
      </c>
      <c r="G8" s="442">
        <v>0</v>
      </c>
      <c r="H8" s="59">
        <v>0</v>
      </c>
      <c r="I8" s="230">
        <v>29.26</v>
      </c>
      <c r="J8" s="270">
        <f t="shared" ref="J6:J11" si="2">SUM(E8:I8)</f>
        <v>96.4</v>
      </c>
      <c r="K8" s="59">
        <f t="shared" si="1"/>
        <v>558.6</v>
      </c>
      <c r="L8" s="340"/>
    </row>
    <row r="9" spans="2:12" ht="50.1" customHeight="1" x14ac:dyDescent="0.2">
      <c r="B9" s="62">
        <v>4</v>
      </c>
      <c r="C9" s="315" t="s">
        <v>99</v>
      </c>
      <c r="D9" s="160">
        <v>350</v>
      </c>
      <c r="E9" s="60">
        <v>10.5</v>
      </c>
      <c r="F9" s="60" t="s">
        <v>61</v>
      </c>
      <c r="G9" s="60" t="s">
        <v>41</v>
      </c>
      <c r="H9" s="59">
        <v>26.25</v>
      </c>
      <c r="I9" s="321">
        <v>0</v>
      </c>
      <c r="J9" s="270">
        <f t="shared" si="2"/>
        <v>36.75</v>
      </c>
      <c r="K9" s="59">
        <f t="shared" si="1"/>
        <v>313.25</v>
      </c>
      <c r="L9" s="340"/>
    </row>
    <row r="10" spans="2:12" ht="50.1" customHeight="1" x14ac:dyDescent="0.2">
      <c r="B10" s="62">
        <v>5</v>
      </c>
      <c r="C10" s="315" t="s">
        <v>169</v>
      </c>
      <c r="D10" s="160">
        <v>390</v>
      </c>
      <c r="E10" s="60">
        <v>11.7</v>
      </c>
      <c r="F10" s="60">
        <v>28.28</v>
      </c>
      <c r="G10" s="60">
        <v>0</v>
      </c>
      <c r="H10" s="59">
        <v>0</v>
      </c>
      <c r="I10" s="321">
        <v>0</v>
      </c>
      <c r="J10" s="270">
        <f t="shared" si="2"/>
        <v>39.980000000000004</v>
      </c>
      <c r="K10" s="59">
        <f t="shared" si="1"/>
        <v>350.02</v>
      </c>
      <c r="L10" s="340"/>
    </row>
    <row r="11" spans="2:12" s="4" customFormat="1" ht="50.1" customHeight="1" thickBot="1" x14ac:dyDescent="0.25">
      <c r="B11" s="142">
        <v>6</v>
      </c>
      <c r="C11" s="322" t="s">
        <v>101</v>
      </c>
      <c r="D11" s="378">
        <v>315</v>
      </c>
      <c r="E11" s="444">
        <v>9.4499999999999993</v>
      </c>
      <c r="F11" s="444">
        <v>22.84</v>
      </c>
      <c r="G11" s="444">
        <v>0</v>
      </c>
      <c r="H11" s="444">
        <v>0</v>
      </c>
      <c r="I11" s="445">
        <v>0</v>
      </c>
      <c r="J11" s="270">
        <f t="shared" si="2"/>
        <v>32.29</v>
      </c>
      <c r="K11" s="58">
        <f t="shared" si="1"/>
        <v>282.70999999999998</v>
      </c>
      <c r="L11" s="342"/>
    </row>
    <row r="12" spans="2:12" s="4" customFormat="1" ht="39.75" customHeight="1" thickBot="1" x14ac:dyDescent="0.25">
      <c r="B12" s="718" t="s">
        <v>92</v>
      </c>
      <c r="C12" s="719"/>
      <c r="D12" s="381">
        <f>D13</f>
        <v>1040</v>
      </c>
      <c r="E12" s="381">
        <f>E13</f>
        <v>30</v>
      </c>
      <c r="F12" s="381">
        <f>F13</f>
        <v>75.400000000000006</v>
      </c>
      <c r="G12" s="381">
        <f t="shared" ref="G12:H12" si="3">G13</f>
        <v>0</v>
      </c>
      <c r="H12" s="381">
        <f t="shared" si="3"/>
        <v>0</v>
      </c>
      <c r="I12" s="381">
        <f>I13</f>
        <v>67.87</v>
      </c>
      <c r="J12" s="381">
        <f>J13</f>
        <v>173.27</v>
      </c>
      <c r="K12" s="381">
        <f>K13</f>
        <v>866.73</v>
      </c>
      <c r="L12" s="382"/>
    </row>
    <row r="13" spans="2:12" s="4" customFormat="1" ht="50.1" customHeight="1" thickBot="1" x14ac:dyDescent="0.25">
      <c r="B13" s="523">
        <v>7</v>
      </c>
      <c r="C13" s="522" t="s">
        <v>91</v>
      </c>
      <c r="D13" s="810">
        <v>1040</v>
      </c>
      <c r="E13" s="810">
        <v>30</v>
      </c>
      <c r="F13" s="810">
        <v>75.400000000000006</v>
      </c>
      <c r="G13" s="810">
        <v>0</v>
      </c>
      <c r="H13" s="810">
        <v>0</v>
      </c>
      <c r="I13" s="811">
        <v>67.87</v>
      </c>
      <c r="J13" s="812">
        <f>SUM(E13:I13)</f>
        <v>173.27</v>
      </c>
      <c r="K13" s="812">
        <f>(D13-J13)</f>
        <v>866.73</v>
      </c>
      <c r="L13" s="813"/>
    </row>
    <row r="14" spans="2:12" ht="50.1" customHeight="1" thickBot="1" x14ac:dyDescent="0.25">
      <c r="B14" s="700" t="s">
        <v>9</v>
      </c>
      <c r="C14" s="701"/>
      <c r="D14" s="814">
        <f>+D5+D12</f>
        <v>4140</v>
      </c>
      <c r="E14" s="814">
        <f>+E5+E12</f>
        <v>123</v>
      </c>
      <c r="F14" s="814">
        <f>+F5+F12</f>
        <v>228.39000000000001</v>
      </c>
      <c r="G14" s="814">
        <f>+G5+G12</f>
        <v>46.4</v>
      </c>
      <c r="H14" s="814">
        <f>+H5+H12</f>
        <v>26.25</v>
      </c>
      <c r="I14" s="814">
        <f>+I5+I12</f>
        <v>162.82</v>
      </c>
      <c r="J14" s="814">
        <f>+J5+J12</f>
        <v>586.86</v>
      </c>
      <c r="K14" s="814">
        <f>+K5+K12</f>
        <v>3553.14</v>
      </c>
      <c r="L14" s="815" t="s">
        <v>56</v>
      </c>
    </row>
    <row r="15" spans="2:12" x14ac:dyDescent="0.2">
      <c r="B15" s="22"/>
      <c r="C15" s="241"/>
      <c r="D15" s="24"/>
      <c r="E15" s="24"/>
      <c r="F15" s="24"/>
      <c r="G15" s="24"/>
      <c r="H15" s="24"/>
      <c r="I15" s="151"/>
      <c r="J15" s="24"/>
      <c r="K15" s="24"/>
      <c r="L15" s="23"/>
    </row>
    <row r="16" spans="2:12" x14ac:dyDescent="0.2">
      <c r="B16" s="22"/>
      <c r="C16" s="241"/>
      <c r="D16" s="24"/>
      <c r="E16" s="24"/>
      <c r="F16" s="24"/>
      <c r="G16" s="24"/>
      <c r="H16" s="24"/>
      <c r="I16" s="151"/>
      <c r="J16" s="24"/>
      <c r="K16" s="24"/>
      <c r="L16" s="23"/>
    </row>
    <row r="17" spans="2:14" x14ac:dyDescent="0.2">
      <c r="B17" s="22"/>
      <c r="C17" s="241"/>
      <c r="D17" s="24"/>
      <c r="E17" s="24"/>
      <c r="F17" s="24"/>
      <c r="G17" s="24"/>
      <c r="H17" s="24"/>
      <c r="I17" s="151"/>
      <c r="J17" s="24"/>
      <c r="K17" s="24"/>
      <c r="L17" s="23"/>
    </row>
    <row r="18" spans="2:14" ht="15.75" x14ac:dyDescent="0.2">
      <c r="B18" s="22"/>
      <c r="C18" s="807"/>
      <c r="D18" s="808"/>
      <c r="E18" s="808"/>
      <c r="F18" s="808"/>
      <c r="G18" s="808"/>
      <c r="H18" s="808"/>
      <c r="I18" s="151"/>
      <c r="J18" s="24"/>
      <c r="K18" s="24"/>
      <c r="L18" s="23"/>
    </row>
    <row r="19" spans="2:14" ht="15.75" x14ac:dyDescent="0.2">
      <c r="B19" s="22"/>
      <c r="C19" s="807"/>
      <c r="D19" s="808"/>
      <c r="E19" s="808"/>
      <c r="F19" s="808"/>
      <c r="G19" s="808"/>
      <c r="H19" s="808"/>
      <c r="I19" s="151"/>
      <c r="J19" s="24"/>
      <c r="K19" s="24"/>
      <c r="L19" s="23"/>
    </row>
    <row r="20" spans="2:14" ht="15.75" x14ac:dyDescent="0.2">
      <c r="B20" s="22"/>
      <c r="C20" s="807" t="str">
        <f>'DESARROLLO HNO'!C21</f>
        <v>SR. HERNAN JOSE TORRES ROMERO</v>
      </c>
      <c r="D20" s="808"/>
      <c r="E20" s="808" t="str">
        <f>'DESARROLLO HNO'!G21</f>
        <v>LICDA. NAHIN ARNELGE FERRUFINO BENITEZ</v>
      </c>
      <c r="F20" s="808"/>
      <c r="G20" s="808"/>
      <c r="H20" s="808"/>
      <c r="I20" s="809" t="str">
        <f>'DESARROLLO HNO'!L21</f>
        <v>LICDA. GLORIA ISABEL VASQUEZ</v>
      </c>
      <c r="J20" s="24"/>
      <c r="K20" s="24"/>
      <c r="L20" s="23"/>
    </row>
    <row r="21" spans="2:14" ht="15.75" x14ac:dyDescent="0.2">
      <c r="B21" s="22"/>
      <c r="C21" s="807" t="str">
        <f>'DESARROLLO HNO'!C22</f>
        <v>SINDICO MUNICIPAL</v>
      </c>
      <c r="D21" s="808"/>
      <c r="E21" s="808" t="str">
        <f>'DESARROLLO HNO'!G22</f>
        <v>ALCALDE MUNICIPAL</v>
      </c>
      <c r="F21" s="808"/>
      <c r="G21" s="808"/>
      <c r="H21" s="808"/>
      <c r="I21" s="809" t="str">
        <f>'DESARROLLO HNO'!L22</f>
        <v>CONTADORA MPAL</v>
      </c>
      <c r="J21" s="24"/>
      <c r="K21" s="24"/>
      <c r="L21" s="23"/>
    </row>
    <row r="22" spans="2:14" ht="15.75" x14ac:dyDescent="0.2">
      <c r="B22" s="22"/>
      <c r="C22" s="807"/>
      <c r="D22" s="808"/>
      <c r="E22" s="808"/>
      <c r="F22" s="808"/>
      <c r="G22" s="808"/>
      <c r="H22" s="808"/>
      <c r="I22" s="151"/>
      <c r="J22" s="24"/>
      <c r="K22" s="24"/>
      <c r="L22" s="23"/>
    </row>
    <row r="23" spans="2:14" ht="15.75" x14ac:dyDescent="0.25">
      <c r="B23" s="55"/>
      <c r="C23" s="337"/>
      <c r="D23" s="55"/>
      <c r="E23" s="39"/>
      <c r="F23" s="124"/>
      <c r="G23" s="124"/>
      <c r="H23" s="124"/>
      <c r="I23" s="146"/>
      <c r="K23" s="100"/>
      <c r="L23" s="100"/>
      <c r="M23" s="124"/>
      <c r="N23" s="124"/>
    </row>
    <row r="24" spans="2:14" s="35" customFormat="1" ht="15.75" x14ac:dyDescent="0.25">
      <c r="B24" s="20"/>
      <c r="C24" s="150" t="str">
        <f>'DESARROLLO HNO'!D26</f>
        <v>LICDA. CARINA PATRICIA FLORES</v>
      </c>
      <c r="D24" s="64"/>
      <c r="E24" s="33" t="str">
        <f>'DESARROLLO HNO'!G26</f>
        <v>SR. MARIO ALBERTO DIAZ</v>
      </c>
      <c r="F24" s="33"/>
      <c r="G24" s="33"/>
      <c r="H24" s="33"/>
      <c r="I24" s="152"/>
      <c r="J24" s="20"/>
      <c r="K24" s="20"/>
    </row>
    <row r="25" spans="2:14" s="35" customFormat="1" ht="15.75" x14ac:dyDescent="0.25">
      <c r="B25" s="20"/>
      <c r="C25" s="150" t="str">
        <f>'DESARROLLO HNO'!D27</f>
        <v>JEFA DE DESARROLLO HUMANO</v>
      </c>
      <c r="D25" s="33"/>
      <c r="E25" s="33" t="str">
        <f>'DESARROLLO HNO'!G27</f>
        <v>TESORERO MPAL.</v>
      </c>
      <c r="F25" s="33"/>
      <c r="G25" s="33"/>
      <c r="H25" s="33"/>
      <c r="I25" s="153"/>
    </row>
    <row r="26" spans="2:14" x14ac:dyDescent="0.2">
      <c r="B26" s="16"/>
      <c r="C26" s="149"/>
      <c r="D26" s="16"/>
      <c r="E26" s="16"/>
      <c r="F26" s="15"/>
      <c r="G26" s="15"/>
      <c r="H26" s="16"/>
      <c r="I26" s="149"/>
    </row>
    <row r="27" spans="2:14" x14ac:dyDescent="0.2">
      <c r="B27" s="16"/>
      <c r="C27" s="149"/>
      <c r="D27" s="16"/>
      <c r="E27" s="16"/>
      <c r="F27" s="15"/>
      <c r="G27" s="15"/>
      <c r="H27" s="16"/>
      <c r="I27" s="149"/>
      <c r="J27" s="16"/>
      <c r="K27" s="16"/>
      <c r="L27" s="16"/>
    </row>
    <row r="28" spans="2:14" x14ac:dyDescent="0.2">
      <c r="B28" s="25"/>
      <c r="C28" s="154"/>
      <c r="D28" s="25"/>
      <c r="E28" s="25"/>
      <c r="F28" s="26"/>
      <c r="G28" s="26"/>
      <c r="H28" s="25"/>
      <c r="I28" s="154"/>
      <c r="J28" s="25"/>
      <c r="K28" s="25"/>
      <c r="L28" s="25"/>
    </row>
    <row r="29" spans="2:14" x14ac:dyDescent="0.2">
      <c r="B29" s="17"/>
      <c r="C29" s="148"/>
      <c r="D29" s="17"/>
      <c r="E29" s="17"/>
      <c r="F29" s="17"/>
      <c r="G29" s="17"/>
      <c r="H29" s="17"/>
      <c r="I29" s="148"/>
      <c r="J29" s="17"/>
      <c r="K29" s="17"/>
      <c r="L29" s="17"/>
    </row>
    <row r="30" spans="2:14" x14ac:dyDescent="0.2">
      <c r="B30" s="17"/>
      <c r="C30" s="148"/>
      <c r="D30" s="17"/>
      <c r="E30" s="17"/>
      <c r="F30" s="17"/>
      <c r="G30" s="17"/>
      <c r="H30" s="17"/>
      <c r="I30" s="148"/>
      <c r="J30" s="17"/>
      <c r="K30" s="17"/>
      <c r="L30" s="17"/>
    </row>
    <row r="31" spans="2:14" x14ac:dyDescent="0.2">
      <c r="B31" s="17"/>
      <c r="C31" s="148"/>
      <c r="D31" s="17"/>
      <c r="E31" s="17"/>
      <c r="F31" s="17"/>
      <c r="G31" s="17"/>
      <c r="H31" s="17"/>
      <c r="I31" s="148"/>
      <c r="J31" s="17"/>
      <c r="K31" s="17"/>
      <c r="L31" s="17"/>
    </row>
  </sheetData>
  <mergeCells count="3">
    <mergeCell ref="B5:C5"/>
    <mergeCell ref="B14:C14"/>
    <mergeCell ref="B12:C12"/>
  </mergeCells>
  <printOptions horizontalCentered="1"/>
  <pageMargins left="0" right="0.15748031496062992" top="0.19685039370078741" bottom="0" header="0.27559055118110237" footer="0"/>
  <pageSetup paperSize="5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499984740745262"/>
  </sheetPr>
  <dimension ref="B2:K27"/>
  <sheetViews>
    <sheetView topLeftCell="A3" zoomScale="75" zoomScaleNormal="75" workbookViewId="0">
      <selection activeCell="C12" sqref="C12"/>
    </sheetView>
  </sheetViews>
  <sheetFormatPr baseColWidth="10" defaultRowHeight="12.75" x14ac:dyDescent="0.2"/>
  <cols>
    <col min="1" max="1" width="1.140625" style="6" customWidth="1"/>
    <col min="2" max="2" width="4.28515625" style="6" customWidth="1"/>
    <col min="3" max="3" width="14" style="6" customWidth="1"/>
    <col min="4" max="4" width="15.28515625" style="6" customWidth="1"/>
    <col min="5" max="6" width="14" style="6" customWidth="1"/>
    <col min="7" max="7" width="12.7109375" style="6" customWidth="1"/>
    <col min="8" max="8" width="13.85546875" style="145" customWidth="1"/>
    <col min="9" max="9" width="13.7109375" style="6" customWidth="1"/>
    <col min="10" max="10" width="15" style="6" customWidth="1"/>
    <col min="11" max="11" width="30" style="6" customWidth="1"/>
    <col min="12" max="16384" width="11.42578125" style="6"/>
  </cols>
  <sheetData>
    <row r="2" spans="2:11" x14ac:dyDescent="0.2">
      <c r="E2" s="5" t="str">
        <f>UATM!E2</f>
        <v>PLANILLA DE SUELDO 2019.</v>
      </c>
    </row>
    <row r="3" spans="2:11" ht="21.75" thickBot="1" x14ac:dyDescent="0.4">
      <c r="B3" s="63"/>
      <c r="C3" s="15"/>
      <c r="D3" s="36"/>
      <c r="E3" s="36"/>
      <c r="F3" s="36"/>
      <c r="G3" s="36"/>
      <c r="J3" s="74"/>
      <c r="K3" s="75"/>
    </row>
    <row r="4" spans="2:11" s="39" customFormat="1" ht="75" customHeight="1" thickBot="1" x14ac:dyDescent="0.25">
      <c r="B4" s="90" t="s">
        <v>14</v>
      </c>
      <c r="C4" s="92" t="s">
        <v>1</v>
      </c>
      <c r="D4" s="92" t="s">
        <v>22</v>
      </c>
      <c r="E4" s="92" t="s">
        <v>7</v>
      </c>
      <c r="F4" s="92" t="s">
        <v>17</v>
      </c>
      <c r="G4" s="92" t="s">
        <v>21</v>
      </c>
      <c r="H4" s="155" t="s">
        <v>4</v>
      </c>
      <c r="I4" s="92" t="s">
        <v>24</v>
      </c>
      <c r="J4" s="92" t="s">
        <v>30</v>
      </c>
      <c r="K4" s="351" t="s">
        <v>25</v>
      </c>
    </row>
    <row r="5" spans="2:11" ht="24" customHeight="1" x14ac:dyDescent="0.2">
      <c r="B5" s="702" t="s">
        <v>31</v>
      </c>
      <c r="C5" s="703"/>
      <c r="D5" s="703"/>
      <c r="E5" s="703"/>
      <c r="F5" s="703"/>
      <c r="G5" s="703"/>
      <c r="H5" s="703"/>
      <c r="I5" s="703"/>
      <c r="J5" s="703"/>
      <c r="K5" s="722"/>
    </row>
    <row r="6" spans="2:11" ht="54.95" customHeight="1" x14ac:dyDescent="0.2">
      <c r="B6" s="263">
        <v>1</v>
      </c>
      <c r="C6" s="275" t="s">
        <v>158</v>
      </c>
      <c r="D6" s="611">
        <v>711.43</v>
      </c>
      <c r="E6" s="612">
        <v>21.34</v>
      </c>
      <c r="F6" s="309">
        <v>51.58</v>
      </c>
      <c r="G6" s="309">
        <v>0</v>
      </c>
      <c r="H6" s="309">
        <v>34.32</v>
      </c>
      <c r="I6" s="309">
        <f>SUM(E6:H6)</f>
        <v>107.24000000000001</v>
      </c>
      <c r="J6" s="309">
        <f>(D6-I6)</f>
        <v>604.18999999999994</v>
      </c>
      <c r="K6" s="263"/>
    </row>
    <row r="7" spans="2:11" ht="54.95" customHeight="1" x14ac:dyDescent="0.2">
      <c r="B7" s="263">
        <v>2</v>
      </c>
      <c r="C7" s="275" t="s">
        <v>159</v>
      </c>
      <c r="D7" s="611">
        <v>465</v>
      </c>
      <c r="E7" s="612">
        <v>13.95</v>
      </c>
      <c r="F7" s="309">
        <v>33.71</v>
      </c>
      <c r="G7" s="309">
        <v>0</v>
      </c>
      <c r="H7" s="309">
        <v>0</v>
      </c>
      <c r="I7" s="309">
        <f>SUM(E7:H7)</f>
        <v>47.66</v>
      </c>
      <c r="J7" s="309">
        <f>(D7-I7)</f>
        <v>417.34000000000003</v>
      </c>
      <c r="K7" s="263"/>
    </row>
    <row r="8" spans="2:11" ht="54.95" customHeight="1" x14ac:dyDescent="0.2">
      <c r="B8" s="263">
        <v>3</v>
      </c>
      <c r="C8" s="275" t="s">
        <v>156</v>
      </c>
      <c r="D8" s="611">
        <v>360</v>
      </c>
      <c r="E8" s="612">
        <v>10.8</v>
      </c>
      <c r="F8" s="309">
        <v>26.1</v>
      </c>
      <c r="G8" s="309">
        <v>0</v>
      </c>
      <c r="H8" s="309">
        <v>0</v>
      </c>
      <c r="I8" s="309">
        <f>SUM(E8:H8)</f>
        <v>36.900000000000006</v>
      </c>
      <c r="J8" s="309">
        <f>(D8-I8)</f>
        <v>323.10000000000002</v>
      </c>
      <c r="K8" s="263"/>
    </row>
    <row r="9" spans="2:11" ht="54.95" customHeight="1" x14ac:dyDescent="0.2">
      <c r="B9" s="263">
        <v>4</v>
      </c>
      <c r="C9" s="275" t="s">
        <v>82</v>
      </c>
      <c r="D9" s="611">
        <v>360</v>
      </c>
      <c r="E9" s="612">
        <v>10.8</v>
      </c>
      <c r="F9" s="309">
        <v>0</v>
      </c>
      <c r="G9" s="309">
        <v>26.1</v>
      </c>
      <c r="H9" s="309">
        <v>0</v>
      </c>
      <c r="I9" s="309">
        <f>SUM(E9:H9)</f>
        <v>36.900000000000006</v>
      </c>
      <c r="J9" s="309">
        <f>(D9-I9)</f>
        <v>323.10000000000002</v>
      </c>
      <c r="K9" s="263"/>
    </row>
    <row r="10" spans="2:11" ht="24.75" customHeight="1" thickBot="1" x14ac:dyDescent="0.25">
      <c r="B10" s="723" t="s">
        <v>102</v>
      </c>
      <c r="C10" s="724"/>
      <c r="D10" s="724"/>
      <c r="E10" s="724"/>
      <c r="F10" s="724"/>
      <c r="G10" s="724"/>
      <c r="H10" s="724"/>
      <c r="I10" s="724"/>
      <c r="J10" s="724"/>
      <c r="K10" s="725"/>
    </row>
    <row r="11" spans="2:11" ht="54.95" customHeight="1" x14ac:dyDescent="0.2">
      <c r="B11" s="344">
        <v>5</v>
      </c>
      <c r="C11" s="345" t="s">
        <v>74</v>
      </c>
      <c r="D11" s="346">
        <v>920</v>
      </c>
      <c r="E11" s="347">
        <v>27.6</v>
      </c>
      <c r="F11" s="348">
        <v>66.7</v>
      </c>
      <c r="G11" s="348">
        <v>0</v>
      </c>
      <c r="H11" s="348">
        <v>53.04</v>
      </c>
      <c r="I11" s="313">
        <f>SUM(E11:H11)</f>
        <v>147.34</v>
      </c>
      <c r="J11" s="313">
        <f>D11-I11</f>
        <v>772.66</v>
      </c>
      <c r="K11" s="349"/>
    </row>
    <row r="12" spans="2:11" ht="54.95" customHeight="1" thickBot="1" x14ac:dyDescent="0.25">
      <c r="B12" s="142">
        <v>6</v>
      </c>
      <c r="C12" s="296" t="s">
        <v>66</v>
      </c>
      <c r="D12" s="446">
        <v>870</v>
      </c>
      <c r="E12" s="343">
        <v>26.1</v>
      </c>
      <c r="F12" s="343">
        <v>63.08</v>
      </c>
      <c r="G12" s="343">
        <v>0</v>
      </c>
      <c r="H12" s="447">
        <v>48.55</v>
      </c>
      <c r="I12" s="377">
        <f>SUM(E12:H12)</f>
        <v>137.73000000000002</v>
      </c>
      <c r="J12" s="377">
        <f>D12-I12</f>
        <v>732.27</v>
      </c>
      <c r="K12" s="350"/>
    </row>
    <row r="13" spans="2:11" ht="54.95" customHeight="1" thickBot="1" x14ac:dyDescent="0.25">
      <c r="B13" s="700" t="s">
        <v>9</v>
      </c>
      <c r="C13" s="701"/>
      <c r="D13" s="448">
        <f>SUM(D6:D12)</f>
        <v>3686.43</v>
      </c>
      <c r="E13" s="448">
        <f>SUM(E6:E12)</f>
        <v>110.59</v>
      </c>
      <c r="F13" s="448">
        <f>SUM(F6:F12)</f>
        <v>241.16999999999996</v>
      </c>
      <c r="G13" s="448">
        <f>SUM(G6:G12)</f>
        <v>26.1</v>
      </c>
      <c r="H13" s="448">
        <f>SUM(H6:H12)</f>
        <v>135.91</v>
      </c>
      <c r="I13" s="448">
        <f>SUM(I6:I12)</f>
        <v>513.77</v>
      </c>
      <c r="J13" s="448">
        <f>SUM(J6:J12)</f>
        <v>3172.66</v>
      </c>
      <c r="K13" s="134" t="s">
        <v>55</v>
      </c>
    </row>
    <row r="14" spans="2:11" x14ac:dyDescent="0.2">
      <c r="B14" s="10"/>
      <c r="C14" s="8"/>
      <c r="D14" s="11"/>
      <c r="E14" s="11"/>
      <c r="F14" s="11"/>
      <c r="G14" s="11"/>
      <c r="H14" s="156"/>
      <c r="I14" s="11"/>
      <c r="J14" s="11"/>
      <c r="K14" s="9"/>
    </row>
    <row r="15" spans="2:11" x14ac:dyDescent="0.2">
      <c r="B15" s="10"/>
      <c r="C15" s="12" t="s">
        <v>10</v>
      </c>
      <c r="D15" s="12"/>
      <c r="E15" s="12"/>
      <c r="F15" s="12"/>
      <c r="G15" s="12"/>
      <c r="H15" s="157"/>
      <c r="I15" s="12"/>
      <c r="J15" s="11"/>
      <c r="K15" s="9"/>
    </row>
    <row r="16" spans="2:11" ht="15" x14ac:dyDescent="0.25">
      <c r="B16" s="10"/>
      <c r="C16" s="816"/>
      <c r="D16" s="816"/>
      <c r="E16" s="816"/>
      <c r="F16" s="816"/>
      <c r="G16" s="816"/>
      <c r="H16" s="817"/>
      <c r="I16" s="816"/>
      <c r="J16" s="111"/>
      <c r="K16" s="44"/>
    </row>
    <row r="17" spans="2:11" ht="15" x14ac:dyDescent="0.25">
      <c r="B17" s="10"/>
      <c r="C17" s="816" t="str">
        <f>UATM!C20</f>
        <v>SR. HERNAN JOSE TORRES ROMERO</v>
      </c>
      <c r="D17" s="816"/>
      <c r="E17" s="816"/>
      <c r="F17" s="816" t="str">
        <f>UATM!E20</f>
        <v>LICDA. NAHIN ARNELGE FERRUFINO BENITEZ</v>
      </c>
      <c r="G17" s="816"/>
      <c r="H17" s="817"/>
      <c r="I17" s="816"/>
      <c r="J17" s="111" t="str">
        <f>UATM!I20</f>
        <v>LICDA. GLORIA ISABEL VASQUEZ</v>
      </c>
      <c r="K17" s="44"/>
    </row>
    <row r="18" spans="2:11" ht="15" x14ac:dyDescent="0.25">
      <c r="B18" s="10"/>
      <c r="C18" s="816" t="str">
        <f>UATM!C21</f>
        <v>SINDICO MUNICIPAL</v>
      </c>
      <c r="D18" s="816"/>
      <c r="E18" s="816"/>
      <c r="F18" s="816" t="str">
        <f>UATM!E21</f>
        <v>ALCALDE MUNICIPAL</v>
      </c>
      <c r="G18" s="816"/>
      <c r="H18" s="817"/>
      <c r="I18" s="816"/>
      <c r="J18" s="111" t="str">
        <f>UATM!I21</f>
        <v>CONTADORA MPAL</v>
      </c>
      <c r="K18" s="44"/>
    </row>
    <row r="19" spans="2:11" ht="15" x14ac:dyDescent="0.25">
      <c r="B19" s="10"/>
      <c r="C19" s="816"/>
      <c r="D19" s="816"/>
      <c r="E19" s="816"/>
      <c r="F19" s="816"/>
      <c r="G19" s="816"/>
      <c r="H19" s="817"/>
      <c r="I19" s="816"/>
      <c r="J19" s="111"/>
      <c r="K19" s="44"/>
    </row>
    <row r="20" spans="2:11" ht="15" x14ac:dyDescent="0.25">
      <c r="B20" s="10"/>
      <c r="C20" s="816"/>
      <c r="D20" s="816"/>
      <c r="E20" s="816"/>
      <c r="F20" s="816"/>
      <c r="G20" s="816"/>
      <c r="H20" s="817"/>
      <c r="I20" s="816"/>
      <c r="J20" s="111"/>
      <c r="K20" s="44"/>
    </row>
    <row r="21" spans="2:11" ht="15" x14ac:dyDescent="0.25">
      <c r="B21" s="10"/>
      <c r="C21" s="816"/>
      <c r="D21" s="816"/>
      <c r="E21" s="816"/>
      <c r="F21" s="816"/>
      <c r="G21" s="816"/>
      <c r="H21" s="817"/>
      <c r="I21" s="816"/>
      <c r="J21" s="111"/>
      <c r="K21" s="44"/>
    </row>
    <row r="22" spans="2:11" ht="15" x14ac:dyDescent="0.25">
      <c r="B22" s="10"/>
      <c r="C22" s="816"/>
      <c r="D22" s="816"/>
      <c r="E22" s="816"/>
      <c r="F22" s="816"/>
      <c r="G22" s="816"/>
      <c r="H22" s="817"/>
      <c r="I22" s="816"/>
      <c r="J22" s="111"/>
      <c r="K22" s="44"/>
    </row>
    <row r="23" spans="2:11" s="35" customFormat="1" ht="15" x14ac:dyDescent="0.25">
      <c r="B23" s="44"/>
      <c r="C23" s="44"/>
      <c r="D23" s="46" t="str">
        <f>UATM!C24</f>
        <v>LICDA. CARINA PATRICIA FLORES</v>
      </c>
      <c r="E23" s="46"/>
      <c r="H23" s="158" t="str">
        <f>UATM!E24</f>
        <v>SR. MARIO ALBERTO DIAZ</v>
      </c>
    </row>
    <row r="24" spans="2:11" s="35" customFormat="1" ht="14.25" x14ac:dyDescent="0.2">
      <c r="D24" s="35" t="str">
        <f>UATM!C25</f>
        <v>JEFA DE DESARROLLO HUMANO</v>
      </c>
      <c r="H24" s="158" t="str">
        <f>UATM!E25</f>
        <v>TESORERO MPAL.</v>
      </c>
    </row>
    <row r="25" spans="2:11" s="35" customFormat="1" ht="14.25" x14ac:dyDescent="0.2">
      <c r="H25" s="158"/>
    </row>
    <row r="26" spans="2:11" s="35" customFormat="1" ht="14.25" x14ac:dyDescent="0.2">
      <c r="H26" s="158"/>
    </row>
    <row r="27" spans="2:11" s="35" customFormat="1" ht="14.25" x14ac:dyDescent="0.2">
      <c r="H27" s="158"/>
    </row>
  </sheetData>
  <mergeCells count="3">
    <mergeCell ref="B5:K5"/>
    <mergeCell ref="B10:K10"/>
    <mergeCell ref="B13:C13"/>
  </mergeCells>
  <printOptions horizontalCentered="1"/>
  <pageMargins left="0" right="0" top="0.51181102362204722" bottom="0.31496062992125984" header="0" footer="0"/>
  <pageSetup paperSize="5" scale="6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31D9E"/>
  </sheetPr>
  <dimension ref="B1:K24"/>
  <sheetViews>
    <sheetView topLeftCell="A4" zoomScale="75" zoomScaleNormal="75" workbookViewId="0">
      <selection activeCell="C8" sqref="C8"/>
    </sheetView>
  </sheetViews>
  <sheetFormatPr baseColWidth="10" defaultRowHeight="12.75" x14ac:dyDescent="0.2"/>
  <cols>
    <col min="1" max="1" width="6" style="6" customWidth="1"/>
    <col min="2" max="2" width="8.85546875" style="6" customWidth="1"/>
    <col min="3" max="3" width="16.85546875" style="6" customWidth="1"/>
    <col min="4" max="4" width="16" style="6" customWidth="1"/>
    <col min="5" max="5" width="14.140625" style="6" customWidth="1"/>
    <col min="6" max="6" width="15.42578125" style="6" customWidth="1"/>
    <col min="7" max="7" width="20.7109375" style="6" customWidth="1"/>
    <col min="8" max="8" width="23" style="6" customWidth="1"/>
    <col min="9" max="9" width="33" style="6" customWidth="1"/>
    <col min="10" max="16384" width="11.42578125" style="6"/>
  </cols>
  <sheetData>
    <row r="1" spans="2:11" ht="37.5" customHeight="1" x14ac:dyDescent="0.2">
      <c r="F1" s="5" t="str">
        <f>'REG.'!E2</f>
        <v>PLANILLA DE SUELDO 2019.</v>
      </c>
    </row>
    <row r="2" spans="2:11" ht="19.5" thickBot="1" x14ac:dyDescent="0.35">
      <c r="B2" s="63"/>
      <c r="C2" s="15"/>
      <c r="D2" s="36"/>
      <c r="E2" s="36"/>
      <c r="F2" s="36"/>
      <c r="G2" s="63"/>
      <c r="H2" s="64"/>
    </row>
    <row r="3" spans="2:11" s="39" customFormat="1" ht="71.25" customHeight="1" thickBot="1" x14ac:dyDescent="0.25">
      <c r="B3" s="90" t="s">
        <v>14</v>
      </c>
      <c r="C3" s="92" t="s">
        <v>1</v>
      </c>
      <c r="D3" s="92" t="s">
        <v>22</v>
      </c>
      <c r="E3" s="92" t="s">
        <v>7</v>
      </c>
      <c r="F3" s="92" t="s">
        <v>17</v>
      </c>
      <c r="G3" s="92" t="s">
        <v>24</v>
      </c>
      <c r="H3" s="92" t="s">
        <v>30</v>
      </c>
      <c r="I3" s="498" t="s">
        <v>25</v>
      </c>
    </row>
    <row r="4" spans="2:11" ht="32.25" customHeight="1" thickBot="1" x14ac:dyDescent="0.25">
      <c r="B4" s="726" t="s">
        <v>39</v>
      </c>
      <c r="C4" s="727"/>
      <c r="D4" s="727"/>
      <c r="E4" s="727"/>
      <c r="F4" s="727"/>
      <c r="G4" s="727"/>
      <c r="H4" s="727"/>
      <c r="I4" s="728"/>
    </row>
    <row r="5" spans="2:11" ht="54.95" customHeight="1" x14ac:dyDescent="0.2">
      <c r="B5" s="581">
        <v>1</v>
      </c>
      <c r="C5" s="121" t="s">
        <v>157</v>
      </c>
      <c r="D5" s="311">
        <v>475</v>
      </c>
      <c r="E5" s="449">
        <v>14.25</v>
      </c>
      <c r="F5" s="582">
        <v>34.44</v>
      </c>
      <c r="G5" s="313">
        <f>SUM(E5:F5)</f>
        <v>48.69</v>
      </c>
      <c r="H5" s="313">
        <f>D5-G5</f>
        <v>426.31</v>
      </c>
      <c r="I5" s="574"/>
    </row>
    <row r="6" spans="2:11" ht="54.95" customHeight="1" x14ac:dyDescent="0.2">
      <c r="B6" s="581">
        <v>2</v>
      </c>
      <c r="C6" s="121" t="s">
        <v>103</v>
      </c>
      <c r="D6" s="311">
        <v>370</v>
      </c>
      <c r="E6" s="449">
        <v>11.1</v>
      </c>
      <c r="F6" s="582">
        <v>26.83</v>
      </c>
      <c r="G6" s="313">
        <f>SUM(E6:F6)</f>
        <v>37.93</v>
      </c>
      <c r="H6" s="313">
        <f>D6-G6</f>
        <v>332.07</v>
      </c>
      <c r="I6" s="574"/>
    </row>
    <row r="7" spans="2:11" ht="54.95" customHeight="1" x14ac:dyDescent="0.2">
      <c r="B7" s="581">
        <v>3</v>
      </c>
      <c r="C7" s="121" t="s">
        <v>103</v>
      </c>
      <c r="D7" s="311">
        <v>445</v>
      </c>
      <c r="E7" s="449">
        <v>13.35</v>
      </c>
      <c r="F7" s="582">
        <v>32.26</v>
      </c>
      <c r="G7" s="313">
        <f>SUM(E7:F7)</f>
        <v>45.61</v>
      </c>
      <c r="H7" s="313">
        <f>D7-G7</f>
        <v>399.39</v>
      </c>
      <c r="I7" s="574"/>
    </row>
    <row r="8" spans="2:11" ht="54.95" customHeight="1" thickBot="1" x14ac:dyDescent="0.25">
      <c r="B8" s="625">
        <v>4</v>
      </c>
      <c r="C8" s="296" t="s">
        <v>78</v>
      </c>
      <c r="D8" s="446">
        <v>410</v>
      </c>
      <c r="E8" s="626">
        <v>12.3</v>
      </c>
      <c r="F8" s="610">
        <v>29.73</v>
      </c>
      <c r="G8" s="377">
        <f>SUM(E8:F8)</f>
        <v>42.03</v>
      </c>
      <c r="H8" s="377">
        <f>D8-G8</f>
        <v>367.97</v>
      </c>
      <c r="I8" s="627"/>
    </row>
    <row r="9" spans="2:11" ht="54.95" customHeight="1" thickBot="1" x14ac:dyDescent="0.25">
      <c r="B9" s="729" t="s">
        <v>114</v>
      </c>
      <c r="C9" s="730"/>
      <c r="D9" s="448">
        <f>SUM(D5:D8)</f>
        <v>1700</v>
      </c>
      <c r="E9" s="448">
        <f>SUM(E5:E8)</f>
        <v>51</v>
      </c>
      <c r="F9" s="448">
        <f>SUM(F5:F8)</f>
        <v>123.26</v>
      </c>
      <c r="G9" s="448">
        <f>SUM(G5:G8)</f>
        <v>174.26000000000002</v>
      </c>
      <c r="H9" s="448">
        <f>SUM(H5:H8)</f>
        <v>1525.74</v>
      </c>
      <c r="I9" s="134" t="s">
        <v>55</v>
      </c>
    </row>
    <row r="10" spans="2:11" x14ac:dyDescent="0.2">
      <c r="B10" s="10"/>
      <c r="C10" s="8"/>
      <c r="D10" s="11"/>
      <c r="E10" s="11"/>
      <c r="F10" s="11"/>
      <c r="G10" s="11"/>
      <c r="H10" s="11"/>
      <c r="I10" s="9"/>
    </row>
    <row r="11" spans="2:11" x14ac:dyDescent="0.2">
      <c r="B11" s="10"/>
      <c r="C11" s="8"/>
      <c r="D11" s="11"/>
      <c r="E11" s="11"/>
      <c r="F11" s="11"/>
      <c r="G11" s="11"/>
      <c r="H11" s="11"/>
      <c r="I11" s="9"/>
    </row>
    <row r="12" spans="2:11" x14ac:dyDescent="0.2">
      <c r="B12" s="10"/>
      <c r="C12" s="8"/>
      <c r="D12" s="11"/>
      <c r="E12" s="11"/>
      <c r="F12" s="11"/>
      <c r="G12" s="11"/>
      <c r="H12" s="11"/>
      <c r="I12" s="9"/>
    </row>
    <row r="13" spans="2:11" ht="15" x14ac:dyDescent="0.25">
      <c r="B13" s="335"/>
      <c r="C13" s="35" t="str">
        <f>'REG.'!C17</f>
        <v>SR. HERNAN JOSE TORRES ROMERO</v>
      </c>
      <c r="D13" s="111"/>
      <c r="E13" s="111" t="str">
        <f>'REG.'!F17</f>
        <v>LICDA. NAHIN ARNELGE FERRUFINO BENITEZ</v>
      </c>
      <c r="F13" s="111"/>
      <c r="G13" s="111"/>
      <c r="H13" s="111" t="str">
        <f>'REG.'!J17</f>
        <v>LICDA. GLORIA ISABEL VASQUEZ</v>
      </c>
      <c r="I13" s="9"/>
    </row>
    <row r="14" spans="2:11" ht="15" x14ac:dyDescent="0.25">
      <c r="B14" s="335"/>
      <c r="C14" s="35" t="str">
        <f>'REG.'!C18</f>
        <v>SINDICO MUNICIPAL</v>
      </c>
      <c r="D14" s="111"/>
      <c r="E14" s="111" t="str">
        <f>'REG.'!F18</f>
        <v>ALCALDE MUNICIPAL</v>
      </c>
      <c r="F14" s="111"/>
      <c r="G14" s="111"/>
      <c r="H14" s="111" t="str">
        <f>'REG.'!J18</f>
        <v>CONTADORA MPAL</v>
      </c>
      <c r="I14" s="9"/>
    </row>
    <row r="15" spans="2:11" ht="15" x14ac:dyDescent="0.25">
      <c r="B15" s="335"/>
      <c r="C15" s="816" t="s">
        <v>10</v>
      </c>
      <c r="D15" s="816"/>
      <c r="E15" s="816"/>
      <c r="F15" s="816"/>
      <c r="G15" s="816"/>
      <c r="H15" s="111"/>
      <c r="I15" s="9"/>
    </row>
    <row r="16" spans="2:11" ht="15" x14ac:dyDescent="0.25">
      <c r="B16" s="335"/>
      <c r="C16" s="816"/>
      <c r="D16" s="816"/>
      <c r="E16" s="816"/>
      <c r="F16" s="816"/>
      <c r="G16" s="816"/>
      <c r="H16" s="111"/>
      <c r="I16" s="9"/>
      <c r="J16" s="5"/>
      <c r="K16" s="5"/>
    </row>
    <row r="17" spans="2:11" ht="15" x14ac:dyDescent="0.25">
      <c r="B17" s="335"/>
      <c r="C17" s="816"/>
      <c r="D17" s="816"/>
      <c r="E17" s="816"/>
      <c r="F17" s="816"/>
      <c r="G17" s="816"/>
      <c r="H17" s="111"/>
      <c r="I17" s="9"/>
      <c r="J17" s="5"/>
      <c r="K17" s="5"/>
    </row>
    <row r="18" spans="2:11" s="76" customFormat="1" ht="15" x14ac:dyDescent="0.25">
      <c r="B18" s="53"/>
      <c r="C18" s="661" t="str">
        <f>'REG.'!D23</f>
        <v>LICDA. CARINA PATRICIA FLORES</v>
      </c>
      <c r="D18" s="661"/>
      <c r="E18" s="661"/>
      <c r="F18" s="190" t="str">
        <f>'REG.'!H23</f>
        <v>SR. MARIO ALBERTO DIAZ</v>
      </c>
      <c r="K18" s="53"/>
    </row>
    <row r="19" spans="2:11" s="76" customFormat="1" ht="15" x14ac:dyDescent="0.25">
      <c r="B19" s="53"/>
      <c r="C19" s="661" t="str">
        <f>'REG.'!D24</f>
        <v>JEFA DE DESARROLLO HUMANO</v>
      </c>
      <c r="D19" s="661"/>
      <c r="E19" s="661"/>
      <c r="F19" s="190" t="str">
        <f>'REG.'!H24</f>
        <v>TESORERO MPAL.</v>
      </c>
      <c r="K19" s="53"/>
    </row>
    <row r="20" spans="2:11" s="35" customFormat="1" ht="15.75" x14ac:dyDescent="0.25">
      <c r="B20" s="332"/>
      <c r="C20" s="332"/>
      <c r="D20" s="332"/>
      <c r="E20" s="332"/>
      <c r="F20" s="64"/>
      <c r="G20" s="137"/>
      <c r="H20" s="137"/>
      <c r="I20" s="44"/>
      <c r="J20" s="44"/>
      <c r="K20" s="44"/>
    </row>
    <row r="21" spans="2:11" s="35" customFormat="1" ht="12.75" customHeight="1" x14ac:dyDescent="0.25">
      <c r="B21" s="332"/>
      <c r="C21" s="332"/>
      <c r="D21" s="332"/>
      <c r="E21" s="332"/>
      <c r="F21" s="64"/>
      <c r="G21" s="137"/>
      <c r="H21" s="137"/>
      <c r="I21" s="44"/>
      <c r="J21" s="44"/>
      <c r="K21" s="44"/>
    </row>
    <row r="22" spans="2:11" s="35" customFormat="1" ht="12.75" customHeight="1" x14ac:dyDescent="0.25">
      <c r="B22" s="44"/>
      <c r="C22" s="44"/>
      <c r="D22" s="44"/>
      <c r="E22" s="44"/>
      <c r="F22" s="44"/>
      <c r="J22" s="44"/>
      <c r="K22" s="44"/>
    </row>
    <row r="23" spans="2:11" s="35" customFormat="1" ht="15" x14ac:dyDescent="0.25">
      <c r="B23" s="44"/>
      <c r="C23" s="44"/>
      <c r="D23" s="44"/>
      <c r="E23" s="44"/>
      <c r="F23" s="44"/>
      <c r="J23" s="44"/>
      <c r="K23" s="44"/>
    </row>
    <row r="24" spans="2:11" x14ac:dyDescent="0.2">
      <c r="B24" s="5"/>
      <c r="C24" s="5"/>
      <c r="D24" s="5"/>
      <c r="E24" s="5"/>
      <c r="F24" s="5"/>
      <c r="G24" s="5"/>
      <c r="H24" s="5"/>
      <c r="I24" s="5"/>
      <c r="J24" s="5"/>
      <c r="K24" s="5"/>
    </row>
  </sheetData>
  <mergeCells count="2">
    <mergeCell ref="B4:I4"/>
    <mergeCell ref="B9:C9"/>
  </mergeCells>
  <printOptions horizontalCentered="1"/>
  <pageMargins left="0" right="0" top="0.51181102362204722" bottom="0.31496062992125984" header="0" footer="0"/>
  <pageSetup paperSize="5"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theme="2" tint="-0.89999084444715716"/>
  </sheetPr>
  <dimension ref="B2:L37"/>
  <sheetViews>
    <sheetView topLeftCell="A8" zoomScale="68" zoomScaleNormal="68" workbookViewId="0">
      <selection activeCell="G19" sqref="G19"/>
    </sheetView>
  </sheetViews>
  <sheetFormatPr baseColWidth="10" defaultRowHeight="12.75" x14ac:dyDescent="0.2"/>
  <cols>
    <col min="1" max="1" width="3.140625" style="6" customWidth="1"/>
    <col min="2" max="2" width="4.28515625" style="6" customWidth="1"/>
    <col min="3" max="3" width="17.7109375" style="6" customWidth="1"/>
    <col min="4" max="4" width="14.28515625" style="6" customWidth="1"/>
    <col min="5" max="5" width="12.85546875" style="6" customWidth="1"/>
    <col min="6" max="7" width="14.42578125" style="6" customWidth="1"/>
    <col min="8" max="8" width="12" style="145" customWidth="1"/>
    <col min="9" max="9" width="15" style="6" customWidth="1"/>
    <col min="10" max="10" width="12.85546875" style="6" customWidth="1"/>
    <col min="11" max="11" width="34.42578125" style="6" customWidth="1"/>
    <col min="12" max="16384" width="11.42578125" style="6"/>
  </cols>
  <sheetData>
    <row r="2" spans="2:11" ht="15.75" x14ac:dyDescent="0.25">
      <c r="E2" s="137" t="str">
        <f>MERC.MLES!F1</f>
        <v>PLANILLA DE SUELDO 2019.</v>
      </c>
    </row>
    <row r="3" spans="2:11" ht="21.75" thickBot="1" x14ac:dyDescent="0.4">
      <c r="B3" s="63"/>
      <c r="C3" s="15"/>
      <c r="D3" s="36"/>
      <c r="E3" s="36"/>
      <c r="F3" s="36"/>
      <c r="G3" s="36"/>
      <c r="J3" s="74"/>
      <c r="K3" s="75"/>
    </row>
    <row r="4" spans="2:11" s="39" customFormat="1" ht="75.75" customHeight="1" thickBot="1" x14ac:dyDescent="0.25">
      <c r="B4" s="90" t="s">
        <v>14</v>
      </c>
      <c r="C4" s="92" t="s">
        <v>1</v>
      </c>
      <c r="D4" s="92" t="s">
        <v>22</v>
      </c>
      <c r="E4" s="92" t="s">
        <v>7</v>
      </c>
      <c r="F4" s="92" t="s">
        <v>17</v>
      </c>
      <c r="G4" s="92" t="s">
        <v>21</v>
      </c>
      <c r="H4" s="155" t="s">
        <v>4</v>
      </c>
      <c r="I4" s="92" t="s">
        <v>24</v>
      </c>
      <c r="J4" s="92" t="s">
        <v>30</v>
      </c>
      <c r="K4" s="498" t="s">
        <v>25</v>
      </c>
    </row>
    <row r="5" spans="2:11" ht="19.5" customHeight="1" thickBot="1" x14ac:dyDescent="0.25">
      <c r="B5" s="737" t="s">
        <v>119</v>
      </c>
      <c r="C5" s="738"/>
      <c r="D5" s="738"/>
      <c r="E5" s="738"/>
      <c r="F5" s="738"/>
      <c r="G5" s="738"/>
      <c r="H5" s="738"/>
      <c r="I5" s="738"/>
      <c r="J5" s="738"/>
      <c r="K5" s="739"/>
    </row>
    <row r="6" spans="2:11" ht="39.950000000000003" customHeight="1" x14ac:dyDescent="0.2">
      <c r="B6" s="355">
        <v>1</v>
      </c>
      <c r="C6" s="450" t="s">
        <v>93</v>
      </c>
      <c r="D6" s="451">
        <v>361</v>
      </c>
      <c r="E6" s="452">
        <v>10.83</v>
      </c>
      <c r="F6" s="452">
        <v>26.17</v>
      </c>
      <c r="G6" s="452">
        <v>0</v>
      </c>
      <c r="H6" s="481">
        <v>0</v>
      </c>
      <c r="I6" s="482">
        <f>SUM(E6:H6)</f>
        <v>37</v>
      </c>
      <c r="J6" s="482">
        <f>(D6-I6)</f>
        <v>324</v>
      </c>
      <c r="K6" s="483"/>
    </row>
    <row r="7" spans="2:11" ht="39.950000000000003" customHeight="1" thickBot="1" x14ac:dyDescent="0.25">
      <c r="B7" s="484">
        <v>2</v>
      </c>
      <c r="C7" s="477" t="s">
        <v>118</v>
      </c>
      <c r="D7" s="485">
        <v>395</v>
      </c>
      <c r="E7" s="486">
        <v>11.85</v>
      </c>
      <c r="F7" s="486">
        <v>28.64</v>
      </c>
      <c r="G7" s="486">
        <v>0</v>
      </c>
      <c r="H7" s="487">
        <v>0</v>
      </c>
      <c r="I7" s="135">
        <f>SUM(E7:H7)</f>
        <v>40.49</v>
      </c>
      <c r="J7" s="135">
        <f>(D7-I7)</f>
        <v>354.51</v>
      </c>
      <c r="K7" s="488"/>
    </row>
    <row r="8" spans="2:11" s="67" customFormat="1" ht="33.75" customHeight="1" thickBot="1" x14ac:dyDescent="0.25">
      <c r="B8" s="734" t="s">
        <v>81</v>
      </c>
      <c r="C8" s="735"/>
      <c r="D8" s="735"/>
      <c r="E8" s="735"/>
      <c r="F8" s="735"/>
      <c r="G8" s="735"/>
      <c r="H8" s="735"/>
      <c r="I8" s="735"/>
      <c r="J8" s="735"/>
      <c r="K8" s="736"/>
    </row>
    <row r="9" spans="2:11" s="67" customFormat="1" ht="39.950000000000003" customHeight="1" x14ac:dyDescent="0.2">
      <c r="B9" s="473">
        <v>3</v>
      </c>
      <c r="C9" s="475" t="s">
        <v>117</v>
      </c>
      <c r="D9" s="476">
        <v>445</v>
      </c>
      <c r="E9" s="476">
        <v>13.35</v>
      </c>
      <c r="F9" s="476">
        <v>32.26</v>
      </c>
      <c r="G9" s="476">
        <v>0</v>
      </c>
      <c r="H9" s="476">
        <v>0</v>
      </c>
      <c r="I9" s="476">
        <f>SUM(E9:H9)</f>
        <v>45.61</v>
      </c>
      <c r="J9" s="476">
        <f>(D9-I9)</f>
        <v>399.39</v>
      </c>
      <c r="K9" s="474"/>
    </row>
    <row r="10" spans="2:11" s="67" customFormat="1" ht="39.950000000000003" customHeight="1" thickBot="1" x14ac:dyDescent="0.25">
      <c r="B10" s="457">
        <v>4</v>
      </c>
      <c r="C10" s="477" t="s">
        <v>83</v>
      </c>
      <c r="D10" s="478">
        <v>340</v>
      </c>
      <c r="E10" s="166">
        <v>10.199999999999999</v>
      </c>
      <c r="F10" s="166">
        <v>24.65</v>
      </c>
      <c r="G10" s="479">
        <v>0</v>
      </c>
      <c r="H10" s="479">
        <v>0</v>
      </c>
      <c r="I10" s="135">
        <f>SUM(E10:H10)</f>
        <v>34.849999999999994</v>
      </c>
      <c r="J10" s="135">
        <f>(D10-I10)</f>
        <v>305.14999999999998</v>
      </c>
      <c r="K10" s="458"/>
    </row>
    <row r="11" spans="2:11" ht="24" customHeight="1" thickBot="1" x14ac:dyDescent="0.25">
      <c r="B11" s="734" t="s">
        <v>116</v>
      </c>
      <c r="C11" s="735"/>
      <c r="D11" s="735"/>
      <c r="E11" s="735"/>
      <c r="F11" s="735"/>
      <c r="G11" s="735"/>
      <c r="H11" s="735"/>
      <c r="I11" s="735"/>
      <c r="J11" s="735"/>
      <c r="K11" s="736"/>
    </row>
    <row r="12" spans="2:11" ht="39.950000000000003" customHeight="1" x14ac:dyDescent="0.2">
      <c r="B12" s="473">
        <v>5</v>
      </c>
      <c r="C12" s="475" t="s">
        <v>137</v>
      </c>
      <c r="D12" s="476">
        <v>330</v>
      </c>
      <c r="E12" s="476">
        <v>9.9</v>
      </c>
      <c r="F12" s="476">
        <v>23.93</v>
      </c>
      <c r="G12" s="476">
        <v>0</v>
      </c>
      <c r="H12" s="476">
        <v>0</v>
      </c>
      <c r="I12" s="476">
        <f>SUM(E12:H12)</f>
        <v>33.83</v>
      </c>
      <c r="J12" s="476">
        <f>(D12-I12)</f>
        <v>296.17</v>
      </c>
      <c r="K12" s="474"/>
    </row>
    <row r="13" spans="2:11" s="67" customFormat="1" ht="39.950000000000003" customHeight="1" x14ac:dyDescent="0.2">
      <c r="B13" s="453">
        <v>6</v>
      </c>
      <c r="C13" s="569" t="s">
        <v>73</v>
      </c>
      <c r="D13" s="329">
        <v>360</v>
      </c>
      <c r="E13" s="138">
        <v>10.8</v>
      </c>
      <c r="F13" s="138">
        <v>26.1</v>
      </c>
      <c r="G13" s="138">
        <v>0</v>
      </c>
      <c r="H13" s="160">
        <v>0</v>
      </c>
      <c r="I13" s="60">
        <f>SUM(E13:H13)</f>
        <v>36.900000000000006</v>
      </c>
      <c r="J13" s="60">
        <f>(D13-I13)</f>
        <v>323.10000000000002</v>
      </c>
      <c r="K13" s="455"/>
    </row>
    <row r="14" spans="2:11" ht="39.950000000000003" customHeight="1" x14ac:dyDescent="0.2">
      <c r="B14" s="453">
        <v>7</v>
      </c>
      <c r="C14" s="569" t="s">
        <v>73</v>
      </c>
      <c r="D14" s="160">
        <v>315</v>
      </c>
      <c r="E14" s="60">
        <v>9.4499999999999993</v>
      </c>
      <c r="F14" s="456">
        <v>0</v>
      </c>
      <c r="G14" s="456">
        <v>22.84</v>
      </c>
      <c r="H14" s="456">
        <v>0</v>
      </c>
      <c r="I14" s="60">
        <f>SUM(E14:H14)</f>
        <v>32.29</v>
      </c>
      <c r="J14" s="60">
        <f>(D14-I14)</f>
        <v>282.70999999999998</v>
      </c>
      <c r="K14" s="454"/>
    </row>
    <row r="15" spans="2:11" ht="39.950000000000003" customHeight="1" x14ac:dyDescent="0.2">
      <c r="B15" s="453">
        <v>8</v>
      </c>
      <c r="C15" s="314" t="s">
        <v>137</v>
      </c>
      <c r="D15" s="456">
        <v>350</v>
      </c>
      <c r="E15" s="456">
        <v>10.5</v>
      </c>
      <c r="F15" s="456">
        <v>0</v>
      </c>
      <c r="G15" s="456">
        <v>25.38</v>
      </c>
      <c r="H15" s="456">
        <v>0</v>
      </c>
      <c r="I15" s="60">
        <f>SUM(E15:H15)</f>
        <v>35.879999999999995</v>
      </c>
      <c r="J15" s="60">
        <f>(D15-I15)</f>
        <v>314.12</v>
      </c>
      <c r="K15" s="454"/>
    </row>
    <row r="16" spans="2:11" ht="39.950000000000003" customHeight="1" thickBot="1" x14ac:dyDescent="0.25">
      <c r="B16" s="457">
        <v>9</v>
      </c>
      <c r="C16" s="316" t="s">
        <v>104</v>
      </c>
      <c r="D16" s="317">
        <v>331</v>
      </c>
      <c r="E16" s="135">
        <v>9.93</v>
      </c>
      <c r="F16" s="317">
        <v>24</v>
      </c>
      <c r="G16" s="317">
        <v>0</v>
      </c>
      <c r="H16" s="317">
        <v>0</v>
      </c>
      <c r="I16" s="135">
        <f>SUM(E16:H16)</f>
        <v>33.93</v>
      </c>
      <c r="J16" s="135">
        <f>(D16-I16)</f>
        <v>297.07</v>
      </c>
      <c r="K16" s="458"/>
    </row>
    <row r="17" spans="2:12" ht="24" customHeight="1" thickBot="1" x14ac:dyDescent="0.25">
      <c r="B17" s="734" t="s">
        <v>94</v>
      </c>
      <c r="C17" s="735"/>
      <c r="D17" s="735"/>
      <c r="E17" s="735"/>
      <c r="F17" s="735"/>
      <c r="G17" s="735"/>
      <c r="H17" s="735"/>
      <c r="I17" s="735"/>
      <c r="J17" s="735"/>
      <c r="K17" s="736"/>
    </row>
    <row r="18" spans="2:12" ht="39.950000000000003" customHeight="1" thickBot="1" x14ac:dyDescent="0.25">
      <c r="B18" s="459">
        <v>10</v>
      </c>
      <c r="C18" s="460" t="s">
        <v>43</v>
      </c>
      <c r="D18" s="282">
        <v>1100</v>
      </c>
      <c r="E18" s="283">
        <v>30</v>
      </c>
      <c r="F18" s="197">
        <v>79.75</v>
      </c>
      <c r="G18" s="461">
        <v>0</v>
      </c>
      <c r="H18" s="462">
        <v>79</v>
      </c>
      <c r="I18" s="177">
        <f>SUM(E18:H18)</f>
        <v>188.75</v>
      </c>
      <c r="J18" s="177">
        <f>(D18-I18)</f>
        <v>911.25</v>
      </c>
      <c r="K18" s="463"/>
    </row>
    <row r="19" spans="2:12" ht="39.950000000000003" customHeight="1" thickBot="1" x14ac:dyDescent="0.25">
      <c r="B19" s="732" t="s">
        <v>9</v>
      </c>
      <c r="C19" s="733"/>
      <c r="D19" s="133">
        <f>SUM(D6:D18)</f>
        <v>4327</v>
      </c>
      <c r="E19" s="133">
        <f>SUM(E6:E18)</f>
        <v>126.81</v>
      </c>
      <c r="F19" s="133">
        <f>SUM(F6:F18)</f>
        <v>265.5</v>
      </c>
      <c r="G19" s="133">
        <f>SUM(G6:G18)</f>
        <v>48.22</v>
      </c>
      <c r="H19" s="133">
        <f>SUM(H6:H18)</f>
        <v>79</v>
      </c>
      <c r="I19" s="133">
        <f>SUM(I6:I18)</f>
        <v>519.53</v>
      </c>
      <c r="J19" s="133">
        <f>SUM(J6:J18)</f>
        <v>3807.4700000000003</v>
      </c>
      <c r="K19" s="93" t="s">
        <v>55</v>
      </c>
    </row>
    <row r="20" spans="2:12" x14ac:dyDescent="0.2">
      <c r="B20" s="10"/>
      <c r="C20" s="8"/>
      <c r="D20" s="11"/>
      <c r="E20" s="11"/>
      <c r="F20" s="11"/>
      <c r="G20" s="11"/>
      <c r="H20" s="156"/>
      <c r="I20" s="11"/>
      <c r="J20" s="11"/>
      <c r="K20" s="9"/>
    </row>
    <row r="21" spans="2:12" x14ac:dyDescent="0.2">
      <c r="B21" s="10"/>
      <c r="C21" s="12" t="s">
        <v>10</v>
      </c>
      <c r="D21" s="12"/>
      <c r="E21" s="12"/>
      <c r="F21" s="12"/>
      <c r="G21" s="12"/>
      <c r="H21" s="157"/>
      <c r="I21" s="12"/>
      <c r="J21" s="11"/>
      <c r="K21" s="9"/>
    </row>
    <row r="22" spans="2:12" x14ac:dyDescent="0.2">
      <c r="B22" s="10"/>
      <c r="C22" s="5"/>
      <c r="D22" s="5"/>
      <c r="E22" s="5"/>
      <c r="F22" s="5"/>
      <c r="G22" s="5"/>
      <c r="H22" s="795"/>
      <c r="I22" s="5"/>
      <c r="J22" s="14"/>
      <c r="K22" s="5"/>
    </row>
    <row r="23" spans="2:12" x14ac:dyDescent="0.2">
      <c r="B23" s="10"/>
      <c r="C23" s="5" t="str">
        <f>MERC.MLES!C13</f>
        <v>SR. HERNAN JOSE TORRES ROMERO</v>
      </c>
      <c r="D23" s="5"/>
      <c r="E23" s="5"/>
      <c r="F23" s="5" t="str">
        <f>MERC.MLES!E13</f>
        <v>LICDA. NAHIN ARNELGE FERRUFINO BENITEZ</v>
      </c>
      <c r="G23" s="5"/>
      <c r="H23" s="795"/>
      <c r="I23" s="5"/>
      <c r="J23" s="14" t="str">
        <f>MERC.MLES!H13</f>
        <v>LICDA. GLORIA ISABEL VASQUEZ</v>
      </c>
      <c r="K23" s="5"/>
    </row>
    <row r="24" spans="2:12" x14ac:dyDescent="0.2">
      <c r="B24" s="10"/>
      <c r="C24" s="5" t="str">
        <f>MERC.MLES!C14</f>
        <v>SINDICO MUNICIPAL</v>
      </c>
      <c r="D24" s="5"/>
      <c r="E24" s="5"/>
      <c r="F24" s="5" t="str">
        <f>MERC.MLES!E14</f>
        <v>ALCALDE MUNICIPAL</v>
      </c>
      <c r="G24" s="5"/>
      <c r="H24" s="795"/>
      <c r="I24" s="5"/>
      <c r="J24" s="14" t="str">
        <f>MERC.MLES!H14</f>
        <v>CONTADORA MPAL</v>
      </c>
      <c r="K24" s="5"/>
    </row>
    <row r="25" spans="2:12" x14ac:dyDescent="0.2">
      <c r="B25" s="10"/>
      <c r="C25" s="5"/>
      <c r="D25" s="5"/>
      <c r="E25" s="5"/>
      <c r="F25" s="5"/>
      <c r="G25" s="5"/>
      <c r="H25" s="795"/>
      <c r="I25" s="5"/>
      <c r="J25" s="14"/>
      <c r="K25" s="5"/>
    </row>
    <row r="26" spans="2:12" x14ac:dyDescent="0.2">
      <c r="B26" s="10"/>
      <c r="C26" s="5"/>
      <c r="D26" s="5"/>
      <c r="E26" s="5"/>
      <c r="F26" s="5"/>
      <c r="G26" s="5"/>
      <c r="H26" s="795"/>
      <c r="I26" s="5"/>
      <c r="J26" s="14"/>
      <c r="K26" s="5"/>
    </row>
    <row r="27" spans="2:12" s="35" customFormat="1" ht="15" x14ac:dyDescent="0.25">
      <c r="B27" s="45"/>
      <c r="C27" s="818"/>
      <c r="D27" s="818" t="str">
        <f>MERC.MLES!C18</f>
        <v>LICDA. CARINA PATRICIA FLORES</v>
      </c>
      <c r="E27" s="818"/>
      <c r="F27" s="16"/>
      <c r="G27" s="16"/>
      <c r="H27" s="819" t="str">
        <f>MERC.MLES!F18</f>
        <v>SR. MARIO ALBERTO DIAZ</v>
      </c>
      <c r="I27" s="7"/>
      <c r="J27" s="7"/>
      <c r="K27" s="7"/>
      <c r="L27" s="44"/>
    </row>
    <row r="28" spans="2:12" s="35" customFormat="1" ht="15" x14ac:dyDescent="0.25">
      <c r="B28" s="45"/>
      <c r="C28" s="818"/>
      <c r="D28" s="818" t="str">
        <f>MERC.MLES!C19</f>
        <v>JEFA DE DESARROLLO HUMANO</v>
      </c>
      <c r="E28" s="818"/>
      <c r="F28" s="16"/>
      <c r="G28" s="16"/>
      <c r="H28" s="819" t="str">
        <f>MERC.MLES!F19</f>
        <v>TESORERO MPAL.</v>
      </c>
      <c r="I28" s="7"/>
      <c r="J28" s="7"/>
      <c r="K28" s="7"/>
      <c r="L28" s="44"/>
    </row>
    <row r="29" spans="2:12" s="35" customFormat="1" ht="15" x14ac:dyDescent="0.25">
      <c r="B29" s="45"/>
      <c r="C29" s="818"/>
      <c r="D29" s="818"/>
      <c r="E29" s="818"/>
      <c r="F29" s="16"/>
      <c r="G29" s="16"/>
      <c r="H29" s="819"/>
      <c r="I29" s="7"/>
      <c r="J29" s="7"/>
      <c r="K29" s="7"/>
      <c r="L29" s="44"/>
    </row>
    <row r="30" spans="2:12" s="35" customFormat="1" ht="15" x14ac:dyDescent="0.25">
      <c r="B30" s="45"/>
      <c r="C30" s="45"/>
      <c r="D30" s="45"/>
      <c r="E30" s="45"/>
      <c r="F30" s="20"/>
      <c r="G30" s="20"/>
      <c r="H30" s="159"/>
      <c r="L30" s="44"/>
    </row>
    <row r="31" spans="2:12" s="35" customFormat="1" ht="15.75" x14ac:dyDescent="0.25">
      <c r="B31" s="45"/>
      <c r="C31" s="45"/>
      <c r="D31" s="45"/>
      <c r="E31" s="45"/>
      <c r="F31" s="20"/>
      <c r="G31" s="20"/>
      <c r="H31" s="159"/>
      <c r="J31" s="124"/>
      <c r="L31" s="44"/>
    </row>
    <row r="32" spans="2:12" s="35" customFormat="1" ht="15.75" x14ac:dyDescent="0.25">
      <c r="B32" s="45"/>
      <c r="C32" s="45"/>
      <c r="D32" s="45"/>
      <c r="E32" s="45"/>
      <c r="F32" s="20"/>
      <c r="G32" s="20"/>
      <c r="H32" s="159"/>
      <c r="I32" s="731" t="s">
        <v>50</v>
      </c>
      <c r="J32" s="731"/>
      <c r="L32" s="44"/>
    </row>
    <row r="33" spans="2:8" s="35" customFormat="1" ht="15" x14ac:dyDescent="0.25">
      <c r="B33" s="44"/>
      <c r="C33" s="44"/>
      <c r="D33" s="46"/>
      <c r="E33" s="46"/>
      <c r="H33" s="158"/>
    </row>
    <row r="34" spans="2:8" s="35" customFormat="1" ht="14.25" x14ac:dyDescent="0.2">
      <c r="H34" s="158"/>
    </row>
    <row r="35" spans="2:8" s="35" customFormat="1" ht="14.25" x14ac:dyDescent="0.2">
      <c r="H35" s="158"/>
    </row>
    <row r="36" spans="2:8" s="35" customFormat="1" ht="14.25" x14ac:dyDescent="0.2">
      <c r="H36" s="158"/>
    </row>
    <row r="37" spans="2:8" s="35" customFormat="1" ht="14.25" x14ac:dyDescent="0.2">
      <c r="H37" s="158"/>
    </row>
  </sheetData>
  <mergeCells count="6">
    <mergeCell ref="I32:J32"/>
    <mergeCell ref="B19:C19"/>
    <mergeCell ref="B11:K11"/>
    <mergeCell ref="B17:K17"/>
    <mergeCell ref="B5:K5"/>
    <mergeCell ref="B8:K8"/>
  </mergeCells>
  <phoneticPr fontId="5" type="noConversion"/>
  <printOptions horizontalCentered="1"/>
  <pageMargins left="0" right="0" top="0.51181102362204722" bottom="0.31496062992125984" header="0" footer="0"/>
  <pageSetup paperSize="5" scale="5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45F71"/>
  </sheetPr>
  <dimension ref="B2:K23"/>
  <sheetViews>
    <sheetView showWhiteSpace="0" topLeftCell="A9" zoomScale="82" zoomScaleNormal="82" zoomScalePageLayoutView="75" workbookViewId="0">
      <selection activeCell="F12" sqref="F12"/>
    </sheetView>
  </sheetViews>
  <sheetFormatPr baseColWidth="10" defaultRowHeight="12.75" x14ac:dyDescent="0.2"/>
  <cols>
    <col min="1" max="1" width="19.42578125" style="113" customWidth="1"/>
    <col min="2" max="2" width="4.28515625" style="113" customWidth="1"/>
    <col min="3" max="3" width="15.42578125" style="145" customWidth="1"/>
    <col min="4" max="4" width="13.42578125" style="199" customWidth="1"/>
    <col min="5" max="5" width="14.42578125" style="199" customWidth="1"/>
    <col min="6" max="6" width="12" style="199" customWidth="1"/>
    <col min="7" max="7" width="12.42578125" style="199" customWidth="1"/>
    <col min="8" max="8" width="12" style="199" customWidth="1"/>
    <col min="9" max="9" width="13.5703125" style="199" customWidth="1"/>
    <col min="10" max="10" width="14.140625" style="199" customWidth="1"/>
    <col min="11" max="11" width="31.140625" style="113" customWidth="1"/>
    <col min="12" max="16384" width="11.42578125" style="113"/>
  </cols>
  <sheetData>
    <row r="2" spans="2:11" x14ac:dyDescent="0.2">
      <c r="E2" s="790" t="s">
        <v>164</v>
      </c>
    </row>
    <row r="3" spans="2:11" ht="13.5" thickBot="1" x14ac:dyDescent="0.25"/>
    <row r="4" spans="2:11" s="76" customFormat="1" ht="84.75" customHeight="1" thickBot="1" x14ac:dyDescent="0.3">
      <c r="B4" s="247" t="s">
        <v>14</v>
      </c>
      <c r="C4" s="248" t="s">
        <v>1</v>
      </c>
      <c r="D4" s="249" t="s">
        <v>22</v>
      </c>
      <c r="E4" s="249" t="s">
        <v>2</v>
      </c>
      <c r="F4" s="249" t="s">
        <v>17</v>
      </c>
      <c r="G4" s="249" t="s">
        <v>147</v>
      </c>
      <c r="H4" s="249" t="s">
        <v>11</v>
      </c>
      <c r="I4" s="249" t="s">
        <v>26</v>
      </c>
      <c r="J4" s="578" t="s">
        <v>27</v>
      </c>
      <c r="K4" s="579" t="s">
        <v>8</v>
      </c>
    </row>
    <row r="5" spans="2:11" ht="24.75" customHeight="1" thickBot="1" x14ac:dyDescent="0.25">
      <c r="B5" s="740" t="s">
        <v>59</v>
      </c>
      <c r="C5" s="741"/>
      <c r="D5" s="741"/>
      <c r="E5" s="741"/>
      <c r="F5" s="741"/>
      <c r="G5" s="741"/>
      <c r="H5" s="741"/>
      <c r="I5" s="741"/>
      <c r="J5" s="741"/>
      <c r="K5" s="742"/>
    </row>
    <row r="6" spans="2:11" ht="50.1" customHeight="1" thickBot="1" x14ac:dyDescent="0.25">
      <c r="B6" s="640">
        <v>1</v>
      </c>
      <c r="C6" s="641" t="s">
        <v>109</v>
      </c>
      <c r="D6" s="642">
        <v>505</v>
      </c>
      <c r="E6" s="643">
        <v>15.15</v>
      </c>
      <c r="F6" s="644">
        <v>36.61</v>
      </c>
      <c r="G6" s="644">
        <v>0</v>
      </c>
      <c r="H6" s="645">
        <v>0</v>
      </c>
      <c r="I6" s="646">
        <f>SUM(E6:H6)</f>
        <v>51.76</v>
      </c>
      <c r="J6" s="647">
        <f>+D6-I6</f>
        <v>453.24</v>
      </c>
      <c r="K6" s="648"/>
    </row>
    <row r="7" spans="2:11" ht="20.25" customHeight="1" thickBot="1" x14ac:dyDescent="0.25">
      <c r="B7" s="743" t="s">
        <v>67</v>
      </c>
      <c r="C7" s="744"/>
      <c r="D7" s="744"/>
      <c r="E7" s="744"/>
      <c r="F7" s="744"/>
      <c r="G7" s="744"/>
      <c r="H7" s="744"/>
      <c r="I7" s="744"/>
      <c r="J7" s="744"/>
      <c r="K7" s="745"/>
    </row>
    <row r="8" spans="2:11" ht="50.1" customHeight="1" x14ac:dyDescent="0.3">
      <c r="B8" s="649">
        <v>2</v>
      </c>
      <c r="C8" s="650" t="s">
        <v>152</v>
      </c>
      <c r="D8" s="651">
        <v>475</v>
      </c>
      <c r="E8" s="652">
        <v>14.25</v>
      </c>
      <c r="F8" s="653">
        <v>34.44</v>
      </c>
      <c r="G8" s="653">
        <v>0</v>
      </c>
      <c r="H8" s="653">
        <v>0</v>
      </c>
      <c r="I8" s="654">
        <f>SUM(E8:H8)</f>
        <v>48.69</v>
      </c>
      <c r="J8" s="655">
        <f t="shared" ref="J8:J14" si="0">+D8-I8</f>
        <v>426.31</v>
      </c>
      <c r="K8" s="656"/>
    </row>
    <row r="9" spans="2:11" ht="50.1" customHeight="1" x14ac:dyDescent="0.3">
      <c r="B9" s="464">
        <v>3</v>
      </c>
      <c r="C9" s="472" t="s">
        <v>32</v>
      </c>
      <c r="D9" s="372">
        <v>475</v>
      </c>
      <c r="E9" s="372">
        <v>14.25</v>
      </c>
      <c r="F9" s="372">
        <v>0</v>
      </c>
      <c r="G9" s="372">
        <v>0</v>
      </c>
      <c r="H9" s="469">
        <v>28.5</v>
      </c>
      <c r="I9" s="471">
        <f t="shared" ref="I8:I14" si="1">SUM(E9:H9)</f>
        <v>42.75</v>
      </c>
      <c r="J9" s="576">
        <f t="shared" si="0"/>
        <v>432.25</v>
      </c>
      <c r="K9" s="577"/>
    </row>
    <row r="10" spans="2:11" ht="50.1" customHeight="1" x14ac:dyDescent="0.3">
      <c r="B10" s="464">
        <v>4</v>
      </c>
      <c r="C10" s="465" t="s">
        <v>32</v>
      </c>
      <c r="D10" s="572">
        <v>400</v>
      </c>
      <c r="E10" s="372">
        <v>12</v>
      </c>
      <c r="F10" s="372">
        <v>29</v>
      </c>
      <c r="G10" s="372">
        <v>0</v>
      </c>
      <c r="H10" s="469">
        <v>0</v>
      </c>
      <c r="I10" s="471">
        <f>SUM(E10:H10)</f>
        <v>41</v>
      </c>
      <c r="J10" s="576">
        <f t="shared" si="0"/>
        <v>359</v>
      </c>
      <c r="K10" s="577"/>
    </row>
    <row r="11" spans="2:11" ht="50.1" customHeight="1" x14ac:dyDescent="0.3">
      <c r="B11" s="464">
        <v>5</v>
      </c>
      <c r="C11" s="466" t="s">
        <v>32</v>
      </c>
      <c r="D11" s="467">
        <v>360</v>
      </c>
      <c r="E11" s="468">
        <v>10.8</v>
      </c>
      <c r="F11" s="468">
        <v>0</v>
      </c>
      <c r="G11" s="468">
        <v>26.1</v>
      </c>
      <c r="H11" s="469">
        <v>0</v>
      </c>
      <c r="I11" s="471">
        <f t="shared" si="1"/>
        <v>36.900000000000006</v>
      </c>
      <c r="J11" s="576">
        <f t="shared" si="0"/>
        <v>323.10000000000002</v>
      </c>
      <c r="K11" s="577"/>
    </row>
    <row r="12" spans="2:11" ht="50.1" customHeight="1" x14ac:dyDescent="0.3">
      <c r="B12" s="464">
        <v>6</v>
      </c>
      <c r="C12" s="466" t="s">
        <v>32</v>
      </c>
      <c r="D12" s="467">
        <v>370</v>
      </c>
      <c r="E12" s="468">
        <v>11.1</v>
      </c>
      <c r="F12" s="468">
        <v>26.83</v>
      </c>
      <c r="G12" s="468">
        <v>0</v>
      </c>
      <c r="H12" s="470">
        <v>0</v>
      </c>
      <c r="I12" s="471">
        <f t="shared" si="1"/>
        <v>37.93</v>
      </c>
      <c r="J12" s="576">
        <f t="shared" si="0"/>
        <v>332.07</v>
      </c>
      <c r="K12" s="577"/>
    </row>
    <row r="13" spans="2:11" ht="50.1" customHeight="1" x14ac:dyDescent="0.3">
      <c r="B13" s="464">
        <v>7</v>
      </c>
      <c r="C13" s="466" t="s">
        <v>32</v>
      </c>
      <c r="D13" s="467">
        <v>325</v>
      </c>
      <c r="E13" s="468">
        <v>9.75</v>
      </c>
      <c r="F13" s="468" t="s">
        <v>42</v>
      </c>
      <c r="G13" s="468">
        <v>0</v>
      </c>
      <c r="H13" s="470">
        <v>19.5</v>
      </c>
      <c r="I13" s="471">
        <f>SUM(E13:H13)</f>
        <v>29.25</v>
      </c>
      <c r="J13" s="613">
        <f t="shared" si="0"/>
        <v>295.75</v>
      </c>
      <c r="K13" s="614"/>
    </row>
    <row r="14" spans="2:11" ht="50.1" customHeight="1" thickBot="1" x14ac:dyDescent="0.35">
      <c r="B14" s="464">
        <v>8</v>
      </c>
      <c r="C14" s="466" t="s">
        <v>32</v>
      </c>
      <c r="D14" s="467">
        <v>315</v>
      </c>
      <c r="E14" s="468">
        <v>9.4499999999999993</v>
      </c>
      <c r="F14" s="468">
        <v>22.84</v>
      </c>
      <c r="G14" s="468">
        <v>0</v>
      </c>
      <c r="H14" s="470">
        <v>0</v>
      </c>
      <c r="I14" s="471">
        <f t="shared" si="1"/>
        <v>32.29</v>
      </c>
      <c r="J14" s="613">
        <f t="shared" si="0"/>
        <v>282.70999999999998</v>
      </c>
      <c r="K14" s="614"/>
    </row>
    <row r="15" spans="2:11" s="115" customFormat="1" ht="50.1" customHeight="1" thickBot="1" x14ac:dyDescent="0.25">
      <c r="B15" s="729" t="s">
        <v>115</v>
      </c>
      <c r="C15" s="730"/>
      <c r="D15" s="373">
        <f>SUM(D6:D14)</f>
        <v>3225</v>
      </c>
      <c r="E15" s="373">
        <f>SUM(E6:E14)</f>
        <v>96.75</v>
      </c>
      <c r="F15" s="373">
        <f>SUM(F6:F14)</f>
        <v>149.72</v>
      </c>
      <c r="G15" s="373">
        <f>SUM(G6:G14)</f>
        <v>26.1</v>
      </c>
      <c r="H15" s="373">
        <f>SUM(H6:H14)</f>
        <v>48</v>
      </c>
      <c r="I15" s="373">
        <f>SUM(I6:I14)</f>
        <v>320.57</v>
      </c>
      <c r="J15" s="580">
        <f>SUM(J6:J14)</f>
        <v>2904.4300000000003</v>
      </c>
      <c r="K15" s="134" t="s">
        <v>79</v>
      </c>
    </row>
    <row r="16" spans="2:11" x14ac:dyDescent="0.2">
      <c r="B16" s="116"/>
      <c r="C16" s="148"/>
      <c r="D16" s="200"/>
      <c r="E16" s="200"/>
      <c r="F16" s="200"/>
      <c r="G16" s="200"/>
      <c r="H16" s="200"/>
      <c r="I16" s="200"/>
      <c r="J16" s="200"/>
      <c r="K16" s="117"/>
    </row>
    <row r="17" spans="2:11" x14ac:dyDescent="0.2">
      <c r="B17" s="116"/>
      <c r="C17" s="148"/>
      <c r="D17" s="200"/>
      <c r="E17" s="200"/>
      <c r="F17" s="200"/>
      <c r="G17" s="200"/>
      <c r="H17" s="200"/>
      <c r="I17" s="200"/>
      <c r="J17" s="200"/>
      <c r="K17" s="117"/>
    </row>
    <row r="18" spans="2:11" x14ac:dyDescent="0.2">
      <c r="C18" s="145" t="str">
        <f>'TIANGUE Y RASTRO'!C23</f>
        <v>SR. HERNAN JOSE TORRES ROMERO</v>
      </c>
      <c r="F18" s="199" t="str">
        <f>'TIANGUE Y RASTRO'!F23</f>
        <v>LICDA. NAHIN ARNELGE FERRUFINO BENITEZ</v>
      </c>
      <c r="J18" s="199" t="str">
        <f>'TIANGUE Y RASTRO'!J23</f>
        <v>LICDA. GLORIA ISABEL VASQUEZ</v>
      </c>
    </row>
    <row r="19" spans="2:11" x14ac:dyDescent="0.2">
      <c r="C19" s="145" t="str">
        <f>'TIANGUE Y RASTRO'!C24</f>
        <v>SINDICO MUNICIPAL</v>
      </c>
      <c r="F19" s="199" t="str">
        <f>'TIANGUE Y RASTRO'!F24</f>
        <v>ALCALDE MUNICIPAL</v>
      </c>
      <c r="J19" s="199" t="str">
        <f>'TIANGUE Y RASTRO'!J24</f>
        <v>CONTADORA MPAL</v>
      </c>
    </row>
    <row r="22" spans="2:11" x14ac:dyDescent="0.2">
      <c r="D22" s="199" t="str">
        <f>'TIANGUE Y RASTRO'!D27</f>
        <v>LICDA. CARINA PATRICIA FLORES</v>
      </c>
      <c r="H22" s="199" t="str">
        <f>'TIANGUE Y RASTRO'!H27</f>
        <v>SR. MARIO ALBERTO DIAZ</v>
      </c>
    </row>
    <row r="23" spans="2:11" x14ac:dyDescent="0.2">
      <c r="D23" s="199" t="str">
        <f>'TIANGUE Y RASTRO'!D28</f>
        <v>JEFA DE DESARROLLO HUMANO</v>
      </c>
      <c r="H23" s="199" t="str">
        <f>'TIANGUE Y RASTRO'!H28</f>
        <v>TESORERO MPAL.</v>
      </c>
    </row>
  </sheetData>
  <mergeCells count="3">
    <mergeCell ref="B5:K5"/>
    <mergeCell ref="B7:K7"/>
    <mergeCell ref="B15:C15"/>
  </mergeCells>
  <pageMargins left="0.25" right="0.25" top="0.75" bottom="0.75" header="0.3" footer="0.3"/>
  <pageSetup paperSize="5" scale="52" orientation="landscape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DESPACHO</vt:lpstr>
      <vt:lpstr>GERENCIA GRAL</vt:lpstr>
      <vt:lpstr>CONTABILIDAD</vt:lpstr>
      <vt:lpstr>DESARROLLO HNO</vt:lpstr>
      <vt:lpstr>UATM</vt:lpstr>
      <vt:lpstr>REG.</vt:lpstr>
      <vt:lpstr>MERC.MLES</vt:lpstr>
      <vt:lpstr>TIANGUE Y RASTRO</vt:lpstr>
      <vt:lpstr>AIP</vt:lpstr>
      <vt:lpstr>POLICIA1</vt:lpstr>
      <vt:lpstr>POLICIAS 2</vt:lpstr>
      <vt:lpstr>SERVICIOS GENERALES</vt:lpstr>
      <vt:lpstr>ASEO 1</vt:lpstr>
      <vt:lpstr>CENTRO DE FORMACION </vt:lpstr>
      <vt:lpstr>GESTION T.</vt:lpstr>
      <vt:lpstr>UNIDAD JURIDICA</vt:lpstr>
      <vt:lpstr>CONTRATO</vt:lpstr>
      <vt:lpstr>CONTRATO NUEVO</vt:lpstr>
      <vt:lpstr>DESPACHO!Área_de_impresión</vt:lpstr>
      <vt:lpstr>MERC.MLES!Área_de_impresión</vt:lpstr>
    </vt:vector>
  </TitlesOfParts>
  <Company>ALCALDIA MUNICIPAL DE SN. FCO.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Admin</cp:lastModifiedBy>
  <cp:lastPrinted>2019-06-05T17:50:55Z</cp:lastPrinted>
  <dcterms:created xsi:type="dcterms:W3CDTF">2002-01-15T14:42:07Z</dcterms:created>
  <dcterms:modified xsi:type="dcterms:W3CDTF">2020-03-12T18:58:31Z</dcterms:modified>
</cp:coreProperties>
</file>