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ABRIL\"/>
    </mc:Choice>
  </mc:AlternateContent>
  <xr:revisionPtr revIDLastSave="0" documentId="13_ncr:1_{5EAE59DE-DD20-4471-BABA-150464445386}" xr6:coauthVersionLast="45" xr6:coauthVersionMax="45" xr10:uidLastSave="{00000000-0000-0000-0000-000000000000}"/>
  <bookViews>
    <workbookView xWindow="-120" yWindow="-120" windowWidth="20730" windowHeight="11160" firstSheet="11" activeTab="15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TIANGUE Y RASTRO" sheetId="7" r:id="rId8"/>
    <sheet name="AIP" sheetId="112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GESTION T." sheetId="118" r:id="rId15"/>
    <sheet name="UNIDAD JURIDICA" sheetId="160" r:id="rId16"/>
    <sheet name="CONTRATO" sheetId="159" r:id="rId17"/>
    <sheet name="CONTRATO NUEVO" sheetId="163" r:id="rId18"/>
  </sheets>
  <definedNames>
    <definedName name="_xlnm.Print_Area" localSheetId="0">DESPACHO!$A$3:$K$29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63" l="1"/>
  <c r="F21" i="163"/>
  <c r="C22" i="163"/>
  <c r="C21" i="163"/>
  <c r="K16" i="163"/>
  <c r="K15" i="163"/>
  <c r="F16" i="163"/>
  <c r="F15" i="163"/>
  <c r="C16" i="163"/>
  <c r="C15" i="163"/>
  <c r="H26" i="159"/>
  <c r="H25" i="159"/>
  <c r="D26" i="159"/>
  <c r="D25" i="159"/>
  <c r="K21" i="159"/>
  <c r="K20" i="159"/>
  <c r="F21" i="159"/>
  <c r="F20" i="159"/>
  <c r="C21" i="159"/>
  <c r="C20" i="159"/>
  <c r="J27" i="160"/>
  <c r="J26" i="160"/>
  <c r="D27" i="160"/>
  <c r="D26" i="160"/>
  <c r="L23" i="160"/>
  <c r="L22" i="160"/>
  <c r="F23" i="160"/>
  <c r="F22" i="160"/>
  <c r="C23" i="160"/>
  <c r="C22" i="160"/>
  <c r="J20" i="118"/>
  <c r="J19" i="118"/>
  <c r="E20" i="118"/>
  <c r="E19" i="118"/>
  <c r="K17" i="118"/>
  <c r="K16" i="118"/>
  <c r="F17" i="118"/>
  <c r="F16" i="118"/>
  <c r="C17" i="118"/>
  <c r="C16" i="118"/>
  <c r="F22" i="117"/>
  <c r="F21" i="117"/>
  <c r="C22" i="117"/>
  <c r="C21" i="117"/>
  <c r="F26" i="9"/>
  <c r="F25" i="9"/>
  <c r="I23" i="9"/>
  <c r="H22" i="9"/>
  <c r="C23" i="9"/>
  <c r="C22" i="9"/>
  <c r="I19" i="9"/>
  <c r="I18" i="9"/>
  <c r="D19" i="9"/>
  <c r="D18" i="9"/>
  <c r="D26" i="115"/>
  <c r="D25" i="115"/>
  <c r="M22" i="115"/>
  <c r="M21" i="115"/>
  <c r="J22" i="115"/>
  <c r="J21" i="115"/>
  <c r="F22" i="115"/>
  <c r="F21" i="115"/>
  <c r="C22" i="115"/>
  <c r="C21" i="115"/>
  <c r="E26" i="114"/>
  <c r="E25" i="114"/>
  <c r="B26" i="114"/>
  <c r="B25" i="114"/>
  <c r="G22" i="114"/>
  <c r="G21" i="114"/>
  <c r="D22" i="114"/>
  <c r="D21" i="114"/>
  <c r="B22" i="114"/>
  <c r="B21" i="114"/>
  <c r="F26" i="113"/>
  <c r="F25" i="113"/>
  <c r="B26" i="113"/>
  <c r="B25" i="113"/>
  <c r="H21" i="113"/>
  <c r="H20" i="113"/>
  <c r="D21" i="113"/>
  <c r="D20" i="113"/>
  <c r="B21" i="113"/>
  <c r="B20" i="113"/>
  <c r="I25" i="112"/>
  <c r="I24" i="112"/>
  <c r="D25" i="112"/>
  <c r="D24" i="112"/>
  <c r="J21" i="112"/>
  <c r="J20" i="112"/>
  <c r="F21" i="112"/>
  <c r="F20" i="112"/>
  <c r="C21" i="112"/>
  <c r="C20" i="112"/>
  <c r="H29" i="7"/>
  <c r="H28" i="7"/>
  <c r="D29" i="7"/>
  <c r="D28" i="7"/>
  <c r="I24" i="7"/>
  <c r="I23" i="7"/>
  <c r="E24" i="7"/>
  <c r="E23" i="7"/>
  <c r="C24" i="7"/>
  <c r="C23" i="7"/>
  <c r="G24" i="121"/>
  <c r="G23" i="121"/>
  <c r="C24" i="121"/>
  <c r="C23" i="121"/>
  <c r="H18" i="121"/>
  <c r="H17" i="121"/>
  <c r="E18" i="121"/>
  <c r="E17" i="121"/>
  <c r="B18" i="121"/>
  <c r="B17" i="121"/>
  <c r="I24" i="109"/>
  <c r="I23" i="109"/>
  <c r="D24" i="109"/>
  <c r="D23" i="109"/>
  <c r="J19" i="109"/>
  <c r="J18" i="109"/>
  <c r="F19" i="109"/>
  <c r="F18" i="109"/>
  <c r="C19" i="109"/>
  <c r="C18" i="109"/>
  <c r="G27" i="108"/>
  <c r="G26" i="108"/>
  <c r="C27" i="108"/>
  <c r="C26" i="108"/>
  <c r="I21" i="108"/>
  <c r="I20" i="108"/>
  <c r="E21" i="108"/>
  <c r="E20" i="108"/>
  <c r="C21" i="108"/>
  <c r="C20" i="108"/>
  <c r="I29" i="105"/>
  <c r="I28" i="105"/>
  <c r="D29" i="105"/>
  <c r="D28" i="105"/>
  <c r="L23" i="105"/>
  <c r="L22" i="105"/>
  <c r="G23" i="105"/>
  <c r="G22" i="105"/>
  <c r="C23" i="105"/>
  <c r="C22" i="105"/>
  <c r="I28" i="107"/>
  <c r="I27" i="107"/>
  <c r="D28" i="107"/>
  <c r="D27" i="107"/>
  <c r="J24" i="107"/>
  <c r="J23" i="107"/>
  <c r="F24" i="107"/>
  <c r="F23" i="107"/>
  <c r="C24" i="107"/>
  <c r="C23" i="107"/>
  <c r="I21" i="120"/>
  <c r="I20" i="120"/>
  <c r="D21" i="120"/>
  <c r="D20" i="120"/>
  <c r="K16" i="120"/>
  <c r="K15" i="120"/>
  <c r="F16" i="120"/>
  <c r="F15" i="120"/>
  <c r="C16" i="120"/>
  <c r="C15" i="120"/>
  <c r="K17" i="160"/>
  <c r="H17" i="160"/>
  <c r="G17" i="160"/>
  <c r="F17" i="160"/>
  <c r="E17" i="160"/>
  <c r="D17" i="160"/>
  <c r="L5" i="160"/>
  <c r="K5" i="160"/>
  <c r="J5" i="160"/>
  <c r="H5" i="160"/>
  <c r="G5" i="160"/>
  <c r="F5" i="160"/>
  <c r="E5" i="160"/>
  <c r="D5" i="160"/>
  <c r="I19" i="117"/>
  <c r="H19" i="117"/>
  <c r="E19" i="117"/>
  <c r="D19" i="117"/>
  <c r="K19" i="117"/>
  <c r="J19" i="117"/>
  <c r="J10" i="117"/>
  <c r="J9" i="117"/>
  <c r="J8" i="117"/>
  <c r="J7" i="117"/>
  <c r="J6" i="117"/>
  <c r="F19" i="117"/>
  <c r="I14" i="9"/>
  <c r="H14" i="9"/>
  <c r="G14" i="9"/>
  <c r="F14" i="9"/>
  <c r="E14" i="9"/>
  <c r="D14" i="9"/>
  <c r="L17" i="115"/>
  <c r="L16" i="115"/>
  <c r="L15" i="115"/>
  <c r="L14" i="115"/>
  <c r="L13" i="115"/>
  <c r="L12" i="115"/>
  <c r="L11" i="115"/>
  <c r="L9" i="115"/>
  <c r="L8" i="115"/>
  <c r="L7" i="115"/>
  <c r="L6" i="115"/>
  <c r="K9" i="115"/>
  <c r="K8" i="115"/>
  <c r="K7" i="115"/>
  <c r="K6" i="115"/>
  <c r="J18" i="115"/>
  <c r="I18" i="115"/>
  <c r="H18" i="115"/>
  <c r="G18" i="115"/>
  <c r="F18" i="115"/>
  <c r="E18" i="115"/>
  <c r="D18" i="115"/>
  <c r="H16" i="114"/>
  <c r="F16" i="114"/>
  <c r="E16" i="114"/>
  <c r="D16" i="114"/>
  <c r="C16" i="114"/>
  <c r="I16" i="113"/>
  <c r="H16" i="113"/>
  <c r="G16" i="113"/>
  <c r="F16" i="113"/>
  <c r="E16" i="113"/>
  <c r="D16" i="113"/>
  <c r="C16" i="113"/>
  <c r="J16" i="112"/>
  <c r="I16" i="112"/>
  <c r="G16" i="112"/>
  <c r="F16" i="112"/>
  <c r="E16" i="112"/>
  <c r="D16" i="112"/>
  <c r="J20" i="7"/>
  <c r="I20" i="7"/>
  <c r="H20" i="7"/>
  <c r="G20" i="7"/>
  <c r="F20" i="7"/>
  <c r="E20" i="7"/>
  <c r="D20" i="7"/>
  <c r="H11" i="121"/>
  <c r="G11" i="121"/>
  <c r="F11" i="121"/>
  <c r="E11" i="121"/>
  <c r="D11" i="121"/>
  <c r="J13" i="109"/>
  <c r="I13" i="109"/>
  <c r="H13" i="109"/>
  <c r="G13" i="109"/>
  <c r="F13" i="109"/>
  <c r="E13" i="109"/>
  <c r="D13" i="109"/>
  <c r="J16" i="105"/>
  <c r="J15" i="105"/>
  <c r="J11" i="105"/>
  <c r="H16" i="105"/>
  <c r="D16" i="105"/>
  <c r="I17" i="107"/>
  <c r="I14" i="107"/>
  <c r="I15" i="107"/>
  <c r="I13" i="107"/>
  <c r="I12" i="107"/>
  <c r="I10" i="107"/>
  <c r="I9" i="107"/>
  <c r="I8" i="107"/>
  <c r="H19" i="107"/>
  <c r="G19" i="107"/>
  <c r="F19" i="107"/>
  <c r="E19" i="107"/>
  <c r="D19" i="107"/>
  <c r="J10" i="120"/>
  <c r="J9" i="120"/>
  <c r="J8" i="120"/>
  <c r="J7" i="120"/>
  <c r="J6" i="120"/>
  <c r="H11" i="120"/>
  <c r="F11" i="120"/>
  <c r="E11" i="120"/>
  <c r="D11" i="120"/>
  <c r="I6" i="17"/>
  <c r="I10" i="17" s="1"/>
  <c r="I8" i="17"/>
  <c r="I9" i="17"/>
  <c r="H10" i="17"/>
  <c r="G10" i="17"/>
  <c r="F10" i="17"/>
  <c r="E10" i="17"/>
  <c r="D10" i="17"/>
  <c r="E2" i="117"/>
  <c r="C3" i="118" s="1"/>
  <c r="E2" i="160" s="1"/>
  <c r="C3" i="159" s="1"/>
  <c r="D2" i="9"/>
  <c r="E2" i="7"/>
  <c r="E2" i="112" s="1"/>
  <c r="C3" i="113" s="1"/>
  <c r="E1" i="114" s="1"/>
  <c r="I7" i="109"/>
  <c r="J7" i="109" s="1"/>
  <c r="I12" i="109"/>
  <c r="I11" i="109"/>
  <c r="I9" i="109"/>
  <c r="I8" i="109"/>
  <c r="I6" i="109"/>
  <c r="J6" i="109"/>
  <c r="J9" i="109"/>
  <c r="D2" i="120"/>
  <c r="D4" i="107" s="1"/>
  <c r="F3" i="105" s="1"/>
  <c r="E2" i="108" s="1"/>
  <c r="E2" i="109" s="1"/>
  <c r="K18" i="115" l="1"/>
  <c r="I19" i="107"/>
  <c r="J11" i="120"/>
  <c r="I10" i="112"/>
  <c r="J10" i="112" s="1"/>
  <c r="K14" i="115"/>
  <c r="K16" i="115"/>
  <c r="J7" i="108"/>
  <c r="K7" i="108" s="1"/>
  <c r="H13" i="114"/>
  <c r="I13" i="114" s="1"/>
  <c r="H12" i="114"/>
  <c r="I12" i="114" s="1"/>
  <c r="H11" i="114"/>
  <c r="I11" i="114" s="1"/>
  <c r="I14" i="112"/>
  <c r="J14" i="112" s="1"/>
  <c r="H14" i="113"/>
  <c r="I14" i="113" s="1"/>
  <c r="G6" i="121"/>
  <c r="H6" i="121" s="1"/>
  <c r="J9" i="17" l="1"/>
  <c r="J10" i="17" s="1"/>
  <c r="J8" i="17"/>
  <c r="J6" i="17"/>
  <c r="H7" i="114" l="1"/>
  <c r="I7" i="114" s="1"/>
  <c r="H8" i="114"/>
  <c r="I8" i="114" s="1"/>
  <c r="H10" i="113"/>
  <c r="I10" i="113" s="1"/>
  <c r="H9" i="113"/>
  <c r="I9" i="113" s="1"/>
  <c r="I15" i="112"/>
  <c r="J15" i="112" s="1"/>
  <c r="G8" i="121"/>
  <c r="H8" i="121" s="1"/>
  <c r="J8" i="109"/>
  <c r="H6" i="9" l="1"/>
  <c r="I6" i="9" s="1"/>
  <c r="J14" i="105"/>
  <c r="K14" i="105" s="1"/>
  <c r="K8" i="120"/>
  <c r="H7" i="9" l="1"/>
  <c r="I7" i="9" s="1"/>
  <c r="H10" i="9" l="1"/>
  <c r="H8" i="9"/>
  <c r="H10" i="163" l="1"/>
  <c r="G10" i="163"/>
  <c r="F10" i="163"/>
  <c r="E10" i="163"/>
  <c r="D10" i="163"/>
  <c r="D9" i="159"/>
  <c r="J9" i="118"/>
  <c r="I13" i="118"/>
  <c r="H13" i="118"/>
  <c r="G13" i="118"/>
  <c r="F13" i="118"/>
  <c r="E13" i="118"/>
  <c r="D13" i="118"/>
  <c r="G19" i="117"/>
  <c r="H9" i="114"/>
  <c r="I9" i="114" s="1"/>
  <c r="G16" i="114"/>
  <c r="H7" i="113"/>
  <c r="H16" i="112"/>
  <c r="I19" i="7"/>
  <c r="F16" i="105" l="1"/>
  <c r="E16" i="105"/>
  <c r="H14" i="114" l="1"/>
  <c r="I9" i="112" l="1"/>
  <c r="J9" i="112" s="1"/>
  <c r="J9" i="107"/>
  <c r="H15" i="113"/>
  <c r="I15" i="113" s="1"/>
  <c r="G7" i="121"/>
  <c r="H7" i="121" s="1"/>
  <c r="H15" i="114" l="1"/>
  <c r="I15" i="114" s="1"/>
  <c r="I6" i="163" l="1"/>
  <c r="J8" i="159"/>
  <c r="K6" i="160"/>
  <c r="L6" i="160" s="1"/>
  <c r="H13" i="9"/>
  <c r="K11" i="115"/>
  <c r="G9" i="121"/>
  <c r="G10" i="121"/>
  <c r="I10" i="9" l="1"/>
  <c r="H9" i="9"/>
  <c r="I9" i="9" s="1"/>
  <c r="J12" i="159" l="1"/>
  <c r="K12" i="159" s="1"/>
  <c r="D5" i="108" l="1"/>
  <c r="J13" i="105" l="1"/>
  <c r="K15" i="105"/>
  <c r="I16" i="105"/>
  <c r="G16" i="105"/>
  <c r="H10" i="121"/>
  <c r="I13" i="112"/>
  <c r="J13" i="112" s="1"/>
  <c r="I12" i="112"/>
  <c r="J12" i="112" s="1"/>
  <c r="I11" i="112"/>
  <c r="J11" i="112" s="1"/>
  <c r="I8" i="112"/>
  <c r="J8" i="112" s="1"/>
  <c r="I9" i="163"/>
  <c r="I8" i="163"/>
  <c r="I10" i="163" l="1"/>
  <c r="J9" i="163"/>
  <c r="J8" i="163"/>
  <c r="J6" i="163" l="1"/>
  <c r="I6" i="112"/>
  <c r="J10" i="163" l="1"/>
  <c r="J6" i="112"/>
  <c r="K10" i="160" l="1"/>
  <c r="K9" i="160" s="1"/>
  <c r="K7" i="160"/>
  <c r="L10" i="160" l="1"/>
  <c r="J9" i="105" l="1"/>
  <c r="K9" i="105" s="1"/>
  <c r="I5" i="160" l="1"/>
  <c r="K8" i="160"/>
  <c r="D9" i="160"/>
  <c r="E9" i="160"/>
  <c r="F9" i="160"/>
  <c r="G9" i="160"/>
  <c r="H9" i="160"/>
  <c r="I9" i="160"/>
  <c r="J9" i="160"/>
  <c r="D11" i="160"/>
  <c r="E11" i="160"/>
  <c r="F11" i="160"/>
  <c r="G11" i="160"/>
  <c r="H11" i="160"/>
  <c r="I11" i="160"/>
  <c r="J11" i="160"/>
  <c r="K12" i="160"/>
  <c r="L12" i="160" s="1"/>
  <c r="D13" i="160"/>
  <c r="E13" i="160"/>
  <c r="F13" i="160"/>
  <c r="G13" i="160"/>
  <c r="H13" i="160"/>
  <c r="I13" i="160"/>
  <c r="J13" i="160"/>
  <c r="K14" i="160"/>
  <c r="K13" i="160" s="1"/>
  <c r="D15" i="160"/>
  <c r="E15" i="160"/>
  <c r="F15" i="160"/>
  <c r="G15" i="160"/>
  <c r="H15" i="160"/>
  <c r="I15" i="160"/>
  <c r="J15" i="160"/>
  <c r="K16" i="160"/>
  <c r="L16" i="160" s="1"/>
  <c r="D7" i="159"/>
  <c r="D15" i="159" s="1"/>
  <c r="E7" i="159"/>
  <c r="F7" i="159"/>
  <c r="G7" i="159"/>
  <c r="H7" i="159"/>
  <c r="I7" i="159"/>
  <c r="E9" i="159"/>
  <c r="F9" i="159"/>
  <c r="G9" i="159"/>
  <c r="H9" i="159"/>
  <c r="I9" i="159"/>
  <c r="J10" i="159"/>
  <c r="K10" i="159" s="1"/>
  <c r="J14" i="159"/>
  <c r="G15" i="159" l="1"/>
  <c r="I15" i="159"/>
  <c r="F15" i="159"/>
  <c r="H15" i="159"/>
  <c r="E15" i="159"/>
  <c r="J17" i="160"/>
  <c r="I17" i="160"/>
  <c r="L8" i="160"/>
  <c r="J7" i="159"/>
  <c r="L11" i="160"/>
  <c r="K14" i="159"/>
  <c r="K8" i="159"/>
  <c r="L15" i="160"/>
  <c r="L9" i="160"/>
  <c r="L7" i="160"/>
  <c r="J9" i="159"/>
  <c r="L14" i="160"/>
  <c r="K15" i="160"/>
  <c r="K11" i="160"/>
  <c r="J15" i="159" l="1"/>
  <c r="K9" i="159"/>
  <c r="L13" i="160"/>
  <c r="K7" i="159"/>
  <c r="L17" i="160" l="1"/>
  <c r="K15" i="159"/>
  <c r="I13" i="108" l="1"/>
  <c r="I5" i="108"/>
  <c r="I15" i="108" s="1"/>
  <c r="H5" i="108"/>
  <c r="G5" i="108"/>
  <c r="J14" i="108"/>
  <c r="J13" i="108" s="1"/>
  <c r="J8" i="108"/>
  <c r="J6" i="108"/>
  <c r="I13" i="9" l="1"/>
  <c r="H12" i="9"/>
  <c r="I12" i="9" s="1"/>
  <c r="H6" i="114" l="1"/>
  <c r="I7" i="7"/>
  <c r="J7" i="7" s="1"/>
  <c r="I9" i="7" l="1"/>
  <c r="J9" i="7" s="1"/>
  <c r="I10" i="7"/>
  <c r="I15" i="7"/>
  <c r="I12" i="7"/>
  <c r="J12" i="7" s="1"/>
  <c r="J19" i="7" l="1"/>
  <c r="I17" i="7"/>
  <c r="I16" i="7"/>
  <c r="I14" i="7"/>
  <c r="I13" i="7"/>
  <c r="I6" i="7"/>
  <c r="I8" i="9" l="1"/>
  <c r="J10" i="118" l="1"/>
  <c r="K10" i="118" s="1"/>
  <c r="J12" i="118"/>
  <c r="K12" i="118" s="1"/>
  <c r="J8" i="118"/>
  <c r="I6" i="114"/>
  <c r="I7" i="113"/>
  <c r="K8" i="118" l="1"/>
  <c r="J13" i="118"/>
  <c r="K6" i="108" l="1"/>
  <c r="D13" i="108"/>
  <c r="D15" i="108" s="1"/>
  <c r="J9" i="108"/>
  <c r="K8" i="108"/>
  <c r="J10" i="108"/>
  <c r="K10" i="108" s="1"/>
  <c r="J11" i="108"/>
  <c r="K11" i="108" s="1"/>
  <c r="J12" i="108"/>
  <c r="K12" i="108" s="1"/>
  <c r="H8" i="113"/>
  <c r="H13" i="113"/>
  <c r="I13" i="113" s="1"/>
  <c r="E5" i="108"/>
  <c r="G13" i="108"/>
  <c r="G15" i="108" s="1"/>
  <c r="H13" i="108"/>
  <c r="F5" i="108"/>
  <c r="F15" i="108" s="1"/>
  <c r="E13" i="108"/>
  <c r="F13" i="108"/>
  <c r="I18" i="107"/>
  <c r="J18" i="107" s="1"/>
  <c r="J12" i="105"/>
  <c r="K12" i="105" s="1"/>
  <c r="K13" i="105"/>
  <c r="J8" i="105"/>
  <c r="K8" i="105" s="1"/>
  <c r="J7" i="105"/>
  <c r="J8" i="107"/>
  <c r="K6" i="120"/>
  <c r="K9" i="118"/>
  <c r="K6" i="117"/>
  <c r="G11" i="120"/>
  <c r="I11" i="120"/>
  <c r="K10" i="120"/>
  <c r="K9" i="120"/>
  <c r="K7" i="120"/>
  <c r="K15" i="115"/>
  <c r="H11" i="113"/>
  <c r="I11" i="113" s="1"/>
  <c r="H12" i="113"/>
  <c r="I12" i="113" s="1"/>
  <c r="J12" i="109"/>
  <c r="J11" i="109"/>
  <c r="J17" i="7"/>
  <c r="J16" i="7"/>
  <c r="J18" i="117"/>
  <c r="K18" i="117" s="1"/>
  <c r="J17" i="117"/>
  <c r="K17" i="117" s="1"/>
  <c r="J16" i="117"/>
  <c r="J12" i="117"/>
  <c r="K12" i="117" s="1"/>
  <c r="J11" i="117"/>
  <c r="K10" i="117"/>
  <c r="K9" i="117"/>
  <c r="K8" i="117"/>
  <c r="H11" i="9"/>
  <c r="K17" i="115"/>
  <c r="K13" i="115"/>
  <c r="K12" i="115"/>
  <c r="I14" i="114"/>
  <c r="H10" i="114"/>
  <c r="J15" i="7"/>
  <c r="J14" i="7"/>
  <c r="J13" i="7"/>
  <c r="J10" i="7"/>
  <c r="H9" i="121"/>
  <c r="J17" i="107"/>
  <c r="I16" i="107"/>
  <c r="J16" i="107" s="1"/>
  <c r="J15" i="107"/>
  <c r="J14" i="107"/>
  <c r="J13" i="107"/>
  <c r="J12" i="107"/>
  <c r="J10" i="107"/>
  <c r="E14" i="117"/>
  <c r="I5" i="114"/>
  <c r="H5" i="114"/>
  <c r="J6" i="7"/>
  <c r="K9" i="108" l="1"/>
  <c r="J5" i="108"/>
  <c r="J15" i="108" s="1"/>
  <c r="E15" i="108"/>
  <c r="K11" i="117"/>
  <c r="J14" i="117"/>
  <c r="J19" i="107"/>
  <c r="K11" i="120"/>
  <c r="K13" i="118"/>
  <c r="K7" i="117"/>
  <c r="L18" i="115"/>
  <c r="I10" i="114"/>
  <c r="K16" i="117"/>
  <c r="I11" i="9"/>
  <c r="I8" i="113"/>
  <c r="K14" i="117"/>
  <c r="K7" i="105"/>
  <c r="H15" i="108"/>
  <c r="K11" i="105"/>
  <c r="K14" i="108"/>
  <c r="I16" i="114" l="1"/>
  <c r="K16" i="105"/>
  <c r="K5" i="108"/>
  <c r="K13" i="108"/>
  <c r="K15" i="108" l="1"/>
</calcChain>
</file>

<file path=xl/sharedStrings.xml><?xml version="1.0" encoding="utf-8"?>
<sst xmlns="http://schemas.openxmlformats.org/spreadsheetml/2006/main" count="423" uniqueCount="186">
  <si>
    <t>INPEP</t>
  </si>
  <si>
    <t>CARGO</t>
  </si>
  <si>
    <t>I S S S</t>
  </si>
  <si>
    <t>RENTA</t>
  </si>
  <si>
    <t>CRECER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</si>
  <si>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</si>
  <si>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</si>
  <si>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</si>
  <si>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</si>
  <si>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</si>
  <si>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</si>
  <si>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</si>
  <si>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</si>
  <si>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</si>
  <si>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</si>
  <si>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</si>
  <si>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</si>
  <si>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</si>
  <si>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</si>
  <si>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</si>
  <si>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</si>
  <si>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</si>
  <si>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</si>
  <si>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</si>
  <si>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</si>
  <si>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</si>
  <si>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</si>
  <si>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</si>
  <si>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</si>
  <si>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</si>
  <si>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</si>
  <si>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</si>
  <si>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</si>
  <si>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</si>
  <si>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</si>
  <si>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Instructora de Cosmetologia</t>
  </si>
  <si>
    <t>Concerje</t>
  </si>
  <si>
    <t>DESARROLLO HUMANO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</si>
  <si>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</si>
  <si>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</si>
  <si>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</si>
  <si>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</si>
  <si>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</si>
  <si>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</si>
  <si>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</si>
  <si>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</si>
  <si>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</si>
  <si>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Instructora de Corte y Confección</t>
  </si>
  <si>
    <t>Guarda Parques</t>
  </si>
  <si>
    <t>Policia Municipal</t>
  </si>
  <si>
    <t xml:space="preserve"> </t>
  </si>
  <si>
    <t xml:space="preserve">Asistente </t>
  </si>
  <si>
    <t>AFP"S CRECER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</si>
  <si>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</si>
  <si>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</si>
  <si>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</si>
  <si>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</si>
  <si>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</si>
  <si>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DESC. LLEGADAS TARD./SEPT./2016</t>
  </si>
  <si>
    <t>ACESSO A LA INFORMACION PUBLICA Y ARCHIVO INTITUCIONAL</t>
  </si>
  <si>
    <t>…………………………………</t>
  </si>
  <si>
    <t xml:space="preserve"> $           -  </t>
  </si>
  <si>
    <t xml:space="preserve"> Motorista </t>
  </si>
  <si>
    <t>...................</t>
  </si>
  <si>
    <t>.........................</t>
  </si>
  <si>
    <t>DESPACHO MUNICIPAL</t>
  </si>
  <si>
    <t xml:space="preserve">Tecnico 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</si>
  <si>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</si>
  <si>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</si>
  <si>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</si>
  <si>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</si>
  <si>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</si>
  <si>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</si>
  <si>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</si>
  <si>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</si>
  <si>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</si>
  <si>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</si>
  <si>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</si>
  <si>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</si>
  <si>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</si>
  <si>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Promotora de Fomento al Emprendurismo</t>
  </si>
  <si>
    <t>CEMENTERIOS MUNICIPALES</t>
  </si>
  <si>
    <t>Digitadora</t>
  </si>
  <si>
    <t>Panteonero</t>
  </si>
  <si>
    <t>………………………</t>
  </si>
  <si>
    <t>AFPS CRECER</t>
  </si>
  <si>
    <t>Tesorero Municipal</t>
  </si>
  <si>
    <t>Jefe de UACI</t>
  </si>
  <si>
    <t>ASEO  Y ORNATO PUBLICO</t>
  </si>
  <si>
    <t>Instrutora de Panaderia y Cocina</t>
  </si>
  <si>
    <t>Motorista del camion Recolector</t>
  </si>
  <si>
    <t>Motorista del Camion Recolector</t>
  </si>
  <si>
    <t>Gestor de Mora Judicial</t>
  </si>
  <si>
    <t>UATM, CIFRA: 18-9319-1-0102-2-000-51201</t>
  </si>
  <si>
    <t>Asistente   del Rastro Mpal.</t>
  </si>
  <si>
    <t>UNIDAD CONTRAVENCIONAL MUNICIPAL</t>
  </si>
  <si>
    <t>0202  POLICIA MUNICIPAL</t>
  </si>
  <si>
    <t>MANTENIMIENTO  GENERALES</t>
  </si>
  <si>
    <t>Recepcionista</t>
  </si>
  <si>
    <t>Asistente UACI</t>
  </si>
  <si>
    <t>Inspector</t>
  </si>
  <si>
    <t>Responsable de Catastro Inmuebles</t>
  </si>
  <si>
    <t>Notificador UATM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</si>
  <si>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</si>
  <si>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</si>
  <si>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</si>
  <si>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</si>
  <si>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</si>
  <si>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</si>
  <si>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</si>
  <si>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Asistente de Arhivo Inst.</t>
  </si>
  <si>
    <t>........................</t>
  </si>
  <si>
    <t>Tecnico Encargado de Catastro Empresas</t>
  </si>
  <si>
    <t>Jefe de Desarrollo Humano</t>
  </si>
  <si>
    <t>Jefa de la Unidad de la Mujer</t>
  </si>
  <si>
    <t>Asistente de Gerencia</t>
  </si>
  <si>
    <t>SR. HERNAN JOSE TORRES ROMERO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</si>
  <si>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</si>
  <si>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</si>
  <si>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</si>
  <si>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t>Encargada de Cementerio</t>
  </si>
  <si>
    <t>Encargado de Rastro y Tiangue Mpal.</t>
  </si>
  <si>
    <t>TIANGUE Y RASTRO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</si>
  <si>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</si>
  <si>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</si>
  <si>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</si>
  <si>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>Juridico Municipal</t>
  </si>
  <si>
    <t xml:space="preserve">  UNIDAD JURIDICA</t>
  </si>
  <si>
    <t xml:space="preserve"> DIRECCION Y ADMINISTRACION SUPERIOR, DESPACHO MUNICIPAL 18-9319-1-0101-2-000-51201</t>
  </si>
  <si>
    <t>ALCALDE MUNICIPAL</t>
  </si>
  <si>
    <t xml:space="preserve"> DIRECCION Y ADMINISTRACION SUPERIOR, DESPACHO MUNICIPAL 18-9319-1-0101-2-000-51101</t>
  </si>
  <si>
    <t>Planificador</t>
  </si>
  <si>
    <t xml:space="preserve">GESTION TERRITORIAL Y ORGANIZACIÓN COMUNITARIA   </t>
  </si>
  <si>
    <t>Enc. De Informatica y Soporte Tecnico</t>
  </si>
  <si>
    <t>INFORMATICA Y SOPORTE TECNICO, Cifra: 18-9319-1-0202-2-000-51201</t>
  </si>
  <si>
    <t xml:space="preserve">  POLICIA MUNICIPAL19-9319-1-0202-2-000-51201</t>
  </si>
  <si>
    <t>Jefe de Aseo Publico y Ornato</t>
  </si>
  <si>
    <t>ASEO Y ORNATO PUBLICO 18-9319-1-0202-2-000-1-51101</t>
  </si>
  <si>
    <t>Asistente  de Sub Gerencia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</si>
  <si>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</si>
  <si>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</si>
  <si>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</si>
  <si>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</si>
  <si>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</si>
  <si>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</si>
  <si>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Encargado de Mantenimiento General</t>
  </si>
  <si>
    <t>Sub Jefe de Aseo Publico y Ornato</t>
  </si>
  <si>
    <t>Sub Jefa de la Unidad de la Mujer</t>
  </si>
  <si>
    <t>Psicologo</t>
  </si>
  <si>
    <t>Encargada de niñez y Adolec.</t>
  </si>
  <si>
    <t>Asistente de  Gestion Territorial y Org. Com.</t>
  </si>
  <si>
    <t>Encargada de Gestion Territorial y Organiz. Comunit.</t>
  </si>
  <si>
    <t>ASISTENTE DE SECRETARIA MUNICIPAL</t>
  </si>
  <si>
    <t>AFP'S CRECER</t>
  </si>
  <si>
    <t>JEFE</t>
  </si>
  <si>
    <t>RENTA 10%</t>
  </si>
  <si>
    <t xml:space="preserve">MOTORISTA </t>
  </si>
  <si>
    <t>19-9319-1-01-02-2-51201      EDUCACION CULTURA Y DEPORTES</t>
  </si>
  <si>
    <t>Jefe</t>
  </si>
  <si>
    <t>Responsable Presupuesto</t>
  </si>
  <si>
    <t xml:space="preserve"> $             -  </t>
  </si>
  <si>
    <t>Auditora Interna</t>
  </si>
  <si>
    <t>Digitador</t>
  </si>
  <si>
    <t>Administador</t>
  </si>
  <si>
    <t>Resposable Ctas Corriente</t>
  </si>
  <si>
    <t>PLANILLA DE SUELDO DEL MES DE ABRIL 2019</t>
  </si>
  <si>
    <t>JEFA</t>
  </si>
  <si>
    <t>PLANILLA DE SUELDO DEL MES ABRIL 2019</t>
  </si>
  <si>
    <t>CONFRONTADORA</t>
  </si>
  <si>
    <t>PLANILLA DE SUELDO  DE  ABRIL 2019</t>
  </si>
  <si>
    <t>POLICIA MUNICIPALES</t>
  </si>
  <si>
    <t>SINDICO MPAL.</t>
  </si>
  <si>
    <t>LICDO. NAHIN ARNELGE FERRUFINO BENITEZ</t>
  </si>
  <si>
    <t>ALCALDE MPAL.</t>
  </si>
  <si>
    <t>LICDO. GLORIA ISABEL GONZALEZ</t>
  </si>
  <si>
    <t>CONTADORA MPAL</t>
  </si>
  <si>
    <t>LICDA. CARINA PATRICIA FLORES VASQUEZ</t>
  </si>
  <si>
    <t>JEFE DE DESARROLLO HUMANO</t>
  </si>
  <si>
    <t>SR.MARIO ALBERTO  DIAZ</t>
  </si>
  <si>
    <t>TESORERO MPAL.</t>
  </si>
  <si>
    <t>LICDO. GLORIA ISABEL GONZALEZ VASQUEZ</t>
  </si>
  <si>
    <t>CONTADORA MPAL.</t>
  </si>
  <si>
    <t>JEFA DE DESARROLLO HUMANO</t>
  </si>
  <si>
    <t>SR. MARIO ALBERTO DIAZ</t>
  </si>
  <si>
    <t>TESORERO MPAL</t>
  </si>
  <si>
    <t>PLANILLA DE SUELDO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</si>
</sst>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&quot;¢&quot;* #,##0.00_);_(&quot;¢&quot;* \(#,##0.00\);_(&quot;¢&quot;* &quot;-&quot;??_);_(@_)"/>
    <numFmt numFmtId="167" formatCode="_([$$-409]* #,##0.00_);_([$$-409]* \(#,##0.00\);_([$$-409]* &quot;-&quot;??_);_(@_)"/>
    <numFmt numFmtId="170" formatCode="_-[$$-440A]* #,##0.00_-;\-[$$-440A]* #,##0.00_-;_-[$$-440A]* &quot;-&quot;??_-;_-@_-"/>
  </numFmts>
  <fonts count="1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u/>
      <sz val="10"/>
      <name val="Calibri"/>
      <family val="2"/>
    </font>
    <font>
      <sz val="12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"/>
      <color theme="1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b/>
      <sz val="13"/>
      <color theme="7"/>
      <name val="Calibri"/>
      <family val="2"/>
    </font>
    <font>
      <sz val="13"/>
      <color rgb="FFFF0000"/>
      <name val="Calibri"/>
      <family val="2"/>
    </font>
    <font>
      <sz val="14.5"/>
      <color theme="1"/>
      <name val="Calibri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07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7" fontId="11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center"/>
    </xf>
    <xf numFmtId="167" fontId="6" fillId="0" borderId="0" xfId="0" applyNumberFormat="1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7" fontId="23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24" fillId="0" borderId="0" xfId="0" applyFont="1"/>
    <xf numFmtId="0" fontId="15" fillId="0" borderId="0" xfId="0" applyFont="1" applyAlignment="1">
      <alignment horizontal="center"/>
    </xf>
    <xf numFmtId="167" fontId="23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44" fontId="25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9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/>
    <xf numFmtId="4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24" fillId="3" borderId="3" xfId="0" applyFont="1" applyFill="1" applyBorder="1" applyAlignment="1">
      <alignment horizontal="center" vertical="center" wrapText="1"/>
    </xf>
    <xf numFmtId="0" fontId="54" fillId="0" borderId="0" xfId="0" applyFont="1"/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7" fillId="0" borderId="0" xfId="0" applyFont="1"/>
    <xf numFmtId="167" fontId="18" fillId="0" borderId="6" xfId="0" applyNumberFormat="1" applyFont="1" applyBorder="1" applyAlignment="1">
      <alignment horizontal="center" vertical="center"/>
    </xf>
    <xf numFmtId="167" fontId="27" fillId="0" borderId="7" xfId="0" applyNumberFormat="1" applyFont="1" applyBorder="1" applyAlignment="1">
      <alignment vertical="center"/>
    </xf>
    <xf numFmtId="167" fontId="27" fillId="0" borderId="4" xfId="0" applyNumberFormat="1" applyFont="1" applyBorder="1" applyAlignment="1">
      <alignment vertical="center"/>
    </xf>
    <xf numFmtId="167" fontId="27" fillId="0" borderId="4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60" fillId="0" borderId="0" xfId="0" applyFont="1" applyAlignment="1">
      <alignment vertical="center"/>
    </xf>
    <xf numFmtId="167" fontId="60" fillId="0" borderId="0" xfId="0" applyNumberFormat="1" applyFont="1" applyAlignment="1">
      <alignment vertical="center"/>
    </xf>
    <xf numFmtId="0" fontId="14" fillId="0" borderId="0" xfId="0" applyFont="1"/>
    <xf numFmtId="0" fontId="30" fillId="0" borderId="0" xfId="0" applyFont="1"/>
    <xf numFmtId="0" fontId="37" fillId="0" borderId="0" xfId="0" applyFont="1"/>
    <xf numFmtId="0" fontId="63" fillId="0" borderId="0" xfId="0" applyFont="1"/>
    <xf numFmtId="0" fontId="65" fillId="0" borderId="0" xfId="0" applyFont="1"/>
    <xf numFmtId="0" fontId="61" fillId="0" borderId="0" xfId="0" applyFont="1"/>
    <xf numFmtId="44" fontId="60" fillId="3" borderId="5" xfId="0" applyNumberFormat="1" applyFont="1" applyFill="1" applyBorder="1" applyAlignment="1">
      <alignment vertical="center"/>
    </xf>
    <xf numFmtId="44" fontId="67" fillId="0" borderId="0" xfId="0" applyNumberFormat="1" applyFont="1" applyAlignment="1">
      <alignment horizontal="center"/>
    </xf>
    <xf numFmtId="0" fontId="67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69" fillId="0" borderId="0" xfId="0" applyFont="1"/>
    <xf numFmtId="167" fontId="68" fillId="0" borderId="0" xfId="0" applyNumberFormat="1" applyFont="1"/>
    <xf numFmtId="0" fontId="56" fillId="3" borderId="10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167" fontId="27" fillId="3" borderId="4" xfId="0" applyNumberFormat="1" applyFont="1" applyFill="1" applyBorder="1" applyAlignment="1">
      <alignment vertical="center"/>
    </xf>
    <xf numFmtId="0" fontId="56" fillId="0" borderId="0" xfId="0" applyFont="1" applyAlignment="1">
      <alignment vertical="center"/>
    </xf>
    <xf numFmtId="0" fontId="60" fillId="0" borderId="0" xfId="0" applyFont="1"/>
    <xf numFmtId="0" fontId="27" fillId="0" borderId="16" xfId="0" applyFont="1" applyBorder="1" applyAlignment="1">
      <alignment horizontal="center" vertical="center"/>
    </xf>
    <xf numFmtId="167" fontId="27" fillId="0" borderId="18" xfId="0" applyNumberFormat="1" applyFont="1" applyBorder="1" applyAlignment="1">
      <alignment vertical="center"/>
    </xf>
    <xf numFmtId="167" fontId="27" fillId="3" borderId="19" xfId="0" applyNumberFormat="1" applyFont="1" applyFill="1" applyBorder="1" applyAlignment="1">
      <alignment vertical="center"/>
    </xf>
    <xf numFmtId="0" fontId="60" fillId="0" borderId="20" xfId="0" applyFont="1" applyBorder="1" applyAlignment="1">
      <alignment horizontal="center" vertical="center"/>
    </xf>
    <xf numFmtId="167" fontId="60" fillId="0" borderId="0" xfId="0" applyNumberFormat="1" applyFont="1" applyAlignment="1">
      <alignment horizontal="center"/>
    </xf>
    <xf numFmtId="0" fontId="27" fillId="0" borderId="21" xfId="0" applyFont="1" applyBorder="1" applyAlignment="1">
      <alignment horizontal="center" vertical="center"/>
    </xf>
    <xf numFmtId="167" fontId="13" fillId="3" borderId="19" xfId="0" applyNumberFormat="1" applyFont="1" applyFill="1" applyBorder="1" applyAlignment="1">
      <alignment vertical="center"/>
    </xf>
    <xf numFmtId="44" fontId="13" fillId="3" borderId="19" xfId="0" applyNumberFormat="1" applyFont="1" applyFill="1" applyBorder="1" applyAlignment="1">
      <alignment vertical="center"/>
    </xf>
    <xf numFmtId="44" fontId="13" fillId="3" borderId="4" xfId="0" applyNumberFormat="1" applyFont="1" applyFill="1" applyBorder="1" applyAlignment="1">
      <alignment vertical="center"/>
    </xf>
    <xf numFmtId="0" fontId="70" fillId="3" borderId="0" xfId="0" applyFont="1" applyFill="1"/>
    <xf numFmtId="0" fontId="19" fillId="3" borderId="4" xfId="0" applyFont="1" applyFill="1" applyBorder="1" applyAlignment="1">
      <alignment horizontal="center" vertical="center" wrapText="1"/>
    </xf>
    <xf numFmtId="167" fontId="54" fillId="0" borderId="0" xfId="0" applyNumberFormat="1" applyFont="1"/>
    <xf numFmtId="167" fontId="32" fillId="0" borderId="0" xfId="0" applyNumberFormat="1" applyFont="1"/>
    <xf numFmtId="167" fontId="71" fillId="3" borderId="4" xfId="0" applyNumberFormat="1" applyFont="1" applyFill="1" applyBorder="1" applyAlignment="1">
      <alignment horizontal="center" vertical="center"/>
    </xf>
    <xf numFmtId="0" fontId="42" fillId="0" borderId="0" xfId="0" applyFont="1"/>
    <xf numFmtId="0" fontId="60" fillId="0" borderId="0" xfId="0" applyFont="1" applyAlignment="1">
      <alignment horizontal="right"/>
    </xf>
    <xf numFmtId="0" fontId="42" fillId="0" borderId="0" xfId="0" applyFont="1" applyAlignment="1">
      <alignment vertical="center"/>
    </xf>
    <xf numFmtId="0" fontId="44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167" fontId="13" fillId="0" borderId="7" xfId="0" applyNumberFormat="1" applyFont="1" applyBorder="1" applyAlignment="1">
      <alignment horizontal="center" vertical="center"/>
    </xf>
    <xf numFmtId="167" fontId="55" fillId="0" borderId="23" xfId="0" applyNumberFormat="1" applyFont="1" applyBorder="1" applyAlignment="1">
      <alignment vertical="center"/>
    </xf>
    <xf numFmtId="44" fontId="46" fillId="0" borderId="12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67" fontId="71" fillId="3" borderId="24" xfId="0" applyNumberFormat="1" applyFont="1" applyFill="1" applyBorder="1" applyAlignment="1">
      <alignment horizontal="center" vertical="center"/>
    </xf>
    <xf numFmtId="0" fontId="72" fillId="0" borderId="0" xfId="0" applyFont="1"/>
    <xf numFmtId="167" fontId="13" fillId="0" borderId="25" xfId="0" applyNumberFormat="1" applyFont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 wrapText="1"/>
    </xf>
    <xf numFmtId="167" fontId="27" fillId="3" borderId="25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vertical="center"/>
    </xf>
    <xf numFmtId="167" fontId="60" fillId="0" borderId="0" xfId="0" applyNumberFormat="1" applyFont="1"/>
    <xf numFmtId="167" fontId="71" fillId="3" borderId="25" xfId="0" applyNumberFormat="1" applyFont="1" applyFill="1" applyBorder="1" applyAlignment="1">
      <alignment horizontal="center" vertical="center"/>
    </xf>
    <xf numFmtId="0" fontId="74" fillId="0" borderId="0" xfId="0" applyFont="1" applyAlignment="1">
      <alignment wrapText="1"/>
    </xf>
    <xf numFmtId="167" fontId="31" fillId="4" borderId="4" xfId="0" applyNumberFormat="1" applyFont="1" applyFill="1" applyBorder="1" applyAlignment="1">
      <alignment horizontal="center" vertical="center"/>
    </xf>
    <xf numFmtId="167" fontId="27" fillId="4" borderId="24" xfId="0" applyNumberFormat="1" applyFont="1" applyFill="1" applyBorder="1" applyAlignment="1">
      <alignment vertical="center"/>
    </xf>
    <xf numFmtId="44" fontId="13" fillId="4" borderId="19" xfId="0" applyNumberFormat="1" applyFont="1" applyFill="1" applyBorder="1" applyAlignment="1">
      <alignment vertical="center"/>
    </xf>
    <xf numFmtId="44" fontId="13" fillId="4" borderId="26" xfId="0" applyNumberFormat="1" applyFont="1" applyFill="1" applyBorder="1" applyAlignment="1">
      <alignment vertical="center"/>
    </xf>
    <xf numFmtId="167" fontId="31" fillId="4" borderId="24" xfId="0" applyNumberFormat="1" applyFont="1" applyFill="1" applyBorder="1" applyAlignment="1">
      <alignment horizontal="center" vertical="center"/>
    </xf>
    <xf numFmtId="167" fontId="31" fillId="4" borderId="17" xfId="0" applyNumberFormat="1" applyFont="1" applyFill="1" applyBorder="1" applyAlignment="1">
      <alignment horizontal="center" vertical="center"/>
    </xf>
    <xf numFmtId="167" fontId="38" fillId="0" borderId="12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7" fontId="27" fillId="0" borderId="17" xfId="0" applyNumberFormat="1" applyFont="1" applyBorder="1" applyAlignment="1">
      <alignment horizontal="center" vertical="center"/>
    </xf>
    <xf numFmtId="167" fontId="65" fillId="0" borderId="0" xfId="0" applyNumberFormat="1" applyFont="1"/>
    <xf numFmtId="44" fontId="13" fillId="0" borderId="7" xfId="0" applyNumberFormat="1" applyFont="1" applyBorder="1" applyAlignment="1">
      <alignment horizontal="center" vertical="center"/>
    </xf>
    <xf numFmtId="0" fontId="10" fillId="0" borderId="0" xfId="0" applyFont="1"/>
    <xf numFmtId="167" fontId="13" fillId="0" borderId="4" xfId="0" applyNumberFormat="1" applyFont="1" applyBorder="1" applyAlignment="1">
      <alignment vertical="center"/>
    </xf>
    <xf numFmtId="167" fontId="13" fillId="3" borderId="4" xfId="0" applyNumberFormat="1" applyFont="1" applyFill="1" applyBorder="1" applyAlignment="1">
      <alignment vertical="center"/>
    </xf>
    <xf numFmtId="167" fontId="41" fillId="0" borderId="12" xfId="0" applyNumberFormat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44" fontId="13" fillId="3" borderId="24" xfId="0" applyNumberFormat="1" applyFont="1" applyFill="1" applyBorder="1" applyAlignment="1">
      <alignment vertical="center"/>
    </xf>
    <xf numFmtId="167" fontId="13" fillId="3" borderId="24" xfId="0" applyNumberFormat="1" applyFont="1" applyFill="1" applyBorder="1" applyAlignment="1">
      <alignment vertical="center"/>
    </xf>
    <xf numFmtId="0" fontId="75" fillId="0" borderId="0" xfId="0" applyFont="1"/>
    <xf numFmtId="0" fontId="76" fillId="0" borderId="0" xfId="0" applyFont="1"/>
    <xf numFmtId="167" fontId="77" fillId="0" borderId="0" xfId="0" applyNumberFormat="1" applyFont="1" applyAlignment="1">
      <alignment vertical="center"/>
    </xf>
    <xf numFmtId="0" fontId="78" fillId="0" borderId="0" xfId="0" applyFont="1"/>
    <xf numFmtId="0" fontId="79" fillId="0" borderId="0" xfId="0" applyFont="1"/>
    <xf numFmtId="0" fontId="58" fillId="0" borderId="0" xfId="0" applyFont="1"/>
    <xf numFmtId="167" fontId="80" fillId="0" borderId="0" xfId="0" applyNumberFormat="1" applyFont="1" applyAlignment="1">
      <alignment vertical="center"/>
    </xf>
    <xf numFmtId="0" fontId="83" fillId="0" borderId="0" xfId="0" applyFont="1"/>
    <xf numFmtId="0" fontId="85" fillId="0" borderId="12" xfId="0" applyFont="1" applyBorder="1" applyAlignment="1">
      <alignment horizontal="center" vertical="center" wrapText="1"/>
    </xf>
    <xf numFmtId="167" fontId="86" fillId="0" borderId="0" xfId="0" applyNumberFormat="1" applyFont="1"/>
    <xf numFmtId="0" fontId="87" fillId="0" borderId="0" xfId="0" applyFont="1"/>
    <xf numFmtId="0" fontId="88" fillId="0" borderId="0" xfId="0" applyFont="1"/>
    <xf numFmtId="167" fontId="81" fillId="0" borderId="0" xfId="0" applyNumberFormat="1" applyFont="1"/>
    <xf numFmtId="44" fontId="27" fillId="0" borderId="4" xfId="0" applyNumberFormat="1" applyFont="1" applyBorder="1" applyAlignment="1">
      <alignment horizontal="center" vertical="center"/>
    </xf>
    <xf numFmtId="0" fontId="19" fillId="0" borderId="28" xfId="0" applyFont="1" applyBorder="1"/>
    <xf numFmtId="44" fontId="18" fillId="0" borderId="29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vertical="center"/>
    </xf>
    <xf numFmtId="0" fontId="60" fillId="0" borderId="0" xfId="0" applyFont="1" applyAlignment="1">
      <alignment horizontal="center"/>
    </xf>
    <xf numFmtId="0" fontId="22" fillId="0" borderId="16" xfId="0" applyFont="1" applyBorder="1" applyAlignment="1">
      <alignment horizontal="center" vertical="center"/>
    </xf>
    <xf numFmtId="167" fontId="27" fillId="4" borderId="17" xfId="0" applyNumberFormat="1" applyFont="1" applyFill="1" applyBorder="1" applyAlignment="1">
      <alignment vertical="center"/>
    </xf>
    <xf numFmtId="167" fontId="27" fillId="3" borderId="17" xfId="0" applyNumberFormat="1" applyFont="1" applyFill="1" applyBorder="1" applyAlignment="1">
      <alignment vertical="center"/>
    </xf>
    <xf numFmtId="167" fontId="27" fillId="3" borderId="18" xfId="0" applyNumberFormat="1" applyFont="1" applyFill="1" applyBorder="1" applyAlignment="1">
      <alignment vertical="center"/>
    </xf>
    <xf numFmtId="167" fontId="27" fillId="3" borderId="24" xfId="0" applyNumberFormat="1" applyFont="1" applyFill="1" applyBorder="1" applyAlignment="1">
      <alignment vertical="center"/>
    </xf>
    <xf numFmtId="167" fontId="27" fillId="0" borderId="5" xfId="0" applyNumberFormat="1" applyFont="1" applyBorder="1" applyAlignment="1">
      <alignment vertical="center"/>
    </xf>
    <xf numFmtId="167" fontId="27" fillId="3" borderId="5" xfId="0" applyNumberFormat="1" applyFont="1" applyFill="1" applyBorder="1" applyAlignment="1">
      <alignment vertical="center"/>
    </xf>
    <xf numFmtId="44" fontId="13" fillId="4" borderId="24" xfId="0" applyNumberFormat="1" applyFont="1" applyFill="1" applyBorder="1" applyAlignment="1">
      <alignment vertical="center"/>
    </xf>
    <xf numFmtId="44" fontId="13" fillId="4" borderId="32" xfId="0" applyNumberFormat="1" applyFont="1" applyFill="1" applyBorder="1" applyAlignment="1">
      <alignment vertical="center"/>
    </xf>
    <xf numFmtId="44" fontId="60" fillId="3" borderId="33" xfId="0" applyNumberFormat="1" applyFont="1" applyFill="1" applyBorder="1" applyAlignment="1">
      <alignment vertical="center"/>
    </xf>
    <xf numFmtId="167" fontId="56" fillId="0" borderId="0" xfId="0" applyNumberFormat="1" applyFont="1"/>
    <xf numFmtId="0" fontId="48" fillId="0" borderId="0" xfId="0" applyFont="1" applyAlignment="1">
      <alignment wrapText="1"/>
    </xf>
    <xf numFmtId="167" fontId="57" fillId="0" borderId="0" xfId="0" applyNumberFormat="1" applyFont="1"/>
    <xf numFmtId="0" fontId="54" fillId="0" borderId="0" xfId="0" applyFont="1" applyAlignment="1">
      <alignment horizontal="right"/>
    </xf>
    <xf numFmtId="0" fontId="89" fillId="0" borderId="21" xfId="0" applyFont="1" applyBorder="1" applyAlignment="1">
      <alignment horizontal="center" vertical="center"/>
    </xf>
    <xf numFmtId="0" fontId="89" fillId="0" borderId="35" xfId="0" applyFont="1" applyBorder="1" applyAlignment="1">
      <alignment horizontal="center" vertical="center"/>
    </xf>
    <xf numFmtId="167" fontId="27" fillId="0" borderId="12" xfId="0" applyNumberFormat="1" applyFont="1" applyBorder="1" applyAlignment="1">
      <alignment horizontal="center" vertical="center"/>
    </xf>
    <xf numFmtId="0" fontId="56" fillId="3" borderId="27" xfId="0" applyFont="1" applyFill="1" applyBorder="1" applyAlignment="1">
      <alignment horizontal="center" vertical="center"/>
    </xf>
    <xf numFmtId="0" fontId="56" fillId="3" borderId="16" xfId="0" applyFont="1" applyFill="1" applyBorder="1" applyAlignment="1">
      <alignment horizontal="center" vertical="center"/>
    </xf>
    <xf numFmtId="167" fontId="91" fillId="3" borderId="29" xfId="0" applyNumberFormat="1" applyFont="1" applyFill="1" applyBorder="1" applyAlignment="1">
      <alignment vertical="center"/>
    </xf>
    <xf numFmtId="167" fontId="31" fillId="4" borderId="30" xfId="0" applyNumberFormat="1" applyFont="1" applyFill="1" applyBorder="1" applyAlignment="1">
      <alignment horizontal="center" vertical="center"/>
    </xf>
    <xf numFmtId="44" fontId="7" fillId="0" borderId="4" xfId="0" applyNumberFormat="1" applyFont="1" applyBorder="1" applyAlignment="1">
      <alignment vertical="center"/>
    </xf>
    <xf numFmtId="167" fontId="27" fillId="0" borderId="23" xfId="0" applyNumberFormat="1" applyFont="1" applyBorder="1" applyAlignment="1">
      <alignment vertical="center"/>
    </xf>
    <xf numFmtId="0" fontId="90" fillId="3" borderId="0" xfId="0" applyFont="1" applyFill="1" applyAlignment="1">
      <alignment vertical="center"/>
    </xf>
    <xf numFmtId="0" fontId="67" fillId="0" borderId="0" xfId="0" applyFont="1" applyAlignment="1">
      <alignment horizontal="center"/>
    </xf>
    <xf numFmtId="0" fontId="89" fillId="0" borderId="10" xfId="0" applyFont="1" applyBorder="1" applyAlignment="1">
      <alignment horizontal="center" vertical="center"/>
    </xf>
    <xf numFmtId="167" fontId="54" fillId="0" borderId="0" xfId="0" applyNumberFormat="1" applyFont="1" applyAlignment="1">
      <alignment horizontal="center"/>
    </xf>
    <xf numFmtId="167" fontId="27" fillId="0" borderId="19" xfId="0" applyNumberFormat="1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167" fontId="27" fillId="3" borderId="30" xfId="0" applyNumberFormat="1" applyFont="1" applyFill="1" applyBorder="1" applyAlignment="1">
      <alignment vertical="center"/>
    </xf>
    <xf numFmtId="44" fontId="28" fillId="3" borderId="19" xfId="0" applyNumberFormat="1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7" fontId="71" fillId="5" borderId="30" xfId="0" applyNumberFormat="1" applyFont="1" applyFill="1" applyBorder="1" applyAlignment="1">
      <alignment horizontal="center" vertical="center"/>
    </xf>
    <xf numFmtId="167" fontId="58" fillId="4" borderId="38" xfId="0" applyNumberFormat="1" applyFont="1" applyFill="1" applyBorder="1" applyAlignment="1">
      <alignment horizontal="center" vertical="center"/>
    </xf>
    <xf numFmtId="167" fontId="71" fillId="3" borderId="30" xfId="0" applyNumberFormat="1" applyFont="1" applyFill="1" applyBorder="1" applyAlignment="1">
      <alignment horizontal="center" vertical="center"/>
    </xf>
    <xf numFmtId="44" fontId="60" fillId="0" borderId="0" xfId="0" applyNumberFormat="1" applyFont="1" applyAlignment="1">
      <alignment horizontal="center"/>
    </xf>
    <xf numFmtId="44" fontId="60" fillId="0" borderId="0" xfId="0" applyNumberFormat="1" applyFont="1"/>
    <xf numFmtId="44" fontId="42" fillId="0" borderId="0" xfId="0" applyNumberFormat="1" applyFont="1"/>
    <xf numFmtId="44" fontId="44" fillId="0" borderId="0" xfId="0" applyNumberFormat="1" applyFont="1"/>
    <xf numFmtId="167" fontId="71" fillId="5" borderId="19" xfId="0" applyNumberFormat="1" applyFont="1" applyFill="1" applyBorder="1" applyAlignment="1">
      <alignment horizontal="center" vertical="center"/>
    </xf>
    <xf numFmtId="44" fontId="67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44" fontId="54" fillId="3" borderId="5" xfId="0" applyNumberFormat="1" applyFont="1" applyFill="1" applyBorder="1" applyAlignment="1">
      <alignment horizontal="center" vertical="center"/>
    </xf>
    <xf numFmtId="0" fontId="65" fillId="0" borderId="11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 wrapText="1"/>
    </xf>
    <xf numFmtId="0" fontId="65" fillId="3" borderId="12" xfId="0" applyFont="1" applyFill="1" applyBorder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7" fontId="27" fillId="3" borderId="7" xfId="0" applyNumberFormat="1" applyFont="1" applyFill="1" applyBorder="1" applyAlignment="1">
      <alignment vertical="center"/>
    </xf>
    <xf numFmtId="44" fontId="29" fillId="0" borderId="30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167" fontId="27" fillId="3" borderId="39" xfId="0" applyNumberFormat="1" applyFont="1" applyFill="1" applyBorder="1" applyAlignment="1">
      <alignment vertical="center"/>
    </xf>
    <xf numFmtId="167" fontId="27" fillId="3" borderId="36" xfId="0" applyNumberFormat="1" applyFont="1" applyFill="1" applyBorder="1" applyAlignment="1">
      <alignment vertical="center"/>
    </xf>
    <xf numFmtId="167" fontId="27" fillId="3" borderId="40" xfId="0" applyNumberFormat="1" applyFont="1" applyFill="1" applyBorder="1" applyAlignment="1">
      <alignment vertical="center"/>
    </xf>
    <xf numFmtId="44" fontId="13" fillId="0" borderId="4" xfId="0" applyNumberFormat="1" applyFont="1" applyBorder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67" fontId="94" fillId="0" borderId="19" xfId="0" applyNumberFormat="1" applyFont="1" applyBorder="1" applyAlignment="1">
      <alignment vertical="center"/>
    </xf>
    <xf numFmtId="44" fontId="95" fillId="4" borderId="19" xfId="0" applyNumberFormat="1" applyFont="1" applyFill="1" applyBorder="1" applyAlignment="1">
      <alignment vertical="center"/>
    </xf>
    <xf numFmtId="44" fontId="95" fillId="4" borderId="26" xfId="0" applyNumberFormat="1" applyFont="1" applyFill="1" applyBorder="1" applyAlignment="1">
      <alignment vertical="center"/>
    </xf>
    <xf numFmtId="44" fontId="94" fillId="3" borderId="19" xfId="0" applyNumberFormat="1" applyFont="1" applyFill="1" applyBorder="1" applyAlignment="1">
      <alignment vertical="center"/>
    </xf>
    <xf numFmtId="44" fontId="28" fillId="3" borderId="4" xfId="0" applyNumberFormat="1" applyFont="1" applyFill="1" applyBorder="1" applyAlignment="1">
      <alignment horizontal="center" vertical="center"/>
    </xf>
    <xf numFmtId="44" fontId="95" fillId="4" borderId="4" xfId="0" applyNumberFormat="1" applyFont="1" applyFill="1" applyBorder="1" applyAlignment="1">
      <alignment vertical="center"/>
    </xf>
    <xf numFmtId="167" fontId="94" fillId="0" borderId="4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4" fontId="29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/>
    </xf>
    <xf numFmtId="0" fontId="21" fillId="3" borderId="0" xfId="0" applyFont="1" applyFill="1" applyAlignment="1">
      <alignment vertical="center"/>
    </xf>
    <xf numFmtId="44" fontId="54" fillId="3" borderId="8" xfId="0" applyNumberFormat="1" applyFont="1" applyFill="1" applyBorder="1" applyAlignment="1">
      <alignment horizontal="center" vertical="center"/>
    </xf>
    <xf numFmtId="0" fontId="85" fillId="0" borderId="0" xfId="0" applyFont="1"/>
    <xf numFmtId="0" fontId="97" fillId="0" borderId="0" xfId="0" applyFont="1"/>
    <xf numFmtId="167" fontId="97" fillId="0" borderId="0" xfId="0" applyNumberFormat="1" applyFont="1"/>
    <xf numFmtId="0" fontId="99" fillId="0" borderId="0" xfId="0" applyFont="1"/>
    <xf numFmtId="0" fontId="100" fillId="0" borderId="0" xfId="0" applyFont="1"/>
    <xf numFmtId="0" fontId="77" fillId="0" borderId="0" xfId="0" applyFont="1"/>
    <xf numFmtId="0" fontId="77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80" fillId="0" borderId="0" xfId="0" applyFont="1"/>
    <xf numFmtId="0" fontId="93" fillId="0" borderId="3" xfId="0" applyFont="1" applyBorder="1" applyAlignment="1">
      <alignment horizontal="center" vertical="center" wrapText="1"/>
    </xf>
    <xf numFmtId="0" fontId="82" fillId="0" borderId="7" xfId="0" applyFont="1" applyBorder="1" applyAlignment="1">
      <alignment horizontal="center" vertical="center" wrapText="1"/>
    </xf>
    <xf numFmtId="0" fontId="102" fillId="0" borderId="3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44" fontId="6" fillId="0" borderId="0" xfId="0" applyNumberFormat="1" applyFont="1"/>
    <xf numFmtId="0" fontId="1" fillId="3" borderId="0" xfId="0" applyFont="1" applyFill="1"/>
    <xf numFmtId="44" fontId="23" fillId="0" borderId="0" xfId="0" applyNumberFormat="1" applyFont="1"/>
    <xf numFmtId="0" fontId="54" fillId="0" borderId="1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44" fontId="54" fillId="0" borderId="12" xfId="0" applyNumberFormat="1" applyFont="1" applyBorder="1" applyAlignment="1">
      <alignment horizontal="center" vertical="center" wrapText="1"/>
    </xf>
    <xf numFmtId="167" fontId="18" fillId="0" borderId="29" xfId="0" applyNumberFormat="1" applyFont="1" applyBorder="1" applyAlignment="1">
      <alignment horizontal="center" vertical="center"/>
    </xf>
    <xf numFmtId="44" fontId="13" fillId="0" borderId="19" xfId="0" applyNumberFormat="1" applyFont="1" applyBorder="1" applyAlignment="1">
      <alignment horizontal="center" vertical="center"/>
    </xf>
    <xf numFmtId="0" fontId="102" fillId="0" borderId="0" xfId="0" applyFont="1" applyAlignment="1">
      <alignment vertical="center"/>
    </xf>
    <xf numFmtId="167" fontId="67" fillId="0" borderId="0" xfId="0" applyNumberFormat="1" applyFont="1" applyAlignment="1">
      <alignment vertical="center"/>
    </xf>
    <xf numFmtId="167" fontId="102" fillId="0" borderId="0" xfId="0" applyNumberFormat="1" applyFont="1" applyAlignment="1">
      <alignment vertical="center"/>
    </xf>
    <xf numFmtId="0" fontId="104" fillId="0" borderId="0" xfId="0" applyFont="1"/>
    <xf numFmtId="0" fontId="19" fillId="3" borderId="17" xfId="0" applyFont="1" applyFill="1" applyBorder="1" applyAlignment="1">
      <alignment horizontal="center" vertical="center" wrapText="1"/>
    </xf>
    <xf numFmtId="0" fontId="52" fillId="3" borderId="5" xfId="0" applyFont="1" applyFill="1" applyBorder="1"/>
    <xf numFmtId="0" fontId="22" fillId="0" borderId="22" xfId="0" applyFont="1" applyBorder="1" applyAlignment="1">
      <alignment horizontal="center" vertical="center"/>
    </xf>
    <xf numFmtId="167" fontId="27" fillId="4" borderId="7" xfId="0" applyNumberFormat="1" applyFont="1" applyFill="1" applyBorder="1" applyAlignment="1">
      <alignment vertical="center"/>
    </xf>
    <xf numFmtId="167" fontId="27" fillId="3" borderId="23" xfId="0" applyNumberFormat="1" applyFont="1" applyFill="1" applyBorder="1" applyAlignment="1">
      <alignment vertical="center"/>
    </xf>
    <xf numFmtId="44" fontId="54" fillId="3" borderId="39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wrapText="1"/>
    </xf>
    <xf numFmtId="0" fontId="50" fillId="0" borderId="0" xfId="0" applyFont="1"/>
    <xf numFmtId="167" fontId="27" fillId="3" borderId="33" xfId="0" applyNumberFormat="1" applyFont="1" applyFill="1" applyBorder="1" applyAlignment="1">
      <alignment vertical="center"/>
    </xf>
    <xf numFmtId="167" fontId="7" fillId="0" borderId="44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5" fillId="0" borderId="16" xfId="0" applyFont="1" applyBorder="1" applyAlignment="1">
      <alignment horizontal="center" vertical="center"/>
    </xf>
    <xf numFmtId="0" fontId="105" fillId="0" borderId="10" xfId="0" applyFont="1" applyBorder="1" applyAlignment="1">
      <alignment horizontal="center" vertical="center"/>
    </xf>
    <xf numFmtId="167" fontId="27" fillId="0" borderId="19" xfId="0" applyNumberFormat="1" applyFont="1" applyBorder="1" applyAlignment="1">
      <alignment vertical="center"/>
    </xf>
    <xf numFmtId="167" fontId="27" fillId="0" borderId="8" xfId="0" applyNumberFormat="1" applyFont="1" applyBorder="1" applyAlignment="1">
      <alignment vertical="center"/>
    </xf>
    <xf numFmtId="0" fontId="22" fillId="3" borderId="4" xfId="0" applyFont="1" applyFill="1" applyBorder="1" applyAlignment="1">
      <alignment horizontal="center" vertical="center"/>
    </xf>
    <xf numFmtId="44" fontId="13" fillId="3" borderId="4" xfId="0" applyNumberFormat="1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44" fontId="22" fillId="3" borderId="4" xfId="0" applyNumberFormat="1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63" fillId="3" borderId="17" xfId="0" applyFont="1" applyFill="1" applyBorder="1" applyAlignment="1">
      <alignment horizontal="center" vertical="center" wrapText="1"/>
    </xf>
    <xf numFmtId="0" fontId="57" fillId="3" borderId="4" xfId="0" applyFont="1" applyFill="1" applyBorder="1" applyAlignment="1">
      <alignment horizontal="center" vertical="center" wrapText="1"/>
    </xf>
    <xf numFmtId="44" fontId="13" fillId="3" borderId="24" xfId="0" applyNumberFormat="1" applyFont="1" applyFill="1" applyBorder="1" applyAlignment="1">
      <alignment horizontal="center" vertical="center"/>
    </xf>
    <xf numFmtId="0" fontId="63" fillId="3" borderId="4" xfId="0" applyFont="1" applyFill="1" applyBorder="1" applyAlignment="1">
      <alignment horizontal="center" vertical="center" wrapText="1"/>
    </xf>
    <xf numFmtId="44" fontId="27" fillId="3" borderId="12" xfId="0" applyNumberFormat="1" applyFont="1" applyFill="1" applyBorder="1" applyAlignment="1">
      <alignment horizontal="center" vertical="center"/>
    </xf>
    <xf numFmtId="167" fontId="27" fillId="4" borderId="12" xfId="0" applyNumberFormat="1" applyFont="1" applyFill="1" applyBorder="1" applyAlignment="1">
      <alignment horizontal="center" vertical="center"/>
    </xf>
    <xf numFmtId="0" fontId="63" fillId="3" borderId="24" xfId="0" applyFont="1" applyFill="1" applyBorder="1" applyAlignment="1">
      <alignment horizontal="center" vertical="center" wrapText="1"/>
    </xf>
    <xf numFmtId="44" fontId="71" fillId="5" borderId="19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44" fontId="27" fillId="3" borderId="7" xfId="0" applyNumberFormat="1" applyFont="1" applyFill="1" applyBorder="1" applyAlignment="1">
      <alignment vertical="center"/>
    </xf>
    <xf numFmtId="44" fontId="27" fillId="3" borderId="17" xfId="0" applyNumberFormat="1" applyFont="1" applyFill="1" applyBorder="1" applyAlignment="1">
      <alignment vertical="center"/>
    </xf>
    <xf numFmtId="0" fontId="63" fillId="3" borderId="25" xfId="0" applyFont="1" applyFill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44" fontId="31" fillId="3" borderId="30" xfId="0" applyNumberFormat="1" applyFont="1" applyFill="1" applyBorder="1" applyAlignment="1">
      <alignment horizontal="center" vertical="center"/>
    </xf>
    <xf numFmtId="0" fontId="56" fillId="3" borderId="35" xfId="0" applyFont="1" applyFill="1" applyBorder="1" applyAlignment="1">
      <alignment horizontal="center" vertical="center"/>
    </xf>
    <xf numFmtId="44" fontId="67" fillId="3" borderId="5" xfId="0" applyNumberFormat="1" applyFont="1" applyFill="1" applyBorder="1" applyAlignment="1">
      <alignment horizontal="center" vertical="center"/>
    </xf>
    <xf numFmtId="0" fontId="54" fillId="0" borderId="12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167" fontId="32" fillId="0" borderId="12" xfId="0" applyNumberFormat="1" applyFont="1" applyBorder="1" applyAlignment="1">
      <alignment vertical="center"/>
    </xf>
    <xf numFmtId="0" fontId="54" fillId="0" borderId="6" xfId="0" applyFont="1" applyBorder="1" applyAlignment="1">
      <alignment horizontal="center" vertical="center"/>
    </xf>
    <xf numFmtId="0" fontId="90" fillId="3" borderId="41" xfId="0" applyFont="1" applyFill="1" applyBorder="1" applyAlignment="1">
      <alignment horizontal="center" vertical="center"/>
    </xf>
    <xf numFmtId="0" fontId="90" fillId="3" borderId="46" xfId="0" applyFont="1" applyFill="1" applyBorder="1" applyAlignment="1">
      <alignment horizontal="center" vertical="center"/>
    </xf>
    <xf numFmtId="44" fontId="27" fillId="3" borderId="24" xfId="0" applyNumberFormat="1" applyFont="1" applyFill="1" applyBorder="1" applyAlignment="1">
      <alignment vertical="center"/>
    </xf>
    <xf numFmtId="167" fontId="27" fillId="0" borderId="17" xfId="0" applyNumberFormat="1" applyFont="1" applyBorder="1" applyAlignment="1">
      <alignment vertical="center"/>
    </xf>
    <xf numFmtId="167" fontId="27" fillId="3" borderId="47" xfId="0" applyNumberFormat="1" applyFont="1" applyFill="1" applyBorder="1" applyAlignment="1">
      <alignment vertical="center"/>
    </xf>
    <xf numFmtId="167" fontId="71" fillId="3" borderId="17" xfId="0" applyNumberFormat="1" applyFont="1" applyFill="1" applyBorder="1" applyAlignment="1">
      <alignment horizontal="center" vertical="center"/>
    </xf>
    <xf numFmtId="167" fontId="27" fillId="3" borderId="45" xfId="0" applyNumberFormat="1" applyFont="1" applyFill="1" applyBorder="1" applyAlignment="1">
      <alignment vertical="center"/>
    </xf>
    <xf numFmtId="0" fontId="55" fillId="3" borderId="16" xfId="0" applyFont="1" applyFill="1" applyBorder="1" applyAlignment="1">
      <alignment horizontal="center" vertical="center"/>
    </xf>
    <xf numFmtId="167" fontId="31" fillId="5" borderId="17" xfId="0" applyNumberFormat="1" applyFont="1" applyFill="1" applyBorder="1" applyAlignment="1">
      <alignment horizontal="center" vertical="center"/>
    </xf>
    <xf numFmtId="167" fontId="106" fillId="0" borderId="4" xfId="0" applyNumberFormat="1" applyFont="1" applyBorder="1" applyAlignment="1">
      <alignment horizontal="center" vertical="center"/>
    </xf>
    <xf numFmtId="167" fontId="39" fillId="0" borderId="4" xfId="0" applyNumberFormat="1" applyFont="1" applyBorder="1" applyAlignment="1">
      <alignment horizontal="center" vertical="center"/>
    </xf>
    <xf numFmtId="44" fontId="39" fillId="0" borderId="4" xfId="0" applyNumberFormat="1" applyFont="1" applyBorder="1" applyAlignment="1">
      <alignment horizontal="center" vertical="center"/>
    </xf>
    <xf numFmtId="44" fontId="39" fillId="3" borderId="19" xfId="0" applyNumberFormat="1" applyFont="1" applyFill="1" applyBorder="1" applyAlignment="1">
      <alignment horizontal="center" vertical="center"/>
    </xf>
    <xf numFmtId="167" fontId="39" fillId="0" borderId="19" xfId="0" applyNumberFormat="1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167" fontId="56" fillId="0" borderId="17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4" fontId="27" fillId="0" borderId="19" xfId="0" applyNumberFormat="1" applyFont="1" applyBorder="1" applyAlignment="1">
      <alignment horizontal="center" vertical="center"/>
    </xf>
    <xf numFmtId="167" fontId="58" fillId="0" borderId="19" xfId="0" applyNumberFormat="1" applyFont="1" applyBorder="1" applyAlignment="1">
      <alignment vertical="center"/>
    </xf>
    <xf numFmtId="167" fontId="58" fillId="0" borderId="4" xfId="0" applyNumberFormat="1" applyFont="1" applyBorder="1" applyAlignment="1">
      <alignment vertical="center"/>
    </xf>
    <xf numFmtId="0" fontId="63" fillId="0" borderId="7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4" fontId="27" fillId="0" borderId="24" xfId="0" applyNumberFormat="1" applyFont="1" applyBorder="1" applyAlignment="1">
      <alignment vertical="center"/>
    </xf>
    <xf numFmtId="167" fontId="27" fillId="0" borderId="24" xfId="0" applyNumberFormat="1" applyFont="1" applyBorder="1" applyAlignment="1">
      <alignment vertical="center"/>
    </xf>
    <xf numFmtId="0" fontId="101" fillId="0" borderId="33" xfId="0" applyFont="1" applyBorder="1" applyAlignment="1">
      <alignment horizontal="center" vertical="center"/>
    </xf>
    <xf numFmtId="44" fontId="27" fillId="0" borderId="19" xfId="0" applyNumberFormat="1" applyFont="1" applyBorder="1" applyAlignment="1">
      <alignment vertical="center"/>
    </xf>
    <xf numFmtId="0" fontId="79" fillId="0" borderId="27" xfId="0" applyFont="1" applyBorder="1" applyAlignment="1">
      <alignment horizontal="center" vertical="center"/>
    </xf>
    <xf numFmtId="44" fontId="13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67" fontId="13" fillId="0" borderId="19" xfId="0" applyNumberFormat="1" applyFont="1" applyBorder="1" applyAlignment="1">
      <alignment vertical="center"/>
    </xf>
    <xf numFmtId="0" fontId="18" fillId="0" borderId="0" xfId="0" applyFont="1" applyAlignment="1">
      <alignment horizontal="center"/>
    </xf>
    <xf numFmtId="44" fontId="6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2" fillId="0" borderId="0" xfId="0" applyFont="1" applyAlignment="1">
      <alignment horizontal="center"/>
    </xf>
    <xf numFmtId="167" fontId="104" fillId="0" borderId="0" xfId="0" applyNumberFormat="1" applyFont="1"/>
    <xf numFmtId="0" fontId="94" fillId="0" borderId="0" xfId="0" applyFont="1"/>
    <xf numFmtId="0" fontId="96" fillId="0" borderId="0" xfId="0" applyFont="1"/>
    <xf numFmtId="0" fontId="89" fillId="3" borderId="27" xfId="0" applyFont="1" applyFill="1" applyBorder="1" applyAlignment="1">
      <alignment horizontal="center" vertical="center"/>
    </xf>
    <xf numFmtId="167" fontId="18" fillId="0" borderId="5" xfId="0" applyNumberFormat="1" applyFont="1" applyBorder="1" applyAlignment="1">
      <alignment horizontal="center" vertical="center"/>
    </xf>
    <xf numFmtId="167" fontId="18" fillId="0" borderId="8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167" fontId="39" fillId="4" borderId="7" xfId="0" applyNumberFormat="1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44" fontId="31" fillId="3" borderId="19" xfId="0" applyNumberFormat="1" applyFont="1" applyFill="1" applyBorder="1" applyAlignment="1">
      <alignment horizontal="center" vertical="center" wrapText="1"/>
    </xf>
    <xf numFmtId="167" fontId="39" fillId="3" borderId="19" xfId="0" applyNumberFormat="1" applyFont="1" applyFill="1" applyBorder="1" applyAlignment="1">
      <alignment horizontal="center" vertical="center"/>
    </xf>
    <xf numFmtId="167" fontId="106" fillId="4" borderId="19" xfId="0" applyNumberFormat="1" applyFont="1" applyFill="1" applyBorder="1" applyAlignment="1">
      <alignment horizontal="center" vertical="center"/>
    </xf>
    <xf numFmtId="167" fontId="106" fillId="3" borderId="19" xfId="0" applyNumberFormat="1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44" fontId="8" fillId="0" borderId="0" xfId="0" applyNumberFormat="1" applyFont="1"/>
    <xf numFmtId="167" fontId="8" fillId="0" borderId="0" xfId="0" applyNumberFormat="1" applyFont="1"/>
    <xf numFmtId="44" fontId="65" fillId="0" borderId="0" xfId="0" applyNumberFormat="1" applyFont="1" applyAlignment="1">
      <alignment horizontal="center"/>
    </xf>
    <xf numFmtId="0" fontId="73" fillId="0" borderId="0" xfId="0" applyFont="1" applyAlignment="1">
      <alignment horizontal="center"/>
    </xf>
    <xf numFmtId="0" fontId="108" fillId="0" borderId="27" xfId="0" applyFont="1" applyBorder="1" applyAlignment="1">
      <alignment horizontal="center" vertical="center"/>
    </xf>
    <xf numFmtId="44" fontId="109" fillId="3" borderId="24" xfId="0" applyNumberFormat="1" applyFont="1" applyFill="1" applyBorder="1" applyAlignment="1">
      <alignment horizontal="center" vertical="center"/>
    </xf>
    <xf numFmtId="167" fontId="109" fillId="4" borderId="24" xfId="0" applyNumberFormat="1" applyFont="1" applyFill="1" applyBorder="1" applyAlignment="1">
      <alignment horizontal="center" vertical="center"/>
    </xf>
    <xf numFmtId="167" fontId="109" fillId="0" borderId="24" xfId="0" applyNumberFormat="1" applyFont="1" applyBorder="1" applyAlignment="1">
      <alignment horizontal="center" vertical="center"/>
    </xf>
    <xf numFmtId="44" fontId="109" fillId="3" borderId="4" xfId="0" applyNumberFormat="1" applyFont="1" applyFill="1" applyBorder="1" applyAlignment="1">
      <alignment horizontal="center" vertical="center"/>
    </xf>
    <xf numFmtId="167" fontId="109" fillId="4" borderId="4" xfId="0" applyNumberFormat="1" applyFont="1" applyFill="1" applyBorder="1" applyAlignment="1">
      <alignment horizontal="center" vertical="center"/>
    </xf>
    <xf numFmtId="167" fontId="109" fillId="3" borderId="4" xfId="0" applyNumberFormat="1" applyFont="1" applyFill="1" applyBorder="1" applyAlignment="1">
      <alignment horizontal="center" vertical="center"/>
    </xf>
    <xf numFmtId="167" fontId="109" fillId="0" borderId="4" xfId="0" applyNumberFormat="1" applyFont="1" applyBorder="1" applyAlignment="1">
      <alignment horizontal="center" vertical="center"/>
    </xf>
    <xf numFmtId="167" fontId="110" fillId="3" borderId="19" xfId="0" applyNumberFormat="1" applyFont="1" applyFill="1" applyBorder="1" applyAlignment="1">
      <alignment vertical="center"/>
    </xf>
    <xf numFmtId="167" fontId="110" fillId="0" borderId="19" xfId="0" applyNumberFormat="1" applyFont="1" applyBorder="1" applyAlignment="1">
      <alignment vertical="center"/>
    </xf>
    <xf numFmtId="167" fontId="110" fillId="3" borderId="4" xfId="0" applyNumberFormat="1" applyFont="1" applyFill="1" applyBorder="1" applyAlignment="1">
      <alignment horizontal="center" vertical="center"/>
    </xf>
    <xf numFmtId="167" fontId="110" fillId="3" borderId="4" xfId="0" applyNumberFormat="1" applyFont="1" applyFill="1" applyBorder="1" applyAlignment="1">
      <alignment vertical="center"/>
    </xf>
    <xf numFmtId="167" fontId="110" fillId="0" borderId="4" xfId="0" applyNumberFormat="1" applyFont="1" applyBorder="1" applyAlignment="1">
      <alignment vertical="center"/>
    </xf>
    <xf numFmtId="44" fontId="111" fillId="3" borderId="4" xfId="0" applyNumberFormat="1" applyFont="1" applyFill="1" applyBorder="1" applyAlignment="1">
      <alignment horizontal="center" vertical="center"/>
    </xf>
    <xf numFmtId="167" fontId="111" fillId="4" borderId="4" xfId="0" applyNumberFormat="1" applyFont="1" applyFill="1" applyBorder="1" applyAlignment="1">
      <alignment horizontal="center" vertical="center"/>
    </xf>
    <xf numFmtId="167" fontId="111" fillId="3" borderId="4" xfId="0" applyNumberFormat="1" applyFont="1" applyFill="1" applyBorder="1" applyAlignment="1">
      <alignment horizontal="center" vertical="center"/>
    </xf>
    <xf numFmtId="44" fontId="112" fillId="3" borderId="4" xfId="0" applyNumberFormat="1" applyFont="1" applyFill="1" applyBorder="1" applyAlignment="1">
      <alignment vertical="center"/>
    </xf>
    <xf numFmtId="44" fontId="113" fillId="0" borderId="4" xfId="0" applyNumberFormat="1" applyFont="1" applyBorder="1" applyAlignment="1">
      <alignment vertical="center"/>
    </xf>
    <xf numFmtId="44" fontId="114" fillId="4" borderId="4" xfId="0" applyNumberFormat="1" applyFont="1" applyFill="1" applyBorder="1" applyAlignment="1">
      <alignment vertical="center"/>
    </xf>
    <xf numFmtId="44" fontId="115" fillId="0" borderId="19" xfId="0" applyNumberFormat="1" applyFont="1" applyBorder="1" applyAlignment="1">
      <alignment vertical="center"/>
    </xf>
    <xf numFmtId="44" fontId="43" fillId="0" borderId="12" xfId="0" applyNumberFormat="1" applyFont="1" applyBorder="1" applyAlignment="1">
      <alignment vertical="center"/>
    </xf>
    <xf numFmtId="167" fontId="47" fillId="0" borderId="4" xfId="0" applyNumberFormat="1" applyFont="1" applyBorder="1" applyAlignment="1">
      <alignment horizontal="center" vertical="center"/>
    </xf>
    <xf numFmtId="167" fontId="47" fillId="0" borderId="4" xfId="0" applyNumberFormat="1" applyFont="1" applyBorder="1" applyAlignment="1">
      <alignment vertical="center"/>
    </xf>
    <xf numFmtId="167" fontId="47" fillId="0" borderId="7" xfId="0" applyNumberFormat="1" applyFont="1" applyBorder="1" applyAlignment="1">
      <alignment horizontal="center" vertical="center"/>
    </xf>
    <xf numFmtId="167" fontId="39" fillId="0" borderId="7" xfId="0" applyNumberFormat="1" applyFont="1" applyBorder="1" applyAlignment="1">
      <alignment horizontal="center" vertical="center"/>
    </xf>
    <xf numFmtId="44" fontId="56" fillId="0" borderId="7" xfId="0" applyNumberFormat="1" applyFont="1" applyBorder="1" applyAlignment="1">
      <alignment horizontal="center" vertical="center"/>
    </xf>
    <xf numFmtId="44" fontId="10" fillId="6" borderId="12" xfId="0" applyNumberFormat="1" applyFont="1" applyFill="1" applyBorder="1" applyAlignment="1">
      <alignment vertical="center"/>
    </xf>
    <xf numFmtId="0" fontId="17" fillId="6" borderId="20" xfId="0" applyFont="1" applyFill="1" applyBorder="1" applyAlignment="1">
      <alignment horizontal="center" vertical="center" wrapText="1"/>
    </xf>
    <xf numFmtId="44" fontId="117" fillId="0" borderId="17" xfId="0" applyNumberFormat="1" applyFont="1" applyBorder="1" applyAlignment="1">
      <alignment vertical="center"/>
    </xf>
    <xf numFmtId="167" fontId="118" fillId="0" borderId="30" xfId="0" applyNumberFormat="1" applyFont="1" applyBorder="1" applyAlignment="1">
      <alignment vertical="center"/>
    </xf>
    <xf numFmtId="167" fontId="118" fillId="0" borderId="31" xfId="0" applyNumberFormat="1" applyFont="1" applyBorder="1" applyAlignment="1">
      <alignment vertical="center"/>
    </xf>
    <xf numFmtId="167" fontId="119" fillId="0" borderId="30" xfId="0" applyNumberFormat="1" applyFont="1" applyBorder="1" applyAlignment="1">
      <alignment horizontal="center" vertical="center"/>
    </xf>
    <xf numFmtId="167" fontId="119" fillId="0" borderId="4" xfId="0" applyNumberFormat="1" applyFont="1" applyBorder="1" applyAlignment="1">
      <alignment vertical="center"/>
    </xf>
    <xf numFmtId="44" fontId="47" fillId="0" borderId="24" xfId="0" applyNumberFormat="1" applyFont="1" applyBorder="1" applyAlignment="1">
      <alignment vertical="center"/>
    </xf>
    <xf numFmtId="167" fontId="47" fillId="0" borderId="24" xfId="0" applyNumberFormat="1" applyFont="1" applyBorder="1" applyAlignment="1">
      <alignment vertical="center"/>
    </xf>
    <xf numFmtId="167" fontId="47" fillId="0" borderId="24" xfId="0" applyNumberFormat="1" applyFont="1" applyBorder="1" applyAlignment="1">
      <alignment horizontal="center" vertical="center"/>
    </xf>
    <xf numFmtId="44" fontId="47" fillId="0" borderId="4" xfId="0" applyNumberFormat="1" applyFont="1" applyBorder="1" applyAlignment="1">
      <alignment vertical="center"/>
    </xf>
    <xf numFmtId="44" fontId="47" fillId="3" borderId="17" xfId="0" applyNumberFormat="1" applyFont="1" applyFill="1" applyBorder="1" applyAlignment="1">
      <alignment vertical="center"/>
    </xf>
    <xf numFmtId="167" fontId="47" fillId="4" borderId="17" xfId="0" applyNumberFormat="1" applyFont="1" applyFill="1" applyBorder="1" applyAlignment="1">
      <alignment vertical="center"/>
    </xf>
    <xf numFmtId="167" fontId="47" fillId="0" borderId="17" xfId="0" applyNumberFormat="1" applyFont="1" applyBorder="1" applyAlignment="1">
      <alignment horizontal="center" vertical="center"/>
    </xf>
    <xf numFmtId="167" fontId="39" fillId="0" borderId="17" xfId="0" applyNumberFormat="1" applyFont="1" applyBorder="1" applyAlignment="1">
      <alignment horizontal="center" vertical="center"/>
    </xf>
    <xf numFmtId="44" fontId="39" fillId="0" borderId="7" xfId="0" applyNumberFormat="1" applyFont="1" applyBorder="1" applyAlignment="1">
      <alignment horizontal="center" vertical="center" wrapText="1"/>
    </xf>
    <xf numFmtId="44" fontId="47" fillId="0" borderId="7" xfId="0" applyNumberFormat="1" applyFont="1" applyBorder="1" applyAlignment="1">
      <alignment vertical="center"/>
    </xf>
    <xf numFmtId="0" fontId="64" fillId="0" borderId="24" xfId="0" applyFont="1" applyBorder="1" applyAlignment="1">
      <alignment horizontal="center" vertical="center" wrapText="1"/>
    </xf>
    <xf numFmtId="44" fontId="64" fillId="0" borderId="24" xfId="0" applyNumberFormat="1" applyFont="1" applyBorder="1" applyAlignment="1">
      <alignment vertical="center"/>
    </xf>
    <xf numFmtId="167" fontId="106" fillId="0" borderId="24" xfId="0" applyNumberFormat="1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 wrapText="1"/>
    </xf>
    <xf numFmtId="44" fontId="64" fillId="0" borderId="4" xfId="0" applyNumberFormat="1" applyFont="1" applyBorder="1" applyAlignment="1">
      <alignment vertical="center"/>
    </xf>
    <xf numFmtId="0" fontId="39" fillId="0" borderId="4" xfId="0" applyFont="1" applyBorder="1" applyAlignment="1">
      <alignment horizontal="center" vertical="center" wrapText="1"/>
    </xf>
    <xf numFmtId="167" fontId="39" fillId="0" borderId="4" xfId="0" applyNumberFormat="1" applyFont="1" applyBorder="1" applyAlignment="1">
      <alignment vertical="center"/>
    </xf>
    <xf numFmtId="44" fontId="47" fillId="0" borderId="17" xfId="0" applyNumberFormat="1" applyFont="1" applyBorder="1" applyAlignment="1">
      <alignment vertical="center"/>
    </xf>
    <xf numFmtId="167" fontId="41" fillId="0" borderId="30" xfId="0" applyNumberFormat="1" applyFont="1" applyBorder="1" applyAlignment="1">
      <alignment horizontal="center" vertical="center"/>
    </xf>
    <xf numFmtId="0" fontId="117" fillId="3" borderId="24" xfId="0" applyFont="1" applyFill="1" applyBorder="1" applyAlignment="1">
      <alignment horizontal="center" vertical="center" wrapText="1"/>
    </xf>
    <xf numFmtId="44" fontId="119" fillId="3" borderId="24" xfId="0" applyNumberFormat="1" applyFont="1" applyFill="1" applyBorder="1" applyAlignment="1">
      <alignment horizontal="center" vertical="center"/>
    </xf>
    <xf numFmtId="44" fontId="121" fillId="3" borderId="24" xfId="0" applyNumberFormat="1" applyFont="1" applyFill="1" applyBorder="1" applyAlignment="1">
      <alignment horizontal="center" vertical="center"/>
    </xf>
    <xf numFmtId="44" fontId="121" fillId="0" borderId="24" xfId="0" applyNumberFormat="1" applyFont="1" applyBorder="1" applyAlignment="1">
      <alignment horizontal="center" vertical="center"/>
    </xf>
    <xf numFmtId="167" fontId="121" fillId="0" borderId="24" xfId="0" applyNumberFormat="1" applyFont="1" applyBorder="1" applyAlignment="1">
      <alignment vertical="center"/>
    </xf>
    <xf numFmtId="0" fontId="118" fillId="3" borderId="4" xfId="0" applyFont="1" applyFill="1" applyBorder="1" applyAlignment="1">
      <alignment horizontal="center" vertical="center" wrapText="1"/>
    </xf>
    <xf numFmtId="44" fontId="119" fillId="3" borderId="4" xfId="0" applyNumberFormat="1" applyFont="1" applyFill="1" applyBorder="1" applyAlignment="1">
      <alignment horizontal="center" vertical="center"/>
    </xf>
    <xf numFmtId="167" fontId="119" fillId="5" borderId="4" xfId="0" applyNumberFormat="1" applyFont="1" applyFill="1" applyBorder="1" applyAlignment="1">
      <alignment vertical="center"/>
    </xf>
    <xf numFmtId="167" fontId="119" fillId="4" borderId="4" xfId="0" applyNumberFormat="1" applyFont="1" applyFill="1" applyBorder="1" applyAlignment="1">
      <alignment horizontal="center" vertical="center"/>
    </xf>
    <xf numFmtId="44" fontId="119" fillId="0" borderId="4" xfId="0" applyNumberFormat="1" applyFont="1" applyBorder="1" applyAlignment="1">
      <alignment vertical="center"/>
    </xf>
    <xf numFmtId="167" fontId="121" fillId="0" borderId="4" xfId="0" applyNumberFormat="1" applyFont="1" applyBorder="1" applyAlignment="1">
      <alignment vertical="center"/>
    </xf>
    <xf numFmtId="44" fontId="118" fillId="3" borderId="4" xfId="0" applyNumberFormat="1" applyFont="1" applyFill="1" applyBorder="1" applyAlignment="1">
      <alignment horizontal="center" vertical="center" wrapText="1"/>
    </xf>
    <xf numFmtId="167" fontId="119" fillId="3" borderId="4" xfId="0" applyNumberFormat="1" applyFont="1" applyFill="1" applyBorder="1" applyAlignment="1">
      <alignment horizontal="center" vertical="center"/>
    </xf>
    <xf numFmtId="167" fontId="119" fillId="5" borderId="4" xfId="0" applyNumberFormat="1" applyFont="1" applyFill="1" applyBorder="1" applyAlignment="1">
      <alignment horizontal="center" vertical="center"/>
    </xf>
    <xf numFmtId="44" fontId="118" fillId="3" borderId="17" xfId="0" applyNumberFormat="1" applyFont="1" applyFill="1" applyBorder="1" applyAlignment="1">
      <alignment horizontal="center" vertical="center" wrapText="1"/>
    </xf>
    <xf numFmtId="167" fontId="119" fillId="3" borderId="17" xfId="0" applyNumberFormat="1" applyFont="1" applyFill="1" applyBorder="1" applyAlignment="1">
      <alignment horizontal="center" vertical="center"/>
    </xf>
    <xf numFmtId="167" fontId="119" fillId="4" borderId="17" xfId="0" applyNumberFormat="1" applyFont="1" applyFill="1" applyBorder="1" applyAlignment="1">
      <alignment horizontal="center" vertical="center"/>
    </xf>
    <xf numFmtId="44" fontId="119" fillId="0" borderId="17" xfId="0" applyNumberFormat="1" applyFont="1" applyBorder="1" applyAlignment="1">
      <alignment vertical="center"/>
    </xf>
    <xf numFmtId="167" fontId="119" fillId="0" borderId="17" xfId="0" applyNumberFormat="1" applyFont="1" applyBorder="1" applyAlignment="1">
      <alignment vertical="center"/>
    </xf>
    <xf numFmtId="167" fontId="121" fillId="0" borderId="17" xfId="0" applyNumberFormat="1" applyFont="1" applyBorder="1" applyAlignment="1">
      <alignment vertical="center"/>
    </xf>
    <xf numFmtId="44" fontId="117" fillId="3" borderId="19" xfId="0" applyNumberFormat="1" applyFont="1" applyFill="1" applyBorder="1" applyAlignment="1">
      <alignment horizontal="center" vertical="center" wrapText="1"/>
    </xf>
    <xf numFmtId="44" fontId="119" fillId="3" borderId="19" xfId="0" applyNumberFormat="1" applyFont="1" applyFill="1" applyBorder="1" applyAlignment="1">
      <alignment horizontal="center" vertical="center"/>
    </xf>
    <xf numFmtId="167" fontId="121" fillId="0" borderId="19" xfId="0" applyNumberFormat="1" applyFont="1" applyBorder="1" applyAlignment="1">
      <alignment vertical="center"/>
    </xf>
    <xf numFmtId="167" fontId="121" fillId="0" borderId="26" xfId="0" applyNumberFormat="1" applyFont="1" applyBorder="1" applyAlignment="1">
      <alignment horizontal="center" vertical="center"/>
    </xf>
    <xf numFmtId="167" fontId="121" fillId="0" borderId="26" xfId="0" applyNumberFormat="1" applyFont="1" applyBorder="1" applyAlignment="1">
      <alignment vertical="center"/>
    </xf>
    <xf numFmtId="0" fontId="117" fillId="3" borderId="19" xfId="0" applyFont="1" applyFill="1" applyBorder="1" applyAlignment="1">
      <alignment horizontal="center" vertical="center" wrapText="1"/>
    </xf>
    <xf numFmtId="167" fontId="119" fillId="3" borderId="19" xfId="0" applyNumberFormat="1" applyFont="1" applyFill="1" applyBorder="1" applyAlignment="1">
      <alignment horizontal="center" vertical="center"/>
    </xf>
    <xf numFmtId="167" fontId="121" fillId="0" borderId="19" xfId="0" applyNumberFormat="1" applyFont="1" applyBorder="1" applyAlignment="1">
      <alignment horizontal="center" vertical="center"/>
    </xf>
    <xf numFmtId="167" fontId="119" fillId="0" borderId="42" xfId="0" applyNumberFormat="1" applyFont="1" applyBorder="1" applyAlignment="1">
      <alignment vertical="center"/>
    </xf>
    <xf numFmtId="167" fontId="121" fillId="0" borderId="25" xfId="0" applyNumberFormat="1" applyFont="1" applyBorder="1" applyAlignment="1">
      <alignment vertical="center"/>
    </xf>
    <xf numFmtId="167" fontId="41" fillId="0" borderId="30" xfId="0" applyNumberFormat="1" applyFont="1" applyBorder="1" applyAlignment="1">
      <alignment vertical="center"/>
    </xf>
    <xf numFmtId="44" fontId="56" fillId="0" borderId="4" xfId="0" applyNumberFormat="1" applyFont="1" applyBorder="1" applyAlignment="1">
      <alignment horizontal="center" vertical="center"/>
    </xf>
    <xf numFmtId="167" fontId="56" fillId="0" borderId="4" xfId="0" applyNumberFormat="1" applyFont="1" applyBorder="1" applyAlignment="1">
      <alignment vertical="center"/>
    </xf>
    <xf numFmtId="167" fontId="76" fillId="0" borderId="4" xfId="0" applyNumberFormat="1" applyFont="1" applyBorder="1" applyAlignment="1">
      <alignment vertical="center"/>
    </xf>
    <xf numFmtId="167" fontId="56" fillId="0" borderId="7" xfId="0" applyNumberFormat="1" applyFont="1" applyBorder="1" applyAlignment="1">
      <alignment vertical="center"/>
    </xf>
    <xf numFmtId="167" fontId="76" fillId="0" borderId="7" xfId="0" applyNumberFormat="1" applyFont="1" applyBorder="1" applyAlignment="1">
      <alignment vertical="center"/>
    </xf>
    <xf numFmtId="44" fontId="39" fillId="3" borderId="4" xfId="0" applyNumberFormat="1" applyFont="1" applyFill="1" applyBorder="1" applyAlignment="1">
      <alignment horizontal="center" vertical="center"/>
    </xf>
    <xf numFmtId="44" fontId="39" fillId="3" borderId="7" xfId="0" applyNumberFormat="1" applyFont="1" applyFill="1" applyBorder="1" applyAlignment="1">
      <alignment horizontal="center" vertical="center"/>
    </xf>
    <xf numFmtId="167" fontId="106" fillId="3" borderId="7" xfId="0" applyNumberFormat="1" applyFont="1" applyFill="1" applyBorder="1" applyAlignment="1">
      <alignment horizontal="center" vertical="center"/>
    </xf>
    <xf numFmtId="167" fontId="29" fillId="0" borderId="12" xfId="0" applyNumberFormat="1" applyFont="1" applyBorder="1" applyAlignment="1">
      <alignment horizontal="center" vertical="center"/>
    </xf>
    <xf numFmtId="167" fontId="39" fillId="4" borderId="19" xfId="0" applyNumberFormat="1" applyFont="1" applyFill="1" applyBorder="1" applyAlignment="1">
      <alignment vertical="center"/>
    </xf>
    <xf numFmtId="0" fontId="27" fillId="3" borderId="24" xfId="0" applyFont="1" applyFill="1" applyBorder="1" applyAlignment="1">
      <alignment horizontal="center" vertical="center" wrapText="1"/>
    </xf>
    <xf numFmtId="44" fontId="56" fillId="5" borderId="24" xfId="0" applyNumberFormat="1" applyFont="1" applyFill="1" applyBorder="1" applyAlignment="1">
      <alignment horizontal="center" vertical="center"/>
    </xf>
    <xf numFmtId="167" fontId="27" fillId="4" borderId="24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22" fillId="3" borderId="5" xfId="0" applyFont="1" applyFill="1" applyBorder="1" applyAlignment="1">
      <alignment horizontal="center" vertical="center"/>
    </xf>
    <xf numFmtId="167" fontId="56" fillId="0" borderId="4" xfId="0" applyNumberFormat="1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44" fontId="27" fillId="3" borderId="12" xfId="0" applyNumberFormat="1" applyFont="1" applyFill="1" applyBorder="1" applyAlignment="1">
      <alignment horizontal="center" vertical="center" wrapText="1"/>
    </xf>
    <xf numFmtId="167" fontId="56" fillId="5" borderId="12" xfId="0" applyNumberFormat="1" applyFont="1" applyFill="1" applyBorder="1" applyAlignment="1">
      <alignment horizontal="center" vertical="center"/>
    </xf>
    <xf numFmtId="44" fontId="85" fillId="3" borderId="12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12" fillId="3" borderId="10" xfId="0" applyFont="1" applyFill="1" applyBorder="1" applyAlignment="1">
      <alignment horizontal="center" vertical="center"/>
    </xf>
    <xf numFmtId="0" fontId="125" fillId="3" borderId="24" xfId="0" applyFont="1" applyFill="1" applyBorder="1" applyAlignment="1">
      <alignment horizontal="center" vertical="center" wrapText="1"/>
    </xf>
    <xf numFmtId="44" fontId="125" fillId="3" borderId="24" xfId="0" applyNumberFormat="1" applyFont="1" applyFill="1" applyBorder="1" applyAlignment="1">
      <alignment vertical="center"/>
    </xf>
    <xf numFmtId="44" fontId="112" fillId="4" borderId="24" xfId="0" applyNumberFormat="1" applyFont="1" applyFill="1" applyBorder="1" applyAlignment="1">
      <alignment vertical="center"/>
    </xf>
    <xf numFmtId="44" fontId="114" fillId="4" borderId="24" xfId="0" applyNumberFormat="1" applyFont="1" applyFill="1" applyBorder="1" applyAlignment="1">
      <alignment vertical="center"/>
    </xf>
    <xf numFmtId="44" fontId="115" fillId="0" borderId="24" xfId="0" applyNumberFormat="1" applyFont="1" applyBorder="1" applyAlignment="1">
      <alignment vertical="center"/>
    </xf>
    <xf numFmtId="0" fontId="125" fillId="3" borderId="4" xfId="0" applyFont="1" applyFill="1" applyBorder="1" applyAlignment="1">
      <alignment horizontal="center" vertical="center"/>
    </xf>
    <xf numFmtId="0" fontId="125" fillId="3" borderId="4" xfId="0" applyFont="1" applyFill="1" applyBorder="1" applyAlignment="1">
      <alignment horizontal="center" vertical="center" wrapText="1"/>
    </xf>
    <xf numFmtId="44" fontId="125" fillId="3" borderId="4" xfId="0" applyNumberFormat="1" applyFont="1" applyFill="1" applyBorder="1" applyAlignment="1">
      <alignment vertical="center"/>
    </xf>
    <xf numFmtId="44" fontId="112" fillId="4" borderId="4" xfId="0" applyNumberFormat="1" applyFont="1" applyFill="1" applyBorder="1" applyAlignment="1">
      <alignment vertical="center"/>
    </xf>
    <xf numFmtId="44" fontId="124" fillId="0" borderId="4" xfId="0" applyNumberFormat="1" applyFont="1" applyBorder="1" applyAlignment="1">
      <alignment vertical="center"/>
    </xf>
    <xf numFmtId="44" fontId="112" fillId="0" borderId="4" xfId="0" applyNumberFormat="1" applyFont="1" applyBorder="1" applyAlignment="1">
      <alignment horizontal="center" vertical="center"/>
    </xf>
    <xf numFmtId="44" fontId="115" fillId="0" borderId="4" xfId="0" applyNumberFormat="1" applyFont="1" applyBorder="1" applyAlignment="1">
      <alignment vertical="center"/>
    </xf>
    <xf numFmtId="0" fontId="125" fillId="0" borderId="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170" fontId="27" fillId="0" borderId="24" xfId="1" applyNumberFormat="1" applyFont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 wrapText="1"/>
    </xf>
    <xf numFmtId="44" fontId="27" fillId="3" borderId="17" xfId="0" applyNumberFormat="1" applyFont="1" applyFill="1" applyBorder="1" applyAlignment="1">
      <alignment horizontal="center" vertical="center"/>
    </xf>
    <xf numFmtId="43" fontId="18" fillId="3" borderId="17" xfId="0" applyNumberFormat="1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167" fontId="58" fillId="3" borderId="24" xfId="0" applyNumberFormat="1" applyFont="1" applyFill="1" applyBorder="1" applyAlignment="1">
      <alignment horizontal="center" vertical="center"/>
    </xf>
    <xf numFmtId="167" fontId="27" fillId="0" borderId="24" xfId="0" applyNumberFormat="1" applyFont="1" applyBorder="1" applyAlignment="1">
      <alignment horizontal="center" vertical="center"/>
    </xf>
    <xf numFmtId="0" fontId="103" fillId="0" borderId="33" xfId="0" applyFont="1" applyBorder="1" applyAlignment="1">
      <alignment horizontal="center" vertical="center"/>
    </xf>
    <xf numFmtId="0" fontId="108" fillId="0" borderId="16" xfId="0" applyFont="1" applyBorder="1" applyAlignment="1">
      <alignment horizontal="center" vertical="center"/>
    </xf>
    <xf numFmtId="44" fontId="56" fillId="5" borderId="17" xfId="0" applyNumberFormat="1" applyFont="1" applyFill="1" applyBorder="1" applyAlignment="1">
      <alignment horizontal="center" vertical="center"/>
    </xf>
    <xf numFmtId="167" fontId="27" fillId="4" borderId="17" xfId="0" applyNumberFormat="1" applyFont="1" applyFill="1" applyBorder="1" applyAlignment="1">
      <alignment horizontal="center" vertical="center"/>
    </xf>
    <xf numFmtId="167" fontId="58" fillId="3" borderId="17" xfId="0" applyNumberFormat="1" applyFont="1" applyFill="1" applyBorder="1" applyAlignment="1">
      <alignment horizontal="center" vertical="center"/>
    </xf>
    <xf numFmtId="0" fontId="103" fillId="0" borderId="18" xfId="0" applyFont="1" applyBorder="1" applyAlignment="1">
      <alignment horizontal="center" vertical="center"/>
    </xf>
    <xf numFmtId="44" fontId="115" fillId="3" borderId="4" xfId="0" applyNumberFormat="1" applyFont="1" applyFill="1" applyBorder="1" applyAlignment="1">
      <alignment vertical="center"/>
    </xf>
    <xf numFmtId="44" fontId="109" fillId="0" borderId="4" xfId="0" applyNumberFormat="1" applyFont="1" applyBorder="1" applyAlignment="1">
      <alignment vertical="center"/>
    </xf>
    <xf numFmtId="0" fontId="67" fillId="0" borderId="2" xfId="0" applyFont="1" applyBorder="1" applyAlignment="1">
      <alignment horizontal="center" vertical="center" wrapText="1"/>
    </xf>
    <xf numFmtId="44" fontId="85" fillId="6" borderId="30" xfId="0" applyNumberFormat="1" applyFont="1" applyFill="1" applyBorder="1" applyAlignment="1">
      <alignment vertical="center"/>
    </xf>
    <xf numFmtId="0" fontId="81" fillId="6" borderId="40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8" fillId="4" borderId="0" xfId="0" applyFont="1" applyFill="1" applyAlignment="1">
      <alignment vertical="center"/>
    </xf>
    <xf numFmtId="167" fontId="31" fillId="0" borderId="0" xfId="0" applyNumberFormat="1" applyFont="1" applyAlignment="1">
      <alignment horizontal="center" vertical="center"/>
    </xf>
    <xf numFmtId="167" fontId="31" fillId="0" borderId="39" xfId="0" applyNumberFormat="1" applyFont="1" applyBorder="1" applyAlignment="1">
      <alignment horizontal="center" vertical="center"/>
    </xf>
    <xf numFmtId="167" fontId="130" fillId="0" borderId="42" xfId="0" applyNumberFormat="1" applyFont="1" applyBorder="1" applyAlignment="1">
      <alignment horizontal="center" vertical="center"/>
    </xf>
    <xf numFmtId="167" fontId="31" fillId="0" borderId="42" xfId="0" applyNumberFormat="1" applyFont="1" applyBorder="1" applyAlignment="1">
      <alignment horizontal="center" vertical="center"/>
    </xf>
    <xf numFmtId="167" fontId="31" fillId="4" borderId="42" xfId="0" applyNumberFormat="1" applyFont="1" applyFill="1" applyBorder="1" applyAlignment="1">
      <alignment horizontal="center" vertical="center"/>
    </xf>
    <xf numFmtId="44" fontId="31" fillId="4" borderId="42" xfId="0" applyNumberFormat="1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44" fontId="47" fillId="0" borderId="19" xfId="0" applyNumberFormat="1" applyFont="1" applyBorder="1" applyAlignment="1">
      <alignment horizontal="center" vertical="center" wrapText="1"/>
    </xf>
    <xf numFmtId="0" fontId="39" fillId="3" borderId="19" xfId="0" applyFont="1" applyFill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/>
    </xf>
    <xf numFmtId="167" fontId="21" fillId="6" borderId="6" xfId="0" applyNumberFormat="1" applyFont="1" applyFill="1" applyBorder="1" applyAlignment="1">
      <alignment horizontal="center" vertical="center"/>
    </xf>
    <xf numFmtId="167" fontId="38" fillId="6" borderId="12" xfId="0" applyNumberFormat="1" applyFont="1" applyFill="1" applyBorder="1" applyAlignment="1">
      <alignment horizontal="center" vertical="center"/>
    </xf>
    <xf numFmtId="0" fontId="133" fillId="0" borderId="0" xfId="0" applyFont="1"/>
    <xf numFmtId="167" fontId="21" fillId="0" borderId="6" xfId="0" applyNumberFormat="1" applyFont="1" applyBorder="1" applyAlignment="1">
      <alignment horizontal="center" vertical="center"/>
    </xf>
    <xf numFmtId="167" fontId="22" fillId="0" borderId="9" xfId="0" applyNumberFormat="1" applyFont="1" applyBorder="1" applyAlignment="1">
      <alignment vertical="center"/>
    </xf>
    <xf numFmtId="167" fontId="31" fillId="0" borderId="3" xfId="0" applyNumberFormat="1" applyFont="1" applyBorder="1" applyAlignment="1">
      <alignment horizontal="center" vertical="center"/>
    </xf>
    <xf numFmtId="44" fontId="134" fillId="3" borderId="3" xfId="0" applyNumberFormat="1" applyFont="1" applyFill="1" applyBorder="1" applyAlignment="1">
      <alignment vertical="center"/>
    </xf>
    <xf numFmtId="44" fontId="38" fillId="3" borderId="3" xfId="0" applyNumberFormat="1" applyFont="1" applyFill="1" applyBorder="1" applyAlignment="1">
      <alignment vertical="center"/>
    </xf>
    <xf numFmtId="0" fontId="31" fillId="3" borderId="25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/>
    </xf>
    <xf numFmtId="0" fontId="38" fillId="6" borderId="20" xfId="0" applyFont="1" applyFill="1" applyBorder="1" applyAlignment="1">
      <alignment vertical="center"/>
    </xf>
    <xf numFmtId="44" fontId="38" fillId="6" borderId="48" xfId="0" applyNumberFormat="1" applyFont="1" applyFill="1" applyBorder="1" applyAlignment="1">
      <alignment vertical="center"/>
    </xf>
    <xf numFmtId="167" fontId="22" fillId="0" borderId="34" xfId="0" applyNumberFormat="1" applyFont="1" applyBorder="1" applyAlignment="1">
      <alignment vertical="center"/>
    </xf>
    <xf numFmtId="167" fontId="31" fillId="0" borderId="25" xfId="0" applyNumberFormat="1" applyFont="1" applyBorder="1" applyAlignment="1">
      <alignment horizontal="center" vertical="center"/>
    </xf>
    <xf numFmtId="44" fontId="134" fillId="3" borderId="25" xfId="0" applyNumberFormat="1" applyFont="1" applyFill="1" applyBorder="1" applyAlignment="1">
      <alignment vertical="center"/>
    </xf>
    <xf numFmtId="44" fontId="38" fillId="3" borderId="25" xfId="0" applyNumberFormat="1" applyFont="1" applyFill="1" applyBorder="1" applyAlignment="1">
      <alignment vertical="center"/>
    </xf>
    <xf numFmtId="0" fontId="27" fillId="3" borderId="25" xfId="0" applyFont="1" applyFill="1" applyBorder="1" applyAlignment="1">
      <alignment vertical="center" wrapText="1"/>
    </xf>
    <xf numFmtId="0" fontId="38" fillId="6" borderId="6" xfId="0" applyFont="1" applyFill="1" applyBorder="1" applyAlignment="1">
      <alignment vertical="center"/>
    </xf>
    <xf numFmtId="44" fontId="38" fillId="6" borderId="12" xfId="0" applyNumberFormat="1" applyFont="1" applyFill="1" applyBorder="1" applyAlignment="1">
      <alignment vertical="center"/>
    </xf>
    <xf numFmtId="167" fontId="135" fillId="0" borderId="3" xfId="0" applyNumberFormat="1" applyFont="1" applyBorder="1" applyAlignment="1">
      <alignment horizontal="center" vertical="center"/>
    </xf>
    <xf numFmtId="167" fontId="136" fillId="0" borderId="3" xfId="0" applyNumberFormat="1" applyFont="1" applyBorder="1" applyAlignment="1">
      <alignment horizontal="center" vertical="center"/>
    </xf>
    <xf numFmtId="167" fontId="71" fillId="3" borderId="3" xfId="0" applyNumberFormat="1" applyFont="1" applyFill="1" applyBorder="1" applyAlignment="1">
      <alignment horizontal="center" vertical="center"/>
    </xf>
    <xf numFmtId="44" fontId="71" fillId="3" borderId="3" xfId="0" applyNumberFormat="1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38" fillId="6" borderId="40" xfId="0" applyFont="1" applyFill="1" applyBorder="1" applyAlignment="1">
      <alignment vertical="center"/>
    </xf>
    <xf numFmtId="44" fontId="38" fillId="6" borderId="30" xfId="0" applyNumberFormat="1" applyFont="1" applyFill="1" applyBorder="1" applyAlignment="1">
      <alignment vertical="center"/>
    </xf>
    <xf numFmtId="0" fontId="38" fillId="3" borderId="6" xfId="0" applyFont="1" applyFill="1" applyBorder="1" applyAlignment="1">
      <alignment vertical="center"/>
    </xf>
    <xf numFmtId="167" fontId="31" fillId="0" borderId="12" xfId="0" applyNumberFormat="1" applyFont="1" applyBorder="1" applyAlignment="1">
      <alignment horizontal="center" vertical="center"/>
    </xf>
    <xf numFmtId="167" fontId="134" fillId="0" borderId="12" xfId="0" applyNumberFormat="1" applyFont="1" applyBorder="1" applyAlignment="1">
      <alignment horizontal="center" vertical="center"/>
    </xf>
    <xf numFmtId="167" fontId="136" fillId="0" borderId="12" xfId="0" applyNumberFormat="1" applyFont="1" applyBorder="1" applyAlignment="1">
      <alignment horizontal="center" vertical="center"/>
    </xf>
    <xf numFmtId="167" fontId="71" fillId="3" borderId="12" xfId="0" applyNumberFormat="1" applyFont="1" applyFill="1" applyBorder="1" applyAlignment="1">
      <alignment horizontal="center" vertical="center"/>
    </xf>
    <xf numFmtId="44" fontId="71" fillId="3" borderId="12" xfId="0" applyNumberFormat="1" applyFont="1" applyFill="1" applyBorder="1" applyAlignment="1">
      <alignment horizontal="center" vertical="center"/>
    </xf>
    <xf numFmtId="0" fontId="63" fillId="3" borderId="12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1" fillId="6" borderId="20" xfId="0" applyFont="1" applyFill="1" applyBorder="1" applyAlignment="1">
      <alignment vertical="center"/>
    </xf>
    <xf numFmtId="167" fontId="38" fillId="6" borderId="12" xfId="0" applyNumberFormat="1" applyFont="1" applyFill="1" applyBorder="1" applyAlignment="1">
      <alignment vertical="center"/>
    </xf>
    <xf numFmtId="167" fontId="22" fillId="0" borderId="18" xfId="0" applyNumberFormat="1" applyFont="1" applyBorder="1" applyAlignment="1">
      <alignment vertical="center"/>
    </xf>
    <xf numFmtId="167" fontId="31" fillId="0" borderId="17" xfId="0" applyNumberFormat="1" applyFont="1" applyBorder="1" applyAlignment="1">
      <alignment horizontal="center" vertical="center"/>
    </xf>
    <xf numFmtId="44" fontId="31" fillId="0" borderId="17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vertical="center"/>
    </xf>
    <xf numFmtId="167" fontId="31" fillId="0" borderId="4" xfId="0" applyNumberFormat="1" applyFont="1" applyBorder="1" applyAlignment="1">
      <alignment horizontal="center" vertical="center"/>
    </xf>
    <xf numFmtId="167" fontId="92" fillId="0" borderId="4" xfId="0" applyNumberFormat="1" applyFont="1" applyBorder="1" applyAlignment="1">
      <alignment horizontal="center" vertical="center"/>
    </xf>
    <xf numFmtId="44" fontId="31" fillId="0" borderId="4" xfId="0" applyNumberFormat="1" applyFont="1" applyBorder="1" applyAlignment="1">
      <alignment horizontal="center" vertical="center"/>
    </xf>
    <xf numFmtId="0" fontId="21" fillId="3" borderId="9" xfId="0" applyFont="1" applyFill="1" applyBorder="1" applyAlignment="1">
      <alignment vertical="center"/>
    </xf>
    <xf numFmtId="167" fontId="31" fillId="0" borderId="24" xfId="0" applyNumberFormat="1" applyFont="1" applyBorder="1" applyAlignment="1">
      <alignment horizontal="center" vertical="center"/>
    </xf>
    <xf numFmtId="167" fontId="92" fillId="0" borderId="24" xfId="0" applyNumberFormat="1" applyFont="1" applyBorder="1" applyAlignment="1">
      <alignment horizontal="center" vertical="center"/>
    </xf>
    <xf numFmtId="44" fontId="31" fillId="0" borderId="24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7" fontId="47" fillId="0" borderId="25" xfId="0" applyNumberFormat="1" applyFont="1" applyBorder="1" applyAlignment="1">
      <alignment horizontal="center" vertical="center"/>
    </xf>
    <xf numFmtId="44" fontId="64" fillId="0" borderId="24" xfId="0" applyNumberFormat="1" applyFont="1" applyBorder="1" applyAlignment="1">
      <alignment horizontal="center" vertical="center" wrapText="1"/>
    </xf>
    <xf numFmtId="44" fontId="106" fillId="0" borderId="24" xfId="0" applyNumberFormat="1" applyFont="1" applyBorder="1" applyAlignment="1">
      <alignment horizontal="center" vertical="center" wrapText="1"/>
    </xf>
    <xf numFmtId="44" fontId="47" fillId="0" borderId="24" xfId="0" applyNumberFormat="1" applyFont="1" applyBorder="1" applyAlignment="1">
      <alignment horizontal="center" vertical="center"/>
    </xf>
    <xf numFmtId="44" fontId="120" fillId="0" borderId="24" xfId="0" applyNumberFormat="1" applyFont="1" applyBorder="1" applyAlignment="1">
      <alignment vertical="center"/>
    </xf>
    <xf numFmtId="0" fontId="21" fillId="0" borderId="46" xfId="0" applyFont="1" applyBorder="1" applyAlignment="1">
      <alignment horizontal="center" vertical="center"/>
    </xf>
    <xf numFmtId="44" fontId="39" fillId="0" borderId="17" xfId="0" applyNumberFormat="1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66" fillId="3" borderId="30" xfId="0" applyFont="1" applyFill="1" applyBorder="1" applyAlignment="1">
      <alignment horizontal="center" vertical="center" wrapText="1"/>
    </xf>
    <xf numFmtId="44" fontId="49" fillId="3" borderId="4" xfId="0" applyNumberFormat="1" applyFont="1" applyFill="1" applyBorder="1" applyAlignment="1">
      <alignment vertical="center"/>
    </xf>
    <xf numFmtId="167" fontId="112" fillId="4" borderId="4" xfId="0" applyNumberFormat="1" applyFont="1" applyFill="1" applyBorder="1" applyAlignment="1">
      <alignment vertical="center"/>
    </xf>
    <xf numFmtId="167" fontId="39" fillId="4" borderId="4" xfId="0" applyNumberFormat="1" applyFont="1" applyFill="1" applyBorder="1" applyAlignment="1">
      <alignment vertical="center"/>
    </xf>
    <xf numFmtId="0" fontId="103" fillId="0" borderId="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44" fontId="115" fillId="0" borderId="59" xfId="0" applyNumberFormat="1" applyFont="1" applyBorder="1" applyAlignment="1">
      <alignment vertical="center"/>
    </xf>
    <xf numFmtId="44" fontId="115" fillId="0" borderId="1" xfId="0" applyNumberFormat="1" applyFont="1" applyBorder="1" applyAlignment="1">
      <alignment vertical="center"/>
    </xf>
    <xf numFmtId="0" fontId="126" fillId="2" borderId="50" xfId="0" applyFont="1" applyFill="1" applyBorder="1"/>
    <xf numFmtId="0" fontId="126" fillId="2" borderId="51" xfId="0" applyFont="1" applyFill="1" applyBorder="1"/>
    <xf numFmtId="44" fontId="54" fillId="0" borderId="14" xfId="0" applyNumberFormat="1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44" fontId="43" fillId="0" borderId="14" xfId="0" applyNumberFormat="1" applyFont="1" applyBorder="1" applyAlignment="1">
      <alignment vertical="center"/>
    </xf>
    <xf numFmtId="0" fontId="22" fillId="3" borderId="35" xfId="0" applyFont="1" applyFill="1" applyBorder="1" applyAlignment="1">
      <alignment horizontal="center" vertical="center"/>
    </xf>
    <xf numFmtId="167" fontId="39" fillId="0" borderId="26" xfId="0" applyNumberFormat="1" applyFont="1" applyBorder="1" applyAlignment="1">
      <alignment vertical="center"/>
    </xf>
    <xf numFmtId="167" fontId="109" fillId="0" borderId="59" xfId="0" applyNumberFormat="1" applyFont="1" applyBorder="1" applyAlignment="1">
      <alignment horizontal="center" vertical="center"/>
    </xf>
    <xf numFmtId="167" fontId="109" fillId="0" borderId="1" xfId="0" applyNumberFormat="1" applyFont="1" applyBorder="1" applyAlignment="1">
      <alignment horizontal="center" vertical="center"/>
    </xf>
    <xf numFmtId="167" fontId="55" fillId="0" borderId="50" xfId="0" applyNumberFormat="1" applyFont="1" applyBorder="1" applyAlignment="1">
      <alignment vertical="center"/>
    </xf>
    <xf numFmtId="167" fontId="55" fillId="0" borderId="51" xfId="0" applyNumberFormat="1" applyFont="1" applyBorder="1" applyAlignment="1">
      <alignment vertical="center"/>
    </xf>
    <xf numFmtId="167" fontId="41" fillId="0" borderId="14" xfId="0" applyNumberFormat="1" applyFont="1" applyBorder="1" applyAlignment="1">
      <alignment horizontal="center" vertical="center"/>
    </xf>
    <xf numFmtId="167" fontId="41" fillId="0" borderId="15" xfId="0" applyNumberFormat="1" applyFont="1" applyBorder="1" applyAlignment="1">
      <alignment horizontal="center" vertical="center"/>
    </xf>
    <xf numFmtId="0" fontId="117" fillId="3" borderId="4" xfId="0" applyFont="1" applyFill="1" applyBorder="1" applyAlignment="1">
      <alignment horizontal="center" vertical="center" wrapText="1"/>
    </xf>
    <xf numFmtId="167" fontId="119" fillId="0" borderId="19" xfId="0" applyNumberFormat="1" applyFont="1" applyBorder="1" applyAlignment="1">
      <alignment vertical="center"/>
    </xf>
    <xf numFmtId="167" fontId="47" fillId="0" borderId="26" xfId="0" applyNumberFormat="1" applyFont="1" applyBorder="1" applyAlignment="1">
      <alignment horizontal="center" vertical="center"/>
    </xf>
    <xf numFmtId="167" fontId="119" fillId="0" borderId="26" xfId="0" applyNumberFormat="1" applyFont="1" applyBorder="1" applyAlignment="1">
      <alignment vertical="center"/>
    </xf>
    <xf numFmtId="44" fontId="114" fillId="4" borderId="19" xfId="0" applyNumberFormat="1" applyFont="1" applyFill="1" applyBorder="1" applyAlignment="1">
      <alignment vertical="center"/>
    </xf>
    <xf numFmtId="44" fontId="115" fillId="0" borderId="64" xfId="0" applyNumberFormat="1" applyFont="1" applyBorder="1" applyAlignment="1">
      <alignment vertical="center"/>
    </xf>
    <xf numFmtId="0" fontId="126" fillId="2" borderId="43" xfId="0" applyFont="1" applyFill="1" applyBorder="1"/>
    <xf numFmtId="167" fontId="121" fillId="0" borderId="64" xfId="0" applyNumberFormat="1" applyFont="1" applyBorder="1" applyAlignment="1">
      <alignment vertical="center"/>
    </xf>
    <xf numFmtId="167" fontId="90" fillId="0" borderId="50" xfId="0" applyNumberFormat="1" applyFont="1" applyBorder="1" applyAlignment="1">
      <alignment horizontal="center"/>
    </xf>
    <xf numFmtId="167" fontId="90" fillId="0" borderId="51" xfId="0" applyNumberFormat="1" applyFont="1" applyBorder="1" applyAlignment="1">
      <alignment horizontal="center"/>
    </xf>
    <xf numFmtId="167" fontId="90" fillId="0" borderId="44" xfId="0" applyNumberFormat="1" applyFont="1" applyBorder="1" applyAlignment="1">
      <alignment horizontal="center"/>
    </xf>
    <xf numFmtId="167" fontId="121" fillId="0" borderId="59" xfId="0" applyNumberFormat="1" applyFont="1" applyBorder="1" applyAlignment="1">
      <alignment vertical="center"/>
    </xf>
    <xf numFmtId="167" fontId="121" fillId="0" borderId="1" xfId="0" applyNumberFormat="1" applyFont="1" applyBorder="1" applyAlignment="1">
      <alignment vertical="center"/>
    </xf>
    <xf numFmtId="167" fontId="121" fillId="0" borderId="60" xfId="0" applyNumberFormat="1" applyFont="1" applyBorder="1" applyAlignment="1">
      <alignment vertical="center"/>
    </xf>
    <xf numFmtId="44" fontId="89" fillId="3" borderId="50" xfId="0" applyNumberFormat="1" applyFont="1" applyFill="1" applyBorder="1" applyAlignment="1">
      <alignment horizontal="center" vertical="center"/>
    </xf>
    <xf numFmtId="167" fontId="89" fillId="0" borderId="51" xfId="0" applyNumberFormat="1" applyFont="1" applyBorder="1" applyAlignment="1">
      <alignment horizontal="center"/>
    </xf>
    <xf numFmtId="167" fontId="89" fillId="0" borderId="52" xfId="0" applyNumberFormat="1" applyFont="1" applyBorder="1" applyAlignment="1">
      <alignment horizontal="center"/>
    </xf>
    <xf numFmtId="0" fontId="103" fillId="0" borderId="5" xfId="0" applyFont="1" applyBorder="1"/>
    <xf numFmtId="0" fontId="58" fillId="0" borderId="5" xfId="0" applyFont="1" applyBorder="1"/>
    <xf numFmtId="0" fontId="54" fillId="0" borderId="0" xfId="0" applyFont="1" applyAlignment="1"/>
    <xf numFmtId="167" fontId="39" fillId="3" borderId="4" xfId="0" applyNumberFormat="1" applyFont="1" applyFill="1" applyBorder="1" applyAlignment="1">
      <alignment horizontal="center" vertical="center"/>
    </xf>
    <xf numFmtId="167" fontId="39" fillId="4" borderId="4" xfId="0" applyNumberFormat="1" applyFont="1" applyFill="1" applyBorder="1" applyAlignment="1">
      <alignment horizontal="center" vertical="center"/>
    </xf>
    <xf numFmtId="44" fontId="115" fillId="0" borderId="62" xfId="0" applyNumberFormat="1" applyFont="1" applyBorder="1" applyAlignment="1">
      <alignment vertical="center"/>
    </xf>
    <xf numFmtId="0" fontId="126" fillId="2" borderId="63" xfId="0" applyFont="1" applyFill="1" applyBorder="1"/>
    <xf numFmtId="44" fontId="109" fillId="3" borderId="19" xfId="0" applyNumberFormat="1" applyFont="1" applyFill="1" applyBorder="1" applyAlignment="1">
      <alignment horizontal="center" vertical="center"/>
    </xf>
    <xf numFmtId="167" fontId="109" fillId="4" borderId="19" xfId="0" applyNumberFormat="1" applyFont="1" applyFill="1" applyBorder="1" applyAlignment="1">
      <alignment horizontal="center" vertical="center"/>
    </xf>
    <xf numFmtId="167" fontId="109" fillId="0" borderId="19" xfId="0" applyNumberFormat="1" applyFont="1" applyBorder="1" applyAlignment="1">
      <alignment horizontal="center" vertical="center"/>
    </xf>
    <xf numFmtId="167" fontId="109" fillId="0" borderId="64" xfId="0" applyNumberFormat="1" applyFont="1" applyBorder="1" applyAlignment="1">
      <alignment horizontal="center" vertical="center"/>
    </xf>
    <xf numFmtId="167" fontId="55" fillId="0" borderId="43" xfId="0" applyNumberFormat="1" applyFont="1" applyBorder="1" applyAlignment="1">
      <alignment vertical="center"/>
    </xf>
    <xf numFmtId="0" fontId="27" fillId="3" borderId="19" xfId="0" applyFont="1" applyFill="1" applyBorder="1" applyAlignment="1">
      <alignment horizontal="center" vertical="center" wrapText="1"/>
    </xf>
    <xf numFmtId="44" fontId="109" fillId="3" borderId="19" xfId="0" applyNumberFormat="1" applyFont="1" applyFill="1" applyBorder="1" applyAlignment="1">
      <alignment vertical="center"/>
    </xf>
    <xf numFmtId="167" fontId="109" fillId="4" borderId="19" xfId="0" applyNumberFormat="1" applyFont="1" applyFill="1" applyBorder="1" applyAlignment="1">
      <alignment vertical="center"/>
    </xf>
    <xf numFmtId="44" fontId="109" fillId="0" borderId="19" xfId="0" applyNumberFormat="1" applyFont="1" applyBorder="1" applyAlignment="1">
      <alignment vertical="center"/>
    </xf>
    <xf numFmtId="0" fontId="103" fillId="0" borderId="8" xfId="0" applyFont="1" applyBorder="1"/>
    <xf numFmtId="0" fontId="27" fillId="0" borderId="7" xfId="0" applyFont="1" applyBorder="1" applyAlignment="1">
      <alignment horizontal="center" vertical="center" wrapText="1"/>
    </xf>
    <xf numFmtId="44" fontId="119" fillId="0" borderId="7" xfId="0" applyNumberFormat="1" applyFont="1" applyBorder="1" applyAlignment="1">
      <alignment horizontal="center" vertical="center"/>
    </xf>
    <xf numFmtId="167" fontId="119" fillId="0" borderId="7" xfId="0" applyNumberFormat="1" applyFont="1" applyBorder="1" applyAlignment="1">
      <alignment horizontal="center" vertical="center"/>
    </xf>
    <xf numFmtId="167" fontId="116" fillId="0" borderId="12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31" xfId="0" applyFont="1" applyBorder="1" applyAlignment="1">
      <alignment horizontal="center" vertical="center"/>
    </xf>
    <xf numFmtId="44" fontId="119" fillId="0" borderId="19" xfId="0" applyNumberFormat="1" applyFont="1" applyBorder="1" applyAlignment="1">
      <alignment horizontal="center" vertical="center"/>
    </xf>
    <xf numFmtId="167" fontId="119" fillId="0" borderId="19" xfId="0" applyNumberFormat="1" applyFont="1" applyBorder="1" applyAlignment="1">
      <alignment horizontal="center" vertical="center"/>
    </xf>
    <xf numFmtId="167" fontId="137" fillId="0" borderId="19" xfId="0" applyNumberFormat="1" applyFont="1" applyBorder="1" applyAlignment="1">
      <alignment horizontal="center" vertical="center"/>
    </xf>
    <xf numFmtId="44" fontId="18" fillId="3" borderId="25" xfId="0" applyNumberFormat="1" applyFont="1" applyFill="1" applyBorder="1" applyAlignment="1">
      <alignment vertical="center"/>
    </xf>
    <xf numFmtId="44" fontId="85" fillId="3" borderId="25" xfId="0" applyNumberFormat="1" applyFont="1" applyFill="1" applyBorder="1" applyAlignment="1">
      <alignment vertical="center"/>
    </xf>
    <xf numFmtId="167" fontId="27" fillId="0" borderId="25" xfId="0" applyNumberFormat="1" applyFont="1" applyBorder="1" applyAlignment="1">
      <alignment vertical="center"/>
    </xf>
    <xf numFmtId="0" fontId="17" fillId="0" borderId="34" xfId="0" applyFont="1" applyBorder="1" applyAlignment="1">
      <alignment horizontal="center" vertical="center" wrapText="1"/>
    </xf>
    <xf numFmtId="167" fontId="10" fillId="0" borderId="12" xfId="0" applyNumberFormat="1" applyFont="1" applyBorder="1" applyAlignment="1">
      <alignment vertical="center"/>
    </xf>
    <xf numFmtId="167" fontId="21" fillId="0" borderId="20" xfId="0" applyNumberFormat="1" applyFont="1" applyBorder="1" applyAlignment="1">
      <alignment vertical="center"/>
    </xf>
    <xf numFmtId="0" fontId="22" fillId="0" borderId="13" xfId="0" applyFont="1" applyBorder="1"/>
    <xf numFmtId="0" fontId="60" fillId="0" borderId="0" xfId="0" applyFont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46" xfId="0" applyFont="1" applyBorder="1" applyAlignment="1">
      <alignment horizontal="center" vertical="center" wrapText="1"/>
    </xf>
    <xf numFmtId="167" fontId="28" fillId="4" borderId="4" xfId="0" applyNumberFormat="1" applyFont="1" applyFill="1" applyBorder="1" applyAlignment="1">
      <alignment horizontal="center" vertical="center"/>
    </xf>
    <xf numFmtId="44" fontId="22" fillId="0" borderId="4" xfId="0" applyNumberFormat="1" applyFont="1" applyBorder="1" applyAlignment="1">
      <alignment horizontal="center" vertical="center"/>
    </xf>
    <xf numFmtId="167" fontId="22" fillId="0" borderId="4" xfId="0" applyNumberFormat="1" applyFont="1" applyBorder="1" applyAlignment="1">
      <alignment horizontal="center" vertical="center"/>
    </xf>
    <xf numFmtId="167" fontId="82" fillId="0" borderId="4" xfId="0" applyNumberFormat="1" applyFont="1" applyBorder="1" applyAlignment="1">
      <alignment vertical="center"/>
    </xf>
    <xf numFmtId="44" fontId="54" fillId="3" borderId="29" xfId="0" applyNumberFormat="1" applyFont="1" applyFill="1" applyBorder="1" applyAlignment="1">
      <alignment horizontal="center" vertical="center"/>
    </xf>
    <xf numFmtId="44" fontId="28" fillId="3" borderId="4" xfId="0" applyNumberFormat="1" applyFont="1" applyFill="1" applyBorder="1" applyAlignment="1">
      <alignment vertical="center"/>
    </xf>
    <xf numFmtId="167" fontId="28" fillId="4" borderId="4" xfId="0" applyNumberFormat="1" applyFont="1" applyFill="1" applyBorder="1" applyAlignment="1">
      <alignment vertical="center"/>
    </xf>
    <xf numFmtId="0" fontId="0" fillId="0" borderId="4" xfId="0" applyBorder="1" applyAlignment="1">
      <alignment wrapText="1"/>
    </xf>
    <xf numFmtId="44" fontId="28" fillId="0" borderId="4" xfId="0" applyNumberFormat="1" applyFont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48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6" borderId="41" xfId="0" applyFont="1" applyFill="1" applyBorder="1" applyAlignment="1">
      <alignment horizontal="center" vertical="center"/>
    </xf>
    <xf numFmtId="0" fontId="21" fillId="6" borderId="55" xfId="0" applyFont="1" applyFill="1" applyBorder="1" applyAlignment="1">
      <alignment horizontal="center" vertical="center"/>
    </xf>
    <xf numFmtId="0" fontId="107" fillId="6" borderId="11" xfId="0" applyFont="1" applyFill="1" applyBorder="1" applyAlignment="1">
      <alignment horizontal="center" vertical="center"/>
    </xf>
    <xf numFmtId="0" fontId="107" fillId="6" borderId="12" xfId="0" applyFont="1" applyFill="1" applyBorder="1" applyAlignment="1">
      <alignment horizontal="center" vertical="center"/>
    </xf>
    <xf numFmtId="0" fontId="107" fillId="6" borderId="6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90" fillId="6" borderId="11" xfId="0" applyFont="1" applyFill="1" applyBorder="1" applyAlignment="1">
      <alignment horizontal="center" vertical="center"/>
    </xf>
    <xf numFmtId="0" fontId="90" fillId="6" borderId="12" xfId="0" applyFont="1" applyFill="1" applyBorder="1" applyAlignment="1">
      <alignment horizontal="center" vertical="center"/>
    </xf>
    <xf numFmtId="0" fontId="90" fillId="6" borderId="9" xfId="0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0" fontId="29" fillId="6" borderId="48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0" fontId="107" fillId="6" borderId="28" xfId="0" applyFont="1" applyFill="1" applyBorder="1" applyAlignment="1">
      <alignment horizontal="center" vertical="center"/>
    </xf>
    <xf numFmtId="0" fontId="107" fillId="6" borderId="30" xfId="0" applyFont="1" applyFill="1" applyBorder="1" applyAlignment="1">
      <alignment horizontal="center" vertical="center"/>
    </xf>
    <xf numFmtId="0" fontId="107" fillId="6" borderId="29" xfId="0" applyFont="1" applyFill="1" applyBorder="1" applyAlignment="1">
      <alignment horizontal="center" vertical="center"/>
    </xf>
    <xf numFmtId="0" fontId="127" fillId="6" borderId="49" xfId="0" applyFont="1" applyFill="1" applyBorder="1" applyAlignment="1">
      <alignment horizontal="center" vertical="center"/>
    </xf>
    <xf numFmtId="0" fontId="127" fillId="6" borderId="3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21" fillId="6" borderId="49" xfId="0" applyFont="1" applyFill="1" applyBorder="1" applyAlignment="1">
      <alignment horizontal="center" vertical="center"/>
    </xf>
    <xf numFmtId="0" fontId="21" fillId="6" borderId="56" xfId="0" applyFont="1" applyFill="1" applyBorder="1" applyAlignment="1">
      <alignment horizontal="center" vertical="center"/>
    </xf>
    <xf numFmtId="0" fontId="21" fillId="6" borderId="40" xfId="0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167" fontId="60" fillId="0" borderId="0" xfId="0" applyNumberFormat="1" applyFont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81" fillId="6" borderId="57" xfId="0" applyFont="1" applyFill="1" applyBorder="1" applyAlignment="1">
      <alignment horizontal="center" vertical="center"/>
    </xf>
    <xf numFmtId="0" fontId="81" fillId="6" borderId="0" xfId="0" applyFont="1" applyFill="1" applyAlignment="1">
      <alignment horizontal="center" vertical="center"/>
    </xf>
    <xf numFmtId="0" fontId="81" fillId="6" borderId="39" xfId="0" applyFont="1" applyFill="1" applyBorder="1" applyAlignment="1">
      <alignment horizontal="center" vertical="center"/>
    </xf>
    <xf numFmtId="0" fontId="126" fillId="6" borderId="2" xfId="0" applyFont="1" applyFill="1" applyBorder="1" applyAlignment="1">
      <alignment horizontal="center" vertical="center" wrapText="1"/>
    </xf>
    <xf numFmtId="0" fontId="126" fillId="6" borderId="12" xfId="0" applyFont="1" applyFill="1" applyBorder="1" applyAlignment="1">
      <alignment horizontal="center" vertical="center" wrapText="1"/>
    </xf>
    <xf numFmtId="0" fontId="126" fillId="6" borderId="9" xfId="0" applyFont="1" applyFill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44" fontId="67" fillId="6" borderId="11" xfId="0" applyNumberFormat="1" applyFont="1" applyFill="1" applyBorder="1" applyAlignment="1">
      <alignment horizontal="center" vertical="center"/>
    </xf>
    <xf numFmtId="44" fontId="67" fillId="6" borderId="12" xfId="0" applyNumberFormat="1" applyFont="1" applyFill="1" applyBorder="1" applyAlignment="1">
      <alignment horizontal="center" vertical="center"/>
    </xf>
    <xf numFmtId="44" fontId="67" fillId="6" borderId="6" xfId="0" applyNumberFormat="1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 wrapText="1"/>
    </xf>
    <xf numFmtId="0" fontId="21" fillId="6" borderId="48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4" fontId="54" fillId="6" borderId="11" xfId="0" applyNumberFormat="1" applyFont="1" applyFill="1" applyBorder="1" applyAlignment="1">
      <alignment horizontal="center" vertical="center"/>
    </xf>
    <xf numFmtId="44" fontId="54" fillId="6" borderId="12" xfId="0" applyNumberFormat="1" applyFont="1" applyFill="1" applyBorder="1" applyAlignment="1">
      <alignment horizontal="center" vertical="center"/>
    </xf>
    <xf numFmtId="44" fontId="54" fillId="6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55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6" borderId="56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167" fontId="67" fillId="0" borderId="0" xfId="0" applyNumberFormat="1" applyFont="1" applyAlignment="1">
      <alignment horizontal="center"/>
    </xf>
    <xf numFmtId="0" fontId="18" fillId="6" borderId="13" xfId="0" applyFont="1" applyFill="1" applyBorder="1" applyAlignment="1">
      <alignment horizontal="center" vertical="center"/>
    </xf>
    <xf numFmtId="0" fontId="18" fillId="6" borderId="48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0" fontId="38" fillId="6" borderId="38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85" fillId="0" borderId="3" xfId="0" applyFont="1" applyBorder="1" applyAlignment="1">
      <alignment horizontal="center" vertical="center" wrapText="1"/>
    </xf>
    <xf numFmtId="167" fontId="39" fillId="4" borderId="19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167" fontId="39" fillId="0" borderId="24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wrapText="1"/>
    </xf>
    <xf numFmtId="167" fontId="39" fillId="3" borderId="17" xfId="0" applyNumberFormat="1" applyFont="1" applyFill="1" applyBorder="1" applyAlignment="1">
      <alignment horizontal="center" vertical="center"/>
    </xf>
    <xf numFmtId="167" fontId="39" fillId="4" borderId="1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85" fillId="3" borderId="1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167" fontId="119" fillId="0" borderId="64" xfId="0" applyNumberFormat="1" applyFont="1" applyBorder="1" applyAlignment="1">
      <alignment horizontal="center" vertical="center"/>
    </xf>
    <xf numFmtId="167" fontId="119" fillId="0" borderId="62" xfId="0" applyNumberFormat="1" applyFont="1" applyBorder="1" applyAlignment="1">
      <alignment horizontal="center" vertical="center"/>
    </xf>
    <xf numFmtId="167" fontId="119" fillId="0" borderId="50" xfId="0" applyNumberFormat="1" applyFont="1" applyBorder="1" applyAlignment="1">
      <alignment horizontal="center" vertical="center"/>
    </xf>
    <xf numFmtId="167" fontId="40" fillId="0" borderId="52" xfId="0" applyNumberFormat="1" applyFont="1" applyBorder="1" applyAlignment="1">
      <alignment vertical="center"/>
    </xf>
    <xf numFmtId="0" fontId="67" fillId="3" borderId="3" xfId="0" applyFont="1" applyFill="1" applyBorder="1" applyAlignment="1">
      <alignment horizontal="center" vertical="center" wrapText="1"/>
    </xf>
    <xf numFmtId="0" fontId="67" fillId="3" borderId="65" xfId="0" applyFont="1" applyFill="1" applyBorder="1" applyAlignment="1">
      <alignment horizontal="center" vertical="center" wrapText="1"/>
    </xf>
    <xf numFmtId="0" fontId="102" fillId="3" borderId="1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44" fontId="22" fillId="4" borderId="4" xfId="0" applyNumberFormat="1" applyFont="1" applyFill="1" applyBorder="1" applyAlignment="1">
      <alignment vertical="center"/>
    </xf>
    <xf numFmtId="44" fontId="138" fillId="4" borderId="4" xfId="0" applyNumberFormat="1" applyFont="1" applyFill="1" applyBorder="1" applyAlignment="1">
      <alignment vertical="center"/>
    </xf>
    <xf numFmtId="0" fontId="57" fillId="3" borderId="24" xfId="0" applyFont="1" applyFill="1" applyBorder="1" applyAlignment="1">
      <alignment horizontal="center" vertical="center" wrapText="1"/>
    </xf>
    <xf numFmtId="167" fontId="110" fillId="3" borderId="24" xfId="0" applyNumberFormat="1" applyFont="1" applyFill="1" applyBorder="1" applyAlignment="1">
      <alignment horizontal="center" vertical="center"/>
    </xf>
    <xf numFmtId="167" fontId="110" fillId="3" borderId="24" xfId="0" applyNumberFormat="1" applyFont="1" applyFill="1" applyBorder="1" applyAlignment="1">
      <alignment vertical="center"/>
    </xf>
    <xf numFmtId="167" fontId="110" fillId="0" borderId="24" xfId="0" applyNumberFormat="1" applyFont="1" applyBorder="1" applyAlignment="1">
      <alignment vertical="center"/>
    </xf>
    <xf numFmtId="44" fontId="67" fillId="3" borderId="33" xfId="0" applyNumberFormat="1" applyFont="1" applyFill="1" applyBorder="1" applyAlignment="1">
      <alignment horizontal="center" vertical="center"/>
    </xf>
    <xf numFmtId="0" fontId="56" fillId="3" borderId="28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 wrapText="1"/>
    </xf>
    <xf numFmtId="44" fontId="111" fillId="3" borderId="30" xfId="0" applyNumberFormat="1" applyFont="1" applyFill="1" applyBorder="1" applyAlignment="1">
      <alignment horizontal="center" vertical="center"/>
    </xf>
    <xf numFmtId="167" fontId="111" fillId="4" borderId="30" xfId="0" applyNumberFormat="1" applyFont="1" applyFill="1" applyBorder="1" applyAlignment="1">
      <alignment horizontal="center" vertical="center"/>
    </xf>
    <xf numFmtId="167" fontId="110" fillId="3" borderId="30" xfId="0" applyNumberFormat="1" applyFont="1" applyFill="1" applyBorder="1" applyAlignment="1">
      <alignment vertical="center"/>
    </xf>
    <xf numFmtId="167" fontId="110" fillId="0" borderId="30" xfId="0" applyNumberFormat="1" applyFont="1" applyBorder="1" applyAlignment="1">
      <alignment vertical="center"/>
    </xf>
    <xf numFmtId="0" fontId="52" fillId="3" borderId="29" xfId="0" applyFont="1" applyFill="1" applyBorder="1"/>
    <xf numFmtId="44" fontId="29" fillId="0" borderId="0" xfId="0" applyNumberFormat="1" applyFont="1" applyAlignment="1">
      <alignment horizontal="center"/>
    </xf>
    <xf numFmtId="0" fontId="41" fillId="0" borderId="0" xfId="0" applyFont="1"/>
    <xf numFmtId="0" fontId="39" fillId="0" borderId="21" xfId="0" applyFont="1" applyBorder="1" applyAlignment="1">
      <alignment horizontal="center" vertical="center"/>
    </xf>
    <xf numFmtId="0" fontId="39" fillId="3" borderId="25" xfId="0" applyFont="1" applyFill="1" applyBorder="1" applyAlignment="1">
      <alignment horizontal="center" vertical="center" wrapText="1"/>
    </xf>
    <xf numFmtId="44" fontId="39" fillId="3" borderId="25" xfId="0" applyNumberFormat="1" applyFont="1" applyFill="1" applyBorder="1" applyAlignment="1">
      <alignment horizontal="center" vertical="center"/>
    </xf>
    <xf numFmtId="167" fontId="39" fillId="0" borderId="25" xfId="0" applyNumberFormat="1" applyFont="1" applyBorder="1" applyAlignment="1">
      <alignment horizontal="center" vertical="center"/>
    </xf>
    <xf numFmtId="44" fontId="47" fillId="0" borderId="25" xfId="0" applyNumberFormat="1" applyFont="1" applyBorder="1" applyAlignment="1">
      <alignment horizontal="center" vertical="center" wrapText="1"/>
    </xf>
    <xf numFmtId="167" fontId="132" fillId="0" borderId="25" xfId="0" applyNumberFormat="1" applyFont="1" applyBorder="1" applyAlignment="1">
      <alignment horizontal="center" vertical="center"/>
    </xf>
    <xf numFmtId="167" fontId="131" fillId="3" borderId="34" xfId="0" applyNumberFormat="1" applyFont="1" applyFill="1" applyBorder="1" applyAlignment="1">
      <alignment horizontal="center" vertical="center"/>
    </xf>
    <xf numFmtId="0" fontId="39" fillId="0" borderId="35" xfId="0" applyFont="1" applyBorder="1" applyAlignment="1">
      <alignment horizontal="center" vertical="center" wrapText="1"/>
    </xf>
    <xf numFmtId="44" fontId="39" fillId="3" borderId="19" xfId="0" applyNumberFormat="1" applyFont="1" applyFill="1" applyBorder="1" applyAlignment="1">
      <alignment horizontal="center" vertical="center" wrapText="1"/>
    </xf>
    <xf numFmtId="167" fontId="39" fillId="0" borderId="19" xfId="0" applyNumberFormat="1" applyFont="1" applyBorder="1" applyAlignment="1">
      <alignment horizontal="center" vertical="center" wrapText="1"/>
    </xf>
    <xf numFmtId="167" fontId="132" fillId="0" borderId="19" xfId="0" applyNumberFormat="1" applyFont="1" applyBorder="1" applyAlignment="1">
      <alignment horizontal="center" vertical="center" wrapText="1"/>
    </xf>
    <xf numFmtId="167" fontId="131" fillId="3" borderId="8" xfId="0" applyNumberFormat="1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44" fontId="113" fillId="0" borderId="7" xfId="0" applyNumberFormat="1" applyFont="1" applyBorder="1" applyAlignment="1">
      <alignment vertical="center"/>
    </xf>
    <xf numFmtId="44" fontId="114" fillId="4" borderId="7" xfId="0" applyNumberFormat="1" applyFont="1" applyFill="1" applyBorder="1" applyAlignment="1">
      <alignment vertical="center"/>
    </xf>
    <xf numFmtId="44" fontId="115" fillId="3" borderId="7" xfId="0" applyNumberFormat="1" applyFont="1" applyFill="1" applyBorder="1" applyAlignment="1">
      <alignment vertical="center"/>
    </xf>
    <xf numFmtId="44" fontId="109" fillId="0" borderId="7" xfId="0" applyNumberFormat="1" applyFont="1" applyBorder="1" applyAlignment="1">
      <alignment vertical="center"/>
    </xf>
    <xf numFmtId="0" fontId="58" fillId="0" borderId="23" xfId="0" applyFont="1" applyBorder="1"/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67" fontId="18" fillId="0" borderId="12" xfId="0" applyNumberFormat="1" applyFont="1" applyBorder="1" applyAlignment="1">
      <alignment vertical="center"/>
    </xf>
    <xf numFmtId="0" fontId="123" fillId="0" borderId="28" xfId="0" applyFont="1" applyBorder="1" applyAlignment="1">
      <alignment horizontal="center" vertical="center"/>
    </xf>
    <xf numFmtId="0" fontId="125" fillId="3" borderId="30" xfId="0" applyFont="1" applyFill="1" applyBorder="1" applyAlignment="1">
      <alignment horizontal="center" vertical="center" wrapText="1"/>
    </xf>
    <xf numFmtId="44" fontId="125" fillId="3" borderId="30" xfId="0" applyNumberFormat="1" applyFont="1" applyFill="1" applyBorder="1" applyAlignment="1">
      <alignment vertical="center"/>
    </xf>
    <xf numFmtId="44" fontId="112" fillId="4" borderId="30" xfId="0" applyNumberFormat="1" applyFont="1" applyFill="1" applyBorder="1" applyAlignment="1">
      <alignment horizontal="center" vertical="center"/>
    </xf>
    <xf numFmtId="44" fontId="115" fillId="4" borderId="30" xfId="0" applyNumberFormat="1" applyFont="1" applyFill="1" applyBorder="1" applyAlignment="1">
      <alignment horizontal="center" vertical="center"/>
    </xf>
    <xf numFmtId="44" fontId="115" fillId="0" borderId="30" xfId="0" applyNumberFormat="1" applyFont="1" applyBorder="1" applyAlignment="1">
      <alignment horizontal="center" vertical="center"/>
    </xf>
    <xf numFmtId="44" fontId="115" fillId="0" borderId="30" xfId="0" applyNumberFormat="1" applyFont="1" applyBorder="1" applyAlignment="1">
      <alignment vertical="center"/>
    </xf>
    <xf numFmtId="44" fontId="115" fillId="0" borderId="58" xfId="0" applyNumberFormat="1" applyFont="1" applyBorder="1" applyAlignment="1">
      <alignment vertical="center"/>
    </xf>
    <xf numFmtId="0" fontId="126" fillId="0" borderId="44" xfId="0" applyFont="1" applyBorder="1" applyAlignment="1">
      <alignment horizontal="center" vertical="center" wrapText="1"/>
    </xf>
    <xf numFmtId="0" fontId="84" fillId="6" borderId="13" xfId="0" applyFont="1" applyFill="1" applyBorder="1" applyAlignment="1">
      <alignment horizontal="center" vertical="center" wrapText="1"/>
    </xf>
    <xf numFmtId="0" fontId="84" fillId="6" borderId="48" xfId="0" applyFont="1" applyFill="1" applyBorder="1" applyAlignment="1">
      <alignment horizontal="center" vertical="center" wrapText="1"/>
    </xf>
    <xf numFmtId="0" fontId="84" fillId="6" borderId="20" xfId="0" applyFont="1" applyFill="1" applyBorder="1" applyAlignment="1">
      <alignment horizontal="center" vertical="center" wrapText="1"/>
    </xf>
    <xf numFmtId="44" fontId="95" fillId="4" borderId="24" xfId="0" applyNumberFormat="1" applyFont="1" applyFill="1" applyBorder="1" applyAlignment="1">
      <alignment vertical="center"/>
    </xf>
    <xf numFmtId="44" fontId="95" fillId="4" borderId="32" xfId="0" applyNumberFormat="1" applyFont="1" applyFill="1" applyBorder="1" applyAlignment="1">
      <alignment vertical="center"/>
    </xf>
    <xf numFmtId="44" fontId="7" fillId="0" borderId="24" xfId="0" applyNumberFormat="1" applyFont="1" applyBorder="1" applyAlignment="1">
      <alignment horizontal="center" vertical="center"/>
    </xf>
    <xf numFmtId="44" fontId="28" fillId="3" borderId="24" xfId="0" applyNumberFormat="1" applyFont="1" applyFill="1" applyBorder="1" applyAlignment="1">
      <alignment horizontal="center" vertical="center"/>
    </xf>
    <xf numFmtId="44" fontId="94" fillId="3" borderId="24" xfId="0" applyNumberFormat="1" applyFont="1" applyFill="1" applyBorder="1" applyAlignment="1">
      <alignment vertical="center"/>
    </xf>
    <xf numFmtId="44" fontId="54" fillId="3" borderId="33" xfId="0" applyNumberFormat="1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44" fontId="13" fillId="3" borderId="30" xfId="0" applyNumberFormat="1" applyFont="1" applyFill="1" applyBorder="1" applyAlignment="1">
      <alignment vertical="center"/>
    </xf>
    <xf numFmtId="167" fontId="13" fillId="4" borderId="30" xfId="0" applyNumberFormat="1" applyFont="1" applyFill="1" applyBorder="1" applyAlignment="1">
      <alignment vertical="center"/>
    </xf>
    <xf numFmtId="44" fontId="13" fillId="3" borderId="30" xfId="0" applyNumberFormat="1" applyFont="1" applyFill="1" applyBorder="1" applyAlignment="1">
      <alignment horizontal="center" vertical="center"/>
    </xf>
    <xf numFmtId="44" fontId="28" fillId="3" borderId="30" xfId="0" applyNumberFormat="1" applyFont="1" applyFill="1" applyBorder="1" applyAlignment="1">
      <alignment horizontal="center" vertical="center"/>
    </xf>
    <xf numFmtId="167" fontId="13" fillId="0" borderId="30" xfId="0" applyNumberFormat="1" applyFont="1" applyBorder="1" applyAlignment="1">
      <alignment vertical="center"/>
    </xf>
    <xf numFmtId="167" fontId="13" fillId="3" borderId="30" xfId="0" applyNumberFormat="1" applyFont="1" applyFill="1" applyBorder="1" applyAlignment="1">
      <alignment vertical="center"/>
    </xf>
    <xf numFmtId="0" fontId="30" fillId="0" borderId="61" xfId="0" applyFont="1" applyBorder="1" applyAlignment="1">
      <alignment horizontal="center" vertical="center"/>
    </xf>
    <xf numFmtId="167" fontId="106" fillId="0" borderId="7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/>
    </xf>
    <xf numFmtId="0" fontId="38" fillId="7" borderId="13" xfId="0" applyFont="1" applyFill="1" applyBorder="1" applyAlignment="1">
      <alignment horizontal="center" vertical="center"/>
    </xf>
    <xf numFmtId="0" fontId="38" fillId="7" borderId="48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44" fontId="39" fillId="0" borderId="25" xfId="0" applyNumberFormat="1" applyFont="1" applyBorder="1" applyAlignment="1">
      <alignment horizontal="center" vertical="center"/>
    </xf>
    <xf numFmtId="167" fontId="106" fillId="0" borderId="25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 wrapText="1"/>
    </xf>
    <xf numFmtId="44" fontId="39" fillId="3" borderId="25" xfId="0" applyNumberFormat="1" applyFont="1" applyFill="1" applyBorder="1" applyAlignment="1">
      <alignment horizontal="center" vertical="center" wrapText="1"/>
    </xf>
    <xf numFmtId="167" fontId="39" fillId="0" borderId="25" xfId="0" applyNumberFormat="1" applyFont="1" applyBorder="1" applyAlignment="1">
      <alignment horizontal="center" vertical="center" wrapText="1"/>
    </xf>
    <xf numFmtId="167" fontId="106" fillId="0" borderId="25" xfId="0" applyNumberFormat="1" applyFont="1" applyBorder="1" applyAlignment="1">
      <alignment horizontal="center" vertical="center" wrapText="1"/>
    </xf>
    <xf numFmtId="167" fontId="132" fillId="0" borderId="25" xfId="0" applyNumberFormat="1" applyFont="1" applyBorder="1" applyAlignment="1">
      <alignment horizontal="center" vertical="center" wrapText="1"/>
    </xf>
    <xf numFmtId="167" fontId="131" fillId="3" borderId="34" xfId="0" applyNumberFormat="1" applyFont="1" applyFill="1" applyBorder="1" applyAlignment="1">
      <alignment horizontal="center" vertical="center" wrapText="1"/>
    </xf>
    <xf numFmtId="44" fontId="39" fillId="6" borderId="12" xfId="0" applyNumberFormat="1" applyFont="1" applyFill="1" applyBorder="1" applyAlignment="1">
      <alignment horizontal="center" vertical="center"/>
    </xf>
    <xf numFmtId="167" fontId="131" fillId="6" borderId="6" xfId="0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125" fillId="3" borderId="7" xfId="0" applyFont="1" applyFill="1" applyBorder="1" applyAlignment="1">
      <alignment horizontal="center" vertical="center" wrapText="1"/>
    </xf>
    <xf numFmtId="44" fontId="125" fillId="3" borderId="7" xfId="0" applyNumberFormat="1" applyFont="1" applyFill="1" applyBorder="1" applyAlignment="1">
      <alignment vertical="center"/>
    </xf>
    <xf numFmtId="0" fontId="139" fillId="0" borderId="0" xfId="0" applyFont="1"/>
    <xf numFmtId="0" fontId="85" fillId="0" borderId="0" xfId="0" applyFont="1" applyAlignment="1">
      <alignment vertical="center"/>
    </xf>
    <xf numFmtId="167" fontId="18" fillId="0" borderId="0" xfId="0" applyNumberFormat="1" applyFont="1" applyAlignment="1">
      <alignment vertical="center"/>
    </xf>
    <xf numFmtId="167" fontId="85" fillId="0" borderId="0" xfId="0" applyNumberFormat="1" applyFont="1" applyAlignment="1">
      <alignment vertical="center"/>
    </xf>
    <xf numFmtId="0" fontId="140" fillId="0" borderId="0" xfId="0" applyFont="1"/>
    <xf numFmtId="0" fontId="141" fillId="0" borderId="0" xfId="0" applyFont="1"/>
    <xf numFmtId="0" fontId="18" fillId="6" borderId="28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44" fontId="22" fillId="3" borderId="24" xfId="0" applyNumberFormat="1" applyFont="1" applyFill="1" applyBorder="1" applyAlignment="1">
      <alignment horizontal="center" vertical="center"/>
    </xf>
    <xf numFmtId="167" fontId="22" fillId="4" borderId="24" xfId="0" applyNumberFormat="1" applyFont="1" applyFill="1" applyBorder="1" applyAlignment="1">
      <alignment vertical="center"/>
    </xf>
    <xf numFmtId="0" fontId="18" fillId="3" borderId="33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44" fontId="39" fillId="3" borderId="17" xfId="0" applyNumberFormat="1" applyFont="1" applyFill="1" applyBorder="1" applyAlignment="1">
      <alignment horizontal="center" vertical="center"/>
    </xf>
    <xf numFmtId="167" fontId="39" fillId="4" borderId="17" xfId="0" applyNumberFormat="1" applyFont="1" applyFill="1" applyBorder="1" applyAlignment="1">
      <alignment vertical="center"/>
    </xf>
    <xf numFmtId="167" fontId="39" fillId="0" borderId="17" xfId="0" applyNumberFormat="1" applyFont="1" applyBorder="1" applyAlignment="1">
      <alignment vertical="center"/>
    </xf>
    <xf numFmtId="0" fontId="27" fillId="3" borderId="35" xfId="0" applyFont="1" applyFill="1" applyBorder="1" applyAlignment="1">
      <alignment horizontal="center" vertical="center"/>
    </xf>
    <xf numFmtId="0" fontId="142" fillId="0" borderId="0" xfId="0" applyFont="1"/>
    <xf numFmtId="0" fontId="143" fillId="0" borderId="0" xfId="0" applyFont="1"/>
    <xf numFmtId="0" fontId="25" fillId="0" borderId="0" xfId="0" applyFont="1"/>
    <xf numFmtId="167" fontId="93" fillId="0" borderId="0" xfId="0" applyNumberFormat="1" applyFont="1"/>
    <xf numFmtId="44" fontId="77" fillId="3" borderId="0" xfId="0" applyNumberFormat="1" applyFont="1" applyFill="1" applyAlignment="1">
      <alignment vertical="center"/>
    </xf>
    <xf numFmtId="44" fontId="60" fillId="0" borderId="0" xfId="0" applyNumberFormat="1" applyFont="1" applyAlignment="1">
      <alignment vertical="center"/>
    </xf>
    <xf numFmtId="44" fontId="60" fillId="0" borderId="0" xfId="0" applyNumberFormat="1" applyFont="1" applyAlignment="1">
      <alignment horizontal="center" vertical="center"/>
    </xf>
    <xf numFmtId="44" fontId="56" fillId="0" borderId="0" xfId="0" applyNumberFormat="1" applyFont="1"/>
    <xf numFmtId="167" fontId="109" fillId="3" borderId="24" xfId="0" applyNumberFormat="1" applyFont="1" applyFill="1" applyBorder="1" applyAlignment="1">
      <alignment horizontal="center" vertical="center"/>
    </xf>
    <xf numFmtId="44" fontId="109" fillId="3" borderId="17" xfId="0" applyNumberFormat="1" applyFont="1" applyFill="1" applyBorder="1" applyAlignment="1">
      <alignment horizontal="center" vertical="center"/>
    </xf>
    <xf numFmtId="167" fontId="109" fillId="4" borderId="17" xfId="0" applyNumberFormat="1" applyFont="1" applyFill="1" applyBorder="1" applyAlignment="1">
      <alignment horizontal="center" vertical="center"/>
    </xf>
    <xf numFmtId="167" fontId="109" fillId="3" borderId="17" xfId="0" applyNumberFormat="1" applyFont="1" applyFill="1" applyBorder="1" applyAlignment="1">
      <alignment horizontal="center" vertical="center"/>
    </xf>
    <xf numFmtId="167" fontId="109" fillId="0" borderId="17" xfId="0" applyNumberFormat="1" applyFont="1" applyBorder="1" applyAlignment="1">
      <alignment horizontal="center" vertical="center"/>
    </xf>
    <xf numFmtId="167" fontId="109" fillId="0" borderId="60" xfId="0" applyNumberFormat="1" applyFont="1" applyBorder="1" applyAlignment="1">
      <alignment horizontal="center" vertical="center"/>
    </xf>
    <xf numFmtId="167" fontId="55" fillId="0" borderId="52" xfId="0" applyNumberFormat="1" applyFont="1" applyBorder="1" applyAlignment="1">
      <alignment vertical="center"/>
    </xf>
    <xf numFmtId="44" fontId="67" fillId="0" borderId="0" xfId="0" applyNumberFormat="1" applyFont="1"/>
    <xf numFmtId="44" fontId="17" fillId="0" borderId="0" xfId="0" applyNumberFormat="1" applyFont="1"/>
    <xf numFmtId="167" fontId="17" fillId="0" borderId="0" xfId="0" applyNumberFormat="1" applyFont="1"/>
    <xf numFmtId="167" fontId="102" fillId="0" borderId="0" xfId="0" applyNumberFormat="1" applyFont="1"/>
    <xf numFmtId="44" fontId="17" fillId="0" borderId="0" xfId="0" applyNumberFormat="1" applyFont="1" applyAlignment="1">
      <alignment horizontal="center" wrapText="1"/>
    </xf>
    <xf numFmtId="0" fontId="66" fillId="0" borderId="0" xfId="0" applyFont="1"/>
    <xf numFmtId="0" fontId="24" fillId="0" borderId="0" xfId="0" applyFont="1" applyAlignment="1">
      <alignment horizontal="center" vertical="center"/>
    </xf>
    <xf numFmtId="44" fontId="24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65" fillId="0" borderId="0" xfId="0" applyNumberFormat="1" applyFont="1"/>
    <xf numFmtId="0" fontId="98" fillId="0" borderId="0" xfId="0" applyFont="1"/>
    <xf numFmtId="44" fontId="99" fillId="0" borderId="0" xfId="0" applyNumberFormat="1" applyFont="1"/>
    <xf numFmtId="44" fontId="15" fillId="0" borderId="0" xfId="0" applyNumberFormat="1" applyFont="1" applyAlignment="1">
      <alignment horizontal="center" vertical="center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0099CC"/>
      <color rgb="FF66FFFF"/>
      <color rgb="FFFF6699"/>
      <color rgb="FFFF99FF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2:M29"/>
  <sheetViews>
    <sheetView zoomScale="71" zoomScaleNormal="71" workbookViewId="0">
      <selection activeCell="G9" sqref="G9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5" style="155" customWidth="1"/>
    <col min="4" max="4" width="16.42578125" style="155" customWidth="1"/>
    <col min="5" max="5" width="13.28515625" style="6" customWidth="1"/>
    <col min="6" max="8" width="13.85546875" style="6" customWidth="1"/>
    <col min="9" max="9" width="17.42578125" style="6" customWidth="1"/>
    <col min="10" max="10" width="16.140625" style="6" customWidth="1"/>
    <col min="11" max="11" width="28.42578125" style="6" customWidth="1"/>
    <col min="12" max="16384" width="11.42578125" style="6"/>
  </cols>
  <sheetData>
    <row r="2" spans="2:13" x14ac:dyDescent="0.2">
      <c r="E2" s="5" t="s">
        <v>165</v>
      </c>
    </row>
    <row r="3" spans="2:13" ht="13.5" thickBot="1" x14ac:dyDescent="0.25"/>
    <row r="4" spans="2:13" ht="80.25" customHeight="1" thickBot="1" x14ac:dyDescent="0.25">
      <c r="B4" s="93" t="s">
        <v>13</v>
      </c>
      <c r="C4" s="163" t="s">
        <v>28</v>
      </c>
      <c r="D4" s="163" t="s">
        <v>14</v>
      </c>
      <c r="E4" s="751" t="s">
        <v>15</v>
      </c>
      <c r="F4" s="752" t="s">
        <v>16</v>
      </c>
      <c r="G4" s="752" t="s">
        <v>53</v>
      </c>
      <c r="H4" s="752" t="s">
        <v>3</v>
      </c>
      <c r="I4" s="94" t="s">
        <v>17</v>
      </c>
      <c r="J4" s="94" t="s">
        <v>18</v>
      </c>
      <c r="K4" s="95" t="s">
        <v>19</v>
      </c>
    </row>
    <row r="5" spans="2:13" ht="21" customHeight="1" thickBot="1" x14ac:dyDescent="0.25">
      <c r="B5" s="677" t="s">
        <v>65</v>
      </c>
      <c r="C5" s="678"/>
      <c r="D5" s="678"/>
      <c r="E5" s="678"/>
      <c r="F5" s="678"/>
      <c r="G5" s="678"/>
      <c r="H5" s="678"/>
      <c r="I5" s="678"/>
      <c r="J5" s="678"/>
      <c r="K5" s="679"/>
    </row>
    <row r="6" spans="2:13" ht="66" customHeight="1" thickBot="1" x14ac:dyDescent="0.25">
      <c r="B6" s="191">
        <v>1</v>
      </c>
      <c r="C6" s="334" t="s">
        <v>75</v>
      </c>
      <c r="D6" s="401">
        <v>525</v>
      </c>
      <c r="E6" s="402">
        <v>15.75</v>
      </c>
      <c r="F6" s="403">
        <v>38.06</v>
      </c>
      <c r="G6" s="403">
        <v>0</v>
      </c>
      <c r="H6" s="403">
        <v>0</v>
      </c>
      <c r="I6" s="404">
        <f>SUM(E6:H6)</f>
        <v>53.81</v>
      </c>
      <c r="J6" s="404">
        <f>+D6-I6</f>
        <v>471.19</v>
      </c>
      <c r="K6" s="192"/>
    </row>
    <row r="7" spans="2:13" s="68" customFormat="1" ht="27" customHeight="1" thickBot="1" x14ac:dyDescent="0.25">
      <c r="B7" s="677" t="s">
        <v>5</v>
      </c>
      <c r="C7" s="678"/>
      <c r="D7" s="678"/>
      <c r="E7" s="678"/>
      <c r="F7" s="678"/>
      <c r="G7" s="678"/>
      <c r="H7" s="678"/>
      <c r="I7" s="678"/>
      <c r="J7" s="678"/>
      <c r="K7" s="679"/>
      <c r="L7" s="245"/>
      <c r="M7" s="245"/>
    </row>
    <row r="8" spans="2:13" s="68" customFormat="1" ht="66.75" customHeight="1" x14ac:dyDescent="0.2">
      <c r="B8" s="204">
        <v>2</v>
      </c>
      <c r="C8" s="501" t="s">
        <v>161</v>
      </c>
      <c r="D8" s="652">
        <v>1040</v>
      </c>
      <c r="E8" s="653">
        <v>30</v>
      </c>
      <c r="F8" s="653">
        <v>0</v>
      </c>
      <c r="G8" s="653">
        <v>75.400000000000006</v>
      </c>
      <c r="H8" s="654">
        <v>67.87</v>
      </c>
      <c r="I8" s="612">
        <f>SUM(E8:H8)</f>
        <v>173.27</v>
      </c>
      <c r="J8" s="767">
        <f>+D8-I8</f>
        <v>866.73</v>
      </c>
      <c r="K8" s="769"/>
    </row>
    <row r="9" spans="2:13" s="68" customFormat="1" ht="66.75" customHeight="1" thickBot="1" x14ac:dyDescent="0.25">
      <c r="B9" s="152">
        <v>3</v>
      </c>
      <c r="C9" s="645" t="s">
        <v>51</v>
      </c>
      <c r="D9" s="646">
        <v>420</v>
      </c>
      <c r="E9" s="647">
        <v>12.6</v>
      </c>
      <c r="F9" s="647">
        <v>30.45</v>
      </c>
      <c r="G9" s="647">
        <v>0</v>
      </c>
      <c r="H9" s="647">
        <v>0</v>
      </c>
      <c r="I9" s="647">
        <f>SUM(E9:H9)</f>
        <v>43.05</v>
      </c>
      <c r="J9" s="768">
        <f>+D9-I9</f>
        <v>376.95</v>
      </c>
      <c r="K9" s="770"/>
    </row>
    <row r="10" spans="2:13" ht="42.75" customHeight="1" thickBot="1" x14ac:dyDescent="0.25">
      <c r="B10" s="680" t="s">
        <v>8</v>
      </c>
      <c r="C10" s="681"/>
      <c r="D10" s="648">
        <f>SUM(D6:D9)</f>
        <v>1985</v>
      </c>
      <c r="E10" s="150">
        <f>SUM(E6:E9)</f>
        <v>58.35</v>
      </c>
      <c r="F10" s="609">
        <f>SUM(F6:F9)</f>
        <v>68.510000000000005</v>
      </c>
      <c r="G10" s="609">
        <f>SUM(G6:G9)</f>
        <v>75.400000000000006</v>
      </c>
      <c r="H10" s="150">
        <f>SUM(H6:H9)</f>
        <v>67.87</v>
      </c>
      <c r="I10" s="150">
        <f>SUM(I6:I9)</f>
        <v>270.13</v>
      </c>
      <c r="J10" s="150">
        <f>SUM(J6:J9)</f>
        <v>1714.8700000000001</v>
      </c>
      <c r="K10" s="267" t="s">
        <v>64</v>
      </c>
    </row>
    <row r="11" spans="2:13" x14ac:dyDescent="0.2">
      <c r="B11" s="13"/>
      <c r="D11" s="249"/>
      <c r="E11" s="14"/>
      <c r="F11" s="14"/>
      <c r="G11" s="14"/>
      <c r="H11" s="14"/>
      <c r="I11" s="14"/>
      <c r="J11" s="14"/>
      <c r="K11" s="5"/>
    </row>
    <row r="12" spans="2:13" x14ac:dyDescent="0.2">
      <c r="B12" s="13"/>
      <c r="D12" s="249"/>
      <c r="E12" s="14"/>
      <c r="F12" s="14"/>
      <c r="G12" s="14"/>
      <c r="H12" s="14"/>
      <c r="I12" s="14"/>
      <c r="J12" s="14"/>
      <c r="K12" s="5"/>
    </row>
    <row r="13" spans="2:13" x14ac:dyDescent="0.2">
      <c r="B13" s="13"/>
      <c r="D13" s="249"/>
      <c r="E13" s="14"/>
      <c r="F13" s="14"/>
      <c r="G13" s="14"/>
      <c r="H13" s="14"/>
      <c r="I13" s="14"/>
      <c r="J13" s="14"/>
      <c r="K13" s="5"/>
    </row>
    <row r="14" spans="2:13" x14ac:dyDescent="0.2">
      <c r="B14" s="13"/>
      <c r="D14" s="249"/>
      <c r="E14" s="14"/>
      <c r="F14" s="14"/>
      <c r="G14" s="14"/>
      <c r="H14" s="14"/>
      <c r="I14" s="14"/>
      <c r="J14" s="14"/>
      <c r="K14" s="5"/>
    </row>
    <row r="15" spans="2:13" x14ac:dyDescent="0.2">
      <c r="B15" s="13"/>
      <c r="C15" s="248" t="s">
        <v>116</v>
      </c>
      <c r="D15" s="249"/>
      <c r="E15" s="14"/>
      <c r="F15" s="14" t="s">
        <v>172</v>
      </c>
      <c r="G15" s="14"/>
      <c r="H15" s="14"/>
      <c r="I15" s="14"/>
      <c r="J15" s="14" t="s">
        <v>174</v>
      </c>
      <c r="K15" s="5"/>
    </row>
    <row r="16" spans="2:13" x14ac:dyDescent="0.2">
      <c r="B16" s="13"/>
      <c r="C16" s="248" t="s">
        <v>171</v>
      </c>
      <c r="D16" s="249"/>
      <c r="E16" s="14"/>
      <c r="F16" s="14" t="s">
        <v>173</v>
      </c>
      <c r="G16" s="14"/>
      <c r="H16" s="14"/>
      <c r="I16" s="14"/>
      <c r="J16" s="14" t="s">
        <v>175</v>
      </c>
      <c r="K16" s="5"/>
    </row>
    <row r="17" spans="2:12" ht="15" x14ac:dyDescent="0.25">
      <c r="B17" s="353"/>
      <c r="C17" s="272"/>
      <c r="D17" s="354"/>
      <c r="E17" s="115"/>
      <c r="F17" s="115"/>
      <c r="G17" s="115"/>
      <c r="H17" s="115"/>
      <c r="I17" s="115"/>
      <c r="J17" s="115"/>
      <c r="K17" s="45"/>
      <c r="L17" s="36"/>
    </row>
    <row r="18" spans="2:12" ht="15" x14ac:dyDescent="0.25">
      <c r="B18" s="353"/>
      <c r="C18" s="272"/>
      <c r="D18" s="354"/>
      <c r="E18" s="115"/>
      <c r="F18" s="115"/>
      <c r="G18" s="115"/>
      <c r="H18" s="115"/>
      <c r="I18" s="115"/>
      <c r="J18" s="115"/>
      <c r="K18" s="45"/>
      <c r="L18" s="36"/>
    </row>
    <row r="19" spans="2:12" ht="15" x14ac:dyDescent="0.25">
      <c r="B19" s="45"/>
      <c r="C19" s="272"/>
      <c r="D19" s="272"/>
      <c r="E19" s="45"/>
      <c r="F19" s="45"/>
      <c r="G19" s="45"/>
      <c r="H19" s="45"/>
      <c r="I19" s="36"/>
      <c r="J19" s="36"/>
      <c r="K19" s="36"/>
      <c r="L19" s="36"/>
    </row>
    <row r="20" spans="2:12" ht="15" x14ac:dyDescent="0.25">
      <c r="B20" s="45"/>
      <c r="C20" s="272" t="s">
        <v>176</v>
      </c>
      <c r="D20" s="272"/>
      <c r="E20" s="45"/>
      <c r="F20" s="45"/>
      <c r="G20" s="45" t="s">
        <v>178</v>
      </c>
      <c r="H20" s="36"/>
      <c r="I20" s="36"/>
      <c r="J20" s="36"/>
      <c r="K20" s="36"/>
      <c r="L20" s="36"/>
    </row>
    <row r="21" spans="2:12" ht="15" x14ac:dyDescent="0.25">
      <c r="B21" s="45"/>
      <c r="C21" s="272" t="s">
        <v>177</v>
      </c>
      <c r="D21" s="272"/>
      <c r="E21" s="45"/>
      <c r="F21" s="45"/>
      <c r="G21" s="45" t="s">
        <v>179</v>
      </c>
      <c r="H21" s="36"/>
      <c r="I21" s="36"/>
      <c r="J21" s="36"/>
      <c r="K21" s="36"/>
      <c r="L21" s="36"/>
    </row>
    <row r="22" spans="2:12" ht="15" x14ac:dyDescent="0.25">
      <c r="B22" s="45"/>
      <c r="C22" s="272"/>
      <c r="D22" s="272"/>
      <c r="E22" s="45"/>
      <c r="F22" s="45"/>
      <c r="G22" s="45"/>
      <c r="H22" s="36"/>
      <c r="I22" s="36"/>
      <c r="J22" s="36"/>
      <c r="K22" s="36"/>
      <c r="L22" s="36"/>
    </row>
    <row r="23" spans="2:12" ht="15" x14ac:dyDescent="0.25">
      <c r="B23" s="45"/>
      <c r="C23" s="166"/>
      <c r="D23" s="166"/>
      <c r="E23" s="36"/>
      <c r="F23" s="36"/>
      <c r="G23" s="36"/>
      <c r="H23" s="36"/>
      <c r="I23" s="36"/>
      <c r="J23" s="36"/>
      <c r="K23" s="36"/>
      <c r="L23" s="36"/>
    </row>
    <row r="24" spans="2:12" ht="15" x14ac:dyDescent="0.25">
      <c r="B24" s="36"/>
      <c r="C24" s="166"/>
      <c r="D24" s="166"/>
      <c r="E24" s="45"/>
      <c r="F24" s="45"/>
      <c r="G24" s="45"/>
      <c r="H24" s="45"/>
      <c r="I24" s="36"/>
      <c r="J24" s="36"/>
      <c r="K24" s="36"/>
      <c r="L24" s="36"/>
    </row>
    <row r="25" spans="2:12" ht="15" x14ac:dyDescent="0.25">
      <c r="B25" s="36"/>
      <c r="C25" s="166"/>
      <c r="D25" s="166"/>
      <c r="E25" s="45"/>
      <c r="F25" s="45"/>
      <c r="G25" s="45"/>
      <c r="H25" s="45"/>
      <c r="K25" s="36"/>
      <c r="L25" s="36"/>
    </row>
    <row r="26" spans="2:12" ht="15" x14ac:dyDescent="0.25">
      <c r="B26" s="36"/>
      <c r="C26" s="166"/>
      <c r="D26" s="166"/>
      <c r="E26" s="45"/>
      <c r="F26" s="45"/>
      <c r="G26" s="45"/>
      <c r="H26" s="45"/>
      <c r="K26" s="36"/>
      <c r="L26" s="36"/>
    </row>
    <row r="27" spans="2:12" ht="14.25" x14ac:dyDescent="0.2">
      <c r="B27" s="36"/>
      <c r="C27" s="166"/>
      <c r="D27" s="166"/>
      <c r="E27" s="36"/>
      <c r="F27" s="36"/>
      <c r="G27" s="36"/>
      <c r="H27" s="36"/>
      <c r="I27" s="36"/>
      <c r="J27" s="36"/>
      <c r="K27" s="36"/>
      <c r="L27" s="36"/>
    </row>
    <row r="28" spans="2:12" x14ac:dyDescent="0.2">
      <c r="B28" s="1"/>
      <c r="C28" s="251"/>
      <c r="D28" s="251"/>
      <c r="E28" s="1"/>
      <c r="F28" s="1"/>
      <c r="G28" s="1"/>
      <c r="H28" s="1"/>
      <c r="I28" s="1"/>
      <c r="J28" s="1"/>
      <c r="K28" s="1"/>
    </row>
    <row r="29" spans="2:12" x14ac:dyDescent="0.2">
      <c r="B29" s="1"/>
      <c r="C29" s="251"/>
      <c r="D29" s="251"/>
      <c r="E29" s="1"/>
      <c r="F29" s="1"/>
      <c r="G29" s="1"/>
      <c r="H29" s="1"/>
      <c r="I29" s="1"/>
      <c r="J29" s="1"/>
      <c r="K29" s="1"/>
    </row>
  </sheetData>
  <mergeCells count="3">
    <mergeCell ref="B5:K5"/>
    <mergeCell ref="B10:C10"/>
    <mergeCell ref="B7:K7"/>
  </mergeCells>
  <phoneticPr fontId="4" type="noConversion"/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A3:J26"/>
  <sheetViews>
    <sheetView zoomScale="84" zoomScaleNormal="84" workbookViewId="0">
      <selection activeCell="D24" sqref="D24"/>
    </sheetView>
  </sheetViews>
  <sheetFormatPr baseColWidth="10" defaultRowHeight="12.75" x14ac:dyDescent="0.2"/>
  <cols>
    <col min="1" max="1" width="6.5703125" customWidth="1"/>
    <col min="2" max="2" width="20.42578125" customWidth="1"/>
    <col min="3" max="3" width="15.5703125" customWidth="1"/>
    <col min="4" max="4" width="13.5703125" customWidth="1"/>
    <col min="5" max="6" width="14" customWidth="1"/>
    <col min="7" max="7" width="12.140625" customWidth="1"/>
    <col min="8" max="8" width="14.5703125" customWidth="1"/>
    <col min="9" max="9" width="15.5703125" customWidth="1"/>
    <col min="10" max="10" width="27.28515625" customWidth="1"/>
  </cols>
  <sheetData>
    <row r="3" spans="1:10" ht="15.75" x14ac:dyDescent="0.25">
      <c r="A3" s="57"/>
      <c r="B3" s="102"/>
      <c r="C3" s="209" t="str">
        <f>AIP!E2</f>
        <v>PLANILLA DE SUELDO DEL MES ABRIL 2019</v>
      </c>
      <c r="D3" s="102"/>
      <c r="E3" s="102"/>
      <c r="F3" s="102"/>
      <c r="G3" s="56"/>
      <c r="H3" s="102"/>
      <c r="I3" s="57"/>
      <c r="J3" s="102"/>
    </row>
    <row r="4" spans="1:10" ht="16.5" thickBot="1" x14ac:dyDescent="0.3">
      <c r="A4" s="57"/>
      <c r="B4" s="102"/>
      <c r="C4" s="102"/>
      <c r="D4" s="102"/>
      <c r="E4" s="102"/>
      <c r="F4" s="102"/>
      <c r="G4" s="56"/>
      <c r="H4" s="102"/>
      <c r="I4" s="57"/>
      <c r="J4" s="102"/>
    </row>
    <row r="5" spans="1:10" s="36" customFormat="1" ht="75.75" customHeight="1" thickBot="1" x14ac:dyDescent="0.25">
      <c r="A5" s="264" t="s">
        <v>13</v>
      </c>
      <c r="B5" s="313" t="s">
        <v>1</v>
      </c>
      <c r="C5" s="313" t="s">
        <v>21</v>
      </c>
      <c r="D5" s="313" t="s">
        <v>2</v>
      </c>
      <c r="E5" s="313" t="s">
        <v>16</v>
      </c>
      <c r="F5" s="313" t="s">
        <v>85</v>
      </c>
      <c r="G5" s="313" t="s">
        <v>10</v>
      </c>
      <c r="H5" s="313" t="s">
        <v>25</v>
      </c>
      <c r="I5" s="313" t="s">
        <v>26</v>
      </c>
      <c r="J5" s="314" t="s">
        <v>7</v>
      </c>
    </row>
    <row r="6" spans="1:10" ht="28.5" customHeight="1" thickBot="1" x14ac:dyDescent="0.25">
      <c r="A6" s="723" t="s">
        <v>12</v>
      </c>
      <c r="B6" s="724"/>
      <c r="C6" s="724"/>
      <c r="D6" s="724"/>
      <c r="E6" s="724"/>
      <c r="F6" s="724"/>
      <c r="G6" s="724"/>
      <c r="H6" s="724"/>
      <c r="I6" s="724"/>
      <c r="J6" s="725"/>
    </row>
    <row r="7" spans="1:10" ht="45" customHeight="1" x14ac:dyDescent="0.2">
      <c r="A7" s="190">
        <v>1</v>
      </c>
      <c r="B7" s="777" t="s">
        <v>48</v>
      </c>
      <c r="C7" s="778">
        <v>360</v>
      </c>
      <c r="D7" s="779">
        <v>10.8</v>
      </c>
      <c r="E7" s="779">
        <v>0</v>
      </c>
      <c r="F7" s="779">
        <v>26.1</v>
      </c>
      <c r="G7" s="779">
        <v>0</v>
      </c>
      <c r="H7" s="779">
        <f t="shared" ref="H7:H15" si="0">SUM(D7:G7)</f>
        <v>36.900000000000006</v>
      </c>
      <c r="I7" s="780">
        <f t="shared" ref="I7:I15" si="1">+C7-H7</f>
        <v>323.10000000000002</v>
      </c>
      <c r="J7" s="781"/>
    </row>
    <row r="8" spans="1:10" ht="45" customHeight="1" x14ac:dyDescent="0.2">
      <c r="A8" s="89">
        <v>2</v>
      </c>
      <c r="B8" s="298" t="s">
        <v>48</v>
      </c>
      <c r="C8" s="383">
        <v>360</v>
      </c>
      <c r="D8" s="384">
        <v>10.8</v>
      </c>
      <c r="E8" s="384">
        <v>0</v>
      </c>
      <c r="F8" s="384">
        <v>0</v>
      </c>
      <c r="G8" s="384">
        <v>0</v>
      </c>
      <c r="H8" s="381">
        <f t="shared" si="0"/>
        <v>10.8</v>
      </c>
      <c r="I8" s="382">
        <f t="shared" si="1"/>
        <v>349.2</v>
      </c>
      <c r="J8" s="312"/>
    </row>
    <row r="9" spans="1:10" ht="45" customHeight="1" x14ac:dyDescent="0.2">
      <c r="A9" s="311">
        <v>3</v>
      </c>
      <c r="B9" s="298" t="s">
        <v>31</v>
      </c>
      <c r="C9" s="383">
        <v>315</v>
      </c>
      <c r="D9" s="384">
        <v>9.4499999999999993</v>
      </c>
      <c r="E9" s="384">
        <v>0</v>
      </c>
      <c r="F9" s="384">
        <v>0</v>
      </c>
      <c r="G9" s="384">
        <v>18.899999999999999</v>
      </c>
      <c r="H9" s="381">
        <f t="shared" si="0"/>
        <v>28.349999999999998</v>
      </c>
      <c r="I9" s="382">
        <f t="shared" si="1"/>
        <v>286.64999999999998</v>
      </c>
      <c r="J9" s="312"/>
    </row>
    <row r="10" spans="1:10" ht="45" customHeight="1" x14ac:dyDescent="0.2">
      <c r="A10" s="311">
        <v>4</v>
      </c>
      <c r="B10" s="298" t="s">
        <v>49</v>
      </c>
      <c r="C10" s="383">
        <v>315</v>
      </c>
      <c r="D10" s="384">
        <v>9.4499999999999993</v>
      </c>
      <c r="E10" s="384">
        <v>0</v>
      </c>
      <c r="F10" s="384">
        <v>0</v>
      </c>
      <c r="G10" s="384">
        <v>18.899999999999999</v>
      </c>
      <c r="H10" s="381">
        <f t="shared" si="0"/>
        <v>28.349999999999998</v>
      </c>
      <c r="I10" s="382">
        <f t="shared" si="1"/>
        <v>286.64999999999998</v>
      </c>
      <c r="J10" s="312"/>
    </row>
    <row r="11" spans="1:10" s="112" customFormat="1" ht="45" customHeight="1" x14ac:dyDescent="0.25">
      <c r="A11" s="89">
        <v>5</v>
      </c>
      <c r="B11" s="294" t="s">
        <v>49</v>
      </c>
      <c r="C11" s="386">
        <v>315</v>
      </c>
      <c r="D11" s="387">
        <v>9.4499999999999993</v>
      </c>
      <c r="E11" s="387">
        <v>0</v>
      </c>
      <c r="F11" s="388">
        <v>22.84</v>
      </c>
      <c r="G11" s="388">
        <v>0</v>
      </c>
      <c r="H11" s="381">
        <f t="shared" si="0"/>
        <v>32.29</v>
      </c>
      <c r="I11" s="385">
        <f t="shared" si="1"/>
        <v>282.70999999999998</v>
      </c>
      <c r="J11" s="274"/>
    </row>
    <row r="12" spans="1:10" s="112" customFormat="1" ht="45" customHeight="1" x14ac:dyDescent="0.25">
      <c r="A12" s="311">
        <v>6</v>
      </c>
      <c r="B12" s="294" t="s">
        <v>49</v>
      </c>
      <c r="C12" s="386">
        <v>315</v>
      </c>
      <c r="D12" s="387">
        <v>9.4499999999999993</v>
      </c>
      <c r="E12" s="387">
        <v>0</v>
      </c>
      <c r="F12" s="388">
        <v>0</v>
      </c>
      <c r="G12" s="388">
        <v>18.899999999999999</v>
      </c>
      <c r="H12" s="381">
        <f t="shared" si="0"/>
        <v>28.349999999999998</v>
      </c>
      <c r="I12" s="385">
        <f t="shared" si="1"/>
        <v>286.64999999999998</v>
      </c>
      <c r="J12" s="274"/>
    </row>
    <row r="13" spans="1:10" s="112" customFormat="1" ht="45" customHeight="1" x14ac:dyDescent="0.25">
      <c r="A13" s="89">
        <v>7</v>
      </c>
      <c r="B13" s="294" t="s">
        <v>49</v>
      </c>
      <c r="C13" s="386">
        <v>315</v>
      </c>
      <c r="D13" s="387">
        <v>9.4499999999999993</v>
      </c>
      <c r="E13" s="387">
        <v>22.84</v>
      </c>
      <c r="F13" s="387">
        <v>0</v>
      </c>
      <c r="G13" s="384">
        <v>0</v>
      </c>
      <c r="H13" s="381">
        <f t="shared" si="0"/>
        <v>32.29</v>
      </c>
      <c r="I13" s="385">
        <f t="shared" si="1"/>
        <v>282.70999999999998</v>
      </c>
      <c r="J13" s="274"/>
    </row>
    <row r="14" spans="1:10" s="112" customFormat="1" ht="45" customHeight="1" x14ac:dyDescent="0.25">
      <c r="A14" s="89">
        <v>8</v>
      </c>
      <c r="B14" s="294" t="s">
        <v>49</v>
      </c>
      <c r="C14" s="386">
        <v>315</v>
      </c>
      <c r="D14" s="775">
        <v>9.4499999999999993</v>
      </c>
      <c r="E14" s="776">
        <v>22.84</v>
      </c>
      <c r="F14" s="387">
        <v>0</v>
      </c>
      <c r="G14" s="384">
        <v>0</v>
      </c>
      <c r="H14" s="384">
        <f t="shared" si="0"/>
        <v>32.29</v>
      </c>
      <c r="I14" s="385">
        <f t="shared" si="1"/>
        <v>282.70999999999998</v>
      </c>
      <c r="J14" s="274"/>
    </row>
    <row r="15" spans="1:10" s="112" customFormat="1" ht="45" customHeight="1" thickBot="1" x14ac:dyDescent="0.3">
      <c r="A15" s="782">
        <v>9</v>
      </c>
      <c r="B15" s="783" t="s">
        <v>49</v>
      </c>
      <c r="C15" s="784">
        <v>315</v>
      </c>
      <c r="D15" s="785">
        <v>9.4499999999999993</v>
      </c>
      <c r="E15" s="785">
        <v>22.84</v>
      </c>
      <c r="F15" s="785">
        <v>0</v>
      </c>
      <c r="G15" s="786">
        <v>0</v>
      </c>
      <c r="H15" s="786">
        <f t="shared" si="0"/>
        <v>32.29</v>
      </c>
      <c r="I15" s="787">
        <f t="shared" si="1"/>
        <v>282.70999999999998</v>
      </c>
      <c r="J15" s="788"/>
    </row>
    <row r="16" spans="1:10" s="36" customFormat="1" ht="39.950000000000003" customHeight="1" thickBot="1" x14ac:dyDescent="0.25">
      <c r="A16" s="720" t="s">
        <v>11</v>
      </c>
      <c r="B16" s="721"/>
      <c r="C16" s="316">
        <f>SUM(C7:C15)</f>
        <v>2925</v>
      </c>
      <c r="D16" s="316">
        <f>SUM(D7:D15)</f>
        <v>87.750000000000014</v>
      </c>
      <c r="E16" s="316">
        <f>SUM(E7:E15)</f>
        <v>68.52</v>
      </c>
      <c r="F16" s="316">
        <f>SUM(F7:F15)</f>
        <v>48.94</v>
      </c>
      <c r="G16" s="316">
        <f>SUM(G7:G15)</f>
        <v>56.699999999999996</v>
      </c>
      <c r="H16" s="316">
        <f>SUM(H7:H15)</f>
        <v>261.90999999999997</v>
      </c>
      <c r="I16" s="316">
        <f>SUM(I7:I15)</f>
        <v>2663.09</v>
      </c>
      <c r="J16" s="317" t="s">
        <v>44</v>
      </c>
    </row>
    <row r="17" spans="1:10" x14ac:dyDescent="0.2">
      <c r="A17" s="85"/>
      <c r="B17" s="87"/>
      <c r="C17" s="88"/>
      <c r="D17" s="88"/>
      <c r="E17" s="88"/>
      <c r="F17" s="88"/>
      <c r="G17" s="88"/>
      <c r="H17" s="88"/>
      <c r="I17" s="88"/>
      <c r="J17" s="86"/>
    </row>
    <row r="18" spans="1:10" x14ac:dyDescent="0.2">
      <c r="A18" s="31"/>
      <c r="B18" s="17"/>
      <c r="C18" s="30"/>
      <c r="D18" s="30"/>
      <c r="E18" s="30"/>
      <c r="F18" s="30"/>
      <c r="G18" s="30"/>
      <c r="H18" s="30"/>
      <c r="I18" s="30"/>
      <c r="J18" s="22"/>
    </row>
    <row r="19" spans="1:10" x14ac:dyDescent="0.2">
      <c r="A19" s="31"/>
      <c r="B19" s="17"/>
      <c r="C19" s="30"/>
      <c r="D19" s="30"/>
      <c r="E19" s="30"/>
      <c r="F19" s="30"/>
      <c r="G19" s="30"/>
      <c r="H19" s="30"/>
      <c r="I19" s="30"/>
      <c r="J19" s="22"/>
    </row>
    <row r="20" spans="1:10" x14ac:dyDescent="0.2">
      <c r="A20" s="31"/>
      <c r="B20" s="22" t="str">
        <f>AIP!C20</f>
        <v>SR. HERNAN JOSE TORRES ROMERO</v>
      </c>
      <c r="C20" s="30"/>
      <c r="D20" s="30" t="str">
        <f>AIP!F20</f>
        <v>LICDO. NAHIN ARNELGE FERRUFINO BENITEZ</v>
      </c>
      <c r="E20" s="30"/>
      <c r="F20" s="30"/>
      <c r="G20" s="30"/>
      <c r="H20" s="30" t="str">
        <f>AIP!J20</f>
        <v>LICDO. GLORIA ISABEL GONZALEZ</v>
      </c>
      <c r="I20" s="30"/>
      <c r="J20" s="22"/>
    </row>
    <row r="21" spans="1:10" x14ac:dyDescent="0.2">
      <c r="A21" s="31"/>
      <c r="B21" s="22" t="str">
        <f>AIP!C21</f>
        <v>SINDICO MPAL.</v>
      </c>
      <c r="C21" s="30"/>
      <c r="D21" s="30" t="str">
        <f>AIP!F21</f>
        <v>ALCALDE MPAL.</v>
      </c>
      <c r="E21" s="30"/>
      <c r="F21" s="30"/>
      <c r="G21" s="30"/>
      <c r="H21" s="30" t="str">
        <f>AIP!J21</f>
        <v>CONTADORA MPAL</v>
      </c>
      <c r="I21" s="30"/>
      <c r="J21" s="22"/>
    </row>
    <row r="22" spans="1:10" x14ac:dyDescent="0.2">
      <c r="A22" s="31"/>
      <c r="B22" s="17"/>
      <c r="C22" s="30"/>
      <c r="D22" s="30"/>
      <c r="E22" s="30"/>
      <c r="F22" s="30"/>
      <c r="G22" s="30"/>
      <c r="H22" s="30"/>
      <c r="I22" s="30"/>
      <c r="J22" s="22"/>
    </row>
    <row r="23" spans="1:10" x14ac:dyDescent="0.2">
      <c r="A23" s="31"/>
      <c r="B23" s="17"/>
      <c r="C23" s="30"/>
      <c r="D23" s="30"/>
      <c r="E23" s="30"/>
      <c r="F23" s="30"/>
      <c r="G23" s="30"/>
      <c r="H23" s="30"/>
      <c r="I23" s="30"/>
      <c r="J23" s="22"/>
    </row>
    <row r="24" spans="1:10" s="56" customFormat="1" ht="15.75" x14ac:dyDescent="0.25"/>
    <row r="25" spans="1:10" s="56" customFormat="1" ht="15.75" x14ac:dyDescent="0.25">
      <c r="B25" s="884" t="str">
        <f>AIP!D24</f>
        <v>LICDA. CARINA PATRICIA FLORES VASQUEZ</v>
      </c>
      <c r="C25" s="101"/>
      <c r="F25" s="886" t="str">
        <f>AIP!I24</f>
        <v>SR.MARIO ALBERTO  DIAZ</v>
      </c>
    </row>
    <row r="26" spans="1:10" s="56" customFormat="1" ht="15.75" x14ac:dyDescent="0.25">
      <c r="B26" s="885" t="str">
        <f>AIP!D25</f>
        <v>JEFE DE DESARROLLO HUMANO</v>
      </c>
      <c r="C26" s="722"/>
      <c r="F26" s="886" t="str">
        <f>AIP!I25</f>
        <v>TESORERO MPAL.</v>
      </c>
    </row>
  </sheetData>
  <mergeCells count="3">
    <mergeCell ref="A16:B16"/>
    <mergeCell ref="B26:C26"/>
    <mergeCell ref="A6:J6"/>
  </mergeCells>
  <pageMargins left="0.59055118110236227" right="0" top="0.31496062992125984" bottom="7.874015748031496E-2" header="0.31496062992125984" footer="0.11811023622047245"/>
  <pageSetup paperSize="5" scale="50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1:J26"/>
  <sheetViews>
    <sheetView view="pageLayout" topLeftCell="A4" zoomScale="70" zoomScaleNormal="70" zoomScalePageLayoutView="70" workbookViewId="0">
      <selection activeCell="C14" sqref="C14"/>
    </sheetView>
  </sheetViews>
  <sheetFormatPr baseColWidth="10" defaultRowHeight="12.75" x14ac:dyDescent="0.2"/>
  <cols>
    <col min="1" max="1" width="5.42578125" style="6" customWidth="1"/>
    <col min="2" max="2" width="19.140625" style="155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4.42578125" style="6" customWidth="1"/>
    <col min="9" max="9" width="15.140625" style="6" customWidth="1"/>
    <col min="10" max="10" width="30.140625" style="6" customWidth="1"/>
    <col min="11" max="16384" width="11.42578125" style="6"/>
  </cols>
  <sheetData>
    <row r="1" spans="1:10" ht="18.75" x14ac:dyDescent="0.3">
      <c r="A1" s="64"/>
      <c r="B1" s="37"/>
      <c r="C1" s="37"/>
      <c r="D1" s="37"/>
      <c r="E1" s="789" t="str">
        <f>POLICIA1!C3</f>
        <v>PLANILLA DE SUELDO DEL MES ABRIL 2019</v>
      </c>
      <c r="F1" s="34"/>
      <c r="G1" s="34"/>
      <c r="I1" s="38"/>
      <c r="J1" s="65"/>
    </row>
    <row r="2" spans="1:10" ht="15.75" customHeight="1" thickBot="1" x14ac:dyDescent="0.3">
      <c r="A2" s="64"/>
      <c r="B2" s="160"/>
      <c r="C2" s="34"/>
      <c r="D2" s="34"/>
      <c r="E2" s="34"/>
      <c r="F2" s="34"/>
      <c r="G2" s="34"/>
      <c r="H2" s="65"/>
      <c r="I2" s="65"/>
      <c r="J2" s="20"/>
    </row>
    <row r="3" spans="1:10" ht="87.75" customHeight="1" thickBot="1" x14ac:dyDescent="0.25">
      <c r="A3" s="42" t="s">
        <v>13</v>
      </c>
      <c r="B3" s="256" t="s">
        <v>28</v>
      </c>
      <c r="C3" s="44" t="s">
        <v>14</v>
      </c>
      <c r="D3" s="43" t="s">
        <v>15</v>
      </c>
      <c r="E3" s="44" t="s">
        <v>16</v>
      </c>
      <c r="F3" s="44" t="s">
        <v>20</v>
      </c>
      <c r="G3" s="44" t="s">
        <v>10</v>
      </c>
      <c r="H3" s="44" t="s">
        <v>17</v>
      </c>
      <c r="I3" s="44" t="s">
        <v>18</v>
      </c>
      <c r="J3" s="62" t="s">
        <v>19</v>
      </c>
    </row>
    <row r="4" spans="1:10" ht="37.5" customHeight="1" thickBot="1" x14ac:dyDescent="0.25">
      <c r="A4" s="726" t="s">
        <v>96</v>
      </c>
      <c r="B4" s="727"/>
      <c r="C4" s="727"/>
      <c r="D4" s="727"/>
      <c r="E4" s="727"/>
      <c r="F4" s="727"/>
      <c r="G4" s="727"/>
      <c r="H4" s="727"/>
      <c r="I4" s="727"/>
      <c r="J4" s="728"/>
    </row>
    <row r="5" spans="1:10" ht="36.75" hidden="1" customHeight="1" x14ac:dyDescent="0.25">
      <c r="A5" s="108">
        <v>10</v>
      </c>
      <c r="B5" s="257"/>
      <c r="C5" s="146"/>
      <c r="D5" s="123"/>
      <c r="E5" s="123"/>
      <c r="F5" s="123"/>
      <c r="G5" s="123"/>
      <c r="H5" s="129" t="e">
        <f>#N/A</f>
        <v>#N/A</v>
      </c>
      <c r="I5" s="129" t="e">
        <f>#N/A</f>
        <v>#N/A</v>
      </c>
      <c r="J5" s="124"/>
    </row>
    <row r="6" spans="1:10" ht="45" customHeight="1" x14ac:dyDescent="0.2">
      <c r="A6" s="279">
        <v>1</v>
      </c>
      <c r="B6" s="296" t="s">
        <v>62</v>
      </c>
      <c r="C6" s="374">
        <v>360</v>
      </c>
      <c r="D6" s="375">
        <v>10.8</v>
      </c>
      <c r="E6" s="375">
        <v>26.1</v>
      </c>
      <c r="F6" s="887">
        <v>0</v>
      </c>
      <c r="G6" s="375">
        <v>0</v>
      </c>
      <c r="H6" s="376">
        <f>SUM(D6:G6)</f>
        <v>36.900000000000006</v>
      </c>
      <c r="I6" s="605">
        <f>C6-H6</f>
        <v>323.10000000000002</v>
      </c>
      <c r="J6" s="607"/>
    </row>
    <row r="7" spans="1:10" ht="45" customHeight="1" x14ac:dyDescent="0.2">
      <c r="A7" s="204">
        <v>2</v>
      </c>
      <c r="B7" s="130" t="s">
        <v>49</v>
      </c>
      <c r="C7" s="635">
        <v>315</v>
      </c>
      <c r="D7" s="636">
        <v>9.4499999999999993</v>
      </c>
      <c r="E7" s="636">
        <v>22.84</v>
      </c>
      <c r="F7" s="379">
        <v>0</v>
      </c>
      <c r="G7" s="378">
        <v>0</v>
      </c>
      <c r="H7" s="637">
        <f>SUM(D7:G7)</f>
        <v>32.29</v>
      </c>
      <c r="I7" s="638">
        <f>C7-H7</f>
        <v>282.70999999999998</v>
      </c>
      <c r="J7" s="639"/>
    </row>
    <row r="8" spans="1:10" ht="45" customHeight="1" x14ac:dyDescent="0.2">
      <c r="A8" s="204">
        <v>3</v>
      </c>
      <c r="B8" s="130" t="s">
        <v>49</v>
      </c>
      <c r="C8" s="635">
        <v>315</v>
      </c>
      <c r="D8" s="636">
        <v>9.4499999999999993</v>
      </c>
      <c r="E8" s="636">
        <v>0</v>
      </c>
      <c r="F8" s="379">
        <v>0</v>
      </c>
      <c r="G8" s="378">
        <v>18.899999999999999</v>
      </c>
      <c r="H8" s="637">
        <f>SUM(D8:G8)</f>
        <v>28.349999999999998</v>
      </c>
      <c r="I8" s="638">
        <f>C8-H8</f>
        <v>286.64999999999998</v>
      </c>
      <c r="J8" s="639"/>
    </row>
    <row r="9" spans="1:10" ht="45" customHeight="1" thickBot="1" x14ac:dyDescent="0.25">
      <c r="A9" s="63">
        <v>4</v>
      </c>
      <c r="B9" s="294" t="s">
        <v>49</v>
      </c>
      <c r="C9" s="377">
        <v>310</v>
      </c>
      <c r="D9" s="378">
        <v>9.3000000000000007</v>
      </c>
      <c r="E9" s="378">
        <v>0</v>
      </c>
      <c r="F9" s="379">
        <v>22.48</v>
      </c>
      <c r="G9" s="380">
        <v>0</v>
      </c>
      <c r="H9" s="380">
        <f>SUM(D9:G9)</f>
        <v>31.78</v>
      </c>
      <c r="I9" s="606">
        <f>C9-H9</f>
        <v>278.22000000000003</v>
      </c>
      <c r="J9" s="608"/>
    </row>
    <row r="10" spans="1:10" ht="45.75" customHeight="1" x14ac:dyDescent="0.2">
      <c r="A10" s="279">
        <v>5</v>
      </c>
      <c r="B10" s="294" t="s">
        <v>49</v>
      </c>
      <c r="C10" s="377">
        <v>310</v>
      </c>
      <c r="D10" s="378">
        <v>9.3000000000000007</v>
      </c>
      <c r="E10" s="378">
        <v>0</v>
      </c>
      <c r="F10" s="379">
        <v>22.48</v>
      </c>
      <c r="G10" s="380">
        <v>0</v>
      </c>
      <c r="H10" s="380">
        <f>SUM(D10:G10)</f>
        <v>31.78</v>
      </c>
      <c r="I10" s="606">
        <f>C10-H10</f>
        <v>278.22000000000003</v>
      </c>
      <c r="J10" s="608"/>
    </row>
    <row r="11" spans="1:10" ht="45.75" customHeight="1" x14ac:dyDescent="0.2">
      <c r="A11" s="204">
        <v>6</v>
      </c>
      <c r="B11" s="294" t="s">
        <v>49</v>
      </c>
      <c r="C11" s="377">
        <v>315</v>
      </c>
      <c r="D11" s="378">
        <v>9.4499999999999993</v>
      </c>
      <c r="E11" s="378">
        <v>0</v>
      </c>
      <c r="F11" s="379">
        <v>0</v>
      </c>
      <c r="G11" s="380">
        <v>18.899999999999999</v>
      </c>
      <c r="H11" s="380">
        <f>SUM(D11:G11)</f>
        <v>28.349999999999998</v>
      </c>
      <c r="I11" s="606">
        <f>C11-H11</f>
        <v>286.64999999999998</v>
      </c>
      <c r="J11" s="608"/>
    </row>
    <row r="12" spans="1:10" ht="45.75" customHeight="1" x14ac:dyDescent="0.2">
      <c r="A12" s="204">
        <v>7</v>
      </c>
      <c r="B12" s="294" t="s">
        <v>49</v>
      </c>
      <c r="C12" s="239">
        <v>315</v>
      </c>
      <c r="D12" s="668">
        <v>9.4499999999999993</v>
      </c>
      <c r="E12" s="378">
        <v>0</v>
      </c>
      <c r="F12" s="379">
        <v>22.84</v>
      </c>
      <c r="G12" s="380">
        <v>0</v>
      </c>
      <c r="H12" s="380">
        <f>SUM(D12:G12)</f>
        <v>32.29</v>
      </c>
      <c r="I12" s="606">
        <f>C12-H12</f>
        <v>282.70999999999998</v>
      </c>
      <c r="J12" s="608"/>
    </row>
    <row r="13" spans="1:10" ht="45.75" customHeight="1" x14ac:dyDescent="0.2">
      <c r="A13" s="204">
        <v>8</v>
      </c>
      <c r="B13" s="386" t="s">
        <v>49</v>
      </c>
      <c r="C13" s="387">
        <v>315</v>
      </c>
      <c r="D13" s="668">
        <v>9.4499999999999993</v>
      </c>
      <c r="E13" s="378">
        <v>0</v>
      </c>
      <c r="F13" s="379">
        <v>0</v>
      </c>
      <c r="G13" s="380">
        <v>18.899999999999999</v>
      </c>
      <c r="H13" s="380">
        <f>SUM(D13:G13)</f>
        <v>28.349999999999998</v>
      </c>
      <c r="I13" s="606">
        <f>C13-H13</f>
        <v>286.64999999999998</v>
      </c>
      <c r="J13" s="608"/>
    </row>
    <row r="14" spans="1:10" ht="46.5" customHeight="1" thickBot="1" x14ac:dyDescent="0.25">
      <c r="A14" s="63">
        <v>9</v>
      </c>
      <c r="B14" s="294" t="s">
        <v>49</v>
      </c>
      <c r="C14" s="377">
        <v>310</v>
      </c>
      <c r="D14" s="378">
        <v>9.3000000000000007</v>
      </c>
      <c r="E14" s="378">
        <v>22.48</v>
      </c>
      <c r="F14" s="379">
        <v>0</v>
      </c>
      <c r="G14" s="380">
        <v>0</v>
      </c>
      <c r="H14" s="380">
        <f>SUM(D14:G14)</f>
        <v>31.78</v>
      </c>
      <c r="I14" s="606">
        <f>C14-H14</f>
        <v>278.22000000000003</v>
      </c>
      <c r="J14" s="608"/>
    </row>
    <row r="15" spans="1:10" ht="45" customHeight="1" thickBot="1" x14ac:dyDescent="0.25">
      <c r="A15" s="564">
        <v>10</v>
      </c>
      <c r="B15" s="761" t="s">
        <v>49</v>
      </c>
      <c r="C15" s="888">
        <v>310</v>
      </c>
      <c r="D15" s="889">
        <v>9.3000000000000007</v>
      </c>
      <c r="E15" s="889">
        <v>22.48</v>
      </c>
      <c r="F15" s="890">
        <v>0</v>
      </c>
      <c r="G15" s="891">
        <v>0</v>
      </c>
      <c r="H15" s="891">
        <f>SUM(D15:G15)</f>
        <v>31.78</v>
      </c>
      <c r="I15" s="892">
        <f>C15-H15</f>
        <v>278.22000000000003</v>
      </c>
      <c r="J15" s="893"/>
    </row>
    <row r="16" spans="1:10" ht="31.5" customHeight="1" thickBot="1" x14ac:dyDescent="0.3">
      <c r="A16" s="661"/>
      <c r="B16" s="649"/>
      <c r="C16" s="150">
        <f>SUM(C6:C15)</f>
        <v>3175</v>
      </c>
      <c r="D16" s="150">
        <f>SUM(D6:D15)</f>
        <v>95.25</v>
      </c>
      <c r="E16" s="150">
        <f>SUM(E6:E15)</f>
        <v>93.9</v>
      </c>
      <c r="F16" s="150">
        <f>SUM(F6:F15)</f>
        <v>67.8</v>
      </c>
      <c r="G16" s="150">
        <f t="shared" ref="G16" si="0">SUM(G6:G15)</f>
        <v>56.699999999999996</v>
      </c>
      <c r="H16" s="150">
        <f>SUM(H6:H15)</f>
        <v>313.64999999999998</v>
      </c>
      <c r="I16" s="609">
        <f>SUM(I6:I15)</f>
        <v>2861.3500000000004</v>
      </c>
      <c r="J16" s="610"/>
    </row>
    <row r="17" spans="1:10" x14ac:dyDescent="0.2">
      <c r="A17" s="13"/>
      <c r="C17" s="14"/>
      <c r="D17" s="14"/>
      <c r="E17" s="14"/>
      <c r="F17" s="14"/>
      <c r="G17" s="14"/>
      <c r="H17" s="14"/>
      <c r="I17" s="14"/>
      <c r="J17" s="5"/>
    </row>
    <row r="18" spans="1:10" x14ac:dyDescent="0.2">
      <c r="A18" s="13"/>
      <c r="C18" s="14"/>
      <c r="D18" s="14"/>
      <c r="E18" s="14"/>
      <c r="F18" s="14"/>
      <c r="G18" s="14"/>
      <c r="H18" s="14"/>
      <c r="I18" s="14"/>
      <c r="J18" s="5"/>
    </row>
    <row r="19" spans="1:10" x14ac:dyDescent="0.2">
      <c r="A19" s="13"/>
      <c r="C19" s="14"/>
      <c r="D19" s="14"/>
      <c r="E19" s="14"/>
      <c r="F19" s="14"/>
      <c r="G19" s="14"/>
      <c r="H19" s="14"/>
      <c r="I19" s="14"/>
      <c r="J19" s="5"/>
    </row>
    <row r="20" spans="1:10" x14ac:dyDescent="0.2">
      <c r="A20" s="13"/>
      <c r="C20" s="14"/>
      <c r="D20" s="14"/>
      <c r="E20" s="14"/>
      <c r="F20" s="14"/>
      <c r="G20" s="14"/>
      <c r="H20" s="14"/>
      <c r="I20" s="14"/>
      <c r="J20" s="5"/>
    </row>
    <row r="21" spans="1:10" x14ac:dyDescent="0.2">
      <c r="A21" s="128"/>
      <c r="B21" s="904" t="str">
        <f>POLICIA1!B20</f>
        <v>SR. HERNAN JOSE TORRES ROMERO</v>
      </c>
      <c r="C21" s="80"/>
      <c r="D21" s="80" t="str">
        <f>POLICIA1!D20</f>
        <v>LICDO. NAHIN ARNELGE FERRUFINO BENITEZ</v>
      </c>
      <c r="E21" s="80"/>
      <c r="F21" s="80"/>
      <c r="G21" s="80" t="str">
        <f>POLICIA1!H20</f>
        <v>LICDO. GLORIA ISABEL GONZALEZ</v>
      </c>
      <c r="H21" s="899"/>
      <c r="I21" s="128"/>
      <c r="J21" s="128"/>
    </row>
    <row r="22" spans="1:10" x14ac:dyDescent="0.2">
      <c r="A22" s="1"/>
      <c r="B22" s="250" t="str">
        <f>POLICIA1!B21</f>
        <v>SINDICO MPAL.</v>
      </c>
      <c r="C22" s="3"/>
      <c r="D22" s="3" t="str">
        <f>POLICIA1!D21</f>
        <v>ALCALDE MPAL.</v>
      </c>
      <c r="E22" s="3"/>
      <c r="F22" s="3"/>
      <c r="G22" s="3" t="str">
        <f>POLICIA1!H21</f>
        <v>CONTADORA MPAL</v>
      </c>
      <c r="H22" s="4"/>
      <c r="J22" s="1"/>
    </row>
    <row r="23" spans="1:10" x14ac:dyDescent="0.2">
      <c r="A23" s="1"/>
      <c r="B23" s="250"/>
      <c r="C23" s="3"/>
      <c r="D23" s="3"/>
      <c r="E23" s="3"/>
      <c r="F23" s="370"/>
      <c r="G23" s="370"/>
      <c r="H23" s="4"/>
      <c r="J23" s="1"/>
    </row>
    <row r="24" spans="1:10" x14ac:dyDescent="0.2">
      <c r="A24" s="1"/>
      <c r="B24" s="250"/>
      <c r="C24" s="3"/>
      <c r="D24" s="3"/>
      <c r="E24" s="3"/>
      <c r="F24" s="4"/>
      <c r="G24" s="4"/>
      <c r="H24" s="4"/>
      <c r="I24" s="1"/>
      <c r="J24" s="1"/>
    </row>
    <row r="25" spans="1:10" x14ac:dyDescent="0.2">
      <c r="A25" s="1"/>
      <c r="B25" s="905" t="str">
        <f>POLICIA1!B25</f>
        <v>LICDA. CARINA PATRICIA FLORES VASQUEZ</v>
      </c>
      <c r="C25" s="3"/>
      <c r="D25" s="3"/>
      <c r="E25" s="369" t="str">
        <f>POLICIA1!F25</f>
        <v>SR.MARIO ALBERTO  DIAZ</v>
      </c>
      <c r="F25" s="4"/>
      <c r="G25" s="4"/>
      <c r="H25" s="4"/>
      <c r="I25" s="1"/>
      <c r="J25" s="1"/>
    </row>
    <row r="26" spans="1:10" x14ac:dyDescent="0.2">
      <c r="A26" s="1"/>
      <c r="B26" s="905" t="str">
        <f>POLICIA1!B26</f>
        <v>JEFE DE DESARROLLO HUMANO</v>
      </c>
      <c r="C26" s="3"/>
      <c r="D26" s="3"/>
      <c r="E26" s="369" t="str">
        <f>POLICIA1!F26</f>
        <v>TESORERO MPAL.</v>
      </c>
      <c r="F26" s="4"/>
      <c r="G26" s="4"/>
      <c r="H26" s="4"/>
      <c r="I26" s="1"/>
      <c r="J26" s="1"/>
    </row>
  </sheetData>
  <mergeCells count="1">
    <mergeCell ref="A4:J4"/>
  </mergeCells>
  <printOptions horizontalCentered="1"/>
  <pageMargins left="0.25" right="0.25" top="0.75" bottom="0.75" header="0.3" footer="0.3"/>
  <pageSetup paperSize="5"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2:Y36"/>
  <sheetViews>
    <sheetView topLeftCell="B1" zoomScale="66" zoomScaleNormal="66" workbookViewId="0">
      <selection activeCell="G8" sqref="G8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4" width="16" style="6" customWidth="1"/>
    <col min="5" max="5" width="13.7109375" style="6" customWidth="1"/>
    <col min="6" max="6" width="14.42578125" style="6" customWidth="1"/>
    <col min="7" max="7" width="14.5703125" style="41" customWidth="1"/>
    <col min="8" max="8" width="13" style="6" customWidth="1"/>
    <col min="9" max="9" width="15.5703125" style="6" customWidth="1"/>
    <col min="10" max="10" width="13.42578125" style="6" customWidth="1"/>
    <col min="11" max="11" width="16.28515625" style="6" customWidth="1"/>
    <col min="12" max="12" width="19.85546875" style="6" customWidth="1"/>
    <col min="13" max="13" width="37.140625" style="6" customWidth="1"/>
    <col min="14" max="16384" width="11.42578125" style="6"/>
  </cols>
  <sheetData>
    <row r="2" spans="2:25" ht="23.25" customHeight="1" x14ac:dyDescent="0.25">
      <c r="F2" s="790" t="s">
        <v>169</v>
      </c>
    </row>
    <row r="3" spans="2:25" ht="13.5" thickBot="1" x14ac:dyDescent="0.25"/>
    <row r="4" spans="2:25" ht="57" customHeight="1" thickBot="1" x14ac:dyDescent="0.25">
      <c r="B4" s="218" t="s">
        <v>13</v>
      </c>
      <c r="C4" s="219" t="s">
        <v>1</v>
      </c>
      <c r="D4" s="219" t="s">
        <v>21</v>
      </c>
      <c r="E4" s="219" t="s">
        <v>2</v>
      </c>
      <c r="F4" s="219" t="s">
        <v>16</v>
      </c>
      <c r="G4" s="219" t="s">
        <v>52</v>
      </c>
      <c r="H4" s="220" t="s">
        <v>0</v>
      </c>
      <c r="I4" s="220" t="s">
        <v>10</v>
      </c>
      <c r="J4" s="220" t="s">
        <v>3</v>
      </c>
      <c r="K4" s="219" t="s">
        <v>25</v>
      </c>
      <c r="L4" s="219" t="s">
        <v>26</v>
      </c>
      <c r="M4" s="221" t="s">
        <v>7</v>
      </c>
      <c r="N4" s="4"/>
      <c r="O4" s="4"/>
    </row>
    <row r="5" spans="2:25" ht="45.75" customHeight="1" thickBot="1" x14ac:dyDescent="0.25">
      <c r="B5" s="730" t="s">
        <v>97</v>
      </c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2"/>
      <c r="N5" s="4"/>
      <c r="O5" s="4"/>
    </row>
    <row r="6" spans="2:25" ht="60" customHeight="1" x14ac:dyDescent="0.2">
      <c r="B6" s="190">
        <v>1</v>
      </c>
      <c r="C6" s="303" t="s">
        <v>73</v>
      </c>
      <c r="D6" s="299">
        <v>465</v>
      </c>
      <c r="E6" s="180">
        <v>13.95</v>
      </c>
      <c r="F6" s="181">
        <v>33.71</v>
      </c>
      <c r="G6" s="181">
        <v>0</v>
      </c>
      <c r="H6" s="153">
        <v>0</v>
      </c>
      <c r="I6" s="153">
        <v>0</v>
      </c>
      <c r="J6" s="153">
        <v>0</v>
      </c>
      <c r="K6" s="154">
        <f>SUM(E6:J6)</f>
        <v>47.66</v>
      </c>
      <c r="L6" s="154">
        <f>(D6-K6)</f>
        <v>417.34000000000003</v>
      </c>
      <c r="M6" s="182"/>
      <c r="N6" s="4"/>
      <c r="O6" s="4"/>
      <c r="V6" s="7"/>
      <c r="W6" s="7"/>
      <c r="X6" s="7"/>
      <c r="Y6" s="7"/>
    </row>
    <row r="7" spans="2:25" ht="60" customHeight="1" thickBot="1" x14ac:dyDescent="0.25">
      <c r="B7" s="89">
        <v>2</v>
      </c>
      <c r="C7" s="300" t="s">
        <v>144</v>
      </c>
      <c r="D7" s="292">
        <v>370</v>
      </c>
      <c r="E7" s="138">
        <v>11.1</v>
      </c>
      <c r="F7" s="139" t="s">
        <v>61</v>
      </c>
      <c r="G7" s="139">
        <v>0</v>
      </c>
      <c r="H7" s="111">
        <v>27.75</v>
      </c>
      <c r="I7" s="111">
        <v>0</v>
      </c>
      <c r="J7" s="111">
        <v>0</v>
      </c>
      <c r="K7" s="109">
        <f>SUM(E7:J7)</f>
        <v>38.85</v>
      </c>
      <c r="L7" s="109">
        <f>(D7-K7)</f>
        <v>331.15</v>
      </c>
      <c r="M7" s="82"/>
      <c r="N7" s="4"/>
      <c r="O7" s="4"/>
    </row>
    <row r="8" spans="2:25" ht="60" customHeight="1" x14ac:dyDescent="0.2">
      <c r="B8" s="190">
        <v>3</v>
      </c>
      <c r="C8" s="300" t="s">
        <v>73</v>
      </c>
      <c r="D8" s="292">
        <v>360</v>
      </c>
      <c r="E8" s="138">
        <v>10.8</v>
      </c>
      <c r="F8" s="139">
        <v>26.1</v>
      </c>
      <c r="G8" s="139">
        <v>0</v>
      </c>
      <c r="H8" s="110">
        <v>0</v>
      </c>
      <c r="I8" s="110">
        <v>0</v>
      </c>
      <c r="J8" s="110">
        <v>0</v>
      </c>
      <c r="K8" s="109">
        <f>SUM(E8:J8)</f>
        <v>36.900000000000006</v>
      </c>
      <c r="L8" s="109">
        <f>(D8-K8)</f>
        <v>323.10000000000002</v>
      </c>
      <c r="M8" s="82"/>
      <c r="N8" s="4"/>
      <c r="O8" s="4"/>
    </row>
    <row r="9" spans="2:25" ht="60" customHeight="1" thickBot="1" x14ac:dyDescent="0.25">
      <c r="B9" s="89">
        <v>4</v>
      </c>
      <c r="C9" s="294" t="s">
        <v>145</v>
      </c>
      <c r="D9" s="304">
        <v>600</v>
      </c>
      <c r="E9" s="212">
        <v>18</v>
      </c>
      <c r="F9" s="212">
        <v>43.5</v>
      </c>
      <c r="G9" s="212">
        <v>0</v>
      </c>
      <c r="H9" s="109">
        <v>0</v>
      </c>
      <c r="I9" s="349">
        <v>0</v>
      </c>
      <c r="J9" s="235">
        <v>24.32</v>
      </c>
      <c r="K9" s="149">
        <f>SUM(E9:J9)</f>
        <v>85.82</v>
      </c>
      <c r="L9" s="109">
        <f>(D9-K9)</f>
        <v>514.18000000000006</v>
      </c>
      <c r="M9" s="82"/>
      <c r="N9" s="4"/>
      <c r="O9" s="4"/>
    </row>
    <row r="10" spans="2:25" ht="41.25" customHeight="1" thickBot="1" x14ac:dyDescent="0.25">
      <c r="B10" s="730" t="s">
        <v>68</v>
      </c>
      <c r="C10" s="731"/>
      <c r="D10" s="731"/>
      <c r="E10" s="731"/>
      <c r="F10" s="731"/>
      <c r="G10" s="731"/>
      <c r="H10" s="731"/>
      <c r="I10" s="731"/>
      <c r="J10" s="731"/>
      <c r="K10" s="731"/>
      <c r="L10" s="731"/>
      <c r="M10" s="732"/>
      <c r="N10" s="4"/>
      <c r="O10" s="4"/>
    </row>
    <row r="11" spans="2:25" ht="60" customHeight="1" x14ac:dyDescent="0.2">
      <c r="B11" s="279">
        <v>5</v>
      </c>
      <c r="C11" s="296" t="s">
        <v>146</v>
      </c>
      <c r="D11" s="153">
        <v>515</v>
      </c>
      <c r="E11" s="824">
        <v>15.45</v>
      </c>
      <c r="F11" s="825" t="s">
        <v>42</v>
      </c>
      <c r="G11" s="826">
        <v>0</v>
      </c>
      <c r="H11" s="827">
        <v>0</v>
      </c>
      <c r="I11" s="828">
        <v>30.9</v>
      </c>
      <c r="J11" s="827">
        <v>0</v>
      </c>
      <c r="K11" s="154">
        <f t="shared" ref="K11:K17" si="0">SUM(E11:J11)</f>
        <v>46.349999999999994</v>
      </c>
      <c r="L11" s="154">
        <f>(D11-K11)</f>
        <v>468.65</v>
      </c>
      <c r="M11" s="829"/>
      <c r="N11" s="4"/>
      <c r="O11" s="4"/>
    </row>
    <row r="12" spans="2:25" ht="60" customHeight="1" x14ac:dyDescent="0.2">
      <c r="B12" s="204">
        <v>6</v>
      </c>
      <c r="C12" s="130" t="s">
        <v>90</v>
      </c>
      <c r="D12" s="110">
        <v>390</v>
      </c>
      <c r="E12" s="236">
        <v>11.7</v>
      </c>
      <c r="F12" s="237">
        <v>0</v>
      </c>
      <c r="G12" s="268">
        <v>28.28</v>
      </c>
      <c r="H12" s="203">
        <v>0</v>
      </c>
      <c r="I12" s="238">
        <v>0</v>
      </c>
      <c r="J12" s="203">
        <v>0</v>
      </c>
      <c r="K12" s="148">
        <f t="shared" si="0"/>
        <v>39.980000000000004</v>
      </c>
      <c r="L12" s="149">
        <f>(D12-K12)</f>
        <v>350.02</v>
      </c>
      <c r="M12" s="246"/>
      <c r="N12" s="4"/>
      <c r="O12" s="4"/>
    </row>
    <row r="13" spans="2:25" ht="60" customHeight="1" x14ac:dyDescent="0.2">
      <c r="B13" s="63">
        <v>7</v>
      </c>
      <c r="C13" s="294" t="s">
        <v>46</v>
      </c>
      <c r="D13" s="111">
        <v>510</v>
      </c>
      <c r="E13" s="240">
        <v>15.3</v>
      </c>
      <c r="F13" s="240">
        <v>36.979999999999997</v>
      </c>
      <c r="G13" s="194">
        <v>0</v>
      </c>
      <c r="H13" s="239">
        <v>0</v>
      </c>
      <c r="I13" s="239">
        <v>0</v>
      </c>
      <c r="J13" s="239">
        <v>0</v>
      </c>
      <c r="K13" s="148">
        <f t="shared" si="0"/>
        <v>52.28</v>
      </c>
      <c r="L13" s="149">
        <f>(D13-K13)</f>
        <v>457.72</v>
      </c>
      <c r="M13" s="217"/>
      <c r="N13" s="4"/>
      <c r="O13" s="4"/>
    </row>
    <row r="14" spans="2:25" ht="60" customHeight="1" x14ac:dyDescent="0.2">
      <c r="B14" s="63">
        <v>8</v>
      </c>
      <c r="C14" s="675" t="s">
        <v>46</v>
      </c>
      <c r="D14" s="676">
        <v>510</v>
      </c>
      <c r="E14" s="676">
        <v>15.3</v>
      </c>
      <c r="F14" s="676">
        <v>36.979999999999997</v>
      </c>
      <c r="G14" s="676">
        <v>0</v>
      </c>
      <c r="H14" s="239">
        <v>0</v>
      </c>
      <c r="I14" s="239">
        <v>0</v>
      </c>
      <c r="J14" s="239">
        <v>0</v>
      </c>
      <c r="K14" s="148">
        <f t="shared" si="0"/>
        <v>52.28</v>
      </c>
      <c r="L14" s="149">
        <f>(D14-K14)</f>
        <v>457.72</v>
      </c>
      <c r="M14" s="217"/>
      <c r="N14" s="4"/>
      <c r="O14" s="4"/>
    </row>
    <row r="15" spans="2:25" ht="60" customHeight="1" x14ac:dyDescent="0.2">
      <c r="B15" s="63">
        <v>9</v>
      </c>
      <c r="C15" s="294" t="s">
        <v>77</v>
      </c>
      <c r="D15" s="111">
        <v>360</v>
      </c>
      <c r="E15" s="240">
        <v>10.8</v>
      </c>
      <c r="F15" s="240">
        <v>26.1</v>
      </c>
      <c r="G15" s="194">
        <v>0</v>
      </c>
      <c r="H15" s="239">
        <v>0</v>
      </c>
      <c r="I15" s="239">
        <v>0</v>
      </c>
      <c r="J15" s="239">
        <v>0</v>
      </c>
      <c r="K15" s="148">
        <f t="shared" si="0"/>
        <v>36.900000000000006</v>
      </c>
      <c r="L15" s="149">
        <f>(D15-K15)</f>
        <v>323.10000000000002</v>
      </c>
      <c r="M15" s="278"/>
      <c r="N15" s="4"/>
      <c r="O15" s="4"/>
    </row>
    <row r="16" spans="2:25" ht="60" customHeight="1" x14ac:dyDescent="0.2">
      <c r="B16" s="63">
        <v>10</v>
      </c>
      <c r="C16" s="294" t="s">
        <v>77</v>
      </c>
      <c r="D16" s="673">
        <v>360</v>
      </c>
      <c r="E16" s="674">
        <v>10.8</v>
      </c>
      <c r="F16" s="674">
        <v>26.1</v>
      </c>
      <c r="G16" s="194">
        <v>0</v>
      </c>
      <c r="H16" s="239">
        <v>0</v>
      </c>
      <c r="I16" s="239">
        <v>0</v>
      </c>
      <c r="J16" s="239">
        <v>0</v>
      </c>
      <c r="K16" s="148">
        <f t="shared" si="0"/>
        <v>36.900000000000006</v>
      </c>
      <c r="L16" s="149">
        <f>(D16-K16)</f>
        <v>323.10000000000002</v>
      </c>
      <c r="M16" s="217"/>
      <c r="N16" s="4"/>
      <c r="O16" s="4"/>
    </row>
    <row r="17" spans="2:15" ht="60" customHeight="1" thickBot="1" x14ac:dyDescent="0.25">
      <c r="B17" s="830">
        <v>11</v>
      </c>
      <c r="C17" s="783" t="s">
        <v>91</v>
      </c>
      <c r="D17" s="831">
        <v>390</v>
      </c>
      <c r="E17" s="832">
        <v>11.7</v>
      </c>
      <c r="F17" s="832">
        <v>0</v>
      </c>
      <c r="G17" s="833">
        <v>28.28</v>
      </c>
      <c r="H17" s="834">
        <v>0</v>
      </c>
      <c r="I17" s="834">
        <v>0</v>
      </c>
      <c r="J17" s="834">
        <v>0</v>
      </c>
      <c r="K17" s="835">
        <f t="shared" si="0"/>
        <v>39.980000000000004</v>
      </c>
      <c r="L17" s="836">
        <f>(D17-K17)</f>
        <v>350.02</v>
      </c>
      <c r="M17" s="672"/>
      <c r="N17" s="4"/>
      <c r="O17" s="4"/>
    </row>
    <row r="18" spans="2:15" ht="54.95" customHeight="1" thickBot="1" x14ac:dyDescent="0.25">
      <c r="B18" s="720" t="s">
        <v>54</v>
      </c>
      <c r="C18" s="721"/>
      <c r="D18" s="125">
        <f>SUM(D6:D17)</f>
        <v>4830</v>
      </c>
      <c r="E18" s="125">
        <f>SUM(E6:E17)</f>
        <v>144.89999999999998</v>
      </c>
      <c r="F18" s="125">
        <f>SUM(F6:F17)</f>
        <v>229.46999999999997</v>
      </c>
      <c r="G18" s="125">
        <f>SUM(G6:G17)</f>
        <v>56.56</v>
      </c>
      <c r="H18" s="125">
        <f>SUM(H6:H17)</f>
        <v>27.75</v>
      </c>
      <c r="I18" s="125">
        <f>SUM(I6:I17)</f>
        <v>30.9</v>
      </c>
      <c r="J18" s="125">
        <f>SUM(J6:J17)</f>
        <v>24.32</v>
      </c>
      <c r="K18" s="125">
        <f>SUM(K6:K17)</f>
        <v>513.9</v>
      </c>
      <c r="L18" s="125">
        <f>SUM(L6:L17)</f>
        <v>4316.1000000000004</v>
      </c>
      <c r="M18" s="106" t="s">
        <v>111</v>
      </c>
      <c r="N18" s="4"/>
    </row>
    <row r="19" spans="2:15" ht="23.25" customHeight="1" x14ac:dyDescent="0.2">
      <c r="B19" s="57"/>
      <c r="C19" s="197"/>
      <c r="D19" s="83"/>
      <c r="E19" s="83"/>
      <c r="F19" s="83"/>
      <c r="G19" s="213"/>
      <c r="H19" s="83"/>
      <c r="I19" s="83"/>
      <c r="J19" s="83"/>
      <c r="K19" s="83"/>
      <c r="L19" s="83"/>
      <c r="M19" s="197"/>
      <c r="N19" s="4"/>
    </row>
    <row r="20" spans="2:15" ht="23.25" customHeight="1" x14ac:dyDescent="0.2">
      <c r="B20" s="57"/>
      <c r="C20" s="197"/>
      <c r="D20" s="83"/>
      <c r="E20" s="83"/>
      <c r="F20" s="83"/>
      <c r="G20" s="213"/>
      <c r="H20" s="83"/>
      <c r="I20" s="83"/>
      <c r="J20" s="83"/>
      <c r="K20" s="83"/>
      <c r="L20" s="83"/>
      <c r="M20" s="197"/>
      <c r="N20" s="4"/>
    </row>
    <row r="21" spans="2:15" ht="23.25" customHeight="1" x14ac:dyDescent="0.2">
      <c r="B21" s="57"/>
      <c r="C21" s="197" t="str">
        <f>'POLICIAS 2'!B21</f>
        <v>SR. HERNAN JOSE TORRES ROMERO</v>
      </c>
      <c r="D21" s="83"/>
      <c r="E21" s="83"/>
      <c r="F21" s="83" t="str">
        <f>'POLICIAS 2'!D21</f>
        <v>LICDO. NAHIN ARNELGE FERRUFINO BENITEZ</v>
      </c>
      <c r="G21" s="213"/>
      <c r="H21" s="83"/>
      <c r="I21" s="83"/>
      <c r="J21" s="83" t="str">
        <f>'POLICIAS 2'!G21</f>
        <v>LICDO. GLORIA ISABEL GONZALEZ</v>
      </c>
      <c r="K21" s="83"/>
      <c r="L21" s="83"/>
      <c r="M21" s="83" t="str">
        <f>'POLICIAS 2'!B25</f>
        <v>LICDA. CARINA PATRICIA FLORES VASQUEZ</v>
      </c>
      <c r="N21" s="4"/>
    </row>
    <row r="22" spans="2:15" ht="23.25" customHeight="1" x14ac:dyDescent="0.2">
      <c r="B22" s="57"/>
      <c r="C22" s="197" t="str">
        <f>'POLICIAS 2'!B22</f>
        <v>SINDICO MPAL.</v>
      </c>
      <c r="D22" s="83"/>
      <c r="E22" s="83"/>
      <c r="F22" s="83" t="str">
        <f>'POLICIAS 2'!D22</f>
        <v>ALCALDE MPAL.</v>
      </c>
      <c r="G22" s="213"/>
      <c r="H22" s="83"/>
      <c r="I22" s="83"/>
      <c r="J22" s="83" t="str">
        <f>'POLICIAS 2'!G22</f>
        <v>CONTADORA MPAL</v>
      </c>
      <c r="K22" s="83"/>
      <c r="L22" s="83"/>
      <c r="M22" s="83" t="str">
        <f>'POLICIAS 2'!B26</f>
        <v>JEFE DE DESARROLLO HUMANO</v>
      </c>
      <c r="N22" s="4"/>
    </row>
    <row r="23" spans="2:15" ht="23.25" customHeight="1" x14ac:dyDescent="0.2">
      <c r="B23" s="57"/>
      <c r="C23" s="197"/>
      <c r="D23" s="83"/>
      <c r="E23" s="83"/>
      <c r="F23" s="83"/>
      <c r="G23" s="213"/>
      <c r="H23" s="83"/>
      <c r="I23" s="83"/>
      <c r="J23" s="83"/>
      <c r="K23" s="83"/>
      <c r="L23" s="83"/>
      <c r="M23" s="197"/>
      <c r="N23" s="4"/>
    </row>
    <row r="24" spans="2:15" ht="23.25" customHeight="1" x14ac:dyDescent="0.2">
      <c r="B24" s="57"/>
      <c r="C24" s="197"/>
      <c r="D24" s="83"/>
      <c r="E24" s="83"/>
      <c r="F24" s="83"/>
      <c r="G24" s="213"/>
      <c r="H24" s="83"/>
      <c r="I24" s="83"/>
      <c r="J24" s="83"/>
      <c r="K24" s="83"/>
      <c r="L24" s="83"/>
      <c r="M24" s="197"/>
      <c r="N24" s="4"/>
    </row>
    <row r="25" spans="2:15" ht="23.25" customHeight="1" x14ac:dyDescent="0.2">
      <c r="B25" s="84"/>
      <c r="C25" s="197"/>
      <c r="D25" s="83" t="str">
        <f>'POLICIAS 2'!E25</f>
        <v>SR.MARIO ALBERTO  DIAZ</v>
      </c>
      <c r="E25" s="83"/>
      <c r="F25" s="83"/>
      <c r="G25" s="213"/>
      <c r="H25" s="83"/>
      <c r="I25" s="83"/>
      <c r="J25" s="83"/>
      <c r="K25" s="83"/>
      <c r="L25" s="83"/>
      <c r="M25" s="197"/>
      <c r="N25" s="4"/>
    </row>
    <row r="26" spans="2:15" ht="23.25" customHeight="1" x14ac:dyDescent="0.2">
      <c r="B26" s="84"/>
      <c r="C26" s="197"/>
      <c r="D26" s="83" t="str">
        <f>'POLICIAS 2'!E26</f>
        <v>TESORERO MPAL.</v>
      </c>
      <c r="E26" s="83"/>
      <c r="F26" s="83"/>
      <c r="G26" s="213"/>
      <c r="H26" s="83"/>
      <c r="I26" s="83"/>
      <c r="J26" s="83"/>
      <c r="K26" s="83"/>
      <c r="L26" s="83"/>
      <c r="M26" s="197"/>
      <c r="N26" s="4"/>
    </row>
    <row r="27" spans="2:15" s="36" customFormat="1" ht="23.25" customHeight="1" x14ac:dyDescent="0.25">
      <c r="B27" s="102"/>
      <c r="C27" s="172"/>
      <c r="D27" s="208"/>
      <c r="E27" s="208"/>
      <c r="F27" s="208"/>
      <c r="G27" s="351"/>
      <c r="H27" s="209"/>
      <c r="I27" s="209"/>
      <c r="J27" s="209"/>
      <c r="K27" s="630"/>
      <c r="L27" s="147"/>
      <c r="M27" s="172"/>
    </row>
    <row r="28" spans="2:15" s="16" customFormat="1" ht="20.25" customHeight="1" x14ac:dyDescent="0.25">
      <c r="B28" s="65"/>
      <c r="C28" s="15"/>
      <c r="D28" s="65"/>
      <c r="E28" s="65"/>
      <c r="F28" s="65"/>
      <c r="G28" s="352"/>
      <c r="H28" s="65"/>
      <c r="I28" s="65"/>
      <c r="J28" s="65"/>
      <c r="K28" s="630"/>
      <c r="L28" s="65"/>
      <c r="M28" s="65"/>
      <c r="N28" s="133"/>
      <c r="O28" s="133"/>
    </row>
    <row r="29" spans="2:15" s="16" customFormat="1" ht="20.25" customHeight="1" x14ac:dyDescent="0.25">
      <c r="B29" s="65"/>
      <c r="C29" s="15"/>
      <c r="D29" s="65"/>
      <c r="E29" s="65"/>
      <c r="F29" s="65"/>
      <c r="G29" s="352"/>
      <c r="H29" s="65"/>
      <c r="I29" s="65"/>
      <c r="J29" s="65"/>
      <c r="K29" s="729"/>
      <c r="L29" s="729"/>
      <c r="M29" s="65"/>
      <c r="N29" s="133"/>
    </row>
    <row r="30" spans="2:15" s="36" customFormat="1" ht="20.25" customHeight="1" x14ac:dyDescent="0.25">
      <c r="B30" s="21"/>
      <c r="D30" s="21"/>
      <c r="E30" s="21"/>
      <c r="G30" s="214"/>
      <c r="H30" s="21"/>
      <c r="I30" s="21"/>
      <c r="J30" s="21"/>
      <c r="N30" s="48"/>
    </row>
    <row r="31" spans="2:15" s="36" customFormat="1" ht="20.25" customHeight="1" x14ac:dyDescent="0.25">
      <c r="B31" s="21"/>
      <c r="D31" s="21"/>
      <c r="E31" s="21"/>
      <c r="G31" s="214"/>
      <c r="H31" s="21"/>
      <c r="I31" s="21"/>
      <c r="J31" s="21"/>
      <c r="N31" s="48"/>
    </row>
    <row r="32" spans="2:15" s="36" customFormat="1" ht="20.25" customHeight="1" x14ac:dyDescent="0.25">
      <c r="B32" s="21"/>
      <c r="C32" s="21"/>
      <c r="D32" s="21"/>
      <c r="E32" s="21"/>
      <c r="F32" s="21"/>
      <c r="G32" s="215"/>
      <c r="H32" s="21"/>
      <c r="I32" s="21"/>
      <c r="J32" s="21"/>
      <c r="L32" s="21"/>
    </row>
    <row r="33" spans="3:10" s="36" customFormat="1" ht="15" x14ac:dyDescent="0.25">
      <c r="C33" s="49"/>
      <c r="D33" s="49"/>
      <c r="E33" s="49"/>
      <c r="F33" s="49"/>
      <c r="G33" s="216"/>
      <c r="H33" s="49"/>
      <c r="I33" s="49"/>
      <c r="J33" s="49"/>
    </row>
    <row r="34" spans="3:10" s="36" customFormat="1" ht="15" x14ac:dyDescent="0.25">
      <c r="C34" s="49"/>
      <c r="D34" s="49"/>
      <c r="E34" s="49"/>
      <c r="F34" s="49"/>
      <c r="G34" s="216"/>
      <c r="H34" s="49"/>
      <c r="I34" s="49"/>
      <c r="J34" s="49"/>
    </row>
    <row r="35" spans="3:10" s="36" customFormat="1" ht="14.25" x14ac:dyDescent="0.2">
      <c r="G35" s="214"/>
    </row>
    <row r="36" spans="3:10" s="36" customFormat="1" ht="14.25" x14ac:dyDescent="0.2">
      <c r="G36" s="214"/>
    </row>
  </sheetData>
  <mergeCells count="4">
    <mergeCell ref="K29:L29"/>
    <mergeCell ref="B18:C18"/>
    <mergeCell ref="B10:M10"/>
    <mergeCell ref="B5:M5"/>
  </mergeCells>
  <printOptions horizontalCentered="1"/>
  <pageMargins left="0.39370078740157483" right="0" top="0.39370078740157483" bottom="3.937007874015748E-2" header="0.23622047244094491" footer="0"/>
  <pageSetup paperSize="5" scale="4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A1:K30"/>
  <sheetViews>
    <sheetView zoomScale="64" zoomScaleNormal="64" workbookViewId="0">
      <selection activeCell="H10" sqref="H10"/>
    </sheetView>
  </sheetViews>
  <sheetFormatPr baseColWidth="10" defaultRowHeight="12.75" x14ac:dyDescent="0.2"/>
  <cols>
    <col min="1" max="1" width="1" style="6" customWidth="1"/>
    <col min="2" max="2" width="5.140625" style="6" customWidth="1"/>
    <col min="3" max="3" width="12.85546875" style="6" customWidth="1"/>
    <col min="4" max="4" width="15.5703125" style="6" customWidth="1"/>
    <col min="5" max="5" width="12.7109375" style="6" customWidth="1"/>
    <col min="6" max="6" width="13" style="6" customWidth="1"/>
    <col min="7" max="7" width="12.7109375" style="6" customWidth="1"/>
    <col min="8" max="8" width="18.140625" style="6" customWidth="1"/>
    <col min="9" max="9" width="17.7109375" style="6" customWidth="1"/>
    <col min="10" max="10" width="34.28515625" style="6" customWidth="1"/>
    <col min="11" max="16384" width="11.42578125" style="6"/>
  </cols>
  <sheetData>
    <row r="1" spans="2:11" s="45" customFormat="1" ht="21" x14ac:dyDescent="0.35">
      <c r="B1" s="186"/>
      <c r="C1" s="79"/>
      <c r="D1" s="54"/>
      <c r="E1" s="54"/>
      <c r="F1" s="54"/>
      <c r="G1" s="54"/>
      <c r="I1" s="102"/>
      <c r="J1" s="6"/>
      <c r="K1" s="81"/>
    </row>
    <row r="2" spans="2:11" s="45" customFormat="1" ht="24.75" customHeight="1" x14ac:dyDescent="0.35">
      <c r="B2" s="186"/>
      <c r="C2" s="79"/>
      <c r="D2" s="54" t="str">
        <f>'SERVICIOS GENERALES'!F2</f>
        <v>PLANILLA DE SUELDO  DE  ABRIL 2019</v>
      </c>
      <c r="E2" s="54"/>
      <c r="F2" s="54"/>
      <c r="G2" s="54"/>
      <c r="I2" s="102"/>
      <c r="J2" s="6"/>
      <c r="K2" s="81"/>
    </row>
    <row r="3" spans="2:11" s="45" customFormat="1" ht="21.75" thickBot="1" x14ac:dyDescent="0.4">
      <c r="B3" s="54"/>
      <c r="C3" s="79"/>
      <c r="D3" s="54"/>
      <c r="E3" s="54"/>
      <c r="F3" s="54"/>
      <c r="G3" s="54"/>
      <c r="H3" s="6"/>
      <c r="I3" s="102"/>
      <c r="J3" s="6"/>
      <c r="K3" s="81"/>
    </row>
    <row r="4" spans="2:11" ht="93.75" customHeight="1" thickBot="1" x14ac:dyDescent="0.25">
      <c r="B4" s="91" t="s">
        <v>13</v>
      </c>
      <c r="C4" s="90" t="s">
        <v>1</v>
      </c>
      <c r="D4" s="90" t="s">
        <v>21</v>
      </c>
      <c r="E4" s="90" t="s">
        <v>2</v>
      </c>
      <c r="F4" s="90" t="s">
        <v>16</v>
      </c>
      <c r="G4" s="90" t="s">
        <v>20</v>
      </c>
      <c r="H4" s="90" t="s">
        <v>25</v>
      </c>
      <c r="I4" s="90" t="s">
        <v>26</v>
      </c>
      <c r="J4" s="92" t="s">
        <v>7</v>
      </c>
    </row>
    <row r="5" spans="2:11" ht="29.25" customHeight="1" thickBot="1" x14ac:dyDescent="0.25">
      <c r="B5" s="734" t="s">
        <v>88</v>
      </c>
      <c r="C5" s="735"/>
      <c r="D5" s="735"/>
      <c r="E5" s="735"/>
      <c r="F5" s="735"/>
      <c r="G5" s="735"/>
      <c r="H5" s="735"/>
      <c r="I5" s="735"/>
      <c r="J5" s="736"/>
    </row>
    <row r="6" spans="2:11" ht="50.1" customHeight="1" x14ac:dyDescent="0.25">
      <c r="B6" s="204">
        <v>1</v>
      </c>
      <c r="C6" s="640" t="s">
        <v>77</v>
      </c>
      <c r="D6" s="641">
        <v>420</v>
      </c>
      <c r="E6" s="642">
        <v>12.6</v>
      </c>
      <c r="F6" s="642">
        <v>30.45</v>
      </c>
      <c r="G6" s="643">
        <v>0</v>
      </c>
      <c r="H6" s="643">
        <f t="shared" ref="H6:H13" si="0">SUM(E6:G6)</f>
        <v>43.05</v>
      </c>
      <c r="I6" s="643">
        <f t="shared" ref="I6:I13" si="1">D6-H6</f>
        <v>376.95</v>
      </c>
      <c r="J6" s="644"/>
    </row>
    <row r="7" spans="2:11" ht="50.1" customHeight="1" x14ac:dyDescent="0.25">
      <c r="B7" s="63">
        <v>2</v>
      </c>
      <c r="C7" s="502" t="s">
        <v>77</v>
      </c>
      <c r="D7" s="389">
        <v>360</v>
      </c>
      <c r="E7" s="592">
        <v>10.8</v>
      </c>
      <c r="F7" s="592">
        <v>26.1</v>
      </c>
      <c r="G7" s="512">
        <v>0</v>
      </c>
      <c r="H7" s="512">
        <f t="shared" si="0"/>
        <v>36.900000000000006</v>
      </c>
      <c r="I7" s="512">
        <f t="shared" si="1"/>
        <v>323.10000000000002</v>
      </c>
      <c r="J7" s="628"/>
    </row>
    <row r="8" spans="2:11" ht="50.1" customHeight="1" x14ac:dyDescent="0.25">
      <c r="B8" s="204">
        <v>3</v>
      </c>
      <c r="C8" s="502" t="s">
        <v>77</v>
      </c>
      <c r="D8" s="389">
        <v>360</v>
      </c>
      <c r="E8" s="592">
        <v>10.8</v>
      </c>
      <c r="F8" s="592">
        <v>0</v>
      </c>
      <c r="G8" s="512">
        <v>0</v>
      </c>
      <c r="H8" s="512">
        <f t="shared" si="0"/>
        <v>10.8</v>
      </c>
      <c r="I8" s="512">
        <f t="shared" si="1"/>
        <v>349.2</v>
      </c>
      <c r="J8" s="628"/>
    </row>
    <row r="9" spans="2:11" ht="50.1" customHeight="1" x14ac:dyDescent="0.25">
      <c r="B9" s="63">
        <v>4</v>
      </c>
      <c r="C9" s="502" t="s">
        <v>77</v>
      </c>
      <c r="D9" s="389">
        <v>360</v>
      </c>
      <c r="E9" s="592">
        <v>10.8</v>
      </c>
      <c r="F9" s="592">
        <v>26.1</v>
      </c>
      <c r="G9" s="512">
        <v>0</v>
      </c>
      <c r="H9" s="512">
        <f t="shared" si="0"/>
        <v>36.900000000000006</v>
      </c>
      <c r="I9" s="512">
        <f t="shared" si="1"/>
        <v>323.10000000000002</v>
      </c>
      <c r="J9" s="628"/>
    </row>
    <row r="10" spans="2:11" ht="50.1" customHeight="1" x14ac:dyDescent="0.25">
      <c r="B10" s="204">
        <v>5</v>
      </c>
      <c r="C10" s="502" t="s">
        <v>77</v>
      </c>
      <c r="D10" s="389">
        <v>360</v>
      </c>
      <c r="E10" s="592">
        <v>10.8</v>
      </c>
      <c r="F10" s="592">
        <v>26.1</v>
      </c>
      <c r="G10" s="512">
        <v>0</v>
      </c>
      <c r="H10" s="512">
        <f t="shared" si="0"/>
        <v>36.900000000000006</v>
      </c>
      <c r="I10" s="512">
        <f t="shared" si="1"/>
        <v>323.10000000000002</v>
      </c>
      <c r="J10" s="628"/>
    </row>
    <row r="11" spans="2:11" ht="50.1" customHeight="1" x14ac:dyDescent="0.25">
      <c r="B11" s="63">
        <v>6</v>
      </c>
      <c r="C11" s="502" t="s">
        <v>77</v>
      </c>
      <c r="D11" s="390">
        <v>341</v>
      </c>
      <c r="E11" s="390">
        <v>10.23</v>
      </c>
      <c r="F11" s="391">
        <v>0</v>
      </c>
      <c r="G11" s="511">
        <v>24.72</v>
      </c>
      <c r="H11" s="512">
        <f t="shared" si="0"/>
        <v>34.950000000000003</v>
      </c>
      <c r="I11" s="512">
        <f t="shared" si="1"/>
        <v>306.05</v>
      </c>
      <c r="J11" s="629"/>
    </row>
    <row r="12" spans="2:11" ht="50.1" customHeight="1" x14ac:dyDescent="0.25">
      <c r="B12" s="204">
        <v>7</v>
      </c>
      <c r="C12" s="502" t="s">
        <v>77</v>
      </c>
      <c r="D12" s="390">
        <v>310</v>
      </c>
      <c r="E12" s="390">
        <v>9.3000000000000007</v>
      </c>
      <c r="F12" s="391">
        <v>22.48</v>
      </c>
      <c r="G12" s="511">
        <v>0</v>
      </c>
      <c r="H12" s="512">
        <f t="shared" si="0"/>
        <v>31.78</v>
      </c>
      <c r="I12" s="512">
        <f t="shared" si="1"/>
        <v>278.22000000000003</v>
      </c>
      <c r="J12" s="629"/>
    </row>
    <row r="13" spans="2:11" ht="50.1" customHeight="1" thickBot="1" x14ac:dyDescent="0.3">
      <c r="B13" s="152">
        <v>8</v>
      </c>
      <c r="C13" s="803" t="s">
        <v>77</v>
      </c>
      <c r="D13" s="804">
        <v>310</v>
      </c>
      <c r="E13" s="804">
        <v>9.3000000000000007</v>
      </c>
      <c r="F13" s="805">
        <v>22.48</v>
      </c>
      <c r="G13" s="806">
        <v>0</v>
      </c>
      <c r="H13" s="807">
        <f t="shared" si="0"/>
        <v>31.78</v>
      </c>
      <c r="I13" s="807">
        <f t="shared" si="1"/>
        <v>278.22000000000003</v>
      </c>
      <c r="J13" s="808"/>
    </row>
    <row r="14" spans="2:11" ht="50.1" customHeight="1" thickBot="1" x14ac:dyDescent="0.25">
      <c r="B14" s="809" t="s">
        <v>54</v>
      </c>
      <c r="C14" s="810"/>
      <c r="D14" s="811">
        <f>SUM(D6:D13)</f>
        <v>2821</v>
      </c>
      <c r="E14" s="811">
        <f>SUM(E6:E13)</f>
        <v>84.63</v>
      </c>
      <c r="F14" s="811">
        <f>SUM(F6:F13)</f>
        <v>153.70999999999998</v>
      </c>
      <c r="G14" s="811">
        <f>SUM(G6:G13)</f>
        <v>24.72</v>
      </c>
      <c r="H14" s="811">
        <f>SUM(H6:H13)</f>
        <v>263.06</v>
      </c>
      <c r="I14" s="811">
        <f>SUM(I6:I13)</f>
        <v>2557.9399999999996</v>
      </c>
      <c r="J14" s="58" t="s">
        <v>71</v>
      </c>
    </row>
    <row r="15" spans="2:11" x14ac:dyDescent="0.2">
      <c r="B15" s="31"/>
      <c r="C15" s="17"/>
      <c r="D15" s="30"/>
      <c r="E15" s="30"/>
      <c r="F15" s="30"/>
      <c r="G15" s="30"/>
      <c r="H15" s="30"/>
      <c r="I15" s="30"/>
      <c r="J15" s="22"/>
    </row>
    <row r="16" spans="2:11" x14ac:dyDescent="0.2">
      <c r="B16" s="31"/>
      <c r="C16" s="17"/>
      <c r="D16" s="30"/>
      <c r="E16" s="30"/>
      <c r="F16" s="30"/>
      <c r="G16" s="30"/>
      <c r="H16" s="30"/>
      <c r="I16" s="30"/>
      <c r="J16" s="22"/>
    </row>
    <row r="17" spans="1:11" x14ac:dyDescent="0.2">
      <c r="B17" s="31"/>
      <c r="C17" s="17"/>
      <c r="D17" s="30"/>
      <c r="E17" s="30"/>
      <c r="F17" s="30"/>
      <c r="G17" s="30"/>
      <c r="H17" s="30"/>
      <c r="I17" s="30"/>
      <c r="J17" s="22"/>
    </row>
    <row r="18" spans="1:11" x14ac:dyDescent="0.2">
      <c r="B18" s="31"/>
      <c r="C18" s="16"/>
      <c r="D18" s="896" t="str">
        <f>'SERVICIOS GENERALES'!C21</f>
        <v>SR. HERNAN JOSE TORRES ROMERO</v>
      </c>
      <c r="E18" s="896"/>
      <c r="F18" s="896"/>
      <c r="G18" s="896"/>
      <c r="H18" s="896"/>
      <c r="I18" s="896" t="str">
        <f>'SERVICIOS GENERALES'!F21</f>
        <v>LICDO. NAHIN ARNELGE FERRUFINO BENITEZ</v>
      </c>
      <c r="J18" s="15"/>
    </row>
    <row r="19" spans="1:11" s="16" customFormat="1" ht="15.75" x14ac:dyDescent="0.25">
      <c r="A19" s="15"/>
      <c r="B19" s="15"/>
      <c r="C19" s="15"/>
      <c r="D19" s="897" t="str">
        <f>'SERVICIOS GENERALES'!C22</f>
        <v>SINDICO MPAL.</v>
      </c>
      <c r="E19" s="15"/>
      <c r="F19" s="15"/>
      <c r="G19" s="84"/>
      <c r="H19" s="15"/>
      <c r="I19" s="895" t="str">
        <f>'SERVICIOS GENERALES'!F22</f>
        <v>ALCALDE MPAL.</v>
      </c>
      <c r="J19" s="15"/>
      <c r="K19" s="183"/>
    </row>
    <row r="20" spans="1:11" s="16" customFormat="1" ht="15.75" x14ac:dyDescent="0.25">
      <c r="A20" s="15"/>
      <c r="B20" s="15"/>
      <c r="C20" s="15"/>
      <c r="D20" s="897"/>
      <c r="E20" s="15"/>
      <c r="F20" s="15"/>
      <c r="G20" s="84"/>
      <c r="H20" s="15"/>
      <c r="I20" s="84"/>
      <c r="J20" s="15"/>
      <c r="K20" s="183"/>
    </row>
    <row r="21" spans="1:11" s="16" customFormat="1" ht="18" customHeight="1" x14ac:dyDescent="0.2">
      <c r="A21" s="733"/>
      <c r="B21" s="733"/>
      <c r="C21" s="84"/>
      <c r="D21" s="270"/>
      <c r="E21" s="84"/>
      <c r="F21" s="15"/>
      <c r="G21" s="84"/>
      <c r="H21" s="743"/>
      <c r="I21" s="743"/>
      <c r="J21" s="743"/>
    </row>
    <row r="22" spans="1:11" s="16" customFormat="1" x14ac:dyDescent="0.2">
      <c r="A22" s="15"/>
      <c r="B22" s="650"/>
      <c r="C22" s="894" t="str">
        <f>'SERVICIOS GENERALES'!J21</f>
        <v>LICDO. GLORIA ISABEL GONZALEZ</v>
      </c>
      <c r="D22" s="15"/>
      <c r="E22" s="84"/>
      <c r="F22" s="84"/>
      <c r="G22" s="15"/>
      <c r="H22" s="743" t="str">
        <f>'SERVICIOS GENERALES'!D25</f>
        <v>SR.MARIO ALBERTO  DIAZ</v>
      </c>
      <c r="I22" s="743"/>
      <c r="J22" s="743"/>
    </row>
    <row r="23" spans="1:11" s="16" customFormat="1" x14ac:dyDescent="0.2">
      <c r="A23" s="15"/>
      <c r="B23" s="15"/>
      <c r="C23" s="895" t="str">
        <f>'SERVICIOS GENERALES'!J22</f>
        <v>CONTADORA MPAL</v>
      </c>
      <c r="D23" s="15"/>
      <c r="E23" s="15"/>
      <c r="F23" s="84"/>
      <c r="G23" s="15"/>
      <c r="H23" s="15"/>
      <c r="I23" s="895" t="str">
        <f>'SERVICIOS GENERALES'!D26</f>
        <v>TESORERO MPAL.</v>
      </c>
      <c r="J23" s="15"/>
    </row>
    <row r="24" spans="1:11" s="16" customFormat="1" x14ac:dyDescent="0.2">
      <c r="A24" s="15"/>
      <c r="B24" s="15"/>
      <c r="C24" s="15"/>
      <c r="D24" s="15"/>
      <c r="E24" s="15"/>
      <c r="F24" s="15"/>
      <c r="G24" s="15"/>
      <c r="J24" s="15"/>
    </row>
    <row r="25" spans="1:11" s="16" customFormat="1" x14ac:dyDescent="0.2">
      <c r="C25" s="184"/>
      <c r="D25" s="184"/>
      <c r="E25" s="184"/>
      <c r="F25" s="895" t="str">
        <f>'SERVICIOS GENERALES'!M21</f>
        <v>LICDA. CARINA PATRICIA FLORES VASQUEZ</v>
      </c>
      <c r="G25" s="33"/>
      <c r="H25" s="15"/>
      <c r="I25" s="15"/>
    </row>
    <row r="26" spans="1:11" s="16" customFormat="1" ht="38.25" customHeight="1" x14ac:dyDescent="0.2">
      <c r="D26" s="185"/>
      <c r="E26" s="185"/>
      <c r="F26" s="898" t="str">
        <f>'SERVICIOS GENERALES'!M22</f>
        <v>JEFE DE DESARROLLO HUMANO</v>
      </c>
      <c r="G26" s="898"/>
      <c r="H26" s="898"/>
      <c r="I26" s="898"/>
    </row>
    <row r="27" spans="1:11" s="16" customFormat="1" x14ac:dyDescent="0.2">
      <c r="D27" s="185"/>
      <c r="E27" s="185"/>
      <c r="F27" s="184"/>
    </row>
    <row r="28" spans="1:11" s="16" customFormat="1" x14ac:dyDescent="0.2">
      <c r="C28" s="184"/>
      <c r="D28" s="33"/>
      <c r="E28" s="33"/>
      <c r="G28" s="33"/>
    </row>
    <row r="29" spans="1:11" x14ac:dyDescent="0.2">
      <c r="B29" s="16"/>
      <c r="C29" s="184"/>
      <c r="D29" s="33"/>
      <c r="E29" s="33"/>
      <c r="F29" s="33"/>
      <c r="G29" s="33"/>
      <c r="H29" s="16"/>
      <c r="I29" s="16"/>
      <c r="J29" s="16"/>
    </row>
    <row r="30" spans="1:11" x14ac:dyDescent="0.2">
      <c r="F30" s="33"/>
    </row>
  </sheetData>
  <mergeCells count="6">
    <mergeCell ref="F26:I26"/>
    <mergeCell ref="H22:J22"/>
    <mergeCell ref="A21:B21"/>
    <mergeCell ref="H21:J21"/>
    <mergeCell ref="B5:J5"/>
    <mergeCell ref="B14:C14"/>
  </mergeCells>
  <phoneticPr fontId="4" type="noConversion"/>
  <printOptions horizontalCentered="1"/>
  <pageMargins left="0.59055118110236227" right="0.15748031496062992" top="0.19685039370078741" bottom="0.11811023622047245" header="0" footer="0"/>
  <pageSetup paperSize="5" scale="5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2:N26"/>
  <sheetViews>
    <sheetView topLeftCell="A4" zoomScale="75" zoomScaleNormal="75" zoomScalePageLayoutView="85" workbookViewId="0">
      <selection activeCell="J11" sqref="J11"/>
    </sheetView>
  </sheetViews>
  <sheetFormatPr baseColWidth="10" defaultRowHeight="12.75" x14ac:dyDescent="0.2"/>
  <cols>
    <col min="1" max="1" width="1.85546875" style="6" customWidth="1"/>
    <col min="2" max="2" width="4" style="6" customWidth="1"/>
    <col min="3" max="3" width="16.14062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30.85546875" style="6" customWidth="1"/>
    <col min="13" max="16384" width="11.42578125" style="6"/>
  </cols>
  <sheetData>
    <row r="2" spans="2:14" x14ac:dyDescent="0.2">
      <c r="E2" s="5" t="str">
        <f>'ASEO 1'!D2</f>
        <v>PLANILLA DE SUELDO  DE  ABRIL 2019</v>
      </c>
    </row>
    <row r="3" spans="2:14" s="56" customFormat="1" ht="16.5" thickBot="1" x14ac:dyDescent="0.3">
      <c r="B3" s="118"/>
      <c r="C3" s="102"/>
      <c r="D3" s="102"/>
      <c r="G3" s="102"/>
      <c r="H3" s="102"/>
      <c r="I3" s="102"/>
      <c r="J3" s="102"/>
      <c r="M3" s="102"/>
      <c r="N3" s="102"/>
    </row>
    <row r="4" spans="2:14" s="56" customFormat="1" ht="66" customHeight="1" thickBot="1" x14ac:dyDescent="0.3">
      <c r="B4" s="96" t="s">
        <v>13</v>
      </c>
      <c r="C4" s="99" t="s">
        <v>1</v>
      </c>
      <c r="D4" s="97" t="s">
        <v>21</v>
      </c>
      <c r="E4" s="97" t="s">
        <v>2</v>
      </c>
      <c r="F4" s="97" t="s">
        <v>16</v>
      </c>
      <c r="G4" s="97" t="s">
        <v>58</v>
      </c>
      <c r="H4" s="97" t="s">
        <v>53</v>
      </c>
      <c r="I4" s="97" t="s">
        <v>3</v>
      </c>
      <c r="J4" s="97" t="s">
        <v>25</v>
      </c>
      <c r="K4" s="97" t="s">
        <v>26</v>
      </c>
      <c r="L4" s="98" t="s">
        <v>7</v>
      </c>
    </row>
    <row r="5" spans="2:14" s="41" customFormat="1" ht="25.5" customHeight="1" thickBot="1" x14ac:dyDescent="0.25">
      <c r="B5" s="737" t="s">
        <v>106</v>
      </c>
      <c r="C5" s="738"/>
      <c r="D5" s="738"/>
      <c r="E5" s="738"/>
      <c r="F5" s="738"/>
      <c r="G5" s="738"/>
      <c r="H5" s="738"/>
      <c r="I5" s="738"/>
      <c r="J5" s="738"/>
      <c r="K5" s="738"/>
      <c r="L5" s="739"/>
      <c r="M5" s="39"/>
      <c r="N5" s="39"/>
    </row>
    <row r="6" spans="2:14" s="41" customFormat="1" ht="45" customHeight="1" x14ac:dyDescent="0.2">
      <c r="B6" s="346">
        <v>1</v>
      </c>
      <c r="C6" s="341" t="s">
        <v>114</v>
      </c>
      <c r="D6" s="342">
        <v>600</v>
      </c>
      <c r="E6" s="343">
        <v>18</v>
      </c>
      <c r="F6" s="343">
        <v>43.5</v>
      </c>
      <c r="G6" s="343">
        <v>0</v>
      </c>
      <c r="H6" s="343">
        <v>0</v>
      </c>
      <c r="I6" s="343">
        <v>24.32</v>
      </c>
      <c r="J6" s="343">
        <f>SUM(E6:I6)</f>
        <v>85.82</v>
      </c>
      <c r="K6" s="343">
        <f t="shared" ref="K6:K12" si="0">+D6-J6</f>
        <v>514.18000000000006</v>
      </c>
      <c r="L6" s="344"/>
      <c r="M6" s="39"/>
      <c r="N6" s="39"/>
    </row>
    <row r="7" spans="2:14" s="41" customFormat="1" ht="45" customHeight="1" x14ac:dyDescent="0.2">
      <c r="B7" s="226">
        <v>2</v>
      </c>
      <c r="C7" s="589" t="s">
        <v>147</v>
      </c>
      <c r="D7" s="345">
        <v>455</v>
      </c>
      <c r="E7" s="289">
        <v>13.65</v>
      </c>
      <c r="F7" s="289">
        <v>32.99</v>
      </c>
      <c r="G7" s="289"/>
      <c r="H7" s="289">
        <v>0</v>
      </c>
      <c r="I7" s="289">
        <v>0</v>
      </c>
      <c r="J7" s="289">
        <f>SUM(E7:I7)</f>
        <v>46.64</v>
      </c>
      <c r="K7" s="289">
        <f t="shared" si="0"/>
        <v>408.36</v>
      </c>
      <c r="L7" s="290" t="s">
        <v>50</v>
      </c>
      <c r="M7" s="39"/>
      <c r="N7" s="39"/>
    </row>
    <row r="8" spans="2:14" s="41" customFormat="1" ht="45" customHeight="1" x14ac:dyDescent="0.2">
      <c r="B8" s="126">
        <v>3</v>
      </c>
      <c r="C8" s="113" t="s">
        <v>35</v>
      </c>
      <c r="D8" s="132">
        <v>380</v>
      </c>
      <c r="E8" s="171">
        <v>11.4</v>
      </c>
      <c r="F8" s="171">
        <v>27.55</v>
      </c>
      <c r="G8" s="60"/>
      <c r="H8" s="60">
        <v>0</v>
      </c>
      <c r="I8" s="60">
        <v>0</v>
      </c>
      <c r="J8" s="100">
        <f>SUM(E8:I8)</f>
        <v>38.950000000000003</v>
      </c>
      <c r="K8" s="60">
        <f t="shared" si="0"/>
        <v>341.05</v>
      </c>
      <c r="L8" s="178"/>
      <c r="M8" s="39"/>
      <c r="N8" s="39"/>
    </row>
    <row r="9" spans="2:14" s="41" customFormat="1" ht="45" customHeight="1" x14ac:dyDescent="0.2">
      <c r="B9" s="126">
        <v>4</v>
      </c>
      <c r="C9" s="113" t="s">
        <v>57</v>
      </c>
      <c r="D9" s="132">
        <v>380</v>
      </c>
      <c r="E9" s="171">
        <v>11.4</v>
      </c>
      <c r="F9" s="171">
        <v>27.55</v>
      </c>
      <c r="G9" s="60"/>
      <c r="H9" s="60">
        <v>0</v>
      </c>
      <c r="I9" s="60">
        <v>0</v>
      </c>
      <c r="J9" s="100">
        <f>SUM(E9:I9)</f>
        <v>38.950000000000003</v>
      </c>
      <c r="K9" s="60">
        <f t="shared" si="0"/>
        <v>341.05</v>
      </c>
      <c r="L9" s="178"/>
      <c r="M9" s="39"/>
      <c r="N9" s="39"/>
    </row>
    <row r="10" spans="2:14" s="41" customFormat="1" ht="45" customHeight="1" x14ac:dyDescent="0.2">
      <c r="B10" s="126">
        <v>5</v>
      </c>
      <c r="C10" s="113" t="s">
        <v>47</v>
      </c>
      <c r="D10" s="132">
        <v>325</v>
      </c>
      <c r="E10" s="171">
        <v>9.75</v>
      </c>
      <c r="F10" s="171">
        <v>23.56</v>
      </c>
      <c r="G10" s="100"/>
      <c r="H10" s="100">
        <v>0</v>
      </c>
      <c r="I10" s="60">
        <v>0</v>
      </c>
      <c r="J10" s="100">
        <f>SUM(E10:I10)</f>
        <v>33.31</v>
      </c>
      <c r="K10" s="100">
        <f t="shared" si="0"/>
        <v>291.69</v>
      </c>
      <c r="L10" s="179"/>
      <c r="M10" s="39"/>
      <c r="N10" s="39"/>
    </row>
    <row r="11" spans="2:14" s="41" customFormat="1" ht="45" customHeight="1" x14ac:dyDescent="0.2">
      <c r="B11" s="275">
        <v>6</v>
      </c>
      <c r="C11" s="305" t="s">
        <v>36</v>
      </c>
      <c r="D11" s="306">
        <v>350</v>
      </c>
      <c r="E11" s="276">
        <v>10.5</v>
      </c>
      <c r="F11" s="276">
        <v>0</v>
      </c>
      <c r="G11" s="224"/>
      <c r="H11" s="224">
        <v>25.38</v>
      </c>
      <c r="I11" s="59">
        <v>0</v>
      </c>
      <c r="J11" s="224">
        <f t="shared" ref="J11:J12" si="1">SUM(E11:I11)</f>
        <v>35.879999999999995</v>
      </c>
      <c r="K11" s="224">
        <f t="shared" si="0"/>
        <v>314.12</v>
      </c>
      <c r="L11" s="277"/>
      <c r="M11" s="39"/>
      <c r="N11" s="39"/>
    </row>
    <row r="12" spans="2:14" s="41" customFormat="1" ht="45" customHeight="1" thickBot="1" x14ac:dyDescent="0.25">
      <c r="B12" s="173">
        <v>7</v>
      </c>
      <c r="C12" s="273" t="s">
        <v>89</v>
      </c>
      <c r="D12" s="307">
        <v>370</v>
      </c>
      <c r="E12" s="174">
        <v>11.1</v>
      </c>
      <c r="F12" s="174">
        <v>0</v>
      </c>
      <c r="G12" s="175"/>
      <c r="H12" s="175">
        <v>26.83</v>
      </c>
      <c r="I12" s="175">
        <v>0</v>
      </c>
      <c r="J12" s="175">
        <f t="shared" si="1"/>
        <v>37.93</v>
      </c>
      <c r="K12" s="175">
        <f t="shared" si="0"/>
        <v>332.07</v>
      </c>
      <c r="L12" s="176"/>
      <c r="M12" s="39"/>
      <c r="N12" s="39"/>
    </row>
    <row r="13" spans="2:14" s="41" customFormat="1" ht="23.25" customHeight="1" thickBot="1" x14ac:dyDescent="0.25">
      <c r="B13" s="740" t="s">
        <v>69</v>
      </c>
      <c r="C13" s="741"/>
      <c r="D13" s="741"/>
      <c r="E13" s="741"/>
      <c r="F13" s="741"/>
      <c r="G13" s="741"/>
      <c r="H13" s="741"/>
      <c r="I13" s="741"/>
      <c r="J13" s="741"/>
      <c r="K13" s="741"/>
      <c r="L13" s="742"/>
      <c r="M13" s="39"/>
      <c r="N13" s="39"/>
    </row>
    <row r="14" spans="2:14" s="41" customFormat="1" ht="45" customHeight="1" thickBot="1" x14ac:dyDescent="0.25">
      <c r="B14" s="223">
        <v>8</v>
      </c>
      <c r="C14" s="308" t="s">
        <v>108</v>
      </c>
      <c r="D14" s="134">
        <v>380</v>
      </c>
      <c r="E14" s="134">
        <f>D14*3%</f>
        <v>11.4</v>
      </c>
      <c r="F14" s="134">
        <v>27.55</v>
      </c>
      <c r="G14" s="131"/>
      <c r="H14" s="131">
        <v>0</v>
      </c>
      <c r="I14" s="131">
        <v>0</v>
      </c>
      <c r="J14" s="131">
        <f>SUM(E14:I14)</f>
        <v>38.950000000000003</v>
      </c>
      <c r="K14" s="131">
        <f>+D14-J14</f>
        <v>341.05</v>
      </c>
      <c r="L14" s="227"/>
      <c r="M14" s="39"/>
      <c r="N14" s="39"/>
    </row>
    <row r="15" spans="2:14" s="41" customFormat="1" ht="25.5" customHeight="1" thickBot="1" x14ac:dyDescent="0.25">
      <c r="B15" s="737" t="s">
        <v>38</v>
      </c>
      <c r="C15" s="738"/>
      <c r="D15" s="738"/>
      <c r="E15" s="738"/>
      <c r="F15" s="738"/>
      <c r="G15" s="738"/>
      <c r="H15" s="738"/>
      <c r="I15" s="738"/>
      <c r="J15" s="738"/>
      <c r="K15" s="738"/>
      <c r="L15" s="739"/>
      <c r="M15" s="39"/>
      <c r="N15" s="39"/>
    </row>
    <row r="16" spans="2:14" s="41" customFormat="1" ht="45" customHeight="1" x14ac:dyDescent="0.2">
      <c r="B16" s="151">
        <v>9</v>
      </c>
      <c r="C16" s="466" t="s">
        <v>148</v>
      </c>
      <c r="D16" s="320">
        <v>475</v>
      </c>
      <c r="E16" s="137">
        <v>14.25</v>
      </c>
      <c r="F16" s="137">
        <v>34.44</v>
      </c>
      <c r="G16" s="177"/>
      <c r="H16" s="177">
        <v>0</v>
      </c>
      <c r="I16" s="177">
        <v>0</v>
      </c>
      <c r="J16" s="177">
        <f>SUM(E16:I16)</f>
        <v>48.69</v>
      </c>
      <c r="K16" s="177">
        <f>+D16-J16</f>
        <v>426.31</v>
      </c>
      <c r="L16" s="322"/>
      <c r="M16" s="39"/>
      <c r="N16" s="39"/>
    </row>
    <row r="17" spans="2:14" s="41" customFormat="1" ht="45" customHeight="1" x14ac:dyDescent="0.2">
      <c r="B17" s="226">
        <v>10</v>
      </c>
      <c r="C17" s="295" t="s">
        <v>149</v>
      </c>
      <c r="D17" s="132">
        <v>340</v>
      </c>
      <c r="E17" s="171">
        <v>10.199999999999999</v>
      </c>
      <c r="F17" s="171">
        <v>24.65</v>
      </c>
      <c r="G17" s="100"/>
      <c r="H17" s="100">
        <v>0</v>
      </c>
      <c r="I17" s="105">
        <v>0</v>
      </c>
      <c r="J17" s="100">
        <f>SUM(E17:I17)</f>
        <v>34.849999999999994</v>
      </c>
      <c r="K17" s="100">
        <f>+D17-J17</f>
        <v>305.14999999999998</v>
      </c>
      <c r="L17" s="228"/>
      <c r="M17" s="39"/>
      <c r="N17" s="39"/>
    </row>
    <row r="18" spans="2:14" s="41" customFormat="1" ht="45" customHeight="1" thickBot="1" x14ac:dyDescent="0.25">
      <c r="B18" s="222">
        <v>11</v>
      </c>
      <c r="C18" s="590" t="s">
        <v>150</v>
      </c>
      <c r="D18" s="207">
        <v>350</v>
      </c>
      <c r="E18" s="141">
        <v>10.5</v>
      </c>
      <c r="F18" s="323">
        <v>0</v>
      </c>
      <c r="G18" s="175"/>
      <c r="H18" s="323">
        <v>25.38</v>
      </c>
      <c r="I18" s="207">
        <v>0</v>
      </c>
      <c r="J18" s="175">
        <f>SUM(E18:I18)</f>
        <v>35.879999999999995</v>
      </c>
      <c r="K18" s="175">
        <f>+D18-J18</f>
        <v>314.12</v>
      </c>
      <c r="L18" s="324"/>
      <c r="M18" s="39"/>
      <c r="N18" s="39"/>
    </row>
    <row r="19" spans="2:14" ht="45" customHeight="1" thickBot="1" x14ac:dyDescent="0.3">
      <c r="B19" s="169"/>
      <c r="C19" s="651"/>
      <c r="D19" s="225">
        <f>SUM(D6:D18)</f>
        <v>4405</v>
      </c>
      <c r="E19" s="225">
        <f>SUM(E6:E18)</f>
        <v>132.14999999999998</v>
      </c>
      <c r="F19" s="225">
        <f>SUM(F6:F18)</f>
        <v>241.79000000000002</v>
      </c>
      <c r="G19" s="225">
        <f t="shared" ref="G19" si="2">SUM(G6:G18)</f>
        <v>0</v>
      </c>
      <c r="H19" s="225">
        <f>SUM(H6:H18)</f>
        <v>77.589999999999989</v>
      </c>
      <c r="I19" s="225">
        <f>SUM(I6:I18)</f>
        <v>24.32</v>
      </c>
      <c r="J19" s="225">
        <f>SUM(J6:J18)</f>
        <v>475.84999999999991</v>
      </c>
      <c r="K19" s="225">
        <f>SUM(K6:K18)</f>
        <v>3929.1500000000005</v>
      </c>
      <c r="L19" s="170" t="s">
        <v>84</v>
      </c>
      <c r="M19" s="4"/>
    </row>
    <row r="20" spans="2:14" ht="45" customHeight="1" x14ac:dyDescent="0.2">
      <c r="B20" s="16"/>
      <c r="C20" s="32"/>
      <c r="D20" s="35"/>
      <c r="E20" s="35"/>
      <c r="F20" s="35"/>
      <c r="G20" s="35"/>
      <c r="H20" s="35"/>
      <c r="I20" s="35"/>
      <c r="J20" s="35"/>
      <c r="K20" s="35"/>
      <c r="L20" s="29"/>
    </row>
    <row r="21" spans="2:14" ht="23.25" customHeight="1" x14ac:dyDescent="0.2">
      <c r="B21" s="84"/>
      <c r="C21" s="665" t="str">
        <f>'ASEO 1'!D18</f>
        <v>SR. HERNAN JOSE TORRES ROMERO</v>
      </c>
      <c r="D21" s="371"/>
      <c r="E21" s="371"/>
      <c r="F21" s="371" t="str">
        <f>'ASEO 1'!I18</f>
        <v>LICDO. NAHIN ARNELGE FERRUFINO BENITEZ</v>
      </c>
      <c r="G21" s="371"/>
      <c r="H21" s="371"/>
      <c r="I21" s="371"/>
      <c r="J21" s="371"/>
      <c r="K21" s="371" t="s">
        <v>180</v>
      </c>
      <c r="L21" s="372"/>
      <c r="M21" s="84"/>
    </row>
    <row r="22" spans="2:14" ht="23.25" customHeight="1" x14ac:dyDescent="0.2">
      <c r="B22" s="84"/>
      <c r="C22" s="665" t="str">
        <f>'ASEO 1'!D19</f>
        <v>SINDICO MPAL.</v>
      </c>
      <c r="D22" s="371"/>
      <c r="E22" s="371"/>
      <c r="F22" s="371" t="str">
        <f>'ASEO 1'!I19</f>
        <v>ALCALDE MPAL.</v>
      </c>
      <c r="G22" s="371"/>
      <c r="H22" s="371"/>
      <c r="I22" s="371"/>
      <c r="J22" s="371"/>
      <c r="K22" s="371" t="s">
        <v>181</v>
      </c>
      <c r="L22" s="372"/>
      <c r="M22" s="84"/>
    </row>
    <row r="23" spans="2:14" s="50" customFormat="1" ht="15" x14ac:dyDescent="0.25">
      <c r="B23" s="79"/>
      <c r="C23" s="80"/>
      <c r="D23" s="80"/>
      <c r="E23" s="80"/>
      <c r="F23" s="28"/>
      <c r="G23" s="145"/>
      <c r="H23" s="145"/>
      <c r="I23" s="145"/>
      <c r="J23" s="28"/>
      <c r="L23" s="79"/>
    </row>
    <row r="24" spans="2:14" ht="15" x14ac:dyDescent="0.25">
      <c r="B24" s="79"/>
      <c r="C24" s="80"/>
      <c r="D24" s="80"/>
      <c r="E24" s="80"/>
      <c r="F24" s="3"/>
      <c r="G24" s="145"/>
      <c r="H24" s="145"/>
      <c r="I24" s="145"/>
      <c r="J24" s="3"/>
      <c r="L24" s="79"/>
    </row>
    <row r="25" spans="2:14" ht="15" x14ac:dyDescent="0.25">
      <c r="B25" s="79"/>
      <c r="C25" s="80"/>
      <c r="D25" s="80" t="s">
        <v>176</v>
      </c>
      <c r="E25" s="80"/>
      <c r="F25" s="80"/>
      <c r="G25" s="80"/>
      <c r="H25" s="80"/>
      <c r="I25" s="80"/>
      <c r="J25" s="80" t="s">
        <v>183</v>
      </c>
      <c r="K25" s="79"/>
      <c r="L25" s="79"/>
    </row>
    <row r="26" spans="2:14" x14ac:dyDescent="0.2">
      <c r="C26" s="3"/>
      <c r="D26" s="3" t="s">
        <v>182</v>
      </c>
      <c r="E26" s="3"/>
      <c r="F26" s="3"/>
      <c r="G26" s="3"/>
      <c r="H26" s="3"/>
      <c r="I26" s="3"/>
      <c r="J26" s="3" t="s">
        <v>184</v>
      </c>
    </row>
  </sheetData>
  <mergeCells count="3">
    <mergeCell ref="B5:L5"/>
    <mergeCell ref="B13:L13"/>
    <mergeCell ref="B15:L15"/>
  </mergeCells>
  <printOptions horizontalCentered="1"/>
  <pageMargins left="0.19685039370078741" right="0" top="0.39370078740157483" bottom="0" header="0.23622047244094491" footer="0"/>
  <pageSetup paperSize="5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34D5E"/>
  </sheetPr>
  <dimension ref="B3:P29"/>
  <sheetViews>
    <sheetView topLeftCell="B4" zoomScale="89" zoomScaleNormal="89" zoomScalePageLayoutView="85" workbookViewId="0">
      <selection activeCell="I20" sqref="I20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.710937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35.85546875" style="6" customWidth="1"/>
    <col min="13" max="16384" width="11.42578125" style="6"/>
  </cols>
  <sheetData>
    <row r="3" spans="2:16" ht="15.75" x14ac:dyDescent="0.25">
      <c r="C3" s="147" t="str">
        <f>'CENTRO DE FORMACION '!E2</f>
        <v>PLANILLA DE SUELDO  DE  ABRIL 2019</v>
      </c>
    </row>
    <row r="4" spans="2:16" s="56" customFormat="1" ht="17.25" customHeight="1" x14ac:dyDescent="0.25"/>
    <row r="5" spans="2:16" ht="16.5" thickBot="1" x14ac:dyDescent="0.3">
      <c r="B5" s="64"/>
      <c r="C5" s="65"/>
      <c r="D5" s="65"/>
      <c r="E5" s="65"/>
      <c r="F5" s="34"/>
      <c r="G5" s="65"/>
      <c r="H5" s="65"/>
      <c r="I5" s="65"/>
      <c r="J5" s="40"/>
      <c r="M5" s="28"/>
      <c r="N5" s="3"/>
    </row>
    <row r="6" spans="2:16" s="56" customFormat="1" ht="83.25" customHeight="1" thickBot="1" x14ac:dyDescent="0.3">
      <c r="B6" s="96" t="s">
        <v>13</v>
      </c>
      <c r="C6" s="99" t="s">
        <v>1</v>
      </c>
      <c r="D6" s="97" t="s">
        <v>21</v>
      </c>
      <c r="E6" s="97" t="s">
        <v>2</v>
      </c>
      <c r="F6" s="97" t="s">
        <v>16</v>
      </c>
      <c r="G6" s="97" t="s">
        <v>58</v>
      </c>
      <c r="H6" s="97" t="s">
        <v>20</v>
      </c>
      <c r="I6" s="97" t="s">
        <v>3</v>
      </c>
      <c r="J6" s="97" t="s">
        <v>25</v>
      </c>
      <c r="K6" s="97" t="s">
        <v>26</v>
      </c>
      <c r="L6" s="98" t="s">
        <v>7</v>
      </c>
    </row>
    <row r="7" spans="2:16" s="41" customFormat="1" ht="20.25" customHeight="1" thickBot="1" x14ac:dyDescent="0.25">
      <c r="B7" s="737" t="s">
        <v>38</v>
      </c>
      <c r="C7" s="738"/>
      <c r="D7" s="738"/>
      <c r="E7" s="738"/>
      <c r="F7" s="738"/>
      <c r="G7" s="738"/>
      <c r="H7" s="738"/>
      <c r="I7" s="738"/>
      <c r="J7" s="738"/>
      <c r="K7" s="738"/>
      <c r="L7" s="739"/>
      <c r="M7" s="39"/>
      <c r="N7" s="39"/>
    </row>
    <row r="8" spans="2:16" s="41" customFormat="1" ht="60" customHeight="1" x14ac:dyDescent="0.2">
      <c r="B8" s="151">
        <v>1</v>
      </c>
      <c r="C8" s="303" t="s">
        <v>80</v>
      </c>
      <c r="D8" s="127">
        <v>420</v>
      </c>
      <c r="E8" s="140">
        <v>12.6</v>
      </c>
      <c r="F8" s="127">
        <v>0</v>
      </c>
      <c r="G8" s="177"/>
      <c r="H8" s="343">
        <v>30.45</v>
      </c>
      <c r="I8" s="343">
        <v>0</v>
      </c>
      <c r="J8" s="343">
        <f>SUM(E8:I8)</f>
        <v>43.05</v>
      </c>
      <c r="K8" s="177">
        <f>+D8-J8</f>
        <v>376.95</v>
      </c>
      <c r="L8" s="283"/>
      <c r="M8" s="39"/>
      <c r="N8" s="39"/>
    </row>
    <row r="9" spans="2:16" s="41" customFormat="1" ht="60" customHeight="1" x14ac:dyDescent="0.2">
      <c r="B9" s="126">
        <v>2</v>
      </c>
      <c r="C9" s="300" t="s">
        <v>107</v>
      </c>
      <c r="D9" s="116">
        <v>350</v>
      </c>
      <c r="E9" s="136">
        <v>10.5</v>
      </c>
      <c r="F9" s="116">
        <v>25.38</v>
      </c>
      <c r="G9" s="100"/>
      <c r="H9" s="60">
        <v>0</v>
      </c>
      <c r="I9" s="60">
        <v>0</v>
      </c>
      <c r="J9" s="60">
        <f>SUM(E9:I9)</f>
        <v>35.879999999999995</v>
      </c>
      <c r="K9" s="100">
        <f>+D9-J9</f>
        <v>314.12</v>
      </c>
      <c r="L9" s="179"/>
      <c r="M9" s="39"/>
      <c r="N9" s="39"/>
    </row>
    <row r="10" spans="2:16" s="41" customFormat="1" ht="60" customHeight="1" thickBot="1" x14ac:dyDescent="0.25">
      <c r="B10" s="325">
        <v>3</v>
      </c>
      <c r="C10" s="297" t="s">
        <v>151</v>
      </c>
      <c r="D10" s="323">
        <v>421</v>
      </c>
      <c r="E10" s="326">
        <v>12.63</v>
      </c>
      <c r="F10" s="323">
        <v>30.52</v>
      </c>
      <c r="G10" s="175"/>
      <c r="H10" s="321">
        <v>0</v>
      </c>
      <c r="I10" s="321">
        <v>0</v>
      </c>
      <c r="J10" s="321">
        <f>SUM(E10:I10)</f>
        <v>43.15</v>
      </c>
      <c r="K10" s="175">
        <f>+D10-J10</f>
        <v>377.85</v>
      </c>
      <c r="L10" s="176"/>
      <c r="M10" s="285"/>
      <c r="N10" s="285"/>
      <c r="O10" s="286"/>
      <c r="P10" s="286"/>
    </row>
    <row r="11" spans="2:16" s="41" customFormat="1" ht="19.5" customHeight="1" thickBot="1" x14ac:dyDescent="0.25">
      <c r="B11" s="740" t="s">
        <v>70</v>
      </c>
      <c r="C11" s="741"/>
      <c r="D11" s="741"/>
      <c r="E11" s="741"/>
      <c r="F11" s="741"/>
      <c r="G11" s="741"/>
      <c r="H11" s="741"/>
      <c r="I11" s="741"/>
      <c r="J11" s="741"/>
      <c r="K11" s="741"/>
      <c r="L11" s="742"/>
      <c r="M11" s="39"/>
      <c r="N11" s="39"/>
    </row>
    <row r="12" spans="2:16" s="41" customFormat="1" ht="60" customHeight="1" thickBot="1" x14ac:dyDescent="0.25">
      <c r="B12" s="222">
        <v>4</v>
      </c>
      <c r="C12" s="309" t="s">
        <v>109</v>
      </c>
      <c r="D12" s="310">
        <v>800</v>
      </c>
      <c r="E12" s="193">
        <v>24</v>
      </c>
      <c r="F12" s="205">
        <v>58</v>
      </c>
      <c r="G12" s="202"/>
      <c r="H12" s="202">
        <v>0</v>
      </c>
      <c r="I12" s="207">
        <v>42.27</v>
      </c>
      <c r="J12" s="202">
        <f>SUM(E12:I12)</f>
        <v>124.27000000000001</v>
      </c>
      <c r="K12" s="202">
        <f>+D12-J12</f>
        <v>675.73</v>
      </c>
      <c r="L12" s="229"/>
      <c r="M12" s="39"/>
      <c r="N12" s="39"/>
    </row>
    <row r="13" spans="2:16" ht="60" customHeight="1" thickBot="1" x14ac:dyDescent="0.3">
      <c r="B13" s="169"/>
      <c r="C13" s="664"/>
      <c r="D13" s="225">
        <f>SUM(D8:D12)</f>
        <v>1991</v>
      </c>
      <c r="E13" s="225">
        <f t="shared" ref="E13:K13" si="0">SUM(E8:E12)</f>
        <v>59.730000000000004</v>
      </c>
      <c r="F13" s="225">
        <f t="shared" si="0"/>
        <v>113.9</v>
      </c>
      <c r="G13" s="225">
        <f t="shared" si="0"/>
        <v>0</v>
      </c>
      <c r="H13" s="225">
        <f t="shared" si="0"/>
        <v>30.45</v>
      </c>
      <c r="I13" s="225">
        <f t="shared" si="0"/>
        <v>42.27</v>
      </c>
      <c r="J13" s="225">
        <f>SUM(J8:J12)</f>
        <v>246.35</v>
      </c>
      <c r="K13" s="225">
        <f t="shared" si="0"/>
        <v>1744.65</v>
      </c>
      <c r="L13" s="170" t="s">
        <v>60</v>
      </c>
      <c r="M13" s="4"/>
    </row>
    <row r="14" spans="2:16" ht="25.5" customHeight="1" x14ac:dyDescent="0.25">
      <c r="B14" s="16"/>
      <c r="C14" s="242"/>
      <c r="D14" s="243"/>
      <c r="E14" s="243"/>
      <c r="F14" s="243"/>
      <c r="G14" s="243"/>
      <c r="H14" s="243"/>
      <c r="I14" s="243"/>
      <c r="J14" s="243"/>
      <c r="K14" s="243"/>
      <c r="L14" s="244"/>
      <c r="M14" s="4"/>
    </row>
    <row r="15" spans="2:16" ht="21" customHeight="1" x14ac:dyDescent="0.25">
      <c r="B15" s="16"/>
      <c r="C15" s="900"/>
      <c r="D15" s="901"/>
      <c r="E15" s="901"/>
      <c r="F15" s="901"/>
      <c r="G15" s="901"/>
      <c r="H15" s="901"/>
      <c r="I15" s="901"/>
      <c r="J15" s="901"/>
      <c r="K15" s="243"/>
      <c r="L15" s="244"/>
      <c r="M15" s="4"/>
    </row>
    <row r="16" spans="2:16" ht="21" customHeight="1" x14ac:dyDescent="0.25">
      <c r="B16" s="16"/>
      <c r="C16" s="900" t="str">
        <f>'CENTRO DE FORMACION '!C21</f>
        <v>SR. HERNAN JOSE TORRES ROMERO</v>
      </c>
      <c r="D16" s="901"/>
      <c r="E16" s="901"/>
      <c r="F16" s="901" t="str">
        <f>'CENTRO DE FORMACION '!F21</f>
        <v>LICDO. NAHIN ARNELGE FERRUFINO BENITEZ</v>
      </c>
      <c r="G16" s="901"/>
      <c r="H16" s="901"/>
      <c r="I16" s="901"/>
      <c r="J16" s="906"/>
      <c r="K16" s="902" t="str">
        <f>'CENTRO DE FORMACION '!K21</f>
        <v>LICDO. GLORIA ISABEL GONZALEZ VASQUEZ</v>
      </c>
      <c r="L16" s="244"/>
      <c r="M16" s="4"/>
    </row>
    <row r="17" spans="2:13" ht="21" customHeight="1" x14ac:dyDescent="0.25">
      <c r="B17" s="16"/>
      <c r="C17" s="900" t="str">
        <f>'CENTRO DE FORMACION '!C22</f>
        <v>SINDICO MPAL.</v>
      </c>
      <c r="D17" s="901"/>
      <c r="E17" s="901"/>
      <c r="F17" s="901" t="str">
        <f>'CENTRO DE FORMACION '!F22</f>
        <v>ALCALDE MPAL.</v>
      </c>
      <c r="G17" s="901"/>
      <c r="H17" s="901"/>
      <c r="I17" s="901"/>
      <c r="J17" s="906"/>
      <c r="K17" s="902" t="str">
        <f>'CENTRO DE FORMACION '!K22</f>
        <v>CONTADORA MPAL.</v>
      </c>
      <c r="L17" s="244"/>
      <c r="M17" s="4"/>
    </row>
    <row r="18" spans="2:13" ht="23.25" customHeight="1" x14ac:dyDescent="0.2">
      <c r="B18" s="16"/>
      <c r="C18" s="32"/>
      <c r="D18" s="35"/>
      <c r="E18" s="35"/>
      <c r="F18" s="35"/>
      <c r="G18" s="35"/>
      <c r="H18" s="35"/>
      <c r="I18" s="35"/>
      <c r="J18" s="35"/>
      <c r="K18" s="35"/>
      <c r="L18" s="29"/>
    </row>
    <row r="19" spans="2:13" s="50" customFormat="1" ht="19.5" customHeight="1" x14ac:dyDescent="0.2">
      <c r="C19" s="32"/>
      <c r="D19" s="35"/>
      <c r="E19" s="35" t="str">
        <f>'CENTRO DE FORMACION '!D25</f>
        <v>LICDA. CARINA PATRICIA FLORES VASQUEZ</v>
      </c>
      <c r="F19" s="35"/>
      <c r="G19" s="35"/>
      <c r="H19" s="35"/>
      <c r="I19" s="35"/>
      <c r="J19" s="35" t="str">
        <f>'CENTRO DE FORMACION '!J25</f>
        <v>SR. MARIO ALBERTO DIAZ</v>
      </c>
      <c r="K19" s="51"/>
      <c r="L19" s="52"/>
    </row>
    <row r="20" spans="2:13" s="50" customFormat="1" x14ac:dyDescent="0.2">
      <c r="C20" s="881"/>
      <c r="D20" s="881"/>
      <c r="E20" s="881" t="str">
        <f>'CENTRO DE FORMACION '!D26</f>
        <v>JEFA DE DESARROLLO HUMANO</v>
      </c>
      <c r="F20" s="28"/>
      <c r="G20" s="28"/>
      <c r="H20" s="881"/>
      <c r="I20" s="881"/>
      <c r="J20" s="881" t="str">
        <f>'CENTRO DE FORMACION '!J26</f>
        <v>TESORERO MPAL</v>
      </c>
    </row>
    <row r="21" spans="2:13" s="50" customFormat="1" x14ac:dyDescent="0.2">
      <c r="C21" s="881"/>
      <c r="D21" s="881"/>
      <c r="E21" s="881"/>
      <c r="F21" s="28"/>
      <c r="G21" s="28"/>
      <c r="H21" s="881"/>
      <c r="I21" s="881"/>
      <c r="J21" s="881"/>
    </row>
    <row r="22" spans="2:13" s="50" customFormat="1" ht="15" x14ac:dyDescent="0.25">
      <c r="B22" s="280"/>
      <c r="F22" s="15"/>
      <c r="G22" s="15"/>
      <c r="H22" s="18"/>
      <c r="I22" s="18"/>
      <c r="J22" s="280"/>
      <c r="K22" s="280"/>
      <c r="L22" s="280"/>
    </row>
    <row r="23" spans="2:13" s="50" customFormat="1" ht="15" x14ac:dyDescent="0.25">
      <c r="B23" s="54"/>
      <c r="C23" s="15"/>
      <c r="D23" s="135"/>
      <c r="E23" s="135"/>
      <c r="F23" s="135"/>
      <c r="G23" s="281"/>
      <c r="H23" s="281"/>
      <c r="I23" s="114"/>
      <c r="J23" s="114"/>
      <c r="K23" s="15"/>
      <c r="L23" s="114"/>
      <c r="M23" s="114"/>
    </row>
    <row r="24" spans="2:13" s="50" customFormat="1" ht="15" x14ac:dyDescent="0.25">
      <c r="B24" s="54"/>
      <c r="C24" s="15"/>
      <c r="D24" s="135"/>
      <c r="E24" s="135"/>
      <c r="F24" s="15"/>
      <c r="G24" s="199"/>
      <c r="H24" s="199"/>
      <c r="I24" s="114"/>
      <c r="M24" s="114"/>
    </row>
    <row r="25" spans="2:13" s="50" customFormat="1" ht="15.75" customHeight="1" x14ac:dyDescent="0.25">
      <c r="B25" s="54"/>
      <c r="C25" s="135"/>
      <c r="D25" s="135"/>
      <c r="E25" s="282"/>
      <c r="F25" s="282"/>
      <c r="G25" s="282"/>
      <c r="H25" s="282"/>
      <c r="I25" s="282"/>
      <c r="M25" s="114"/>
    </row>
    <row r="26" spans="2:13" s="50" customFormat="1" ht="15" x14ac:dyDescent="0.25">
      <c r="B26" s="79"/>
      <c r="C26" s="79"/>
      <c r="D26" s="79"/>
      <c r="E26" s="79"/>
      <c r="F26" s="79"/>
      <c r="G26" s="199"/>
      <c r="H26" s="199"/>
      <c r="I26" s="199"/>
      <c r="L26" s="54"/>
    </row>
    <row r="27" spans="2:13" s="50" customFormat="1" ht="15" x14ac:dyDescent="0.25">
      <c r="B27" s="79"/>
      <c r="C27" s="79"/>
      <c r="D27" s="79"/>
      <c r="E27" s="79"/>
      <c r="G27" s="114"/>
      <c r="H27" s="114"/>
      <c r="I27" s="114"/>
      <c r="L27" s="79"/>
    </row>
    <row r="28" spans="2:13" ht="15" x14ac:dyDescent="0.25">
      <c r="B28" s="79"/>
      <c r="C28" s="79"/>
      <c r="D28" s="79"/>
      <c r="E28" s="79"/>
      <c r="G28" s="114"/>
      <c r="H28" s="114"/>
      <c r="I28" s="114"/>
      <c r="L28" s="79"/>
    </row>
    <row r="29" spans="2:13" ht="15" x14ac:dyDescent="0.25"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</row>
  </sheetData>
  <mergeCells count="2">
    <mergeCell ref="B11:L11"/>
    <mergeCell ref="B7:L7"/>
  </mergeCells>
  <printOptions horizontalCentered="1"/>
  <pageMargins left="0.19685039370078741" right="0" top="0.39370078740157483" bottom="0" header="0.23622047244094491" footer="0"/>
  <pageSetup paperSize="5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B1:P31"/>
  <sheetViews>
    <sheetView tabSelected="1" zoomScale="70" zoomScaleNormal="70" workbookViewId="0">
      <selection activeCell="J8" sqref="J8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5.140625" style="7" customWidth="1"/>
    <col min="4" max="4" width="15.140625" style="7" customWidth="1"/>
    <col min="5" max="5" width="13.5703125" style="7" customWidth="1"/>
    <col min="6" max="6" width="12.42578125" style="7" customWidth="1"/>
    <col min="7" max="7" width="13.5703125" style="7" customWidth="1"/>
    <col min="8" max="8" width="13.85546875" style="7" customWidth="1"/>
    <col min="9" max="9" width="19" style="7" hidden="1" customWidth="1"/>
    <col min="10" max="10" width="13.7109375" style="7" customWidth="1"/>
    <col min="11" max="11" width="19" style="7" customWidth="1"/>
    <col min="12" max="12" width="17.28515625" style="7" customWidth="1"/>
    <col min="13" max="13" width="29.28515625" style="7" customWidth="1"/>
    <col min="14" max="16384" width="11.42578125" style="7"/>
  </cols>
  <sheetData>
    <row r="1" spans="2:13" ht="15.75" customHeight="1" x14ac:dyDescent="0.4">
      <c r="B1" s="64"/>
      <c r="E1" s="34"/>
      <c r="F1" s="34"/>
      <c r="G1" s="34"/>
      <c r="H1" s="34"/>
      <c r="I1" s="532"/>
      <c r="J1" s="532"/>
      <c r="K1" s="102"/>
      <c r="M1" s="20"/>
    </row>
    <row r="2" spans="2:13" ht="15.75" customHeight="1" x14ac:dyDescent="0.4">
      <c r="B2" s="64"/>
      <c r="E2" s="38" t="str">
        <f>'GESTION T.'!C3</f>
        <v>PLANILLA DE SUELDO  DE  ABRIL 2019</v>
      </c>
      <c r="F2" s="34"/>
      <c r="G2" s="34"/>
      <c r="H2" s="34"/>
      <c r="I2" s="532"/>
      <c r="J2" s="532"/>
      <c r="K2" s="102"/>
      <c r="M2" s="20"/>
    </row>
    <row r="3" spans="2:13" ht="15.75" customHeight="1" thickBot="1" x14ac:dyDescent="0.45">
      <c r="B3" s="64"/>
      <c r="E3" s="38"/>
      <c r="F3" s="34"/>
      <c r="G3" s="34"/>
      <c r="H3" s="34"/>
      <c r="I3" s="532"/>
      <c r="J3" s="532"/>
      <c r="K3" s="102"/>
      <c r="M3" s="20"/>
    </row>
    <row r="4" spans="2:13" ht="52.5" customHeight="1" thickBot="1" x14ac:dyDescent="0.25">
      <c r="B4" s="42" t="s">
        <v>13</v>
      </c>
      <c r="C4" s="44" t="s">
        <v>28</v>
      </c>
      <c r="D4" s="44" t="s">
        <v>14</v>
      </c>
      <c r="E4" s="43" t="s">
        <v>15</v>
      </c>
      <c r="F4" s="44" t="s">
        <v>16</v>
      </c>
      <c r="G4" s="44" t="s">
        <v>20</v>
      </c>
      <c r="H4" s="44" t="s">
        <v>10</v>
      </c>
      <c r="I4" s="53" t="s">
        <v>32</v>
      </c>
      <c r="J4" s="53" t="s">
        <v>3</v>
      </c>
      <c r="K4" s="44" t="s">
        <v>17</v>
      </c>
      <c r="L4" s="44" t="s">
        <v>18</v>
      </c>
      <c r="M4" s="62" t="s">
        <v>19</v>
      </c>
    </row>
    <row r="5" spans="2:13" s="262" customFormat="1" ht="32.25" customHeight="1" thickBot="1" x14ac:dyDescent="0.25">
      <c r="B5" s="744" t="s">
        <v>141</v>
      </c>
      <c r="C5" s="746"/>
      <c r="D5" s="566">
        <f>SUM(D6:D8)</f>
        <v>2990</v>
      </c>
      <c r="E5" s="566">
        <f>SUM(E6:E8)</f>
        <v>70.5</v>
      </c>
      <c r="F5" s="566">
        <f>SUM(F6:F8)</f>
        <v>216.78</v>
      </c>
      <c r="G5" s="566">
        <f>SUM(G6:G8)</f>
        <v>0</v>
      </c>
      <c r="H5" s="566">
        <f>SUM(H6:H8)</f>
        <v>0</v>
      </c>
      <c r="I5" s="566">
        <f t="shared" ref="D5:J5" si="0">SUM(I6:I8)</f>
        <v>0</v>
      </c>
      <c r="J5" s="566">
        <f>SUM(J6:J8)</f>
        <v>239.62</v>
      </c>
      <c r="K5" s="566">
        <f>SUM(K6:K8)</f>
        <v>526.9</v>
      </c>
      <c r="L5" s="566">
        <f>+D5-K5</f>
        <v>2463.1</v>
      </c>
      <c r="M5" s="565"/>
    </row>
    <row r="6" spans="2:13" ht="50.1" customHeight="1" x14ac:dyDescent="0.2">
      <c r="B6" s="580">
        <v>1</v>
      </c>
      <c r="C6" s="579" t="s">
        <v>140</v>
      </c>
      <c r="D6" s="578">
        <v>1500</v>
      </c>
      <c r="E6" s="576">
        <v>30</v>
      </c>
      <c r="F6" s="576">
        <v>108.75</v>
      </c>
      <c r="G6" s="576">
        <v>0</v>
      </c>
      <c r="H6" s="576">
        <v>0</v>
      </c>
      <c r="I6" s="576"/>
      <c r="J6" s="577">
        <v>153.19999999999999</v>
      </c>
      <c r="K6" s="576">
        <f>SUM(E6:J6)</f>
        <v>291.95</v>
      </c>
      <c r="L6" s="576">
        <f>+D6-K6</f>
        <v>1208.05</v>
      </c>
      <c r="M6" s="575"/>
    </row>
    <row r="7" spans="2:13" ht="50.1" customHeight="1" x14ac:dyDescent="0.2">
      <c r="B7" s="201">
        <v>2</v>
      </c>
      <c r="C7" s="291" t="s">
        <v>139</v>
      </c>
      <c r="D7" s="574">
        <v>1140</v>
      </c>
      <c r="E7" s="572">
        <v>30</v>
      </c>
      <c r="F7" s="572">
        <v>82.65</v>
      </c>
      <c r="G7" s="572">
        <v>0</v>
      </c>
      <c r="H7" s="572">
        <v>0</v>
      </c>
      <c r="I7" s="572"/>
      <c r="J7" s="573">
        <v>86.42</v>
      </c>
      <c r="K7" s="572">
        <f>SUM(E7:J7)</f>
        <v>199.07</v>
      </c>
      <c r="L7" s="572">
        <f>+D7-K7</f>
        <v>940.93000000000006</v>
      </c>
      <c r="M7" s="571"/>
    </row>
    <row r="8" spans="2:13" ht="50.1" customHeight="1" thickBot="1" x14ac:dyDescent="0.25">
      <c r="B8" s="103">
        <v>3</v>
      </c>
      <c r="C8" s="570" t="s">
        <v>138</v>
      </c>
      <c r="D8" s="569">
        <v>350</v>
      </c>
      <c r="E8" s="568">
        <v>10.5</v>
      </c>
      <c r="F8" s="568">
        <v>25.38</v>
      </c>
      <c r="G8" s="568">
        <v>0</v>
      </c>
      <c r="H8" s="568">
        <v>0</v>
      </c>
      <c r="I8" s="568">
        <v>0</v>
      </c>
      <c r="J8" s="568">
        <v>0</v>
      </c>
      <c r="K8" s="568">
        <f>SUM(E8:J8)</f>
        <v>35.879999999999995</v>
      </c>
      <c r="L8" s="568">
        <f>+D8-K8</f>
        <v>314.12</v>
      </c>
      <c r="M8" s="567"/>
    </row>
    <row r="9" spans="2:13" ht="30.75" customHeight="1" thickBot="1" x14ac:dyDescent="0.25">
      <c r="B9" s="744" t="s">
        <v>137</v>
      </c>
      <c r="C9" s="746"/>
      <c r="D9" s="566">
        <f t="shared" ref="D9:J9" si="1">D10</f>
        <v>700</v>
      </c>
      <c r="E9" s="566">
        <f t="shared" si="1"/>
        <v>21</v>
      </c>
      <c r="F9" s="566">
        <f t="shared" si="1"/>
        <v>50.75</v>
      </c>
      <c r="G9" s="566">
        <f t="shared" si="1"/>
        <v>0</v>
      </c>
      <c r="H9" s="566">
        <f t="shared" si="1"/>
        <v>0</v>
      </c>
      <c r="I9" s="566">
        <f t="shared" si="1"/>
        <v>0</v>
      </c>
      <c r="J9" s="566">
        <f t="shared" si="1"/>
        <v>33.299999999999997</v>
      </c>
      <c r="K9" s="566">
        <f>K10</f>
        <v>105.05</v>
      </c>
      <c r="L9" s="566">
        <f>L10</f>
        <v>594.95000000000005</v>
      </c>
      <c r="M9" s="565"/>
    </row>
    <row r="10" spans="2:13" ht="50.1" customHeight="1" thickBot="1" x14ac:dyDescent="0.25">
      <c r="B10" s="564">
        <v>4</v>
      </c>
      <c r="C10" s="563" t="s">
        <v>136</v>
      </c>
      <c r="D10" s="562">
        <v>700</v>
      </c>
      <c r="E10" s="561">
        <v>21</v>
      </c>
      <c r="F10" s="561">
        <v>50.75</v>
      </c>
      <c r="G10" s="561">
        <v>0</v>
      </c>
      <c r="H10" s="558">
        <v>0</v>
      </c>
      <c r="I10" s="560"/>
      <c r="J10" s="559">
        <v>33.299999999999997</v>
      </c>
      <c r="K10" s="558">
        <f>SUM(E10:J10)</f>
        <v>105.05</v>
      </c>
      <c r="L10" s="558">
        <f>+D10-K10</f>
        <v>594.95000000000005</v>
      </c>
      <c r="M10" s="557"/>
    </row>
    <row r="11" spans="2:13" ht="25.5" customHeight="1" thickBot="1" x14ac:dyDescent="0.25">
      <c r="B11" s="747" t="s">
        <v>135</v>
      </c>
      <c r="C11" s="748"/>
      <c r="D11" s="556">
        <f t="shared" ref="D11:L11" si="2">D12</f>
        <v>315</v>
      </c>
      <c r="E11" s="556">
        <f t="shared" si="2"/>
        <v>9.4499999999999993</v>
      </c>
      <c r="F11" s="556">
        <f t="shared" si="2"/>
        <v>0</v>
      </c>
      <c r="G11" s="556">
        <f t="shared" si="2"/>
        <v>0</v>
      </c>
      <c r="H11" s="556">
        <f t="shared" si="2"/>
        <v>18.899999999999999</v>
      </c>
      <c r="I11" s="556">
        <f t="shared" si="2"/>
        <v>0</v>
      </c>
      <c r="J11" s="556">
        <f t="shared" si="2"/>
        <v>0</v>
      </c>
      <c r="K11" s="556">
        <f t="shared" si="2"/>
        <v>28.349999999999998</v>
      </c>
      <c r="L11" s="556">
        <f t="shared" si="2"/>
        <v>286.64999999999998</v>
      </c>
      <c r="M11" s="555"/>
    </row>
    <row r="12" spans="2:13" ht="50.1" customHeight="1" thickBot="1" x14ac:dyDescent="0.25">
      <c r="B12" s="554">
        <v>5</v>
      </c>
      <c r="C12" s="553" t="s">
        <v>49</v>
      </c>
      <c r="D12" s="552">
        <v>315</v>
      </c>
      <c r="E12" s="551">
        <v>9.4499999999999993</v>
      </c>
      <c r="F12" s="551">
        <v>0</v>
      </c>
      <c r="G12" s="551">
        <v>0</v>
      </c>
      <c r="H12" s="535">
        <v>18.899999999999999</v>
      </c>
      <c r="I12" s="550"/>
      <c r="J12" s="549">
        <v>0</v>
      </c>
      <c r="K12" s="535">
        <f>SUM(E12:J12)</f>
        <v>28.349999999999998</v>
      </c>
      <c r="L12" s="535">
        <f>+D12-K12</f>
        <v>286.64999999999998</v>
      </c>
      <c r="M12" s="534"/>
    </row>
    <row r="13" spans="2:13" ht="28.5" customHeight="1" thickBot="1" x14ac:dyDescent="0.25">
      <c r="B13" s="747" t="s">
        <v>134</v>
      </c>
      <c r="C13" s="748"/>
      <c r="D13" s="548">
        <f t="shared" ref="D13:L13" si="3">+D14</f>
        <v>600</v>
      </c>
      <c r="E13" s="548">
        <f t="shared" si="3"/>
        <v>18</v>
      </c>
      <c r="F13" s="548">
        <f t="shared" si="3"/>
        <v>0</v>
      </c>
      <c r="G13" s="548">
        <f t="shared" si="3"/>
        <v>43.5</v>
      </c>
      <c r="H13" s="548">
        <f t="shared" si="3"/>
        <v>0</v>
      </c>
      <c r="I13" s="548">
        <f t="shared" si="3"/>
        <v>0</v>
      </c>
      <c r="J13" s="548">
        <f t="shared" si="3"/>
        <v>24.32</v>
      </c>
      <c r="K13" s="548">
        <f t="shared" si="3"/>
        <v>85.82</v>
      </c>
      <c r="L13" s="548">
        <f t="shared" si="3"/>
        <v>514.18000000000006</v>
      </c>
      <c r="M13" s="547"/>
    </row>
    <row r="14" spans="2:13" ht="50.1" customHeight="1" thickBot="1" x14ac:dyDescent="0.25">
      <c r="B14" s="539">
        <v>6</v>
      </c>
      <c r="C14" s="546" t="s">
        <v>133</v>
      </c>
      <c r="D14" s="545">
        <v>600</v>
      </c>
      <c r="E14" s="545">
        <v>18</v>
      </c>
      <c r="F14" s="545">
        <v>0</v>
      </c>
      <c r="G14" s="545">
        <v>43.5</v>
      </c>
      <c r="H14" s="545">
        <v>0</v>
      </c>
      <c r="I14" s="545"/>
      <c r="J14" s="544">
        <v>24.32</v>
      </c>
      <c r="K14" s="543">
        <f>SUM(E14:J14)</f>
        <v>85.82</v>
      </c>
      <c r="L14" s="543">
        <f>+D14-K14</f>
        <v>514.18000000000006</v>
      </c>
      <c r="M14" s="542"/>
    </row>
    <row r="15" spans="2:13" ht="29.25" customHeight="1" thickBot="1" x14ac:dyDescent="0.25">
      <c r="B15" s="749" t="s">
        <v>132</v>
      </c>
      <c r="C15" s="749"/>
      <c r="D15" s="541">
        <f t="shared" ref="D15:L15" si="4">+D16</f>
        <v>700</v>
      </c>
      <c r="E15" s="541">
        <f t="shared" si="4"/>
        <v>21</v>
      </c>
      <c r="F15" s="541">
        <f t="shared" si="4"/>
        <v>50.75</v>
      </c>
      <c r="G15" s="541">
        <f t="shared" si="4"/>
        <v>0</v>
      </c>
      <c r="H15" s="541">
        <f t="shared" si="4"/>
        <v>0</v>
      </c>
      <c r="I15" s="541">
        <f t="shared" si="4"/>
        <v>0</v>
      </c>
      <c r="J15" s="541">
        <f t="shared" si="4"/>
        <v>33.299999999999997</v>
      </c>
      <c r="K15" s="541">
        <f t="shared" si="4"/>
        <v>105.05</v>
      </c>
      <c r="L15" s="541">
        <f t="shared" si="4"/>
        <v>594.95000000000005</v>
      </c>
      <c r="M15" s="540"/>
    </row>
    <row r="16" spans="2:13" ht="50.1" customHeight="1" thickBot="1" x14ac:dyDescent="0.25">
      <c r="B16" s="539">
        <v>7</v>
      </c>
      <c r="C16" s="538" t="s">
        <v>131</v>
      </c>
      <c r="D16" s="537">
        <v>700</v>
      </c>
      <c r="E16" s="537">
        <v>21</v>
      </c>
      <c r="F16" s="537">
        <v>50.75</v>
      </c>
      <c r="G16" s="537">
        <v>0</v>
      </c>
      <c r="H16" s="537">
        <v>0</v>
      </c>
      <c r="I16" s="537"/>
      <c r="J16" s="536">
        <v>33.299999999999997</v>
      </c>
      <c r="K16" s="535">
        <f>SUM(E16:J16)</f>
        <v>105.05</v>
      </c>
      <c r="L16" s="535">
        <f>+D16-K16</f>
        <v>594.95000000000005</v>
      </c>
      <c r="M16" s="534"/>
    </row>
    <row r="17" spans="2:16" ht="50.1" customHeight="1" thickBot="1" x14ac:dyDescent="0.25">
      <c r="B17" s="706" t="s">
        <v>8</v>
      </c>
      <c r="C17" s="707"/>
      <c r="D17" s="142">
        <f>+D5+D9+D11+D13+D15</f>
        <v>5305</v>
      </c>
      <c r="E17" s="142">
        <f>+E5+E9+E11+E13+E15</f>
        <v>139.94999999999999</v>
      </c>
      <c r="F17" s="142">
        <f>+F5+F9+F11+F13+F15</f>
        <v>318.27999999999997</v>
      </c>
      <c r="G17" s="142">
        <f>+G5+G9+G11+G13+G15</f>
        <v>43.5</v>
      </c>
      <c r="H17" s="142">
        <f>+H5+H9+H11+H13+H15</f>
        <v>18.899999999999999</v>
      </c>
      <c r="I17" s="142">
        <f t="shared" ref="E17:L17" si="5">+I5+I9+I11+I13+I15</f>
        <v>0</v>
      </c>
      <c r="J17" s="142">
        <f t="shared" si="5"/>
        <v>330.54</v>
      </c>
      <c r="K17" s="142">
        <f>+K5+K9+K11+K13+K15</f>
        <v>851.16999999999985</v>
      </c>
      <c r="L17" s="142">
        <f t="shared" si="5"/>
        <v>4453.83</v>
      </c>
      <c r="M17" s="533" t="s">
        <v>55</v>
      </c>
    </row>
    <row r="18" spans="2:16" x14ac:dyDescent="0.2">
      <c r="B18" s="13"/>
      <c r="D18" s="14"/>
      <c r="E18" s="14"/>
      <c r="F18" s="14"/>
      <c r="G18" s="14"/>
      <c r="H18" s="14"/>
      <c r="I18" s="14"/>
      <c r="J18" s="14"/>
      <c r="K18" s="14"/>
      <c r="L18" s="14"/>
      <c r="M18" s="5"/>
    </row>
    <row r="19" spans="2:16" x14ac:dyDescent="0.2">
      <c r="B19" s="13"/>
      <c r="D19" s="14"/>
      <c r="E19" s="14"/>
      <c r="F19" s="14"/>
      <c r="G19" s="14"/>
      <c r="H19" s="14"/>
      <c r="I19" s="14"/>
      <c r="J19" s="14"/>
      <c r="K19" s="14"/>
      <c r="L19" s="14"/>
      <c r="M19" s="5"/>
    </row>
    <row r="20" spans="2:16" x14ac:dyDescent="0.2">
      <c r="B20" s="13"/>
      <c r="D20" s="14"/>
      <c r="E20" s="14"/>
      <c r="F20" s="14"/>
      <c r="G20" s="14"/>
      <c r="H20" s="14"/>
      <c r="I20" s="14"/>
      <c r="J20" s="14"/>
      <c r="K20" s="14"/>
      <c r="L20" s="14"/>
      <c r="M20" s="5"/>
    </row>
    <row r="21" spans="2:16" x14ac:dyDescent="0.2">
      <c r="B21" s="13"/>
      <c r="C21" s="3"/>
      <c r="D21" s="370"/>
      <c r="E21" s="370"/>
      <c r="F21" s="370"/>
      <c r="G21" s="370"/>
      <c r="H21" s="370"/>
      <c r="I21" s="370"/>
      <c r="J21" s="370"/>
      <c r="K21" s="370"/>
      <c r="L21" s="370"/>
      <c r="M21" s="5"/>
    </row>
    <row r="22" spans="2:16" ht="15" x14ac:dyDescent="0.25">
      <c r="B22" s="280"/>
      <c r="C22" s="80" t="str">
        <f>'GESTION T.'!C16</f>
        <v>SR. HERNAN JOSE TORRES ROMERO</v>
      </c>
      <c r="D22" s="145"/>
      <c r="E22" s="145"/>
      <c r="F22" s="145" t="str">
        <f>'GESTION T.'!F16</f>
        <v>LICDO. NAHIN ARNELGE FERRUFINO BENITEZ</v>
      </c>
      <c r="G22" s="145"/>
      <c r="H22" s="145"/>
      <c r="I22" s="145"/>
      <c r="J22" s="145"/>
      <c r="K22" s="145"/>
      <c r="L22" s="145" t="str">
        <f>'GESTION T.'!K16</f>
        <v>LICDO. GLORIA ISABEL GONZALEZ VASQUEZ</v>
      </c>
      <c r="M22" s="54"/>
    </row>
    <row r="23" spans="2:16" ht="15" x14ac:dyDescent="0.25">
      <c r="B23" s="280"/>
      <c r="C23" s="80" t="str">
        <f>'GESTION T.'!C17</f>
        <v>SINDICO MPAL.</v>
      </c>
      <c r="D23" s="145"/>
      <c r="E23" s="145"/>
      <c r="F23" s="145" t="str">
        <f>'GESTION T.'!F17</f>
        <v>ALCALDE MPAL.</v>
      </c>
      <c r="G23" s="145"/>
      <c r="H23" s="145"/>
      <c r="I23" s="145"/>
      <c r="J23" s="145"/>
      <c r="K23" s="145"/>
      <c r="L23" s="145" t="str">
        <f>'GESTION T.'!K17</f>
        <v>CONTADORA MPAL.</v>
      </c>
      <c r="M23" s="54"/>
    </row>
    <row r="24" spans="2:16" ht="15" x14ac:dyDescent="0.25">
      <c r="B24" s="280"/>
      <c r="C24" s="80"/>
      <c r="D24" s="145"/>
      <c r="E24" s="145"/>
      <c r="F24" s="145"/>
      <c r="G24" s="145"/>
      <c r="H24" s="145"/>
      <c r="I24" s="145"/>
      <c r="J24" s="145"/>
      <c r="K24" s="145"/>
      <c r="L24" s="145"/>
      <c r="M24" s="54"/>
      <c r="N24" s="5"/>
    </row>
    <row r="25" spans="2:16" ht="15" x14ac:dyDescent="0.25">
      <c r="B25" s="280"/>
      <c r="C25" s="80"/>
      <c r="D25" s="145"/>
      <c r="E25" s="145"/>
      <c r="F25" s="145"/>
      <c r="G25" s="145"/>
      <c r="H25" s="145"/>
      <c r="I25" s="145"/>
      <c r="J25" s="145"/>
      <c r="K25" s="145"/>
      <c r="L25" s="145"/>
      <c r="M25" s="54"/>
      <c r="N25" s="5"/>
    </row>
    <row r="26" spans="2:16" s="56" customFormat="1" ht="15.75" x14ac:dyDescent="0.25">
      <c r="C26" s="80"/>
      <c r="D26" s="903" t="str">
        <f>'GESTION T.'!E19</f>
        <v>LICDA. CARINA PATRICIA FLORES VASQUEZ</v>
      </c>
      <c r="E26" s="80"/>
      <c r="F26" s="80"/>
      <c r="G26" s="80"/>
      <c r="H26" s="80"/>
      <c r="I26" s="80"/>
      <c r="J26" s="903" t="str">
        <f>'GESTION T.'!J19</f>
        <v>SR. MARIO ALBERTO DIAZ</v>
      </c>
      <c r="K26" s="80"/>
      <c r="L26" s="80"/>
      <c r="N26" s="13"/>
      <c r="O26" s="7"/>
      <c r="P26" s="7"/>
    </row>
    <row r="27" spans="2:16" ht="18.75" customHeight="1" x14ac:dyDescent="0.25">
      <c r="C27" s="3"/>
      <c r="D27" s="3" t="str">
        <f>'GESTION T.'!E20</f>
        <v>JEFA DE DESARROLLO HUMANO</v>
      </c>
      <c r="E27" s="3"/>
      <c r="F27" s="665"/>
      <c r="G27" s="665"/>
      <c r="H27" s="665"/>
      <c r="I27" s="80"/>
      <c r="J27" s="3" t="str">
        <f>'GESTION T.'!J20</f>
        <v>TESORERO MPAL</v>
      </c>
      <c r="K27" s="80"/>
      <c r="L27" s="80"/>
      <c r="M27" s="54"/>
      <c r="N27" s="5"/>
    </row>
    <row r="28" spans="2:16" x14ac:dyDescent="0.2">
      <c r="B28" s="1"/>
      <c r="C28" s="2"/>
      <c r="D28" s="2"/>
      <c r="E28" s="2"/>
      <c r="F28" s="14"/>
      <c r="G28" s="14"/>
      <c r="H28" s="14"/>
      <c r="I28" s="14"/>
      <c r="J28" s="14"/>
      <c r="K28" s="5"/>
      <c r="L28" s="5"/>
      <c r="M28" s="1"/>
    </row>
    <row r="29" spans="2:16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6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6" x14ac:dyDescent="0.2">
      <c r="B31" s="1"/>
      <c r="C31" s="1"/>
      <c r="D31" s="1"/>
      <c r="E31" s="1"/>
      <c r="F31" s="1"/>
      <c r="G31" s="1"/>
      <c r="H31" s="1"/>
      <c r="I31" s="1"/>
      <c r="J31" s="1"/>
    </row>
  </sheetData>
  <mergeCells count="6">
    <mergeCell ref="B17:C17"/>
    <mergeCell ref="B5:C5"/>
    <mergeCell ref="B9:C9"/>
    <mergeCell ref="B11:C11"/>
    <mergeCell ref="B13:C13"/>
    <mergeCell ref="B15:C15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2:N26"/>
  <sheetViews>
    <sheetView topLeftCell="A4" zoomScale="71" zoomScaleNormal="71" workbookViewId="0">
      <selection activeCell="F10" sqref="F10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6" style="7" customWidth="1"/>
    <col min="9" max="9" width="19" style="7" hidden="1" customWidth="1"/>
    <col min="10" max="10" width="18.140625" style="7" customWidth="1"/>
    <col min="11" max="11" width="19.5703125" style="7" customWidth="1"/>
    <col min="12" max="12" width="40.5703125" style="7" customWidth="1"/>
    <col min="13" max="16384" width="11.42578125" style="7"/>
  </cols>
  <sheetData>
    <row r="2" spans="2:14" ht="32.25" customHeight="1" x14ac:dyDescent="0.2"/>
    <row r="3" spans="2:14" ht="32.25" customHeight="1" x14ac:dyDescent="0.25">
      <c r="C3" s="147" t="str">
        <f>'UNIDAD JURIDICA'!E2</f>
        <v>PLANILLA DE SUELDO  DE  ABRIL 2019</v>
      </c>
    </row>
    <row r="4" spans="2:14" ht="15.75" customHeight="1" x14ac:dyDescent="0.4">
      <c r="B4" s="64"/>
      <c r="E4" s="34"/>
      <c r="F4" s="34"/>
      <c r="G4" s="34"/>
      <c r="I4" s="532"/>
      <c r="K4" s="65"/>
      <c r="L4" s="20"/>
    </row>
    <row r="5" spans="2:14" ht="15.75" customHeight="1" thickBot="1" x14ac:dyDescent="0.45">
      <c r="B5" s="64"/>
      <c r="E5" s="34"/>
      <c r="F5" s="34"/>
      <c r="G5" s="34"/>
      <c r="I5" s="532"/>
      <c r="K5" s="65"/>
      <c r="L5" s="20"/>
    </row>
    <row r="6" spans="2:14" ht="75.75" customHeight="1" thickBot="1" x14ac:dyDescent="0.25">
      <c r="B6" s="42" t="s">
        <v>13</v>
      </c>
      <c r="C6" s="44" t="s">
        <v>28</v>
      </c>
      <c r="D6" s="44" t="s">
        <v>14</v>
      </c>
      <c r="E6" s="43" t="s">
        <v>15</v>
      </c>
      <c r="F6" s="44" t="s">
        <v>16</v>
      </c>
      <c r="G6" s="44" t="s">
        <v>20</v>
      </c>
      <c r="H6" s="43" t="s">
        <v>3</v>
      </c>
      <c r="I6" s="53" t="s">
        <v>32</v>
      </c>
      <c r="J6" s="44" t="s">
        <v>17</v>
      </c>
      <c r="K6" s="44" t="s">
        <v>18</v>
      </c>
      <c r="L6" s="62" t="s">
        <v>19</v>
      </c>
    </row>
    <row r="7" spans="2:14" s="262" customFormat="1" ht="35.25" customHeight="1" thickBot="1" x14ac:dyDescent="0.25">
      <c r="B7" s="734" t="s">
        <v>130</v>
      </c>
      <c r="C7" s="735"/>
      <c r="D7" s="531">
        <f t="shared" ref="D7:K7" si="0">+D8</f>
        <v>3000</v>
      </c>
      <c r="E7" s="531">
        <f t="shared" si="0"/>
        <v>30</v>
      </c>
      <c r="F7" s="531">
        <f t="shared" si="0"/>
        <v>217.5</v>
      </c>
      <c r="G7" s="531">
        <f t="shared" si="0"/>
        <v>0</v>
      </c>
      <c r="H7" s="531">
        <f t="shared" si="0"/>
        <v>502.89</v>
      </c>
      <c r="I7" s="531">
        <f t="shared" si="0"/>
        <v>0</v>
      </c>
      <c r="J7" s="531">
        <f t="shared" si="0"/>
        <v>750.39</v>
      </c>
      <c r="K7" s="531">
        <f t="shared" si="0"/>
        <v>2249.61</v>
      </c>
      <c r="L7" s="530"/>
    </row>
    <row r="8" spans="2:14" s="262" customFormat="1" ht="58.5" customHeight="1" thickBot="1" x14ac:dyDescent="0.25">
      <c r="B8" s="791">
        <v>1</v>
      </c>
      <c r="C8" s="792" t="s">
        <v>129</v>
      </c>
      <c r="D8" s="793">
        <v>3000</v>
      </c>
      <c r="E8" s="794">
        <v>30</v>
      </c>
      <c r="F8" s="795">
        <v>217.5</v>
      </c>
      <c r="G8" s="794">
        <v>0</v>
      </c>
      <c r="H8" s="844">
        <v>502.89</v>
      </c>
      <c r="I8" s="796"/>
      <c r="J8" s="794">
        <f>SUM(E8:I8)</f>
        <v>750.39</v>
      </c>
      <c r="K8" s="794">
        <f>+D8-J8</f>
        <v>2249.61</v>
      </c>
      <c r="L8" s="797"/>
    </row>
    <row r="9" spans="2:14" s="262" customFormat="1" ht="36.75" customHeight="1" thickBot="1" x14ac:dyDescent="0.25">
      <c r="B9" s="734" t="s">
        <v>128</v>
      </c>
      <c r="C9" s="735"/>
      <c r="D9" s="851">
        <f>D10+D14+D12</f>
        <v>2650</v>
      </c>
      <c r="E9" s="851">
        <f>E10+E14+E12</f>
        <v>72</v>
      </c>
      <c r="F9" s="851">
        <f>F10+F14+F12</f>
        <v>104.4</v>
      </c>
      <c r="G9" s="851">
        <f>G10+G14</f>
        <v>87.73</v>
      </c>
      <c r="H9" s="851">
        <f>H10+H14+H12</f>
        <v>167.28</v>
      </c>
      <c r="I9" s="851">
        <f>I10+I14+I12</f>
        <v>0</v>
      </c>
      <c r="J9" s="851">
        <f>J10+J14+J12</f>
        <v>431.40999999999997</v>
      </c>
      <c r="K9" s="851">
        <f>K10+K14+K12</f>
        <v>2218.59</v>
      </c>
      <c r="L9" s="852"/>
    </row>
    <row r="10" spans="2:14" s="262" customFormat="1" ht="63" customHeight="1" thickBot="1" x14ac:dyDescent="0.25">
      <c r="B10" s="845">
        <v>2</v>
      </c>
      <c r="C10" s="792" t="s">
        <v>152</v>
      </c>
      <c r="D10" s="846">
        <v>400</v>
      </c>
      <c r="E10" s="847">
        <v>12</v>
      </c>
      <c r="F10" s="795">
        <v>29</v>
      </c>
      <c r="G10" s="847">
        <v>0</v>
      </c>
      <c r="H10" s="848">
        <v>0</v>
      </c>
      <c r="I10" s="849"/>
      <c r="J10" s="847">
        <f>SUM(E10:I10)</f>
        <v>41</v>
      </c>
      <c r="K10" s="847">
        <f>+D10-J10</f>
        <v>359</v>
      </c>
      <c r="L10" s="850"/>
    </row>
    <row r="11" spans="2:14" s="262" customFormat="1" ht="35.25" customHeight="1" thickBot="1" x14ac:dyDescent="0.25">
      <c r="B11" s="840" t="s">
        <v>127</v>
      </c>
      <c r="C11" s="841"/>
      <c r="D11" s="841"/>
      <c r="E11" s="841"/>
      <c r="F11" s="841"/>
      <c r="G11" s="841"/>
      <c r="H11" s="841"/>
      <c r="I11" s="841"/>
      <c r="J11" s="841"/>
      <c r="K11" s="841"/>
      <c r="L11" s="842"/>
      <c r="N11" s="526"/>
    </row>
    <row r="12" spans="2:14" s="262" customFormat="1" ht="63" customHeight="1" thickBot="1" x14ac:dyDescent="0.25">
      <c r="B12" s="108">
        <v>3</v>
      </c>
      <c r="C12" s="525" t="s">
        <v>126</v>
      </c>
      <c r="D12" s="524">
        <v>1040</v>
      </c>
      <c r="E12" s="523">
        <v>30</v>
      </c>
      <c r="F12" s="523">
        <v>75.400000000000006</v>
      </c>
      <c r="G12" s="523">
        <v>0</v>
      </c>
      <c r="H12" s="522">
        <v>67.87</v>
      </c>
      <c r="I12" s="521"/>
      <c r="J12" s="521">
        <f>SUM(E12:I12)</f>
        <v>173.27</v>
      </c>
      <c r="K12" s="521">
        <f>+D12-J12</f>
        <v>866.73</v>
      </c>
      <c r="L12" s="520"/>
      <c r="M12" s="519"/>
      <c r="N12" s="518"/>
    </row>
    <row r="13" spans="2:14" ht="33" customHeight="1" thickBot="1" x14ac:dyDescent="0.25">
      <c r="B13" s="692" t="s">
        <v>125</v>
      </c>
      <c r="C13" s="693"/>
      <c r="D13" s="693"/>
      <c r="E13" s="693"/>
      <c r="F13" s="693"/>
      <c r="G13" s="693"/>
      <c r="H13" s="693"/>
      <c r="I13" s="693"/>
      <c r="J13" s="693"/>
      <c r="K13" s="693"/>
      <c r="L13" s="694"/>
    </row>
    <row r="14" spans="2:14" ht="57" customHeight="1" thickBot="1" x14ac:dyDescent="0.25">
      <c r="B14" s="529">
        <v>4</v>
      </c>
      <c r="C14" s="792" t="s">
        <v>124</v>
      </c>
      <c r="D14" s="843">
        <v>1210</v>
      </c>
      <c r="E14" s="794">
        <v>30</v>
      </c>
      <c r="F14" s="794">
        <v>0</v>
      </c>
      <c r="G14" s="794">
        <v>87.73</v>
      </c>
      <c r="H14" s="844">
        <v>99.41</v>
      </c>
      <c r="I14" s="794">
        <v>0</v>
      </c>
      <c r="J14" s="794">
        <f>SUM(E14:I14)</f>
        <v>217.14</v>
      </c>
      <c r="K14" s="794">
        <f>+D14-J14</f>
        <v>992.86</v>
      </c>
      <c r="L14" s="542"/>
    </row>
    <row r="15" spans="2:14" ht="36" customHeight="1" thickBot="1" x14ac:dyDescent="0.35">
      <c r="B15" s="837" t="s">
        <v>8</v>
      </c>
      <c r="C15" s="839"/>
      <c r="D15" s="464">
        <f>+D7+D9</f>
        <v>5650</v>
      </c>
      <c r="E15" s="464">
        <f t="shared" ref="E15:K15" si="1">+E7+E9</f>
        <v>102</v>
      </c>
      <c r="F15" s="464">
        <f t="shared" si="1"/>
        <v>321.89999999999998</v>
      </c>
      <c r="G15" s="464">
        <f t="shared" si="1"/>
        <v>87.73</v>
      </c>
      <c r="H15" s="464">
        <f t="shared" si="1"/>
        <v>670.17</v>
      </c>
      <c r="I15" s="464">
        <f t="shared" si="1"/>
        <v>0</v>
      </c>
      <c r="J15" s="464">
        <f t="shared" si="1"/>
        <v>1181.8</v>
      </c>
      <c r="K15" s="464">
        <f t="shared" si="1"/>
        <v>4468.2000000000007</v>
      </c>
      <c r="L15" s="533" t="s">
        <v>55</v>
      </c>
    </row>
    <row r="16" spans="2:14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2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2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2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2" x14ac:dyDescent="0.2">
      <c r="B20" s="13"/>
      <c r="C20" s="5" t="str">
        <f>'UNIDAD JURIDICA'!C22</f>
        <v>SR. HERNAN JOSE TORRES ROMERO</v>
      </c>
      <c r="D20" s="14"/>
      <c r="E20" s="14"/>
      <c r="F20" s="14" t="str">
        <f>'UNIDAD JURIDICA'!F22</f>
        <v>LICDO. NAHIN ARNELGE FERRUFINO BENITEZ</v>
      </c>
      <c r="G20" s="14"/>
      <c r="H20" s="14"/>
      <c r="I20" s="14"/>
      <c r="J20" s="14"/>
      <c r="K20" s="14" t="str">
        <f>'UNIDAD JURIDICA'!L22</f>
        <v>LICDO. GLORIA ISABEL GONZALEZ VASQUEZ</v>
      </c>
      <c r="L20" s="5"/>
    </row>
    <row r="21" spans="2:12" x14ac:dyDescent="0.2">
      <c r="B21" s="13"/>
      <c r="C21" s="5" t="str">
        <f>'UNIDAD JURIDICA'!C23</f>
        <v>SINDICO MPAL.</v>
      </c>
      <c r="D21" s="14"/>
      <c r="E21" s="14"/>
      <c r="F21" s="14" t="str">
        <f>'UNIDAD JURIDICA'!F23</f>
        <v>ALCALDE MPAL.</v>
      </c>
      <c r="G21" s="14"/>
      <c r="H21" s="14"/>
      <c r="I21" s="14"/>
      <c r="J21" s="14"/>
      <c r="K21" s="14" t="str">
        <f>'UNIDAD JURIDICA'!L23</f>
        <v>CONTADORA MPAL.</v>
      </c>
      <c r="L21" s="5"/>
    </row>
    <row r="22" spans="2:12" x14ac:dyDescent="0.2">
      <c r="B22" s="13"/>
      <c r="C22" s="5"/>
      <c r="D22" s="14"/>
      <c r="E22" s="14"/>
      <c r="F22" s="14"/>
      <c r="G22" s="14"/>
      <c r="H22" s="14"/>
      <c r="I22" s="14"/>
      <c r="J22" s="14"/>
      <c r="K22" s="14"/>
      <c r="L22" s="5"/>
    </row>
    <row r="23" spans="2:12" x14ac:dyDescent="0.2">
      <c r="B23" s="13"/>
      <c r="C23" s="5"/>
      <c r="D23" s="14"/>
      <c r="E23" s="14"/>
      <c r="F23" s="14"/>
      <c r="G23" s="14"/>
      <c r="H23" s="14"/>
      <c r="I23" s="14"/>
      <c r="J23" s="14"/>
      <c r="K23" s="14"/>
      <c r="L23" s="5"/>
    </row>
    <row r="24" spans="2:12" x14ac:dyDescent="0.2">
      <c r="C24" s="5"/>
      <c r="D24" s="5"/>
      <c r="E24" s="5"/>
      <c r="F24" s="5"/>
      <c r="G24" s="5"/>
      <c r="H24" s="5"/>
      <c r="I24" s="5"/>
      <c r="J24" s="5"/>
      <c r="K24" s="5"/>
    </row>
    <row r="25" spans="2:12" x14ac:dyDescent="0.2">
      <c r="C25" s="5"/>
      <c r="D25" s="261" t="str">
        <f>'UNIDAD JURIDICA'!D26</f>
        <v>LICDA. CARINA PATRICIA FLORES VASQUEZ</v>
      </c>
      <c r="E25" s="5"/>
      <c r="F25" s="5"/>
      <c r="G25" s="5"/>
      <c r="H25" s="261" t="str">
        <f>'UNIDAD JURIDICA'!J26</f>
        <v>SR. MARIO ALBERTO DIAZ</v>
      </c>
      <c r="I25" s="5"/>
      <c r="J25" s="5"/>
      <c r="K25" s="5"/>
    </row>
    <row r="26" spans="2:12" x14ac:dyDescent="0.2">
      <c r="C26" s="5"/>
      <c r="D26" s="5" t="str">
        <f>'UNIDAD JURIDICA'!D27</f>
        <v>JEFA DE DESARROLLO HUMANO</v>
      </c>
      <c r="E26" s="5"/>
      <c r="F26" s="5"/>
      <c r="G26" s="5"/>
      <c r="H26" s="5" t="str">
        <f>'UNIDAD JURIDICA'!J27</f>
        <v>TESORERO MPAL</v>
      </c>
      <c r="I26" s="5"/>
      <c r="J26" s="5"/>
      <c r="K26" s="5"/>
    </row>
  </sheetData>
  <mergeCells count="4">
    <mergeCell ref="B7:C7"/>
    <mergeCell ref="B9:C9"/>
    <mergeCell ref="B11:L11"/>
    <mergeCell ref="B13:L13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1:M27"/>
  <sheetViews>
    <sheetView topLeftCell="A4" zoomScale="71" zoomScaleNormal="71" workbookViewId="0">
      <selection activeCell="J23" sqref="J23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9" style="7" hidden="1" customWidth="1"/>
    <col min="9" max="9" width="16.85546875" style="7" customWidth="1"/>
    <col min="10" max="10" width="19.5703125" style="7" customWidth="1"/>
    <col min="11" max="11" width="31.5703125" style="7" customWidth="1"/>
    <col min="12" max="16384" width="11.42578125" style="7"/>
  </cols>
  <sheetData>
    <row r="1" spans="2:13" ht="15.75" customHeight="1" x14ac:dyDescent="0.4">
      <c r="B1" s="64"/>
      <c r="E1" s="34"/>
      <c r="F1" s="34"/>
      <c r="G1" s="34"/>
      <c r="H1" s="532"/>
      <c r="J1" s="65"/>
      <c r="K1" s="20"/>
    </row>
    <row r="2" spans="2:13" ht="18.75" customHeight="1" x14ac:dyDescent="0.4">
      <c r="B2" s="64"/>
      <c r="E2" s="38" t="s">
        <v>185</v>
      </c>
      <c r="F2" s="34"/>
      <c r="G2" s="34"/>
      <c r="H2" s="532"/>
      <c r="J2" s="65"/>
      <c r="K2" s="20"/>
    </row>
    <row r="3" spans="2:13" ht="15.75" customHeight="1" thickBot="1" x14ac:dyDescent="0.45">
      <c r="B3" s="64"/>
      <c r="E3" s="34"/>
      <c r="F3" s="34"/>
      <c r="G3" s="34"/>
      <c r="H3" s="532"/>
      <c r="J3" s="65"/>
      <c r="K3" s="20"/>
    </row>
    <row r="4" spans="2:13" ht="75.75" customHeight="1" thickBot="1" x14ac:dyDescent="0.25">
      <c r="B4" s="42" t="s">
        <v>13</v>
      </c>
      <c r="C4" s="44" t="s">
        <v>28</v>
      </c>
      <c r="D4" s="44" t="s">
        <v>14</v>
      </c>
      <c r="E4" s="43" t="s">
        <v>15</v>
      </c>
      <c r="F4" s="44" t="s">
        <v>16</v>
      </c>
      <c r="G4" s="44" t="s">
        <v>155</v>
      </c>
      <c r="H4" s="53" t="s">
        <v>32</v>
      </c>
      <c r="I4" s="44" t="s">
        <v>17</v>
      </c>
      <c r="J4" s="44" t="s">
        <v>18</v>
      </c>
      <c r="K4" s="62" t="s">
        <v>19</v>
      </c>
    </row>
    <row r="5" spans="2:13" s="262" customFormat="1" ht="35.25" customHeight="1" thickBot="1" x14ac:dyDescent="0.25">
      <c r="B5" s="744" t="s">
        <v>157</v>
      </c>
      <c r="C5" s="745"/>
      <c r="D5" s="745"/>
      <c r="E5" s="745"/>
      <c r="F5" s="745"/>
      <c r="G5" s="745"/>
      <c r="H5" s="745"/>
      <c r="I5" s="745"/>
      <c r="J5" s="745"/>
      <c r="K5" s="750"/>
    </row>
    <row r="6" spans="2:13" s="262" customFormat="1" ht="58.5" customHeight="1" thickBot="1" x14ac:dyDescent="0.25">
      <c r="B6" s="791">
        <v>1</v>
      </c>
      <c r="C6" s="792" t="s">
        <v>154</v>
      </c>
      <c r="D6" s="793">
        <v>400</v>
      </c>
      <c r="E6" s="794">
        <v>0</v>
      </c>
      <c r="F6" s="795">
        <v>0</v>
      </c>
      <c r="G6" s="794">
        <v>40</v>
      </c>
      <c r="H6" s="796"/>
      <c r="I6" s="794">
        <f>SUM(E6:H6)</f>
        <v>40</v>
      </c>
      <c r="J6" s="794">
        <f>+D6-I6</f>
        <v>360</v>
      </c>
      <c r="K6" s="797"/>
    </row>
    <row r="7" spans="2:13" s="262" customFormat="1" ht="36.75" customHeight="1" thickBot="1" x14ac:dyDescent="0.25">
      <c r="B7" s="744" t="s">
        <v>170</v>
      </c>
      <c r="C7" s="745"/>
      <c r="D7" s="745"/>
      <c r="E7" s="745"/>
      <c r="F7" s="745"/>
      <c r="G7" s="745"/>
      <c r="H7" s="745"/>
      <c r="I7" s="745"/>
      <c r="J7" s="745"/>
      <c r="K7" s="750"/>
    </row>
    <row r="8" spans="2:13" s="262" customFormat="1" ht="63" customHeight="1" x14ac:dyDescent="0.2">
      <c r="B8" s="798">
        <v>2</v>
      </c>
      <c r="C8" s="528" t="s">
        <v>12</v>
      </c>
      <c r="D8" s="799">
        <v>310</v>
      </c>
      <c r="E8" s="800">
        <v>9.3000000000000007</v>
      </c>
      <c r="F8" s="527">
        <v>22.48</v>
      </c>
      <c r="G8" s="800">
        <v>0</v>
      </c>
      <c r="H8" s="801"/>
      <c r="I8" s="800">
        <f>SUM(E8:H8)</f>
        <v>31.78</v>
      </c>
      <c r="J8" s="800">
        <f>+D8-I8</f>
        <v>278.22000000000003</v>
      </c>
      <c r="K8" s="802"/>
    </row>
    <row r="9" spans="2:13" s="262" customFormat="1" ht="63" customHeight="1" thickBot="1" x14ac:dyDescent="0.25">
      <c r="B9" s="108">
        <v>3</v>
      </c>
      <c r="C9" s="525" t="s">
        <v>156</v>
      </c>
      <c r="D9" s="524">
        <v>450</v>
      </c>
      <c r="E9" s="523">
        <v>13.5</v>
      </c>
      <c r="F9" s="523">
        <v>32.630000000000003</v>
      </c>
      <c r="G9" s="523">
        <v>0</v>
      </c>
      <c r="H9" s="521"/>
      <c r="I9" s="521">
        <f>SUM(E9:H9)</f>
        <v>46.13</v>
      </c>
      <c r="J9" s="521">
        <f>+D9-I9</f>
        <v>403.87</v>
      </c>
      <c r="K9" s="520"/>
      <c r="L9" s="519"/>
      <c r="M9" s="518"/>
    </row>
    <row r="10" spans="2:13" ht="36" customHeight="1" thickBot="1" x14ac:dyDescent="0.35">
      <c r="B10" s="663" t="s">
        <v>8</v>
      </c>
      <c r="C10" s="853"/>
      <c r="D10" s="464">
        <f>+D6+D8+D9</f>
        <v>1160</v>
      </c>
      <c r="E10" s="464">
        <f t="shared" ref="E10:J10" si="0">+E6+E8+E9</f>
        <v>22.8</v>
      </c>
      <c r="F10" s="464">
        <f t="shared" si="0"/>
        <v>55.11</v>
      </c>
      <c r="G10" s="464">
        <f t="shared" si="0"/>
        <v>40</v>
      </c>
      <c r="H10" s="464">
        <f t="shared" si="0"/>
        <v>0</v>
      </c>
      <c r="I10" s="464">
        <f t="shared" si="0"/>
        <v>117.91</v>
      </c>
      <c r="J10" s="464">
        <f t="shared" si="0"/>
        <v>1042.0900000000001</v>
      </c>
      <c r="K10" s="533" t="s">
        <v>55</v>
      </c>
    </row>
    <row r="11" spans="2:13" x14ac:dyDescent="0.2">
      <c r="B11" s="13"/>
      <c r="D11" s="14"/>
      <c r="E11" s="14"/>
      <c r="F11" s="14"/>
      <c r="G11" s="14"/>
      <c r="H11" s="14"/>
      <c r="I11" s="14"/>
      <c r="J11" s="14"/>
      <c r="K11" s="5"/>
    </row>
    <row r="12" spans="2:13" x14ac:dyDescent="0.2">
      <c r="B12" s="13"/>
      <c r="D12" s="14"/>
      <c r="E12" s="14"/>
      <c r="F12" s="14"/>
      <c r="G12" s="14"/>
      <c r="H12" s="14"/>
      <c r="I12" s="14"/>
      <c r="J12" s="14"/>
      <c r="K12" s="5"/>
    </row>
    <row r="13" spans="2:13" x14ac:dyDescent="0.2">
      <c r="B13" s="13"/>
      <c r="D13" s="14"/>
      <c r="E13" s="14"/>
      <c r="F13" s="14"/>
      <c r="G13" s="14"/>
      <c r="H13" s="14"/>
      <c r="I13" s="14"/>
      <c r="J13" s="14"/>
      <c r="K13" s="5"/>
    </row>
    <row r="14" spans="2:13" x14ac:dyDescent="0.2">
      <c r="B14" s="13"/>
      <c r="C14" s="5"/>
      <c r="D14" s="14"/>
      <c r="E14" s="14"/>
      <c r="F14" s="14"/>
      <c r="G14" s="14"/>
      <c r="H14" s="14"/>
      <c r="I14" s="14"/>
      <c r="J14" s="14"/>
      <c r="K14" s="5"/>
    </row>
    <row r="15" spans="2:13" x14ac:dyDescent="0.2">
      <c r="B15" s="13"/>
      <c r="C15" s="5" t="str">
        <f>CONTRATO!C20</f>
        <v>SR. HERNAN JOSE TORRES ROMERO</v>
      </c>
      <c r="D15" s="14"/>
      <c r="E15" s="14"/>
      <c r="F15" s="14" t="str">
        <f>CONTRATO!F20</f>
        <v>LICDO. NAHIN ARNELGE FERRUFINO BENITEZ</v>
      </c>
      <c r="G15" s="14"/>
      <c r="H15" s="14"/>
      <c r="I15" s="14"/>
      <c r="J15" s="14"/>
      <c r="K15" s="5" t="str">
        <f>CONTRATO!K20</f>
        <v>LICDO. GLORIA ISABEL GONZALEZ VASQUEZ</v>
      </c>
    </row>
    <row r="16" spans="2:13" x14ac:dyDescent="0.2">
      <c r="B16" s="13"/>
      <c r="C16" s="5" t="str">
        <f>CONTRATO!C21</f>
        <v>SINDICO MPAL.</v>
      </c>
      <c r="D16" s="14"/>
      <c r="E16" s="14"/>
      <c r="F16" s="14" t="str">
        <f>CONTRATO!F21</f>
        <v>ALCALDE MPAL.</v>
      </c>
      <c r="G16" s="14"/>
      <c r="H16" s="14"/>
      <c r="I16" s="14"/>
      <c r="J16" s="14"/>
      <c r="K16" s="5" t="str">
        <f>CONTRATO!K21</f>
        <v>CONTADORA MPAL.</v>
      </c>
    </row>
    <row r="17" spans="2:11" x14ac:dyDescent="0.2">
      <c r="B17" s="13"/>
      <c r="C17" s="5"/>
      <c r="D17" s="14"/>
      <c r="E17" s="14"/>
      <c r="F17" s="14"/>
      <c r="G17" s="14"/>
      <c r="H17" s="14"/>
      <c r="I17" s="14"/>
      <c r="J17" s="14"/>
      <c r="K17" s="5"/>
    </row>
    <row r="18" spans="2:11" x14ac:dyDescent="0.2">
      <c r="B18" s="13"/>
      <c r="C18" s="5"/>
      <c r="D18" s="14"/>
      <c r="E18" s="14"/>
      <c r="F18" s="14"/>
      <c r="G18" s="14"/>
      <c r="H18" s="14"/>
      <c r="I18" s="14"/>
      <c r="J18" s="14"/>
      <c r="K18" s="5"/>
    </row>
    <row r="19" spans="2:11" x14ac:dyDescent="0.2">
      <c r="B19" s="13"/>
      <c r="C19" s="5"/>
      <c r="D19" s="14"/>
      <c r="E19" s="14"/>
      <c r="F19" s="14"/>
      <c r="G19" s="14"/>
      <c r="H19" s="14"/>
      <c r="I19" s="14"/>
      <c r="J19" s="14"/>
      <c r="K19" s="5"/>
    </row>
    <row r="20" spans="2:11" x14ac:dyDescent="0.2">
      <c r="B20" s="5"/>
      <c r="C20" s="5"/>
      <c r="D20" s="5"/>
      <c r="J20" s="5"/>
    </row>
    <row r="21" spans="2:11" x14ac:dyDescent="0.2">
      <c r="B21" s="5"/>
      <c r="C21" s="261" t="str">
        <f>CONTRATO!D25</f>
        <v>LICDA. CARINA PATRICIA FLORES VASQUEZ</v>
      </c>
      <c r="D21" s="5"/>
      <c r="F21" s="261" t="str">
        <f>CONTRATO!H25</f>
        <v>SR. MARIO ALBERTO DIAZ</v>
      </c>
      <c r="J21" s="5"/>
    </row>
    <row r="22" spans="2:11" x14ac:dyDescent="0.2">
      <c r="B22" s="1"/>
      <c r="C22" s="2" t="str">
        <f>CONTRATO!D26</f>
        <v>JEFA DE DESARROLLO HUMANO</v>
      </c>
      <c r="D22" s="2"/>
      <c r="E22" s="2"/>
      <c r="F22" s="2" t="str">
        <f>CONTRATO!H26</f>
        <v>TESORERO MPAL</v>
      </c>
      <c r="G22" s="2"/>
      <c r="H22" s="2"/>
      <c r="I22" s="1"/>
      <c r="J22" s="1"/>
      <c r="K22" s="1"/>
    </row>
    <row r="23" spans="2:11" x14ac:dyDescent="0.2">
      <c r="B23" s="1"/>
      <c r="C23" s="1"/>
      <c r="D23" s="1"/>
      <c r="E23" s="2"/>
      <c r="F23" s="5"/>
      <c r="G23" s="5"/>
      <c r="H23" s="5"/>
      <c r="K23" s="1"/>
    </row>
    <row r="24" spans="2:11" x14ac:dyDescent="0.2">
      <c r="B24" s="1"/>
      <c r="C24" s="1"/>
      <c r="D24" s="1"/>
      <c r="E24" s="2"/>
      <c r="F24" s="14"/>
      <c r="G24" s="14"/>
      <c r="H24" s="14"/>
      <c r="K24" s="1"/>
    </row>
    <row r="25" spans="2:1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2">
    <mergeCell ref="B5:K5"/>
    <mergeCell ref="B7:K7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2:M28"/>
  <sheetViews>
    <sheetView topLeftCell="A4" zoomScale="75" zoomScaleNormal="75" workbookViewId="0">
      <selection activeCell="F9" sqref="F9"/>
    </sheetView>
  </sheetViews>
  <sheetFormatPr baseColWidth="10" defaultRowHeight="12.75" x14ac:dyDescent="0.2"/>
  <cols>
    <col min="1" max="1" width="6.5703125" style="6" customWidth="1"/>
    <col min="2" max="2" width="4.7109375" style="6" customWidth="1"/>
    <col min="3" max="3" width="13.28515625" style="155" customWidth="1"/>
    <col min="4" max="4" width="16" style="6" customWidth="1"/>
    <col min="5" max="5" width="13.28515625" style="6" customWidth="1"/>
    <col min="6" max="7" width="13.85546875" style="6" customWidth="1"/>
    <col min="8" max="8" width="13" style="6" customWidth="1"/>
    <col min="9" max="9" width="14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2" spans="2:12" x14ac:dyDescent="0.2">
      <c r="D2" s="5" t="str">
        <f>DESPACHO!E2</f>
        <v>PLANILLA DE SUELDO DEL MES DE ABRIL 2019</v>
      </c>
    </row>
    <row r="3" spans="2:12" ht="13.5" thickBot="1" x14ac:dyDescent="0.25"/>
    <row r="4" spans="2:12" ht="82.5" customHeight="1" thickBot="1" x14ac:dyDescent="0.25">
      <c r="B4" s="93" t="s">
        <v>13</v>
      </c>
      <c r="C4" s="765" t="s">
        <v>28</v>
      </c>
      <c r="D4" s="752" t="s">
        <v>14</v>
      </c>
      <c r="E4" s="751" t="s">
        <v>15</v>
      </c>
      <c r="F4" s="752" t="s">
        <v>16</v>
      </c>
      <c r="G4" s="766" t="s">
        <v>4</v>
      </c>
      <c r="H4" s="766" t="s">
        <v>0</v>
      </c>
      <c r="I4" s="751" t="s">
        <v>3</v>
      </c>
      <c r="J4" s="94" t="s">
        <v>17</v>
      </c>
      <c r="K4" s="94" t="s">
        <v>18</v>
      </c>
      <c r="L4" s="95" t="s">
        <v>19</v>
      </c>
    </row>
    <row r="5" spans="2:12" ht="23.25" customHeight="1" thickBot="1" x14ac:dyDescent="0.25">
      <c r="B5" s="682" t="s">
        <v>33</v>
      </c>
      <c r="C5" s="683"/>
      <c r="D5" s="683"/>
      <c r="E5" s="683"/>
      <c r="F5" s="683"/>
      <c r="G5" s="683"/>
      <c r="H5" s="683"/>
      <c r="I5" s="683"/>
      <c r="J5" s="683"/>
      <c r="K5" s="683"/>
      <c r="L5" s="705"/>
    </row>
    <row r="6" spans="2:12" ht="47.25" customHeight="1" x14ac:dyDescent="0.2">
      <c r="B6" s="279">
        <v>1</v>
      </c>
      <c r="C6" s="341" t="s">
        <v>115</v>
      </c>
      <c r="D6" s="406">
        <v>410</v>
      </c>
      <c r="E6" s="407">
        <v>12.3</v>
      </c>
      <c r="F6" s="407">
        <v>0</v>
      </c>
      <c r="G6" s="407">
        <v>29.73</v>
      </c>
      <c r="H6" s="407">
        <v>0</v>
      </c>
      <c r="I6" s="407">
        <v>0</v>
      </c>
      <c r="J6" s="408">
        <f>SUM(E6:I6)</f>
        <v>42.03</v>
      </c>
      <c r="K6" s="408">
        <f>+D6-J6</f>
        <v>367.97</v>
      </c>
      <c r="L6" s="856"/>
    </row>
    <row r="7" spans="2:12" ht="47.25" customHeight="1" x14ac:dyDescent="0.2">
      <c r="B7" s="63">
        <v>2</v>
      </c>
      <c r="C7" s="348" t="s">
        <v>98</v>
      </c>
      <c r="D7" s="409">
        <v>580</v>
      </c>
      <c r="E7" s="395">
        <v>17.399999999999999</v>
      </c>
      <c r="F7" s="395">
        <v>0</v>
      </c>
      <c r="G7" s="395">
        <v>0</v>
      </c>
      <c r="H7" s="394">
        <v>43.5</v>
      </c>
      <c r="I7" s="327">
        <v>22.38</v>
      </c>
      <c r="J7" s="394">
        <f>SUM(E7:I7)</f>
        <v>83.28</v>
      </c>
      <c r="K7" s="394">
        <f>+D7-J7</f>
        <v>496.72</v>
      </c>
      <c r="L7" s="857"/>
    </row>
    <row r="8" spans="2:12" ht="47.25" customHeight="1" x14ac:dyDescent="0.2">
      <c r="B8" s="63">
        <v>3</v>
      </c>
      <c r="C8" s="348" t="s">
        <v>36</v>
      </c>
      <c r="D8" s="409">
        <v>475</v>
      </c>
      <c r="E8" s="395">
        <v>14.25</v>
      </c>
      <c r="F8" s="395">
        <v>0</v>
      </c>
      <c r="G8" s="395">
        <v>0</v>
      </c>
      <c r="H8" s="394">
        <v>35.630000000000003</v>
      </c>
      <c r="I8" s="327">
        <v>0</v>
      </c>
      <c r="J8" s="394">
        <f>SUM(E8:I8)</f>
        <v>49.88</v>
      </c>
      <c r="K8" s="394">
        <f>+D8-J8</f>
        <v>425.12</v>
      </c>
      <c r="L8" s="857"/>
    </row>
    <row r="9" spans="2:12" ht="47.25" customHeight="1" x14ac:dyDescent="0.2">
      <c r="B9" s="63">
        <v>4</v>
      </c>
      <c r="C9" s="348" t="s">
        <v>36</v>
      </c>
      <c r="D9" s="409">
        <v>370</v>
      </c>
      <c r="E9" s="395">
        <v>11.1</v>
      </c>
      <c r="F9" s="395">
        <v>26.83</v>
      </c>
      <c r="G9" s="395">
        <v>0</v>
      </c>
      <c r="H9" s="394">
        <v>0</v>
      </c>
      <c r="I9" s="328">
        <v>0</v>
      </c>
      <c r="J9" s="394">
        <f>SUM(E9:I9)</f>
        <v>37.93</v>
      </c>
      <c r="K9" s="394">
        <f>+D9-J9</f>
        <v>332.07</v>
      </c>
      <c r="L9" s="857"/>
    </row>
    <row r="10" spans="2:12" ht="47.25" customHeight="1" thickBot="1" x14ac:dyDescent="0.25">
      <c r="B10" s="103">
        <v>5</v>
      </c>
      <c r="C10" s="293" t="s">
        <v>36</v>
      </c>
      <c r="D10" s="410">
        <v>360</v>
      </c>
      <c r="E10" s="411">
        <v>10.8</v>
      </c>
      <c r="F10" s="411">
        <v>26.1</v>
      </c>
      <c r="G10" s="411">
        <v>0</v>
      </c>
      <c r="H10" s="412">
        <v>0</v>
      </c>
      <c r="I10" s="413">
        <v>0</v>
      </c>
      <c r="J10" s="412">
        <f>SUM(E10:I10)</f>
        <v>36.900000000000006</v>
      </c>
      <c r="K10" s="412">
        <f>+D10-J10</f>
        <v>323.10000000000002</v>
      </c>
      <c r="L10" s="858"/>
    </row>
    <row r="11" spans="2:12" ht="33" customHeight="1" thickBot="1" x14ac:dyDescent="0.3">
      <c r="B11" s="854" t="s">
        <v>8</v>
      </c>
      <c r="C11" s="855"/>
      <c r="D11" s="424">
        <f>SUM(D6:D10)</f>
        <v>2195</v>
      </c>
      <c r="E11" s="424">
        <f>SUM(E6:E10)</f>
        <v>65.850000000000009</v>
      </c>
      <c r="F11" s="424">
        <f>SUM(F6:F10)</f>
        <v>52.93</v>
      </c>
      <c r="G11" s="424">
        <f t="shared" ref="E11:I11" si="0">SUM(G6:G10)</f>
        <v>29.73</v>
      </c>
      <c r="H11" s="424">
        <f>SUM(H6:H10)</f>
        <v>79.13</v>
      </c>
      <c r="I11" s="424">
        <f t="shared" si="0"/>
        <v>22.38</v>
      </c>
      <c r="J11" s="424">
        <f>SUM(J6:J10)</f>
        <v>250.02</v>
      </c>
      <c r="K11" s="424">
        <f>SUM(K6:K10)</f>
        <v>1944.98</v>
      </c>
      <c r="L11" s="267" t="s">
        <v>64</v>
      </c>
    </row>
    <row r="12" spans="2:12" x14ac:dyDescent="0.2">
      <c r="B12" s="13"/>
      <c r="D12" s="14"/>
      <c r="E12" s="14"/>
      <c r="F12" s="14"/>
      <c r="G12" s="14"/>
      <c r="H12" s="14"/>
      <c r="I12" s="14"/>
      <c r="J12" s="14"/>
      <c r="K12" s="14"/>
      <c r="L12" s="5"/>
    </row>
    <row r="13" spans="2:12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2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2" x14ac:dyDescent="0.2">
      <c r="B15" s="13"/>
      <c r="C15" s="248" t="str">
        <f>DESPACHO!C15</f>
        <v>SR. HERNAN JOSE TORRES ROMERO</v>
      </c>
      <c r="D15" s="14"/>
      <c r="E15" s="14"/>
      <c r="F15" s="14" t="str">
        <f>DESPACHO!F15</f>
        <v>LICDO. NAHIN ARNELGE FERRUFINO BENITEZ</v>
      </c>
      <c r="G15" s="14"/>
      <c r="H15" s="14"/>
      <c r="I15" s="14"/>
      <c r="J15" s="14"/>
      <c r="K15" s="14" t="str">
        <f>DESPACHO!J15</f>
        <v>LICDO. GLORIA ISABEL GONZALEZ</v>
      </c>
      <c r="L15" s="5"/>
    </row>
    <row r="16" spans="2:12" x14ac:dyDescent="0.2">
      <c r="B16" s="13"/>
      <c r="C16" s="248" t="str">
        <f>DESPACHO!C16</f>
        <v>SINDICO MPAL.</v>
      </c>
      <c r="D16" s="14"/>
      <c r="E16" s="14"/>
      <c r="F16" s="14" t="str">
        <f>DESPACHO!F16</f>
        <v>ALCALDE MPAL.</v>
      </c>
      <c r="G16" s="14"/>
      <c r="H16" s="14"/>
      <c r="I16" s="14"/>
      <c r="J16" s="14"/>
      <c r="K16" s="14" t="str">
        <f>DESPACHO!J16</f>
        <v>CONTADORA MPAL</v>
      </c>
      <c r="L16" s="5"/>
    </row>
    <row r="17" spans="2:13" x14ac:dyDescent="0.2">
      <c r="B17" s="13"/>
      <c r="C17" s="248"/>
      <c r="D17" s="14"/>
      <c r="E17" s="14"/>
      <c r="F17" s="14"/>
      <c r="G17" s="14"/>
      <c r="H17" s="14"/>
      <c r="I17" s="14"/>
      <c r="J17" s="14"/>
      <c r="K17" s="14"/>
      <c r="L17" s="5"/>
    </row>
    <row r="18" spans="2:13" ht="15" x14ac:dyDescent="0.2">
      <c r="B18" s="40"/>
      <c r="C18" s="355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2:13" ht="15" x14ac:dyDescent="0.2">
      <c r="B19" s="40"/>
      <c r="C19" s="355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ht="15.75" x14ac:dyDescent="0.25">
      <c r="B20" s="147"/>
      <c r="C20" s="356"/>
      <c r="D20" s="147" t="str">
        <f>DESPACHO!C20</f>
        <v>LICDA. CARINA PATRICIA FLORES VASQUEZ</v>
      </c>
      <c r="E20" s="147"/>
      <c r="F20" s="147"/>
      <c r="G20" s="147"/>
      <c r="H20" s="147"/>
      <c r="I20" s="147" t="str">
        <f>DESPACHO!G20</f>
        <v>SR.MARIO ALBERTO  DIAZ</v>
      </c>
      <c r="J20" s="40"/>
      <c r="K20" s="40"/>
      <c r="L20" s="40"/>
      <c r="M20" s="40"/>
    </row>
    <row r="21" spans="2:13" ht="15.75" x14ac:dyDescent="0.25">
      <c r="B21" s="147"/>
      <c r="C21" s="356"/>
      <c r="D21" s="147" t="str">
        <f>DESPACHO!C21</f>
        <v>JEFE DE DESARROLLO HUMANO</v>
      </c>
      <c r="E21" s="147"/>
      <c r="F21" s="147"/>
      <c r="G21" s="147"/>
      <c r="H21" s="147"/>
      <c r="I21" s="147" t="str">
        <f>DESPACHO!G21</f>
        <v>TESORERO MPAL.</v>
      </c>
      <c r="J21" s="40"/>
      <c r="K21" s="40"/>
      <c r="L21" s="40"/>
      <c r="M21" s="40"/>
    </row>
    <row r="22" spans="2:13" ht="15.75" customHeight="1" x14ac:dyDescent="0.25">
      <c r="B22" s="147"/>
      <c r="C22" s="355"/>
      <c r="D22" s="40"/>
      <c r="E22" s="40"/>
      <c r="F22" s="40"/>
      <c r="G22" s="40"/>
      <c r="H22" s="40"/>
      <c r="I22" s="40"/>
      <c r="M22" s="40"/>
    </row>
    <row r="23" spans="2:13" ht="15.75" x14ac:dyDescent="0.25">
      <c r="B23" s="40"/>
      <c r="C23" s="355"/>
      <c r="D23" s="40"/>
      <c r="E23" s="147"/>
      <c r="F23" s="147"/>
      <c r="G23" s="147"/>
      <c r="H23" s="40"/>
      <c r="I23" s="40"/>
      <c r="M23" s="40"/>
    </row>
    <row r="24" spans="2:13" ht="15.75" x14ac:dyDescent="0.25">
      <c r="B24" s="40"/>
      <c r="C24" s="355"/>
      <c r="D24" s="40"/>
      <c r="E24" s="147"/>
      <c r="F24" s="147"/>
      <c r="G24" s="147"/>
      <c r="H24" s="40"/>
      <c r="I24" s="40"/>
      <c r="J24" s="133"/>
      <c r="K24" s="40"/>
      <c r="L24" s="40"/>
      <c r="M24" s="40"/>
    </row>
    <row r="25" spans="2:13" ht="15.75" x14ac:dyDescent="0.25">
      <c r="B25" s="40"/>
      <c r="C25" s="355"/>
      <c r="D25" s="40"/>
      <c r="E25" s="147"/>
      <c r="F25" s="147"/>
      <c r="G25" s="147"/>
      <c r="H25" s="40"/>
      <c r="I25" s="40"/>
      <c r="J25" s="40"/>
      <c r="K25" s="40"/>
      <c r="L25" s="40"/>
      <c r="M25" s="40"/>
    </row>
    <row r="26" spans="2:13" ht="14.25" x14ac:dyDescent="0.2">
      <c r="B26" s="36"/>
      <c r="C26" s="166"/>
      <c r="D26" s="36"/>
      <c r="E26" s="36"/>
      <c r="F26" s="36"/>
      <c r="G26" s="36"/>
      <c r="H26" s="36"/>
      <c r="I26" s="36"/>
      <c r="J26" s="36"/>
      <c r="K26" s="36"/>
      <c r="L26" s="36"/>
    </row>
    <row r="27" spans="2:13" x14ac:dyDescent="0.2">
      <c r="B27" s="1"/>
      <c r="C27" s="251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1"/>
      <c r="C28" s="251"/>
      <c r="D28" s="1"/>
      <c r="E28" s="1"/>
      <c r="F28" s="1"/>
      <c r="G28" s="1"/>
      <c r="H28" s="1"/>
      <c r="I28" s="1"/>
      <c r="J28" s="1"/>
      <c r="K28" s="1"/>
      <c r="L28" s="1"/>
    </row>
  </sheetData>
  <mergeCells count="2">
    <mergeCell ref="B5:L5"/>
    <mergeCell ref="B11:C11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3:K34"/>
  <sheetViews>
    <sheetView topLeftCell="A19" zoomScale="70" zoomScaleNormal="70" zoomScaleSheetLayoutView="100" zoomScalePageLayoutView="85" workbookViewId="0">
      <selection activeCell="F33" sqref="F33"/>
    </sheetView>
  </sheetViews>
  <sheetFormatPr baseColWidth="10" defaultRowHeight="12.75" x14ac:dyDescent="0.2"/>
  <cols>
    <col min="1" max="1" width="2.28515625" style="6" customWidth="1"/>
    <col min="2" max="2" width="13.28515625" style="6" customWidth="1"/>
    <col min="3" max="3" width="20" style="155" customWidth="1"/>
    <col min="4" max="4" width="15.85546875" style="6" customWidth="1"/>
    <col min="5" max="5" width="14.28515625" style="6" customWidth="1"/>
    <col min="6" max="7" width="13.42578125" style="6" customWidth="1"/>
    <col min="8" max="8" width="13.42578125" style="155" customWidth="1"/>
    <col min="9" max="9" width="17.7109375" style="6" customWidth="1"/>
    <col min="10" max="10" width="16.7109375" style="6" customWidth="1"/>
    <col min="11" max="11" width="31.28515625" style="6" customWidth="1"/>
    <col min="12" max="16384" width="11.42578125" style="6"/>
  </cols>
  <sheetData>
    <row r="3" spans="2:11" ht="16.5" customHeight="1" x14ac:dyDescent="0.35">
      <c r="B3" s="118"/>
      <c r="C3" s="252"/>
      <c r="D3" s="37"/>
      <c r="E3" s="37"/>
      <c r="F3" s="56"/>
      <c r="G3" s="56"/>
      <c r="H3" s="156"/>
      <c r="I3" s="72"/>
      <c r="J3" s="70"/>
    </row>
    <row r="4" spans="2:11" ht="16.5" customHeight="1" x14ac:dyDescent="0.35">
      <c r="B4" s="118"/>
      <c r="C4" s="252"/>
      <c r="D4" s="37" t="str">
        <f>'GERENCIA GRAL'!D2</f>
        <v>PLANILLA DE SUELDO DEL MES DE ABRIL 2019</v>
      </c>
      <c r="E4" s="37"/>
      <c r="F4" s="56"/>
      <c r="G4" s="56"/>
      <c r="H4" s="156"/>
      <c r="I4" s="72"/>
      <c r="J4" s="70"/>
    </row>
    <row r="5" spans="2:11" ht="16.5" thickBot="1" x14ac:dyDescent="0.3">
      <c r="B5" s="118"/>
      <c r="C5" s="252"/>
      <c r="D5" s="56"/>
      <c r="E5" s="56"/>
      <c r="F5" s="56"/>
      <c r="G5" s="56"/>
      <c r="H5" s="156"/>
      <c r="I5" s="69"/>
      <c r="J5" s="73"/>
      <c r="K5" s="56"/>
    </row>
    <row r="6" spans="2:11" ht="75.75" customHeight="1" thickBot="1" x14ac:dyDescent="0.25">
      <c r="B6" s="513" t="s">
        <v>13</v>
      </c>
      <c r="C6" s="258" t="s">
        <v>1</v>
      </c>
      <c r="D6" s="771" t="s">
        <v>21</v>
      </c>
      <c r="E6" s="771" t="s">
        <v>2</v>
      </c>
      <c r="F6" s="771" t="s">
        <v>16</v>
      </c>
      <c r="G6" s="772" t="s">
        <v>22</v>
      </c>
      <c r="H6" s="773" t="s">
        <v>3</v>
      </c>
      <c r="I6" s="259" t="s">
        <v>23</v>
      </c>
      <c r="J6" s="259" t="s">
        <v>18</v>
      </c>
      <c r="K6" s="260" t="s">
        <v>24</v>
      </c>
    </row>
    <row r="7" spans="2:11" ht="22.5" customHeight="1" thickBot="1" x14ac:dyDescent="0.25">
      <c r="B7" s="689" t="s">
        <v>27</v>
      </c>
      <c r="C7" s="690"/>
      <c r="D7" s="690"/>
      <c r="E7" s="690"/>
      <c r="F7" s="690"/>
      <c r="G7" s="690"/>
      <c r="H7" s="690"/>
      <c r="I7" s="690"/>
      <c r="J7" s="690"/>
      <c r="K7" s="691"/>
    </row>
    <row r="8" spans="2:11" ht="55.5" customHeight="1" x14ac:dyDescent="0.3">
      <c r="B8" s="188">
        <v>1</v>
      </c>
      <c r="C8" s="445" t="s">
        <v>45</v>
      </c>
      <c r="D8" s="446">
        <v>940</v>
      </c>
      <c r="E8" s="447">
        <v>28.2</v>
      </c>
      <c r="F8" s="448">
        <v>68.150000000000006</v>
      </c>
      <c r="G8" s="449" t="s">
        <v>61</v>
      </c>
      <c r="H8" s="447">
        <v>54.84</v>
      </c>
      <c r="I8" s="447">
        <f>SUM(E8:H8)</f>
        <v>151.19</v>
      </c>
      <c r="J8" s="618">
        <f>D8-I8</f>
        <v>788.81</v>
      </c>
      <c r="K8" s="619"/>
    </row>
    <row r="9" spans="2:11" ht="55.5" customHeight="1" x14ac:dyDescent="0.3">
      <c r="B9" s="198">
        <v>2</v>
      </c>
      <c r="C9" s="611" t="s">
        <v>159</v>
      </c>
      <c r="D9" s="431">
        <v>725</v>
      </c>
      <c r="E9" s="612">
        <v>21.75</v>
      </c>
      <c r="F9" s="613" t="s">
        <v>160</v>
      </c>
      <c r="G9" s="614">
        <v>52.56</v>
      </c>
      <c r="H9" s="435">
        <v>35.54</v>
      </c>
      <c r="I9" s="447">
        <f>SUM(E9:H9)</f>
        <v>109.85</v>
      </c>
      <c r="J9" s="618">
        <f>D9-I9</f>
        <v>615.15</v>
      </c>
      <c r="K9" s="620"/>
    </row>
    <row r="10" spans="2:11" ht="60" customHeight="1" thickBot="1" x14ac:dyDescent="0.35">
      <c r="B10" s="187">
        <v>3</v>
      </c>
      <c r="C10" s="450" t="s">
        <v>78</v>
      </c>
      <c r="D10" s="451">
        <v>350</v>
      </c>
      <c r="E10" s="452">
        <v>10.5</v>
      </c>
      <c r="F10" s="448">
        <v>25.38</v>
      </c>
      <c r="G10" s="453">
        <v>0</v>
      </c>
      <c r="H10" s="454">
        <v>0</v>
      </c>
      <c r="I10" s="447">
        <f>SUM(E10:H10)</f>
        <v>35.879999999999995</v>
      </c>
      <c r="J10" s="618">
        <f>D10-I10</f>
        <v>314.12</v>
      </c>
      <c r="K10" s="621"/>
    </row>
    <row r="11" spans="2:11" ht="23.25" customHeight="1" thickBot="1" x14ac:dyDescent="0.25">
      <c r="B11" s="684" t="s">
        <v>34</v>
      </c>
      <c r="C11" s="685"/>
      <c r="D11" s="685"/>
      <c r="E11" s="685"/>
      <c r="F11" s="685"/>
      <c r="G11" s="685"/>
      <c r="H11" s="685"/>
      <c r="I11" s="685"/>
      <c r="J11" s="685"/>
      <c r="K11" s="686"/>
    </row>
    <row r="12" spans="2:11" ht="58.5" customHeight="1" x14ac:dyDescent="0.2">
      <c r="B12" s="357">
        <v>4</v>
      </c>
      <c r="C12" s="425" t="s">
        <v>86</v>
      </c>
      <c r="D12" s="426">
        <v>940</v>
      </c>
      <c r="E12" s="427">
        <v>28.2</v>
      </c>
      <c r="F12" s="427">
        <v>0</v>
      </c>
      <c r="G12" s="427">
        <v>68.150000000000006</v>
      </c>
      <c r="H12" s="428">
        <v>54.84</v>
      </c>
      <c r="I12" s="429">
        <f>SUM(E12:H12)</f>
        <v>151.19</v>
      </c>
      <c r="J12" s="622">
        <f t="shared" ref="J12:J18" si="0">D12-I12</f>
        <v>788.81</v>
      </c>
      <c r="K12" s="625"/>
    </row>
    <row r="13" spans="2:11" ht="60" customHeight="1" x14ac:dyDescent="0.3">
      <c r="B13" s="288">
        <v>5</v>
      </c>
      <c r="C13" s="430" t="s">
        <v>76</v>
      </c>
      <c r="D13" s="431">
        <v>400</v>
      </c>
      <c r="E13" s="432">
        <v>12</v>
      </c>
      <c r="F13" s="433">
        <v>29</v>
      </c>
      <c r="G13" s="434">
        <v>0</v>
      </c>
      <c r="H13" s="405">
        <v>0</v>
      </c>
      <c r="I13" s="435">
        <f>SUM(E13:H13)</f>
        <v>41</v>
      </c>
      <c r="J13" s="623">
        <f t="shared" si="0"/>
        <v>359</v>
      </c>
      <c r="K13" s="626"/>
    </row>
    <row r="14" spans="2:11" ht="60.75" customHeight="1" x14ac:dyDescent="0.3">
      <c r="B14" s="198">
        <v>6</v>
      </c>
      <c r="C14" s="430" t="s">
        <v>78</v>
      </c>
      <c r="D14" s="431">
        <v>480</v>
      </c>
      <c r="E14" s="432">
        <v>14.4</v>
      </c>
      <c r="F14" s="433">
        <v>34.799999999999997</v>
      </c>
      <c r="G14" s="434">
        <v>0</v>
      </c>
      <c r="H14" s="405">
        <v>0</v>
      </c>
      <c r="I14" s="435">
        <f>SUM(E14:H14)</f>
        <v>49.199999999999996</v>
      </c>
      <c r="J14" s="623">
        <f t="shared" si="0"/>
        <v>430.8</v>
      </c>
      <c r="K14" s="626"/>
    </row>
    <row r="15" spans="2:11" ht="59.25" customHeight="1" x14ac:dyDescent="0.3">
      <c r="B15" s="198">
        <v>7</v>
      </c>
      <c r="C15" s="436" t="s">
        <v>51</v>
      </c>
      <c r="D15" s="437">
        <v>350</v>
      </c>
      <c r="E15" s="438">
        <v>10.5</v>
      </c>
      <c r="F15" s="433">
        <v>25.38</v>
      </c>
      <c r="G15" s="434">
        <v>0</v>
      </c>
      <c r="H15" s="405">
        <v>0</v>
      </c>
      <c r="I15" s="435">
        <f>SUM(E15:H15)</f>
        <v>35.879999999999995</v>
      </c>
      <c r="J15" s="623">
        <f t="shared" si="0"/>
        <v>314.12</v>
      </c>
      <c r="K15" s="626"/>
    </row>
    <row r="16" spans="2:11" ht="60.75" customHeight="1" x14ac:dyDescent="0.3">
      <c r="B16" s="198">
        <v>8</v>
      </c>
      <c r="C16" s="436" t="s">
        <v>51</v>
      </c>
      <c r="D16" s="431">
        <v>350</v>
      </c>
      <c r="E16" s="438">
        <v>10.5</v>
      </c>
      <c r="F16" s="433">
        <v>25.38</v>
      </c>
      <c r="G16" s="434">
        <v>0</v>
      </c>
      <c r="H16" s="405">
        <v>0</v>
      </c>
      <c r="I16" s="435">
        <f t="shared" ref="I12:I18" si="1">SUM(E16:H16)</f>
        <v>35.879999999999995</v>
      </c>
      <c r="J16" s="623">
        <f t="shared" si="0"/>
        <v>314.12</v>
      </c>
      <c r="K16" s="626"/>
    </row>
    <row r="17" spans="2:11" ht="60.75" customHeight="1" x14ac:dyDescent="0.3">
      <c r="B17" s="198">
        <v>9</v>
      </c>
      <c r="C17" s="430" t="s">
        <v>76</v>
      </c>
      <c r="D17" s="431">
        <v>360</v>
      </c>
      <c r="E17" s="438">
        <v>10.8</v>
      </c>
      <c r="F17" s="433">
        <v>26.1</v>
      </c>
      <c r="G17" s="434">
        <v>0</v>
      </c>
      <c r="H17" s="405">
        <v>0</v>
      </c>
      <c r="I17" s="435">
        <f>SUM(E17:H17)</f>
        <v>36.900000000000006</v>
      </c>
      <c r="J17" s="623">
        <f t="shared" si="0"/>
        <v>323.10000000000002</v>
      </c>
      <c r="K17" s="626"/>
    </row>
    <row r="18" spans="2:11" ht="60.75" customHeight="1" thickBot="1" x14ac:dyDescent="0.35">
      <c r="B18" s="287">
        <v>10</v>
      </c>
      <c r="C18" s="439" t="s">
        <v>76</v>
      </c>
      <c r="D18" s="440">
        <v>380</v>
      </c>
      <c r="E18" s="441">
        <v>11.4</v>
      </c>
      <c r="F18" s="441">
        <v>0</v>
      </c>
      <c r="G18" s="442">
        <v>27.55</v>
      </c>
      <c r="H18" s="443">
        <v>0</v>
      </c>
      <c r="I18" s="444">
        <f t="shared" si="1"/>
        <v>38.950000000000003</v>
      </c>
      <c r="J18" s="624">
        <f t="shared" si="0"/>
        <v>341.05</v>
      </c>
      <c r="K18" s="627"/>
    </row>
    <row r="19" spans="2:11" ht="41.25" customHeight="1" thickBot="1" x14ac:dyDescent="0.25">
      <c r="B19" s="687" t="s">
        <v>8</v>
      </c>
      <c r="C19" s="688"/>
      <c r="D19" s="455">
        <f>SUM(D8:D18)</f>
        <v>5275</v>
      </c>
      <c r="E19" s="455">
        <f>SUM(E8:E18)</f>
        <v>158.25000000000003</v>
      </c>
      <c r="F19" s="455">
        <f>SUM(F8:F18)</f>
        <v>234.18999999999997</v>
      </c>
      <c r="G19" s="455">
        <f>SUM(G8:G18)</f>
        <v>148.26000000000002</v>
      </c>
      <c r="H19" s="455">
        <f>SUM(H8:H18)</f>
        <v>145.22</v>
      </c>
      <c r="I19" s="455">
        <f>SUM(I8:I18)</f>
        <v>685.92</v>
      </c>
      <c r="J19" s="455">
        <f>SUM(J8:J18)</f>
        <v>4589.08</v>
      </c>
      <c r="K19" s="284" t="s">
        <v>63</v>
      </c>
    </row>
    <row r="20" spans="2:11" ht="15.75" x14ac:dyDescent="0.2">
      <c r="B20" s="55"/>
      <c r="C20" s="253"/>
      <c r="D20" s="75"/>
      <c r="E20" s="75"/>
      <c r="F20" s="75"/>
      <c r="G20" s="75"/>
      <c r="H20" s="157"/>
      <c r="I20" s="75"/>
      <c r="J20" s="75"/>
      <c r="K20" s="74"/>
    </row>
    <row r="21" spans="2:11" ht="15.75" x14ac:dyDescent="0.2">
      <c r="B21" s="55"/>
      <c r="C21" s="253"/>
      <c r="D21" s="75"/>
      <c r="E21" s="75"/>
      <c r="F21" s="75"/>
      <c r="G21" s="75"/>
      <c r="H21" s="157"/>
      <c r="I21" s="75"/>
      <c r="J21" s="75"/>
      <c r="K21" s="74" t="s">
        <v>50</v>
      </c>
    </row>
    <row r="22" spans="2:11" ht="15.75" x14ac:dyDescent="0.2">
      <c r="B22" s="55"/>
      <c r="C22" s="253"/>
      <c r="D22" s="75"/>
      <c r="E22" s="75"/>
      <c r="F22" s="75"/>
      <c r="G22" s="75"/>
      <c r="H22" s="157"/>
      <c r="I22" s="75"/>
      <c r="J22" s="75"/>
      <c r="K22" s="74"/>
    </row>
    <row r="23" spans="2:11" ht="15.75" x14ac:dyDescent="0.2">
      <c r="B23" s="55"/>
      <c r="C23" s="253" t="str">
        <f>'GERENCIA GRAL'!C15</f>
        <v>SR. HERNAN JOSE TORRES ROMERO</v>
      </c>
      <c r="D23" s="75"/>
      <c r="E23" s="75"/>
      <c r="F23" s="75" t="str">
        <f>'GERENCIA GRAL'!F15</f>
        <v>LICDO. NAHIN ARNELGE FERRUFINO BENITEZ</v>
      </c>
      <c r="G23" s="75"/>
      <c r="H23" s="157"/>
      <c r="I23" s="75"/>
      <c r="J23" s="75" t="str">
        <f>'GERENCIA GRAL'!K15</f>
        <v>LICDO. GLORIA ISABEL GONZALEZ</v>
      </c>
      <c r="K23" s="74"/>
    </row>
    <row r="24" spans="2:11" ht="15.75" x14ac:dyDescent="0.2">
      <c r="B24" s="55"/>
      <c r="C24" s="253" t="str">
        <f>'GERENCIA GRAL'!C16</f>
        <v>SINDICO MPAL.</v>
      </c>
      <c r="D24" s="75"/>
      <c r="E24" s="75"/>
      <c r="F24" s="75" t="str">
        <f>'GERENCIA GRAL'!F16</f>
        <v>ALCALDE MPAL.</v>
      </c>
      <c r="G24" s="75"/>
      <c r="H24" s="157"/>
      <c r="I24" s="75"/>
      <c r="J24" s="75" t="str">
        <f>'GERENCIA GRAL'!K16</f>
        <v>CONTADORA MPAL</v>
      </c>
      <c r="K24" s="74"/>
    </row>
    <row r="25" spans="2:11" ht="15.75" x14ac:dyDescent="0.2">
      <c r="B25" s="55"/>
      <c r="C25" s="253"/>
      <c r="D25" s="75"/>
      <c r="E25" s="75"/>
      <c r="F25" s="75"/>
      <c r="G25" s="75"/>
      <c r="H25" s="157"/>
      <c r="I25" s="75"/>
      <c r="J25" s="75"/>
      <c r="K25" s="74"/>
    </row>
    <row r="26" spans="2:11" ht="15.75" x14ac:dyDescent="0.2">
      <c r="B26" s="55"/>
      <c r="C26" s="253"/>
      <c r="D26" s="75"/>
      <c r="E26" s="75"/>
      <c r="F26" s="75"/>
      <c r="G26" s="75"/>
      <c r="H26" s="157"/>
      <c r="I26" s="75"/>
      <c r="J26" s="75"/>
      <c r="K26" s="74"/>
    </row>
    <row r="27" spans="2:11" ht="15.75" x14ac:dyDescent="0.2">
      <c r="B27" s="55"/>
      <c r="C27" s="253"/>
      <c r="D27" s="75" t="str">
        <f>'GERENCIA GRAL'!D20</f>
        <v>LICDA. CARINA PATRICIA FLORES VASQUEZ</v>
      </c>
      <c r="E27" s="75"/>
      <c r="F27" s="75"/>
      <c r="G27" s="75"/>
      <c r="H27" s="157"/>
      <c r="I27" s="75" t="str">
        <f>'GERENCIA GRAL'!I20</f>
        <v>SR.MARIO ALBERTO  DIAZ</v>
      </c>
      <c r="J27" s="75"/>
      <c r="K27" s="74"/>
    </row>
    <row r="28" spans="2:11" ht="15.75" x14ac:dyDescent="0.2">
      <c r="B28" s="55"/>
      <c r="C28" s="253"/>
      <c r="D28" s="75" t="str">
        <f>'GERENCIA GRAL'!D21</f>
        <v>JEFE DE DESARROLLO HUMANO</v>
      </c>
      <c r="E28" s="75"/>
      <c r="F28" s="75"/>
      <c r="G28" s="75"/>
      <c r="H28" s="157"/>
      <c r="I28" s="75" t="str">
        <f>'GERENCIA GRAL'!I21</f>
        <v>TESORERO MPAL.</v>
      </c>
      <c r="J28" s="75"/>
      <c r="K28" s="74"/>
    </row>
    <row r="29" spans="2:11" s="36" customFormat="1" ht="15.75" x14ac:dyDescent="0.2">
      <c r="B29" s="55"/>
      <c r="C29" s="253"/>
      <c r="D29" s="75"/>
      <c r="E29" s="75"/>
      <c r="F29" s="75"/>
      <c r="G29" s="75"/>
      <c r="H29" s="157"/>
      <c r="I29" s="75"/>
      <c r="J29" s="75"/>
      <c r="K29" s="74"/>
    </row>
    <row r="30" spans="2:11" s="36" customFormat="1" ht="15.75" x14ac:dyDescent="0.2">
      <c r="B30" s="55"/>
      <c r="C30" s="269"/>
      <c r="D30" s="270"/>
      <c r="E30" s="270"/>
      <c r="F30" s="270"/>
      <c r="G30" s="270"/>
      <c r="H30" s="271"/>
      <c r="I30" s="270"/>
      <c r="J30" s="270"/>
      <c r="K30" s="74"/>
    </row>
    <row r="31" spans="2:11" ht="15.75" x14ac:dyDescent="0.25">
      <c r="B31" s="17"/>
      <c r="C31" s="160"/>
      <c r="D31" s="34"/>
      <c r="E31" s="34"/>
      <c r="F31" s="34"/>
      <c r="G31" s="34"/>
      <c r="H31" s="160"/>
      <c r="I31" s="34"/>
      <c r="J31" s="34"/>
      <c r="K31" s="34"/>
    </row>
    <row r="32" spans="2:11" x14ac:dyDescent="0.2">
      <c r="B32" s="17"/>
      <c r="C32" s="158"/>
      <c r="D32" s="17"/>
      <c r="E32" s="17"/>
      <c r="F32" s="17"/>
      <c r="G32" s="17"/>
      <c r="H32" s="158"/>
      <c r="I32" s="17"/>
      <c r="J32" s="17"/>
      <c r="K32" s="17"/>
    </row>
    <row r="33" spans="9:9" ht="15.75" x14ac:dyDescent="0.25">
      <c r="I33" s="102"/>
    </row>
    <row r="34" spans="9:9" ht="15.75" x14ac:dyDescent="0.25">
      <c r="I34" s="102"/>
    </row>
  </sheetData>
  <mergeCells count="3">
    <mergeCell ref="B11:K11"/>
    <mergeCell ref="B19:C19"/>
    <mergeCell ref="B7:K7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3:N30"/>
  <sheetViews>
    <sheetView topLeftCell="A10" zoomScale="68" zoomScaleNormal="68" workbookViewId="0">
      <pane xSplit="28320" topLeftCell="AD1"/>
      <selection activeCell="J25" sqref="J25"/>
      <selection pane="topRight" activeCell="AD1" sqref="AD1"/>
    </sheetView>
  </sheetViews>
  <sheetFormatPr baseColWidth="10" defaultRowHeight="12.75" x14ac:dyDescent="0.2"/>
  <cols>
    <col min="1" max="1" width="1.7109375" style="6" customWidth="1"/>
    <col min="2" max="2" width="4.7109375" style="6" customWidth="1"/>
    <col min="3" max="3" width="15.7109375" style="155" customWidth="1"/>
    <col min="4" max="4" width="15.140625" style="6" customWidth="1"/>
    <col min="5" max="9" width="12.7109375" style="6" customWidth="1"/>
    <col min="10" max="10" width="15.42578125" style="6" customWidth="1"/>
    <col min="11" max="11" width="15" style="6" customWidth="1"/>
    <col min="12" max="12" width="37.5703125" style="6" customWidth="1"/>
    <col min="13" max="16384" width="11.42578125" style="6"/>
  </cols>
  <sheetData>
    <row r="3" spans="2:14" x14ac:dyDescent="0.2">
      <c r="F3" s="5" t="str">
        <f>CONTABILIDAD!D4</f>
        <v>PLANILLA DE SUELDO DEL MES DE ABRIL 2019</v>
      </c>
    </row>
    <row r="4" spans="2:14" ht="15.75" thickBot="1" x14ac:dyDescent="0.3">
      <c r="B4" s="19"/>
      <c r="C4" s="159"/>
      <c r="D4" s="16"/>
      <c r="E4" s="16"/>
      <c r="F4" s="16"/>
      <c r="G4" s="16"/>
      <c r="H4" s="16"/>
      <c r="I4" s="20"/>
      <c r="J4" s="20"/>
      <c r="K4" s="20"/>
      <c r="L4" s="20"/>
    </row>
    <row r="5" spans="2:14" ht="100.5" customHeight="1" thickBot="1" x14ac:dyDescent="0.25">
      <c r="B5" s="93" t="s">
        <v>13</v>
      </c>
      <c r="C5" s="163" t="s">
        <v>28</v>
      </c>
      <c r="D5" s="231" t="s">
        <v>14</v>
      </c>
      <c r="E5" s="232" t="s">
        <v>15</v>
      </c>
      <c r="F5" s="231" t="s">
        <v>16</v>
      </c>
      <c r="G5" s="233" t="s">
        <v>53</v>
      </c>
      <c r="H5" s="233" t="s">
        <v>10</v>
      </c>
      <c r="I5" s="232" t="s">
        <v>3</v>
      </c>
      <c r="J5" s="231" t="s">
        <v>17</v>
      </c>
      <c r="K5" s="231" t="s">
        <v>18</v>
      </c>
      <c r="L5" s="234" t="s">
        <v>19</v>
      </c>
    </row>
    <row r="6" spans="2:14" ht="15.75" customHeight="1" thickBot="1" x14ac:dyDescent="0.25">
      <c r="B6" s="692" t="s">
        <v>37</v>
      </c>
      <c r="C6" s="693"/>
      <c r="D6" s="693"/>
      <c r="E6" s="693"/>
      <c r="F6" s="693"/>
      <c r="G6" s="693"/>
      <c r="H6" s="693"/>
      <c r="I6" s="693"/>
      <c r="J6" s="693"/>
      <c r="K6" s="693"/>
      <c r="L6" s="694"/>
    </row>
    <row r="7" spans="2:14" ht="60" customHeight="1" x14ac:dyDescent="0.2">
      <c r="B7" s="279">
        <v>1</v>
      </c>
      <c r="C7" s="416" t="s">
        <v>113</v>
      </c>
      <c r="D7" s="582">
        <v>600</v>
      </c>
      <c r="E7" s="583">
        <v>18</v>
      </c>
      <c r="F7" s="583">
        <v>0</v>
      </c>
      <c r="G7" s="584">
        <v>43.5</v>
      </c>
      <c r="H7" s="584">
        <v>0</v>
      </c>
      <c r="I7" s="585">
        <v>24.32</v>
      </c>
      <c r="J7" s="408">
        <f>SUM(E7:I7)</f>
        <v>85.82</v>
      </c>
      <c r="K7" s="408">
        <f>D7-J7</f>
        <v>514.18000000000006</v>
      </c>
      <c r="L7" s="586"/>
    </row>
    <row r="8" spans="2:14" ht="60" customHeight="1" x14ac:dyDescent="0.2">
      <c r="B8" s="152">
        <v>2</v>
      </c>
      <c r="C8" s="414" t="s">
        <v>51</v>
      </c>
      <c r="D8" s="397">
        <v>425</v>
      </c>
      <c r="E8" s="397">
        <v>12.75</v>
      </c>
      <c r="F8" s="397">
        <v>30.81</v>
      </c>
      <c r="G8" s="415">
        <v>0</v>
      </c>
      <c r="H8" s="415">
        <v>0</v>
      </c>
      <c r="I8" s="415">
        <v>0</v>
      </c>
      <c r="J8" s="581">
        <f>SUM(E8:I8)</f>
        <v>43.56</v>
      </c>
      <c r="K8" s="396">
        <f>D8-J8</f>
        <v>381.44</v>
      </c>
      <c r="L8" s="195"/>
    </row>
    <row r="9" spans="2:14" ht="60" customHeight="1" thickBot="1" x14ac:dyDescent="0.25">
      <c r="B9" s="103">
        <v>3</v>
      </c>
      <c r="C9" s="587" t="s">
        <v>78</v>
      </c>
      <c r="D9" s="413">
        <v>315</v>
      </c>
      <c r="E9" s="413">
        <v>9.4499999999999993</v>
      </c>
      <c r="F9" s="413">
        <v>0</v>
      </c>
      <c r="G9" s="423">
        <v>22.84</v>
      </c>
      <c r="H9" s="423">
        <v>0</v>
      </c>
      <c r="I9" s="423">
        <v>0</v>
      </c>
      <c r="J9" s="412">
        <f>SUM(E9:I9)</f>
        <v>32.29</v>
      </c>
      <c r="K9" s="412">
        <f>D9-J9</f>
        <v>282.70999999999998</v>
      </c>
      <c r="L9" s="104"/>
    </row>
    <row r="10" spans="2:14" ht="24.75" customHeight="1" thickBot="1" x14ac:dyDescent="0.25">
      <c r="B10" s="695" t="s">
        <v>40</v>
      </c>
      <c r="C10" s="696"/>
      <c r="D10" s="696"/>
      <c r="E10" s="696"/>
      <c r="F10" s="696"/>
      <c r="G10" s="696"/>
      <c r="H10" s="696"/>
      <c r="I10" s="696"/>
      <c r="J10" s="696"/>
      <c r="K10" s="696"/>
      <c r="L10" s="697"/>
      <c r="M10" s="196"/>
      <c r="N10" s="196"/>
    </row>
    <row r="11" spans="2:14" ht="60" customHeight="1" x14ac:dyDescent="0.2">
      <c r="B11" s="318">
        <v>4</v>
      </c>
      <c r="C11" s="416" t="s">
        <v>87</v>
      </c>
      <c r="D11" s="417">
        <v>1140</v>
      </c>
      <c r="E11" s="418">
        <v>30</v>
      </c>
      <c r="F11" s="418">
        <v>82.65</v>
      </c>
      <c r="G11" s="406">
        <v>0</v>
      </c>
      <c r="H11" s="406">
        <v>0</v>
      </c>
      <c r="I11" s="406">
        <v>86.42</v>
      </c>
      <c r="J11" s="408">
        <f>SUM(E11:I11)</f>
        <v>199.07</v>
      </c>
      <c r="K11" s="408">
        <f>D11-J11</f>
        <v>940.93000000000006</v>
      </c>
      <c r="L11" s="319"/>
      <c r="M11" s="196"/>
      <c r="N11" s="196"/>
    </row>
    <row r="12" spans="2:14" ht="60" customHeight="1" x14ac:dyDescent="0.2">
      <c r="B12" s="63">
        <v>5</v>
      </c>
      <c r="C12" s="419" t="s">
        <v>99</v>
      </c>
      <c r="D12" s="420">
        <v>515</v>
      </c>
      <c r="E12" s="327">
        <v>15.45</v>
      </c>
      <c r="F12" s="327">
        <v>37.340000000000003</v>
      </c>
      <c r="G12" s="409">
        <v>0</v>
      </c>
      <c r="H12" s="409">
        <v>0</v>
      </c>
      <c r="I12" s="409">
        <v>0</v>
      </c>
      <c r="J12" s="394">
        <f>SUM(E12:I12)</f>
        <v>52.790000000000006</v>
      </c>
      <c r="K12" s="394">
        <f>D12-J12</f>
        <v>462.21</v>
      </c>
      <c r="L12" s="178"/>
    </row>
    <row r="13" spans="2:14" ht="60" customHeight="1" x14ac:dyDescent="0.2">
      <c r="B13" s="152">
        <v>6</v>
      </c>
      <c r="C13" s="421" t="s">
        <v>99</v>
      </c>
      <c r="D13" s="329">
        <v>430</v>
      </c>
      <c r="E13" s="328">
        <v>12.9</v>
      </c>
      <c r="F13" s="328">
        <v>0</v>
      </c>
      <c r="G13" s="328">
        <v>31.18</v>
      </c>
      <c r="H13" s="328">
        <v>0</v>
      </c>
      <c r="I13" s="409">
        <v>0</v>
      </c>
      <c r="J13" s="394">
        <f>SUM(E13:I13)</f>
        <v>44.08</v>
      </c>
      <c r="K13" s="394">
        <f>D13-J13</f>
        <v>385.92</v>
      </c>
      <c r="L13" s="178"/>
    </row>
    <row r="14" spans="2:14" ht="60" customHeight="1" x14ac:dyDescent="0.2">
      <c r="B14" s="152">
        <v>7</v>
      </c>
      <c r="C14" s="421" t="s">
        <v>99</v>
      </c>
      <c r="D14" s="329">
        <v>430</v>
      </c>
      <c r="E14" s="397">
        <v>12.9</v>
      </c>
      <c r="F14" s="397">
        <v>0</v>
      </c>
      <c r="G14" s="397">
        <v>31.18</v>
      </c>
      <c r="H14" s="397">
        <v>0</v>
      </c>
      <c r="I14" s="415">
        <v>0</v>
      </c>
      <c r="J14" s="396">
        <f>SUM(E14:I14)</f>
        <v>44.08</v>
      </c>
      <c r="K14" s="396">
        <f>D14-J14</f>
        <v>385.92</v>
      </c>
      <c r="L14" s="195"/>
    </row>
    <row r="15" spans="2:14" ht="60" customHeight="1" thickBot="1" x14ac:dyDescent="0.25">
      <c r="B15" s="152">
        <v>8</v>
      </c>
      <c r="C15" s="859" t="s">
        <v>143</v>
      </c>
      <c r="D15" s="860">
        <v>410</v>
      </c>
      <c r="E15" s="463">
        <v>12.3</v>
      </c>
      <c r="F15" s="838">
        <v>0</v>
      </c>
      <c r="G15" s="415">
        <v>0</v>
      </c>
      <c r="H15" s="415">
        <v>24.6</v>
      </c>
      <c r="I15" s="415">
        <v>0</v>
      </c>
      <c r="J15" s="396">
        <f>SUM(E15:I15)</f>
        <v>36.900000000000006</v>
      </c>
      <c r="K15" s="396">
        <f>D15-J15</f>
        <v>373.1</v>
      </c>
      <c r="L15" s="195"/>
    </row>
    <row r="16" spans="2:14" ht="33" customHeight="1" thickBot="1" x14ac:dyDescent="0.25">
      <c r="B16" s="680" t="s">
        <v>8</v>
      </c>
      <c r="C16" s="681"/>
      <c r="D16" s="150">
        <f>SUM(D7:D15)</f>
        <v>4265</v>
      </c>
      <c r="E16" s="150">
        <f t="shared" ref="D16:K16" si="0">SUM(E7:E15)</f>
        <v>123.75000000000001</v>
      </c>
      <c r="F16" s="150">
        <f t="shared" si="0"/>
        <v>150.80000000000001</v>
      </c>
      <c r="G16" s="150">
        <f t="shared" si="0"/>
        <v>128.70000000000002</v>
      </c>
      <c r="H16" s="150">
        <f>SUM(H7:H15)</f>
        <v>24.6</v>
      </c>
      <c r="I16" s="150">
        <f t="shared" si="0"/>
        <v>110.74000000000001</v>
      </c>
      <c r="J16" s="150">
        <f>SUM(J7:J15)</f>
        <v>538.59</v>
      </c>
      <c r="K16" s="150">
        <f t="shared" si="0"/>
        <v>3726.4100000000003</v>
      </c>
      <c r="L16" s="58" t="s">
        <v>64</v>
      </c>
    </row>
    <row r="17" spans="2:12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2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2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2" x14ac:dyDescent="0.2">
      <c r="B20" s="13"/>
      <c r="D20" s="14"/>
      <c r="E20" s="14"/>
      <c r="F20" s="14"/>
      <c r="G20" s="14"/>
      <c r="H20" s="14"/>
      <c r="I20" s="14"/>
      <c r="J20" s="14"/>
      <c r="K20" s="14"/>
      <c r="L20" s="5"/>
    </row>
    <row r="21" spans="2:12" x14ac:dyDescent="0.2">
      <c r="B21" s="13"/>
      <c r="D21" s="14"/>
      <c r="E21" s="14"/>
      <c r="F21" s="14"/>
      <c r="G21" s="14"/>
      <c r="H21" s="14"/>
      <c r="I21" s="14"/>
      <c r="J21" s="14"/>
      <c r="K21" s="14"/>
      <c r="L21" s="5"/>
    </row>
    <row r="22" spans="2:12" x14ac:dyDescent="0.2">
      <c r="B22" s="13"/>
      <c r="C22" s="248" t="str">
        <f>CONTABILIDAD!C23</f>
        <v>SR. HERNAN JOSE TORRES ROMERO</v>
      </c>
      <c r="D22" s="14"/>
      <c r="E22" s="14"/>
      <c r="F22" s="14"/>
      <c r="G22" s="14" t="str">
        <f>CONTABILIDAD!F23</f>
        <v>LICDO. NAHIN ARNELGE FERRUFINO BENITEZ</v>
      </c>
      <c r="H22" s="14"/>
      <c r="I22" s="14"/>
      <c r="J22" s="14"/>
      <c r="K22" s="14"/>
      <c r="L22" s="5" t="str">
        <f>CONTABILIDAD!J23</f>
        <v>LICDO. GLORIA ISABEL GONZALEZ</v>
      </c>
    </row>
    <row r="23" spans="2:12" x14ac:dyDescent="0.2">
      <c r="B23" s="13"/>
      <c r="C23" s="248" t="str">
        <f>CONTABILIDAD!C24</f>
        <v>SINDICO MPAL.</v>
      </c>
      <c r="D23" s="14"/>
      <c r="E23" s="14"/>
      <c r="F23" s="14"/>
      <c r="G23" s="14" t="str">
        <f>CONTABILIDAD!F24</f>
        <v>ALCALDE MPAL.</v>
      </c>
      <c r="H23" s="14"/>
      <c r="I23" s="14"/>
      <c r="J23" s="14"/>
      <c r="K23" s="14"/>
      <c r="L23" s="5" t="str">
        <f>CONTABILIDAD!J24</f>
        <v>CONTADORA MPAL</v>
      </c>
    </row>
    <row r="24" spans="2:12" x14ac:dyDescent="0.2">
      <c r="B24" s="13"/>
      <c r="C24" s="248"/>
      <c r="D24" s="14"/>
      <c r="E24" s="14"/>
      <c r="F24" s="14"/>
      <c r="G24" s="14"/>
      <c r="H24" s="14"/>
      <c r="I24" s="14"/>
      <c r="J24" s="14"/>
      <c r="K24" s="14"/>
      <c r="L24" s="5"/>
    </row>
    <row r="25" spans="2:12" x14ac:dyDescent="0.2">
      <c r="B25" s="3"/>
      <c r="C25" s="250"/>
      <c r="D25" s="3"/>
      <c r="E25" s="3"/>
      <c r="F25" s="3"/>
      <c r="G25" s="3"/>
      <c r="H25" s="3"/>
      <c r="I25" s="3"/>
      <c r="J25" s="5"/>
      <c r="L25" s="4"/>
    </row>
    <row r="26" spans="2:12" x14ac:dyDescent="0.2">
      <c r="B26" s="1"/>
      <c r="C26" s="5"/>
      <c r="D26" s="861"/>
      <c r="E26" s="2"/>
      <c r="F26" s="2"/>
      <c r="G26" s="2"/>
      <c r="H26" s="2"/>
      <c r="I26" s="2"/>
      <c r="J26" s="2"/>
      <c r="K26" s="1"/>
      <c r="L26" s="1"/>
    </row>
    <row r="27" spans="2:12" x14ac:dyDescent="0.2">
      <c r="B27" s="1"/>
      <c r="C27" s="5"/>
      <c r="D27" s="861"/>
      <c r="E27" s="2"/>
      <c r="F27" s="2"/>
      <c r="G27" s="2"/>
      <c r="H27" s="2"/>
      <c r="I27" s="2"/>
      <c r="J27" s="2"/>
      <c r="K27" s="1"/>
      <c r="L27" s="1"/>
    </row>
    <row r="28" spans="2:12" x14ac:dyDescent="0.2">
      <c r="C28" s="5"/>
      <c r="D28" s="248" t="str">
        <f>CONTABILIDAD!D27</f>
        <v>LICDA. CARINA PATRICIA FLORES VASQUEZ</v>
      </c>
      <c r="E28" s="5"/>
      <c r="F28" s="5"/>
      <c r="G28" s="5"/>
      <c r="H28" s="5"/>
      <c r="I28" s="5" t="str">
        <f>CONTABILIDAD!I27</f>
        <v>SR.MARIO ALBERTO  DIAZ</v>
      </c>
      <c r="J28" s="5"/>
    </row>
    <row r="29" spans="2:12" x14ac:dyDescent="0.2">
      <c r="C29" s="5"/>
      <c r="D29" s="248" t="str">
        <f>CONTABILIDAD!D28</f>
        <v>JEFE DE DESARROLLO HUMANO</v>
      </c>
      <c r="E29" s="5"/>
      <c r="F29" s="5"/>
      <c r="G29" s="5"/>
      <c r="H29" s="5"/>
      <c r="I29" s="5" t="str">
        <f>CONTABILIDAD!I28</f>
        <v>TESORERO MPAL.</v>
      </c>
      <c r="J29" s="5"/>
    </row>
    <row r="30" spans="2:12" x14ac:dyDescent="0.2">
      <c r="C30" s="6"/>
      <c r="D30" s="155"/>
    </row>
  </sheetData>
  <mergeCells count="3">
    <mergeCell ref="B6:L6"/>
    <mergeCell ref="B10:L10"/>
    <mergeCell ref="B16:C16"/>
  </mergeCells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N32"/>
  <sheetViews>
    <sheetView showWhiteSpace="0" zoomScale="73" zoomScaleNormal="73" zoomScaleSheetLayoutView="100" zoomScalePageLayoutView="85" workbookViewId="0">
      <selection activeCell="E9" sqref="E9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55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55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18" customHeight="1" x14ac:dyDescent="0.35">
      <c r="B2" s="64"/>
      <c r="C2" s="247"/>
      <c r="D2" s="34"/>
      <c r="E2" s="65" t="str">
        <f>'DESARROLLO HNO'!F3</f>
        <v>PLANILLA DE SUELDO DEL MES DE ABRIL 2019</v>
      </c>
      <c r="F2" s="37"/>
      <c r="G2" s="37"/>
      <c r="H2" s="37"/>
      <c r="I2" s="160"/>
      <c r="J2" s="71"/>
      <c r="K2" s="71"/>
      <c r="L2" s="76"/>
    </row>
    <row r="3" spans="2:12" ht="16.5" thickBot="1" x14ac:dyDescent="0.3">
      <c r="B3" s="64"/>
      <c r="C3" s="247"/>
      <c r="D3" s="34"/>
      <c r="E3" s="34"/>
      <c r="F3" s="34"/>
      <c r="G3" s="34"/>
      <c r="H3" s="34"/>
      <c r="I3" s="160"/>
      <c r="J3" s="66"/>
      <c r="K3" s="67"/>
    </row>
    <row r="4" spans="2:12" s="40" customFormat="1" ht="82.5" customHeight="1" thickBot="1" x14ac:dyDescent="0.25">
      <c r="B4" s="516" t="s">
        <v>13</v>
      </c>
      <c r="C4" s="163" t="s">
        <v>1</v>
      </c>
      <c r="D4" s="94" t="s">
        <v>21</v>
      </c>
      <c r="E4" s="94" t="s">
        <v>2</v>
      </c>
      <c r="F4" s="94" t="s">
        <v>16</v>
      </c>
      <c r="G4" s="94" t="s">
        <v>22</v>
      </c>
      <c r="H4" s="94" t="s">
        <v>0</v>
      </c>
      <c r="I4" s="163" t="s">
        <v>3</v>
      </c>
      <c r="J4" s="94" t="s">
        <v>23</v>
      </c>
      <c r="K4" s="94" t="s">
        <v>18</v>
      </c>
      <c r="L4" s="517" t="s">
        <v>24</v>
      </c>
    </row>
    <row r="5" spans="2:12" ht="33.75" customHeight="1" thickBot="1" x14ac:dyDescent="0.25">
      <c r="B5" s="698" t="s">
        <v>123</v>
      </c>
      <c r="C5" s="699"/>
      <c r="D5" s="514">
        <f t="shared" ref="D5:K5" si="0">SUM(D6:D12)</f>
        <v>3680</v>
      </c>
      <c r="E5" s="514">
        <f t="shared" si="0"/>
        <v>110.4</v>
      </c>
      <c r="F5" s="514">
        <f t="shared" si="0"/>
        <v>195.04000000000002</v>
      </c>
      <c r="G5" s="514">
        <f t="shared" si="0"/>
        <v>46.4</v>
      </c>
      <c r="H5" s="514">
        <f t="shared" si="0"/>
        <v>26.25</v>
      </c>
      <c r="I5" s="514">
        <f t="shared" si="0"/>
        <v>117.48</v>
      </c>
      <c r="J5" s="514">
        <f>SUM(J6:J12)</f>
        <v>495.57</v>
      </c>
      <c r="K5" s="514">
        <f t="shared" si="0"/>
        <v>3184.4300000000003</v>
      </c>
      <c r="L5" s="515"/>
    </row>
    <row r="6" spans="2:12" ht="50.1" customHeight="1" x14ac:dyDescent="0.2">
      <c r="B6" s="204">
        <v>1</v>
      </c>
      <c r="C6" s="336" t="s">
        <v>74</v>
      </c>
      <c r="D6" s="337">
        <v>750</v>
      </c>
      <c r="E6" s="200">
        <v>22.5</v>
      </c>
      <c r="F6" s="200">
        <v>54.38</v>
      </c>
      <c r="G6" s="200">
        <v>0</v>
      </c>
      <c r="H6" s="289">
        <v>0</v>
      </c>
      <c r="I6" s="338">
        <v>37.78</v>
      </c>
      <c r="J6" s="289">
        <f t="shared" ref="J6:J12" si="1">SUM(E6:I6)</f>
        <v>114.66</v>
      </c>
      <c r="K6" s="289">
        <f t="shared" ref="K6:K12" si="2">(D6-J6)</f>
        <v>635.34</v>
      </c>
      <c r="L6" s="359"/>
    </row>
    <row r="7" spans="2:12" ht="50.1" customHeight="1" x14ac:dyDescent="0.2">
      <c r="B7" s="204">
        <v>2</v>
      </c>
      <c r="C7" s="333" t="s">
        <v>164</v>
      </c>
      <c r="D7" s="669">
        <v>580</v>
      </c>
      <c r="E7" s="670">
        <v>17.399999999999999</v>
      </c>
      <c r="F7" s="670">
        <v>42.05</v>
      </c>
      <c r="G7" s="200">
        <v>0</v>
      </c>
      <c r="H7" s="289">
        <v>0</v>
      </c>
      <c r="I7" s="671">
        <v>22.53</v>
      </c>
      <c r="J7" s="289">
        <f t="shared" ref="J7" si="3">SUM(E7:I7)</f>
        <v>81.97999999999999</v>
      </c>
      <c r="K7" s="289">
        <f t="shared" ref="K7" si="4">(D7-J7)</f>
        <v>498.02</v>
      </c>
      <c r="L7" s="359"/>
    </row>
    <row r="8" spans="2:12" ht="50.1" customHeight="1" x14ac:dyDescent="0.2">
      <c r="B8" s="63">
        <v>2</v>
      </c>
      <c r="C8" s="332" t="s">
        <v>72</v>
      </c>
      <c r="D8" s="456">
        <v>640</v>
      </c>
      <c r="E8" s="457">
        <v>19.2</v>
      </c>
      <c r="F8" s="61">
        <v>0</v>
      </c>
      <c r="G8" s="457">
        <v>46.4</v>
      </c>
      <c r="H8" s="60">
        <v>0</v>
      </c>
      <c r="I8" s="458">
        <v>27.91</v>
      </c>
      <c r="J8" s="289">
        <f t="shared" si="1"/>
        <v>93.509999999999991</v>
      </c>
      <c r="K8" s="60">
        <f t="shared" si="2"/>
        <v>546.49</v>
      </c>
      <c r="L8" s="358"/>
    </row>
    <row r="9" spans="2:12" ht="50.1" customHeight="1" x14ac:dyDescent="0.2">
      <c r="B9" s="63">
        <v>3</v>
      </c>
      <c r="C9" s="333" t="s">
        <v>101</v>
      </c>
      <c r="D9" s="168">
        <v>655</v>
      </c>
      <c r="E9" s="61">
        <v>19.649999999999999</v>
      </c>
      <c r="F9" s="61">
        <v>47.49</v>
      </c>
      <c r="G9" s="457">
        <v>0</v>
      </c>
      <c r="H9" s="60">
        <v>0</v>
      </c>
      <c r="I9" s="241">
        <v>29.26</v>
      </c>
      <c r="J9" s="289">
        <f t="shared" si="1"/>
        <v>96.4</v>
      </c>
      <c r="K9" s="60">
        <f t="shared" si="2"/>
        <v>558.6</v>
      </c>
      <c r="L9" s="358"/>
    </row>
    <row r="10" spans="2:12" ht="50.1" customHeight="1" x14ac:dyDescent="0.2">
      <c r="B10" s="63">
        <v>4</v>
      </c>
      <c r="C10" s="333" t="s">
        <v>100</v>
      </c>
      <c r="D10" s="168">
        <v>350</v>
      </c>
      <c r="E10" s="61">
        <v>10.5</v>
      </c>
      <c r="F10" s="61" t="s">
        <v>61</v>
      </c>
      <c r="G10" s="61" t="s">
        <v>41</v>
      </c>
      <c r="H10" s="60">
        <v>26.25</v>
      </c>
      <c r="I10" s="339">
        <v>0</v>
      </c>
      <c r="J10" s="289">
        <f t="shared" si="1"/>
        <v>36.75</v>
      </c>
      <c r="K10" s="60">
        <f t="shared" si="2"/>
        <v>313.25</v>
      </c>
      <c r="L10" s="358"/>
    </row>
    <row r="11" spans="2:12" ht="50.1" customHeight="1" x14ac:dyDescent="0.2">
      <c r="B11" s="63">
        <v>5</v>
      </c>
      <c r="C11" s="333" t="s">
        <v>112</v>
      </c>
      <c r="D11" s="168">
        <v>390</v>
      </c>
      <c r="E11" s="61">
        <v>11.7</v>
      </c>
      <c r="F11" s="61">
        <v>28.28</v>
      </c>
      <c r="G11" s="61">
        <v>0</v>
      </c>
      <c r="H11" s="60">
        <v>0</v>
      </c>
      <c r="I11" s="339">
        <v>0</v>
      </c>
      <c r="J11" s="289">
        <f t="shared" si="1"/>
        <v>39.980000000000004</v>
      </c>
      <c r="K11" s="60">
        <f t="shared" si="2"/>
        <v>350.02</v>
      </c>
      <c r="L11" s="358"/>
    </row>
    <row r="12" spans="2:12" s="4" customFormat="1" ht="50.1" customHeight="1" thickBot="1" x14ac:dyDescent="0.25">
      <c r="B12" s="152">
        <v>6</v>
      </c>
      <c r="C12" s="340" t="s">
        <v>102</v>
      </c>
      <c r="D12" s="398">
        <v>315</v>
      </c>
      <c r="E12" s="459">
        <v>9.4499999999999993</v>
      </c>
      <c r="F12" s="459">
        <v>22.84</v>
      </c>
      <c r="G12" s="459">
        <v>0</v>
      </c>
      <c r="H12" s="459">
        <v>0</v>
      </c>
      <c r="I12" s="460">
        <v>0</v>
      </c>
      <c r="J12" s="289">
        <f t="shared" si="1"/>
        <v>32.29</v>
      </c>
      <c r="K12" s="59">
        <f t="shared" si="2"/>
        <v>282.70999999999998</v>
      </c>
      <c r="L12" s="360"/>
    </row>
    <row r="13" spans="2:12" s="4" customFormat="1" ht="39.75" customHeight="1" thickBot="1" x14ac:dyDescent="0.25">
      <c r="B13" s="700" t="s">
        <v>93</v>
      </c>
      <c r="C13" s="701"/>
      <c r="D13" s="399">
        <f>D14</f>
        <v>1040</v>
      </c>
      <c r="E13" s="399">
        <f>E14</f>
        <v>30</v>
      </c>
      <c r="F13" s="399">
        <f>F14</f>
        <v>75.400000000000006</v>
      </c>
      <c r="G13" s="399">
        <f t="shared" ref="G13:H13" si="5">G14</f>
        <v>0</v>
      </c>
      <c r="H13" s="399">
        <f t="shared" si="5"/>
        <v>0</v>
      </c>
      <c r="I13" s="399">
        <f>I14</f>
        <v>67.87</v>
      </c>
      <c r="J13" s="399">
        <f>J14</f>
        <v>173.27</v>
      </c>
      <c r="K13" s="399">
        <f>K14</f>
        <v>866.73</v>
      </c>
      <c r="L13" s="400"/>
    </row>
    <row r="14" spans="2:12" s="4" customFormat="1" ht="50.1" customHeight="1" thickBot="1" x14ac:dyDescent="0.25">
      <c r="B14" s="539">
        <v>7</v>
      </c>
      <c r="C14" s="538" t="s">
        <v>92</v>
      </c>
      <c r="D14" s="655">
        <v>1040</v>
      </c>
      <c r="E14" s="655">
        <v>30</v>
      </c>
      <c r="F14" s="655">
        <v>75.400000000000006</v>
      </c>
      <c r="G14" s="655">
        <v>0</v>
      </c>
      <c r="H14" s="655">
        <v>0</v>
      </c>
      <c r="I14" s="656">
        <v>67.87</v>
      </c>
      <c r="J14" s="657">
        <f>SUM(E14:I14)</f>
        <v>173.27</v>
      </c>
      <c r="K14" s="657">
        <f>(D14-J14)</f>
        <v>866.73</v>
      </c>
      <c r="L14" s="658"/>
    </row>
    <row r="15" spans="2:12" ht="50.1" customHeight="1" thickBot="1" x14ac:dyDescent="0.25">
      <c r="B15" s="680" t="s">
        <v>8</v>
      </c>
      <c r="C15" s="681"/>
      <c r="D15" s="659">
        <f>+D5+D13</f>
        <v>4720</v>
      </c>
      <c r="E15" s="659">
        <f>+E5+E13</f>
        <v>140.4</v>
      </c>
      <c r="F15" s="659">
        <f>+F5+F13</f>
        <v>270.44000000000005</v>
      </c>
      <c r="G15" s="659">
        <f t="shared" ref="D15:K15" si="6">+G5+G13</f>
        <v>46.4</v>
      </c>
      <c r="H15" s="659">
        <f t="shared" si="6"/>
        <v>26.25</v>
      </c>
      <c r="I15" s="659">
        <f>+I5+I13</f>
        <v>185.35000000000002</v>
      </c>
      <c r="J15" s="659">
        <f>+J5+J13</f>
        <v>668.84</v>
      </c>
      <c r="K15" s="659">
        <f t="shared" si="6"/>
        <v>4051.1600000000003</v>
      </c>
      <c r="L15" s="660" t="s">
        <v>56</v>
      </c>
    </row>
    <row r="16" spans="2:12" x14ac:dyDescent="0.2">
      <c r="B16" s="23"/>
      <c r="C16" s="254"/>
      <c r="D16" s="25"/>
      <c r="E16" s="25"/>
      <c r="F16" s="25"/>
      <c r="G16" s="25"/>
      <c r="H16" s="25"/>
      <c r="I16" s="161"/>
      <c r="J16" s="25"/>
      <c r="K16" s="25"/>
      <c r="L16" s="24"/>
    </row>
    <row r="17" spans="2:14" x14ac:dyDescent="0.2">
      <c r="B17" s="23"/>
      <c r="C17" s="254"/>
      <c r="D17" s="25"/>
      <c r="E17" s="25"/>
      <c r="F17" s="25"/>
      <c r="G17" s="25"/>
      <c r="H17" s="25"/>
      <c r="I17" s="161"/>
      <c r="J17" s="25"/>
      <c r="K17" s="25"/>
      <c r="L17" s="24"/>
    </row>
    <row r="18" spans="2:14" x14ac:dyDescent="0.2">
      <c r="B18" s="23"/>
      <c r="C18" s="254"/>
      <c r="D18" s="25"/>
      <c r="E18" s="25"/>
      <c r="F18" s="25"/>
      <c r="G18" s="25"/>
      <c r="H18" s="25"/>
      <c r="I18" s="161"/>
      <c r="J18" s="25"/>
      <c r="K18" s="25"/>
      <c r="L18" s="24"/>
    </row>
    <row r="19" spans="2:14" ht="15.75" x14ac:dyDescent="0.2">
      <c r="B19" s="23"/>
      <c r="C19" s="862"/>
      <c r="D19" s="863"/>
      <c r="E19" s="863"/>
      <c r="F19" s="863"/>
      <c r="G19" s="863"/>
      <c r="H19" s="863"/>
      <c r="I19" s="864"/>
      <c r="J19" s="863"/>
      <c r="K19" s="863"/>
      <c r="L19" s="24"/>
    </row>
    <row r="20" spans="2:14" ht="15.75" x14ac:dyDescent="0.2">
      <c r="B20" s="23"/>
      <c r="C20" s="862" t="str">
        <f>'DESARROLLO HNO'!C22</f>
        <v>SR. HERNAN JOSE TORRES ROMERO</v>
      </c>
      <c r="D20" s="863"/>
      <c r="E20" s="863" t="str">
        <f>'DESARROLLO HNO'!G22</f>
        <v>LICDO. NAHIN ARNELGE FERRUFINO BENITEZ</v>
      </c>
      <c r="F20" s="863"/>
      <c r="G20" s="863"/>
      <c r="H20" s="863"/>
      <c r="I20" s="864" t="str">
        <f>'DESARROLLO HNO'!L22</f>
        <v>LICDO. GLORIA ISABEL GONZALEZ</v>
      </c>
      <c r="J20" s="863"/>
      <c r="K20" s="863"/>
      <c r="L20" s="24"/>
    </row>
    <row r="21" spans="2:14" ht="15.75" x14ac:dyDescent="0.2">
      <c r="B21" s="23"/>
      <c r="C21" s="862" t="str">
        <f>'DESARROLLO HNO'!C23</f>
        <v>SINDICO MPAL.</v>
      </c>
      <c r="D21" s="863"/>
      <c r="E21" s="863" t="str">
        <f>'DESARROLLO HNO'!G23</f>
        <v>ALCALDE MPAL.</v>
      </c>
      <c r="F21" s="863"/>
      <c r="G21" s="863"/>
      <c r="H21" s="863"/>
      <c r="I21" s="864" t="str">
        <f>'DESARROLLO HNO'!L23</f>
        <v>CONTADORA MPAL</v>
      </c>
      <c r="J21" s="863"/>
      <c r="K21" s="863"/>
      <c r="L21" s="24"/>
    </row>
    <row r="22" spans="2:14" ht="15.75" x14ac:dyDescent="0.2">
      <c r="B22" s="23"/>
      <c r="C22" s="862"/>
      <c r="D22" s="863"/>
      <c r="E22" s="863"/>
      <c r="F22" s="863"/>
      <c r="G22" s="863"/>
      <c r="H22" s="863"/>
      <c r="I22" s="864"/>
      <c r="J22" s="863"/>
      <c r="K22" s="863"/>
      <c r="L22" s="24"/>
    </row>
    <row r="23" spans="2:14" ht="15.75" x14ac:dyDescent="0.25">
      <c r="B23" s="56"/>
      <c r="C23" s="356"/>
      <c r="D23" s="102"/>
      <c r="E23" s="147"/>
      <c r="F23" s="133"/>
      <c r="G23" s="133"/>
      <c r="H23" s="133"/>
      <c r="I23" s="156"/>
      <c r="J23" s="40"/>
      <c r="K23" s="662"/>
      <c r="L23" s="172"/>
      <c r="M23" s="133"/>
      <c r="N23" s="133"/>
    </row>
    <row r="24" spans="2:14" ht="15.75" x14ac:dyDescent="0.25">
      <c r="B24" s="56"/>
      <c r="C24" s="356"/>
      <c r="D24" s="102"/>
      <c r="E24" s="147"/>
      <c r="F24" s="133"/>
      <c r="G24" s="133"/>
      <c r="H24" s="133"/>
      <c r="I24" s="156"/>
      <c r="J24" s="40"/>
      <c r="K24" s="102"/>
      <c r="L24" s="102"/>
      <c r="M24" s="133"/>
      <c r="N24" s="133"/>
    </row>
    <row r="25" spans="2:14" s="36" customFormat="1" ht="15.75" x14ac:dyDescent="0.25">
      <c r="B25" s="21"/>
      <c r="C25" s="247"/>
      <c r="D25" s="65"/>
      <c r="E25" s="65"/>
      <c r="F25" s="65"/>
      <c r="G25" s="65"/>
      <c r="H25" s="65"/>
      <c r="I25" s="160"/>
      <c r="J25" s="34"/>
      <c r="K25" s="40"/>
    </row>
    <row r="26" spans="2:14" s="36" customFormat="1" ht="15.75" x14ac:dyDescent="0.25">
      <c r="B26" s="21"/>
      <c r="C26" s="247" t="str">
        <f>'DESARROLLO HNO'!D28</f>
        <v>LICDA. CARINA PATRICIA FLORES VASQUEZ</v>
      </c>
      <c r="D26" s="65"/>
      <c r="E26" s="65"/>
      <c r="F26" s="65"/>
      <c r="G26" s="65" t="str">
        <f>'DESARROLLO HNO'!I28</f>
        <v>SR.MARIO ALBERTO  DIAZ</v>
      </c>
      <c r="H26" s="65"/>
      <c r="I26" s="160"/>
      <c r="J26" s="40"/>
      <c r="K26" s="40"/>
    </row>
    <row r="27" spans="2:14" ht="15.75" x14ac:dyDescent="0.25">
      <c r="B27" s="16"/>
      <c r="C27" s="247" t="str">
        <f>'DESARROLLO HNO'!D29</f>
        <v>JEFE DE DESARROLLO HUMANO</v>
      </c>
      <c r="D27" s="65"/>
      <c r="E27" s="65"/>
      <c r="F27" s="65"/>
      <c r="G27" s="65" t="str">
        <f>'DESARROLLO HNO'!I29</f>
        <v>TESORERO MPAL.</v>
      </c>
      <c r="H27" s="65"/>
      <c r="I27" s="160"/>
      <c r="J27" s="40"/>
      <c r="K27" s="40"/>
    </row>
    <row r="28" spans="2:14" x14ac:dyDescent="0.2">
      <c r="B28" s="16"/>
      <c r="C28" s="159"/>
      <c r="D28" s="16"/>
      <c r="E28" s="16"/>
      <c r="F28" s="15"/>
      <c r="G28" s="15"/>
      <c r="H28" s="16"/>
      <c r="I28" s="159"/>
      <c r="J28" s="16"/>
      <c r="K28" s="16"/>
      <c r="L28" s="16"/>
    </row>
    <row r="29" spans="2:14" x14ac:dyDescent="0.2">
      <c r="B29" s="26"/>
      <c r="C29" s="162"/>
      <c r="D29" s="26"/>
      <c r="E29" s="26"/>
      <c r="F29" s="27"/>
      <c r="G29" s="27"/>
      <c r="H29" s="26"/>
      <c r="I29" s="162"/>
      <c r="J29" s="26"/>
      <c r="K29" s="26"/>
      <c r="L29" s="26"/>
    </row>
    <row r="30" spans="2:14" x14ac:dyDescent="0.2">
      <c r="B30" s="17"/>
      <c r="C30" s="158"/>
      <c r="D30" s="17"/>
      <c r="E30" s="17"/>
      <c r="F30" s="17"/>
      <c r="G30" s="17"/>
      <c r="H30" s="17"/>
      <c r="I30" s="158"/>
      <c r="J30" s="17"/>
      <c r="K30" s="17"/>
      <c r="L30" s="17"/>
    </row>
    <row r="31" spans="2:14" x14ac:dyDescent="0.2">
      <c r="B31" s="17"/>
      <c r="C31" s="158"/>
      <c r="D31" s="17"/>
      <c r="E31" s="17"/>
      <c r="F31" s="17"/>
      <c r="G31" s="17"/>
      <c r="H31" s="17"/>
      <c r="I31" s="158"/>
      <c r="J31" s="17"/>
      <c r="K31" s="17"/>
      <c r="L31" s="17"/>
    </row>
    <row r="32" spans="2:14" x14ac:dyDescent="0.2">
      <c r="B32" s="17"/>
      <c r="C32" s="158"/>
      <c r="D32" s="17"/>
      <c r="E32" s="17"/>
      <c r="F32" s="17"/>
      <c r="G32" s="17"/>
      <c r="H32" s="17"/>
      <c r="I32" s="158"/>
      <c r="J32" s="17"/>
      <c r="K32" s="17"/>
      <c r="L32" s="17"/>
    </row>
  </sheetData>
  <mergeCells count="3">
    <mergeCell ref="B5:C5"/>
    <mergeCell ref="B15:C15"/>
    <mergeCell ref="B13:C13"/>
  </mergeCells>
  <printOptions horizontalCentered="1"/>
  <pageMargins left="0" right="0.15748031496062992" top="0.19685039370078741" bottom="0" header="0.27559055118110237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2:K25"/>
  <sheetViews>
    <sheetView topLeftCell="A7" zoomScale="75" zoomScaleNormal="75" workbookViewId="0">
      <selection activeCell="G15" sqref="G15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14" style="6" customWidth="1"/>
    <col min="4" max="4" width="15.28515625" style="6" customWidth="1"/>
    <col min="5" max="6" width="14" style="6" customWidth="1"/>
    <col min="7" max="7" width="12.7109375" style="6" customWidth="1"/>
    <col min="8" max="8" width="13.85546875" style="155" customWidth="1"/>
    <col min="9" max="9" width="13.7109375" style="6" customWidth="1"/>
    <col min="10" max="10" width="15" style="6" customWidth="1"/>
    <col min="11" max="11" width="30" style="6" customWidth="1"/>
    <col min="12" max="16384" width="11.42578125" style="6"/>
  </cols>
  <sheetData>
    <row r="2" spans="2:11" x14ac:dyDescent="0.2">
      <c r="E2" s="5" t="str">
        <f>UATM!E2</f>
        <v>PLANILLA DE SUELDO DEL MES DE ABRIL 2019</v>
      </c>
    </row>
    <row r="3" spans="2:11" ht="21.75" thickBot="1" x14ac:dyDescent="0.4">
      <c r="B3" s="64"/>
      <c r="C3" s="15"/>
      <c r="D3" s="37"/>
      <c r="E3" s="37"/>
      <c r="F3" s="37"/>
      <c r="G3" s="37"/>
      <c r="J3" s="77"/>
      <c r="K3" s="78"/>
    </row>
    <row r="4" spans="2:11" s="40" customFormat="1" ht="75" customHeight="1" thickBot="1" x14ac:dyDescent="0.25">
      <c r="B4" s="753" t="s">
        <v>13</v>
      </c>
      <c r="C4" s="90" t="s">
        <v>1</v>
      </c>
      <c r="D4" s="90" t="s">
        <v>21</v>
      </c>
      <c r="E4" s="90" t="s">
        <v>6</v>
      </c>
      <c r="F4" s="90" t="s">
        <v>16</v>
      </c>
      <c r="G4" s="90" t="s">
        <v>20</v>
      </c>
      <c r="H4" s="754" t="s">
        <v>3</v>
      </c>
      <c r="I4" s="90" t="s">
        <v>23</v>
      </c>
      <c r="J4" s="90" t="s">
        <v>29</v>
      </c>
      <c r="K4" s="667" t="s">
        <v>24</v>
      </c>
    </row>
    <row r="5" spans="2:11" ht="24" customHeight="1" thickBot="1" x14ac:dyDescent="0.25">
      <c r="B5" s="756" t="s">
        <v>30</v>
      </c>
      <c r="C5" s="757"/>
      <c r="D5" s="757"/>
      <c r="E5" s="757"/>
      <c r="F5" s="757"/>
      <c r="G5" s="757"/>
      <c r="H5" s="757"/>
      <c r="I5" s="757"/>
      <c r="J5" s="757"/>
      <c r="K5" s="758"/>
    </row>
    <row r="6" spans="2:11" ht="36" customHeight="1" x14ac:dyDescent="0.2">
      <c r="B6" s="204">
        <v>1</v>
      </c>
      <c r="C6" s="130" t="s">
        <v>166</v>
      </c>
      <c r="D6" s="364">
        <v>711.43</v>
      </c>
      <c r="E6" s="755">
        <v>21.34</v>
      </c>
      <c r="F6" s="331">
        <v>51.58</v>
      </c>
      <c r="G6" s="331">
        <v>0</v>
      </c>
      <c r="H6" s="331">
        <v>0</v>
      </c>
      <c r="I6" s="331">
        <f>SUM(E6:H6)</f>
        <v>72.92</v>
      </c>
      <c r="J6" s="331">
        <f>(D6-I6)</f>
        <v>638.51</v>
      </c>
      <c r="K6" s="774"/>
    </row>
    <row r="7" spans="2:11" ht="36" customHeight="1" x14ac:dyDescent="0.2">
      <c r="B7" s="204">
        <v>2</v>
      </c>
      <c r="C7" s="130" t="s">
        <v>168</v>
      </c>
      <c r="D7" s="364">
        <v>465</v>
      </c>
      <c r="E7" s="755">
        <v>13.95</v>
      </c>
      <c r="F7" s="331">
        <v>33.71</v>
      </c>
      <c r="G7" s="331">
        <v>0</v>
      </c>
      <c r="H7" s="328">
        <v>0</v>
      </c>
      <c r="I7" s="328">
        <f>SUM(E7:H7)</f>
        <v>47.66</v>
      </c>
      <c r="J7" s="328">
        <f>(D7-I7)</f>
        <v>417.34000000000003</v>
      </c>
      <c r="K7" s="774"/>
    </row>
    <row r="8" spans="2:11" ht="54.95" customHeight="1" x14ac:dyDescent="0.2">
      <c r="B8" s="63">
        <v>3</v>
      </c>
      <c r="C8" s="294" t="s">
        <v>162</v>
      </c>
      <c r="D8" s="631">
        <v>360</v>
      </c>
      <c r="E8" s="632">
        <v>10.8</v>
      </c>
      <c r="F8" s="328">
        <v>26.1</v>
      </c>
      <c r="G8" s="328">
        <v>0</v>
      </c>
      <c r="H8" s="328">
        <v>0</v>
      </c>
      <c r="I8" s="328">
        <f>SUM(E8:H8)</f>
        <v>36.900000000000006</v>
      </c>
      <c r="J8" s="328">
        <f>(D8-I8)</f>
        <v>323.10000000000002</v>
      </c>
      <c r="K8" s="760"/>
    </row>
    <row r="9" spans="2:11" ht="54.95" customHeight="1" thickBot="1" x14ac:dyDescent="0.25">
      <c r="B9" s="103">
        <v>4</v>
      </c>
      <c r="C9" s="761" t="s">
        <v>82</v>
      </c>
      <c r="D9" s="762">
        <v>360</v>
      </c>
      <c r="E9" s="763">
        <v>10.8</v>
      </c>
      <c r="F9" s="413">
        <v>0</v>
      </c>
      <c r="G9" s="413">
        <v>26.1</v>
      </c>
      <c r="H9" s="413">
        <v>0</v>
      </c>
      <c r="I9" s="413">
        <f>SUM(E9:H9)</f>
        <v>36.900000000000006</v>
      </c>
      <c r="J9" s="413">
        <f>(D9-I9)</f>
        <v>323.10000000000002</v>
      </c>
      <c r="K9" s="764"/>
    </row>
    <row r="10" spans="2:11" ht="24.75" customHeight="1" thickBot="1" x14ac:dyDescent="0.25">
      <c r="B10" s="702" t="s">
        <v>103</v>
      </c>
      <c r="C10" s="703"/>
      <c r="D10" s="703"/>
      <c r="E10" s="703"/>
      <c r="F10" s="703"/>
      <c r="G10" s="703"/>
      <c r="H10" s="703"/>
      <c r="I10" s="703"/>
      <c r="J10" s="703"/>
      <c r="K10" s="704"/>
    </row>
    <row r="11" spans="2:11" ht="54.95" customHeight="1" x14ac:dyDescent="0.2">
      <c r="B11" s="362">
        <v>5</v>
      </c>
      <c r="C11" s="363" t="s">
        <v>74</v>
      </c>
      <c r="D11" s="364">
        <v>920</v>
      </c>
      <c r="E11" s="365">
        <v>27.6</v>
      </c>
      <c r="F11" s="366">
        <v>66.7</v>
      </c>
      <c r="G11" s="366">
        <v>0</v>
      </c>
      <c r="H11" s="366">
        <v>53.04</v>
      </c>
      <c r="I11" s="331">
        <f>SUM(E11:H11)</f>
        <v>147.34</v>
      </c>
      <c r="J11" s="331">
        <f>D11-I11</f>
        <v>772.66</v>
      </c>
      <c r="K11" s="367"/>
    </row>
    <row r="12" spans="2:11" ht="54.95" customHeight="1" thickBot="1" x14ac:dyDescent="0.25">
      <c r="B12" s="152">
        <v>6</v>
      </c>
      <c r="C12" s="315" t="s">
        <v>66</v>
      </c>
      <c r="D12" s="462">
        <v>870</v>
      </c>
      <c r="E12" s="361">
        <v>26.1</v>
      </c>
      <c r="F12" s="361">
        <v>63.08</v>
      </c>
      <c r="G12" s="361">
        <v>0</v>
      </c>
      <c r="H12" s="463">
        <v>48.55</v>
      </c>
      <c r="I12" s="397">
        <f>SUM(E12:H12)</f>
        <v>137.73000000000002</v>
      </c>
      <c r="J12" s="397">
        <f>D12-I12</f>
        <v>732.27</v>
      </c>
      <c r="K12" s="368"/>
    </row>
    <row r="13" spans="2:11" ht="54.95" customHeight="1" thickBot="1" x14ac:dyDescent="0.25">
      <c r="B13" s="680" t="s">
        <v>8</v>
      </c>
      <c r="C13" s="681"/>
      <c r="D13" s="464">
        <f>SUM(D6:D12)</f>
        <v>3686.43</v>
      </c>
      <c r="E13" s="464">
        <f>SUM(E6:E12)</f>
        <v>110.59</v>
      </c>
      <c r="F13" s="464">
        <f>SUM(F6:F12)</f>
        <v>241.16999999999996</v>
      </c>
      <c r="G13" s="464">
        <f>SUM(G6:G12)</f>
        <v>26.1</v>
      </c>
      <c r="H13" s="464">
        <f>SUM(H6:H12)</f>
        <v>101.59</v>
      </c>
      <c r="I13" s="464">
        <f>SUM(I6:I12)</f>
        <v>479.45000000000005</v>
      </c>
      <c r="J13" s="464">
        <f>SUM(J6:J12)</f>
        <v>3206.9799999999996</v>
      </c>
      <c r="K13" s="143" t="s">
        <v>55</v>
      </c>
    </row>
    <row r="14" spans="2:11" x14ac:dyDescent="0.2">
      <c r="B14" s="10"/>
      <c r="C14" s="8"/>
      <c r="D14" s="11"/>
      <c r="E14" s="11"/>
      <c r="F14" s="11"/>
      <c r="G14" s="11"/>
      <c r="H14" s="164"/>
      <c r="I14" s="11"/>
      <c r="J14" s="11"/>
      <c r="K14" s="9"/>
    </row>
    <row r="15" spans="2:11" x14ac:dyDescent="0.2">
      <c r="B15" s="10"/>
      <c r="C15" s="12" t="s">
        <v>9</v>
      </c>
      <c r="D15" s="12"/>
      <c r="E15" s="12"/>
      <c r="F15" s="12"/>
      <c r="G15" s="12"/>
      <c r="H15" s="165"/>
      <c r="I15" s="12"/>
      <c r="J15" s="11"/>
      <c r="K15" s="9"/>
    </row>
    <row r="16" spans="2:11" x14ac:dyDescent="0.2">
      <c r="B16" s="10"/>
      <c r="C16" s="12"/>
      <c r="D16" s="12"/>
      <c r="E16" s="12"/>
      <c r="F16" s="12"/>
      <c r="G16" s="12"/>
      <c r="H16" s="165"/>
      <c r="I16" s="12"/>
      <c r="J16" s="11"/>
      <c r="K16" s="9"/>
    </row>
    <row r="17" spans="2:11" ht="15" x14ac:dyDescent="0.25">
      <c r="B17" s="10"/>
      <c r="C17" s="865"/>
      <c r="D17" s="865"/>
      <c r="E17" s="865"/>
      <c r="F17" s="865"/>
      <c r="G17" s="865"/>
      <c r="H17" s="866"/>
      <c r="I17" s="865"/>
      <c r="J17" s="115"/>
      <c r="K17" s="45"/>
    </row>
    <row r="18" spans="2:11" ht="15" x14ac:dyDescent="0.25">
      <c r="B18" s="10"/>
      <c r="C18" s="865" t="str">
        <f>UATM!C20</f>
        <v>SR. HERNAN JOSE TORRES ROMERO</v>
      </c>
      <c r="D18" s="865"/>
      <c r="E18" s="865"/>
      <c r="F18" s="865" t="str">
        <f>UATM!E20</f>
        <v>LICDO. NAHIN ARNELGE FERRUFINO BENITEZ</v>
      </c>
      <c r="G18" s="865"/>
      <c r="H18" s="866"/>
      <c r="I18" s="865"/>
      <c r="J18" s="115" t="str">
        <f>UATM!I20</f>
        <v>LICDO. GLORIA ISABEL GONZALEZ</v>
      </c>
      <c r="K18" s="45"/>
    </row>
    <row r="19" spans="2:11" ht="15" x14ac:dyDescent="0.25">
      <c r="B19" s="10"/>
      <c r="C19" s="865" t="str">
        <f>UATM!C21</f>
        <v>SINDICO MPAL.</v>
      </c>
      <c r="D19" s="865"/>
      <c r="E19" s="865"/>
      <c r="F19" s="865" t="str">
        <f>UATM!E21</f>
        <v>ALCALDE MPAL.</v>
      </c>
      <c r="G19" s="865"/>
      <c r="H19" s="866"/>
      <c r="I19" s="865"/>
      <c r="J19" s="115" t="str">
        <f>UATM!I21</f>
        <v>CONTADORA MPAL</v>
      </c>
      <c r="K19" s="45"/>
    </row>
    <row r="20" spans="2:11" ht="15" x14ac:dyDescent="0.25">
      <c r="B20" s="10"/>
      <c r="C20" s="865"/>
      <c r="D20" s="865"/>
      <c r="E20" s="865"/>
      <c r="F20" s="865"/>
      <c r="G20" s="865"/>
      <c r="H20" s="866"/>
      <c r="I20" s="865"/>
      <c r="J20" s="115"/>
      <c r="K20" s="45"/>
    </row>
    <row r="21" spans="2:11" s="36" customFormat="1" ht="15" x14ac:dyDescent="0.25">
      <c r="B21" s="45"/>
      <c r="C21" s="45"/>
      <c r="D21" s="47"/>
      <c r="E21" s="47"/>
      <c r="H21" s="166"/>
    </row>
    <row r="22" spans="2:11" s="36" customFormat="1" ht="14.25" x14ac:dyDescent="0.2">
      <c r="H22" s="166"/>
    </row>
    <row r="23" spans="2:11" s="36" customFormat="1" ht="14.25" x14ac:dyDescent="0.2">
      <c r="D23" s="36" t="str">
        <f>UATM!C26</f>
        <v>LICDA. CARINA PATRICIA FLORES VASQUEZ</v>
      </c>
      <c r="H23" s="166"/>
      <c r="I23" s="36" t="str">
        <f>UATM!G26</f>
        <v>SR.MARIO ALBERTO  DIAZ</v>
      </c>
    </row>
    <row r="24" spans="2:11" s="36" customFormat="1" ht="14.25" x14ac:dyDescent="0.2">
      <c r="D24" s="36" t="str">
        <f>UATM!C27</f>
        <v>JEFE DE DESARROLLO HUMANO</v>
      </c>
      <c r="H24" s="166"/>
      <c r="I24" s="36" t="str">
        <f>UATM!G27</f>
        <v>TESORERO MPAL.</v>
      </c>
    </row>
    <row r="25" spans="2:11" s="36" customFormat="1" ht="14.25" x14ac:dyDescent="0.2">
      <c r="H25" s="166"/>
    </row>
  </sheetData>
  <mergeCells count="3">
    <mergeCell ref="B10:K10"/>
    <mergeCell ref="B13:C13"/>
    <mergeCell ref="B5:K5"/>
  </mergeCells>
  <printOptions horizontalCentered="1"/>
  <pageMargins left="0" right="0" top="0.51181102362204722" bottom="0.31496062992125984" header="0" footer="0"/>
  <pageSetup paperSize="5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2:K45"/>
  <sheetViews>
    <sheetView view="pageBreakPreview" zoomScale="60" zoomScaleNormal="75" workbookViewId="0">
      <selection activeCell="G25" sqref="G25"/>
    </sheetView>
  </sheetViews>
  <sheetFormatPr baseColWidth="10" defaultRowHeight="12.75" x14ac:dyDescent="0.2"/>
  <cols>
    <col min="1" max="1" width="6" style="6" customWidth="1"/>
    <col min="2" max="2" width="8.85546875" style="6" customWidth="1"/>
    <col min="3" max="3" width="16.85546875" style="6" customWidth="1"/>
    <col min="4" max="4" width="16" style="6" customWidth="1"/>
    <col min="5" max="5" width="14.140625" style="6" customWidth="1"/>
    <col min="6" max="6" width="15.42578125" style="6" customWidth="1"/>
    <col min="7" max="7" width="20.7109375" style="6" customWidth="1"/>
    <col min="8" max="8" width="23" style="6" customWidth="1"/>
    <col min="9" max="9" width="33" style="6" customWidth="1"/>
    <col min="10" max="16384" width="11.42578125" style="6"/>
  </cols>
  <sheetData>
    <row r="2" spans="2:9" ht="37.5" customHeight="1" x14ac:dyDescent="0.2">
      <c r="D2" s="5" t="s">
        <v>167</v>
      </c>
    </row>
    <row r="3" spans="2:9" ht="19.5" thickBot="1" x14ac:dyDescent="0.35">
      <c r="B3" s="64"/>
      <c r="C3" s="15"/>
      <c r="D3" s="37"/>
      <c r="E3" s="37"/>
      <c r="F3" s="37"/>
      <c r="G3" s="64"/>
      <c r="H3" s="65"/>
    </row>
    <row r="4" spans="2:9" s="40" customFormat="1" ht="71.25" customHeight="1" thickBot="1" x14ac:dyDescent="0.25">
      <c r="B4" s="93" t="s">
        <v>13</v>
      </c>
      <c r="C4" s="94" t="s">
        <v>1</v>
      </c>
      <c r="D4" s="94" t="s">
        <v>21</v>
      </c>
      <c r="E4" s="94" t="s">
        <v>6</v>
      </c>
      <c r="F4" s="94" t="s">
        <v>16</v>
      </c>
      <c r="G4" s="94" t="s">
        <v>23</v>
      </c>
      <c r="H4" s="94" t="s">
        <v>29</v>
      </c>
      <c r="I4" s="517" t="s">
        <v>24</v>
      </c>
    </row>
    <row r="5" spans="2:9" ht="32.25" customHeight="1" thickBot="1" x14ac:dyDescent="0.25">
      <c r="B5" s="867" t="s">
        <v>39</v>
      </c>
      <c r="C5" s="868"/>
      <c r="D5" s="868"/>
      <c r="E5" s="868"/>
      <c r="F5" s="868"/>
      <c r="G5" s="868"/>
      <c r="H5" s="868"/>
      <c r="I5" s="869"/>
    </row>
    <row r="6" spans="2:9" ht="58.5" customHeight="1" x14ac:dyDescent="0.2">
      <c r="B6" s="870">
        <v>1</v>
      </c>
      <c r="C6" s="296" t="s">
        <v>163</v>
      </c>
      <c r="D6" s="871">
        <v>475</v>
      </c>
      <c r="E6" s="872">
        <v>14.25</v>
      </c>
      <c r="F6" s="872">
        <v>34.44</v>
      </c>
      <c r="G6" s="759">
        <f>SUM(E6:F6)</f>
        <v>48.69</v>
      </c>
      <c r="H6" s="759">
        <f>D6-G6</f>
        <v>426.31</v>
      </c>
      <c r="I6" s="873"/>
    </row>
    <row r="7" spans="2:9" ht="54.95" customHeight="1" x14ac:dyDescent="0.2">
      <c r="B7" s="603">
        <v>2</v>
      </c>
      <c r="C7" s="130" t="s">
        <v>104</v>
      </c>
      <c r="D7" s="330">
        <v>370</v>
      </c>
      <c r="E7" s="465">
        <v>11.1</v>
      </c>
      <c r="F7" s="604">
        <v>26.83</v>
      </c>
      <c r="G7" s="331">
        <f>SUM(E7:F7)</f>
        <v>37.93</v>
      </c>
      <c r="H7" s="331">
        <f>D7-G7</f>
        <v>332.07</v>
      </c>
      <c r="I7" s="595"/>
    </row>
    <row r="8" spans="2:9" ht="54.95" customHeight="1" x14ac:dyDescent="0.2">
      <c r="B8" s="603">
        <v>3</v>
      </c>
      <c r="C8" s="130" t="s">
        <v>104</v>
      </c>
      <c r="D8" s="330">
        <v>445</v>
      </c>
      <c r="E8" s="465">
        <v>13.35</v>
      </c>
      <c r="F8" s="604">
        <v>32.26</v>
      </c>
      <c r="G8" s="331">
        <f>SUM(E8:F8)</f>
        <v>45.61</v>
      </c>
      <c r="H8" s="331">
        <f>D8-G8</f>
        <v>399.39</v>
      </c>
      <c r="I8" s="595"/>
    </row>
    <row r="9" spans="2:9" ht="54.95" customHeight="1" x14ac:dyDescent="0.2">
      <c r="B9" s="878">
        <v>4</v>
      </c>
      <c r="C9" s="294" t="s">
        <v>104</v>
      </c>
      <c r="D9" s="461">
        <v>350</v>
      </c>
      <c r="E9" s="593">
        <v>10.5</v>
      </c>
      <c r="F9" s="422">
        <v>25.38</v>
      </c>
      <c r="G9" s="328">
        <f>SUM(E9:F9)</f>
        <v>35.879999999999995</v>
      </c>
      <c r="H9" s="328">
        <f>D9-G9</f>
        <v>314.12</v>
      </c>
      <c r="I9" s="594"/>
    </row>
    <row r="10" spans="2:9" ht="54.95" customHeight="1" thickBot="1" x14ac:dyDescent="0.25">
      <c r="B10" s="874">
        <v>5</v>
      </c>
      <c r="C10" s="761" t="s">
        <v>78</v>
      </c>
      <c r="D10" s="875">
        <v>410</v>
      </c>
      <c r="E10" s="876">
        <v>12.3</v>
      </c>
      <c r="F10" s="877">
        <v>29.73</v>
      </c>
      <c r="G10" s="413">
        <f>SUM(E10:F10)</f>
        <v>42.03</v>
      </c>
      <c r="H10" s="413">
        <f>D10-G10</f>
        <v>367.97</v>
      </c>
      <c r="I10" s="510"/>
    </row>
    <row r="11" spans="2:9" ht="54.95" customHeight="1" thickBot="1" x14ac:dyDescent="0.25">
      <c r="B11" s="706" t="s">
        <v>117</v>
      </c>
      <c r="C11" s="707"/>
      <c r="D11" s="464">
        <f>SUM(D6:D10)</f>
        <v>2050</v>
      </c>
      <c r="E11" s="464">
        <f>SUM(E6:E10)</f>
        <v>61.5</v>
      </c>
      <c r="F11" s="464">
        <f>SUM(F6:F10)</f>
        <v>148.63999999999999</v>
      </c>
      <c r="G11" s="464">
        <f>SUM(G6:G10)</f>
        <v>210.14000000000001</v>
      </c>
      <c r="H11" s="464">
        <f>SUM(H6:H10)</f>
        <v>1839.86</v>
      </c>
      <c r="I11" s="143" t="s">
        <v>55</v>
      </c>
    </row>
    <row r="12" spans="2:9" x14ac:dyDescent="0.2">
      <c r="B12" s="10"/>
      <c r="C12" s="8"/>
      <c r="D12" s="11"/>
      <c r="E12" s="11"/>
      <c r="F12" s="11"/>
      <c r="G12" s="11"/>
      <c r="H12" s="11"/>
      <c r="I12" s="9"/>
    </row>
    <row r="13" spans="2:9" x14ac:dyDescent="0.2">
      <c r="B13" s="10"/>
      <c r="C13" s="8"/>
      <c r="D13" s="11"/>
      <c r="E13" s="11"/>
      <c r="F13" s="11"/>
      <c r="G13" s="11"/>
      <c r="H13" s="11"/>
      <c r="I13" s="9"/>
    </row>
    <row r="14" spans="2:9" x14ac:dyDescent="0.2">
      <c r="B14" s="10"/>
      <c r="C14" s="8"/>
      <c r="D14" s="11"/>
      <c r="E14" s="11"/>
      <c r="F14" s="11"/>
      <c r="G14" s="11"/>
      <c r="H14" s="11"/>
      <c r="I14" s="9"/>
    </row>
    <row r="15" spans="2:9" x14ac:dyDescent="0.2">
      <c r="B15" s="10"/>
      <c r="C15" s="8"/>
      <c r="D15" s="11"/>
      <c r="E15" s="11"/>
      <c r="F15" s="11"/>
      <c r="G15" s="11"/>
      <c r="H15" s="11"/>
      <c r="I15" s="9"/>
    </row>
    <row r="16" spans="2:9" x14ac:dyDescent="0.2">
      <c r="B16" s="13"/>
      <c r="C16" s="7"/>
      <c r="D16" s="14"/>
      <c r="E16" s="14"/>
      <c r="F16" s="14"/>
      <c r="G16" s="14"/>
      <c r="H16" s="14"/>
      <c r="I16" s="5"/>
    </row>
    <row r="17" spans="2:9" x14ac:dyDescent="0.2">
      <c r="B17" s="13" t="str">
        <f>'REG.'!C18</f>
        <v>SR. HERNAN JOSE TORRES ROMERO</v>
      </c>
      <c r="C17" s="7"/>
      <c r="D17" s="14"/>
      <c r="E17" s="14" t="str">
        <f>'REG.'!F18</f>
        <v>LICDO. NAHIN ARNELGE FERRUFINO BENITEZ</v>
      </c>
      <c r="F17" s="14"/>
      <c r="G17" s="14"/>
      <c r="H17" s="14" t="str">
        <f>'REG.'!J18</f>
        <v>LICDO. GLORIA ISABEL GONZALEZ</v>
      </c>
      <c r="I17" s="5"/>
    </row>
    <row r="18" spans="2:9" x14ac:dyDescent="0.2">
      <c r="B18" s="13" t="str">
        <f>'REG.'!C19</f>
        <v>SINDICO MPAL.</v>
      </c>
      <c r="C18" s="7"/>
      <c r="D18" s="14"/>
      <c r="E18" s="14" t="str">
        <f>'REG.'!F19</f>
        <v>ALCALDE MPAL.</v>
      </c>
      <c r="F18" s="14"/>
      <c r="G18" s="14"/>
      <c r="H18" s="14" t="str">
        <f>'REG.'!J19</f>
        <v>CONTADORA MPAL</v>
      </c>
      <c r="I18" s="5"/>
    </row>
    <row r="19" spans="2:9" x14ac:dyDescent="0.2">
      <c r="B19" s="13"/>
      <c r="C19" s="7"/>
      <c r="D19" s="14"/>
      <c r="E19" s="14"/>
      <c r="F19" s="14"/>
      <c r="G19" s="14"/>
      <c r="H19" s="14"/>
      <c r="I19" s="5"/>
    </row>
    <row r="20" spans="2:9" x14ac:dyDescent="0.2">
      <c r="B20" s="13"/>
      <c r="C20" s="7"/>
      <c r="D20" s="14"/>
      <c r="E20" s="14"/>
      <c r="F20" s="14"/>
      <c r="G20" s="14"/>
      <c r="H20" s="14"/>
      <c r="I20" s="5"/>
    </row>
    <row r="21" spans="2:9" x14ac:dyDescent="0.2">
      <c r="B21" s="13"/>
      <c r="C21" s="7"/>
      <c r="D21" s="14"/>
      <c r="E21" s="14"/>
      <c r="F21" s="14"/>
      <c r="G21" s="14"/>
      <c r="H21" s="14"/>
      <c r="I21" s="5"/>
    </row>
    <row r="22" spans="2:9" x14ac:dyDescent="0.2">
      <c r="B22" s="13"/>
      <c r="C22" s="5"/>
      <c r="D22" s="14"/>
      <c r="E22" s="14"/>
      <c r="F22" s="14"/>
      <c r="G22" s="14"/>
      <c r="H22" s="14"/>
      <c r="I22" s="5"/>
    </row>
    <row r="23" spans="2:9" x14ac:dyDescent="0.2">
      <c r="B23" s="13"/>
      <c r="C23" s="5" t="str">
        <f>'REG.'!D23</f>
        <v>LICDA. CARINA PATRICIA FLORES VASQUEZ</v>
      </c>
      <c r="D23" s="14"/>
      <c r="E23" s="14"/>
      <c r="F23" s="14"/>
      <c r="G23" s="14" t="str">
        <f>'REG.'!I23</f>
        <v>SR.MARIO ALBERTO  DIAZ</v>
      </c>
      <c r="H23" s="14"/>
      <c r="I23" s="5"/>
    </row>
    <row r="24" spans="2:9" x14ac:dyDescent="0.2">
      <c r="B24" s="13"/>
      <c r="C24" s="5" t="str">
        <f>'REG.'!D24</f>
        <v>JEFE DE DESARROLLO HUMANO</v>
      </c>
      <c r="D24" s="14"/>
      <c r="E24" s="14"/>
      <c r="F24" s="14"/>
      <c r="G24" s="14" t="str">
        <f>'REG.'!I24</f>
        <v>TESORERO MPAL.</v>
      </c>
      <c r="H24" s="14"/>
      <c r="I24" s="5"/>
    </row>
    <row r="25" spans="2:9" x14ac:dyDescent="0.2">
      <c r="B25" s="10"/>
      <c r="C25" s="8"/>
      <c r="D25" s="11"/>
      <c r="E25" s="11"/>
      <c r="F25" s="11"/>
      <c r="G25" s="11"/>
      <c r="H25" s="11"/>
      <c r="I25" s="9"/>
    </row>
    <row r="26" spans="2:9" x14ac:dyDescent="0.2">
      <c r="B26" s="10"/>
      <c r="C26" s="8"/>
      <c r="D26" s="11"/>
      <c r="E26" s="11"/>
      <c r="F26" s="11"/>
      <c r="G26" s="11"/>
      <c r="H26" s="11"/>
      <c r="I26" s="9"/>
    </row>
    <row r="27" spans="2:9" x14ac:dyDescent="0.2">
      <c r="B27" s="10"/>
      <c r="C27" s="8"/>
      <c r="D27" s="11"/>
      <c r="E27" s="11"/>
      <c r="F27" s="11"/>
      <c r="G27" s="11"/>
      <c r="H27" s="11"/>
      <c r="I27" s="9"/>
    </row>
    <row r="28" spans="2:9" x14ac:dyDescent="0.2">
      <c r="B28" s="10"/>
      <c r="C28" s="8"/>
      <c r="D28" s="11"/>
      <c r="E28" s="11"/>
      <c r="F28" s="11"/>
      <c r="G28" s="11"/>
      <c r="H28" s="11"/>
      <c r="I28" s="9"/>
    </row>
    <row r="29" spans="2:9" x14ac:dyDescent="0.2">
      <c r="B29" s="10"/>
      <c r="C29" s="8"/>
      <c r="D29" s="11"/>
      <c r="E29" s="11"/>
      <c r="F29" s="11"/>
      <c r="G29" s="11"/>
      <c r="H29" s="11"/>
      <c r="I29" s="9"/>
    </row>
    <row r="30" spans="2:9" x14ac:dyDescent="0.2">
      <c r="B30" s="10"/>
      <c r="C30" s="8"/>
      <c r="D30" s="11"/>
      <c r="E30" s="11"/>
      <c r="F30" s="11"/>
      <c r="G30" s="11"/>
      <c r="H30" s="11"/>
      <c r="I30" s="9"/>
    </row>
    <row r="31" spans="2:9" x14ac:dyDescent="0.2">
      <c r="B31" s="10"/>
      <c r="C31" s="8"/>
      <c r="D31" s="11"/>
      <c r="E31" s="11"/>
      <c r="F31" s="11"/>
      <c r="G31" s="11"/>
      <c r="H31" s="11"/>
      <c r="I31" s="9"/>
    </row>
    <row r="32" spans="2:9" x14ac:dyDescent="0.2">
      <c r="B32" s="10"/>
      <c r="C32" s="8"/>
      <c r="D32" s="11"/>
      <c r="E32" s="11"/>
      <c r="F32" s="11"/>
      <c r="G32" s="11"/>
      <c r="H32" s="11"/>
      <c r="I32" s="9"/>
    </row>
    <row r="33" spans="2:11" x14ac:dyDescent="0.2">
      <c r="B33" s="10"/>
      <c r="C33" s="8"/>
      <c r="D33" s="11"/>
      <c r="E33" s="11"/>
      <c r="F33" s="11"/>
      <c r="G33" s="11"/>
      <c r="H33" s="11"/>
      <c r="I33" s="9"/>
    </row>
    <row r="34" spans="2:11" x14ac:dyDescent="0.2">
      <c r="B34" s="10"/>
      <c r="C34" s="12" t="s">
        <v>9</v>
      </c>
      <c r="D34" s="12"/>
      <c r="E34" s="12"/>
      <c r="F34" s="12"/>
      <c r="G34" s="12"/>
      <c r="H34" s="11"/>
      <c r="I34" s="9"/>
    </row>
    <row r="35" spans="2:11" x14ac:dyDescent="0.2">
      <c r="B35" s="10"/>
      <c r="C35" s="12"/>
      <c r="D35" s="12"/>
      <c r="E35" s="12"/>
      <c r="F35" s="12"/>
      <c r="G35" s="12"/>
      <c r="H35" s="11"/>
      <c r="I35" s="9"/>
      <c r="J35" s="5"/>
      <c r="K35" s="5"/>
    </row>
    <row r="36" spans="2:11" x14ac:dyDescent="0.2">
      <c r="B36" s="10"/>
      <c r="C36" s="12"/>
      <c r="D36" s="12"/>
      <c r="E36" s="12"/>
      <c r="F36" s="12"/>
      <c r="G36" s="12"/>
      <c r="H36" s="11"/>
      <c r="I36" s="9"/>
      <c r="J36" s="5"/>
      <c r="K36" s="5"/>
    </row>
    <row r="37" spans="2:11" s="79" customFormat="1" ht="15.75" x14ac:dyDescent="0.25">
      <c r="B37" s="102"/>
      <c r="C37" s="172"/>
      <c r="D37" s="172"/>
      <c r="E37" s="172"/>
      <c r="F37" s="107"/>
      <c r="G37" s="107"/>
      <c r="H37" s="107"/>
      <c r="I37" s="107"/>
      <c r="J37" s="114"/>
      <c r="K37" s="54"/>
    </row>
    <row r="38" spans="2:11" s="79" customFormat="1" ht="15.75" x14ac:dyDescent="0.25">
      <c r="B38" s="102"/>
      <c r="C38" s="172"/>
      <c r="D38" s="172"/>
      <c r="E38" s="172"/>
      <c r="F38" s="107"/>
      <c r="G38" s="107"/>
      <c r="H38" s="107"/>
      <c r="I38" s="107"/>
      <c r="J38" s="114"/>
      <c r="K38" s="54"/>
    </row>
    <row r="39" spans="2:11" s="79" customFormat="1" ht="15.75" x14ac:dyDescent="0.25">
      <c r="B39" s="102"/>
      <c r="C39" s="172"/>
      <c r="D39" s="172"/>
      <c r="E39" s="172"/>
      <c r="F39" s="107"/>
      <c r="K39" s="54"/>
    </row>
    <row r="40" spans="2:11" s="79" customFormat="1" ht="15.75" x14ac:dyDescent="0.25">
      <c r="B40" s="102"/>
      <c r="C40" s="172"/>
      <c r="D40" s="172"/>
      <c r="E40" s="172"/>
      <c r="F40" s="107"/>
      <c r="K40" s="54"/>
    </row>
    <row r="41" spans="2:11" s="36" customFormat="1" ht="15.75" x14ac:dyDescent="0.25">
      <c r="B41" s="350"/>
      <c r="C41" s="350"/>
      <c r="D41" s="350"/>
      <c r="E41" s="350"/>
      <c r="F41" s="65"/>
      <c r="G41" s="147"/>
      <c r="H41" s="147"/>
      <c r="I41" s="45"/>
      <c r="J41" s="45"/>
      <c r="K41" s="45"/>
    </row>
    <row r="42" spans="2:11" s="36" customFormat="1" ht="12.75" customHeight="1" x14ac:dyDescent="0.25">
      <c r="B42" s="350"/>
      <c r="C42" s="350"/>
      <c r="D42" s="350"/>
      <c r="E42" s="350"/>
      <c r="F42" s="65"/>
      <c r="G42" s="147"/>
      <c r="H42" s="147"/>
      <c r="I42" s="45"/>
      <c r="J42" s="45"/>
      <c r="K42" s="45"/>
    </row>
    <row r="43" spans="2:11" s="36" customFormat="1" ht="12.75" customHeight="1" x14ac:dyDescent="0.25">
      <c r="B43" s="45"/>
      <c r="C43" s="45"/>
      <c r="D43" s="45"/>
      <c r="E43" s="45"/>
      <c r="F43" s="45"/>
      <c r="J43" s="45"/>
      <c r="K43" s="45"/>
    </row>
    <row r="44" spans="2:11" s="36" customFormat="1" ht="15" x14ac:dyDescent="0.25">
      <c r="B44" s="45"/>
      <c r="C44" s="45"/>
      <c r="D44" s="45"/>
      <c r="E44" s="45"/>
      <c r="F44" s="45"/>
      <c r="J44" s="45"/>
      <c r="K44" s="45"/>
    </row>
    <row r="45" spans="2:1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</row>
  </sheetData>
  <mergeCells count="2">
    <mergeCell ref="B5:I5"/>
    <mergeCell ref="B11:C11"/>
  </mergeCells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theme="2" tint="-0.89999084444715716"/>
  </sheetPr>
  <dimension ref="B2:L36"/>
  <sheetViews>
    <sheetView topLeftCell="A16" zoomScale="68" zoomScaleNormal="68" workbookViewId="0">
      <selection activeCell="C29" sqref="C29"/>
    </sheetView>
  </sheetViews>
  <sheetFormatPr baseColWidth="10" defaultRowHeight="12.75" x14ac:dyDescent="0.2"/>
  <cols>
    <col min="1" max="1" width="3.140625" style="6" customWidth="1"/>
    <col min="2" max="2" width="4.28515625" style="6" customWidth="1"/>
    <col min="3" max="3" width="17.7109375" style="6" customWidth="1"/>
    <col min="4" max="4" width="14.28515625" style="6" customWidth="1"/>
    <col min="5" max="5" width="12.85546875" style="6" customWidth="1"/>
    <col min="6" max="7" width="14.42578125" style="6" customWidth="1"/>
    <col min="8" max="8" width="12" style="155" customWidth="1"/>
    <col min="9" max="9" width="15" style="6" customWidth="1"/>
    <col min="10" max="10" width="12.85546875" style="6" customWidth="1"/>
    <col min="11" max="11" width="34.42578125" style="6" customWidth="1"/>
    <col min="12" max="16384" width="11.42578125" style="6"/>
  </cols>
  <sheetData>
    <row r="2" spans="2:11" ht="28.5" customHeight="1" x14ac:dyDescent="0.2">
      <c r="E2" s="5" t="str">
        <f>MERC.MLES!D2</f>
        <v>PLANILLA DE SUELDO DEL MES ABRIL 2019</v>
      </c>
    </row>
    <row r="3" spans="2:11" ht="21.75" thickBot="1" x14ac:dyDescent="0.4">
      <c r="B3" s="64"/>
      <c r="C3" s="15"/>
      <c r="D3" s="37"/>
      <c r="E3" s="37"/>
      <c r="F3" s="37"/>
      <c r="G3" s="37"/>
      <c r="J3" s="77"/>
      <c r="K3" s="78"/>
    </row>
    <row r="4" spans="2:11" s="40" customFormat="1" ht="75.75" customHeight="1" thickBot="1" x14ac:dyDescent="0.25">
      <c r="B4" s="93" t="s">
        <v>13</v>
      </c>
      <c r="C4" s="94" t="s">
        <v>1</v>
      </c>
      <c r="D4" s="94" t="s">
        <v>21</v>
      </c>
      <c r="E4" s="94" t="s">
        <v>6</v>
      </c>
      <c r="F4" s="94" t="s">
        <v>16</v>
      </c>
      <c r="G4" s="94" t="s">
        <v>20</v>
      </c>
      <c r="H4" s="163" t="s">
        <v>3</v>
      </c>
      <c r="I4" s="94" t="s">
        <v>23</v>
      </c>
      <c r="J4" s="94" t="s">
        <v>29</v>
      </c>
      <c r="K4" s="517" t="s">
        <v>24</v>
      </c>
    </row>
    <row r="5" spans="2:11" ht="19.5" customHeight="1" thickBot="1" x14ac:dyDescent="0.25">
      <c r="B5" s="714" t="s">
        <v>122</v>
      </c>
      <c r="C5" s="715"/>
      <c r="D5" s="715"/>
      <c r="E5" s="715"/>
      <c r="F5" s="715"/>
      <c r="G5" s="715"/>
      <c r="H5" s="715"/>
      <c r="I5" s="715"/>
      <c r="J5" s="715"/>
      <c r="K5" s="716"/>
    </row>
    <row r="6" spans="2:11" ht="39.950000000000003" customHeight="1" x14ac:dyDescent="0.2">
      <c r="B6" s="373">
        <v>1</v>
      </c>
      <c r="C6" s="466" t="s">
        <v>94</v>
      </c>
      <c r="D6" s="467">
        <v>361</v>
      </c>
      <c r="E6" s="468">
        <v>10.83</v>
      </c>
      <c r="F6" s="468">
        <v>26.17</v>
      </c>
      <c r="G6" s="468">
        <v>0</v>
      </c>
      <c r="H6" s="503">
        <v>0</v>
      </c>
      <c r="I6" s="504">
        <f>SUM(E6:H6)</f>
        <v>37</v>
      </c>
      <c r="J6" s="504">
        <f>(D6-I6)</f>
        <v>324</v>
      </c>
      <c r="K6" s="505"/>
    </row>
    <row r="7" spans="2:11" ht="39.950000000000003" customHeight="1" thickBot="1" x14ac:dyDescent="0.25">
      <c r="B7" s="506">
        <v>2</v>
      </c>
      <c r="C7" s="498" t="s">
        <v>121</v>
      </c>
      <c r="D7" s="507">
        <v>395</v>
      </c>
      <c r="E7" s="508">
        <v>11.85</v>
      </c>
      <c r="F7" s="508">
        <v>28.64</v>
      </c>
      <c r="G7" s="508">
        <v>0</v>
      </c>
      <c r="H7" s="509">
        <v>0</v>
      </c>
      <c r="I7" s="144">
        <f>SUM(E7:H7)</f>
        <v>40.49</v>
      </c>
      <c r="J7" s="144">
        <f>(D7-I7)</f>
        <v>354.51</v>
      </c>
      <c r="K7" s="510"/>
    </row>
    <row r="8" spans="2:11" s="68" customFormat="1" ht="33.75" customHeight="1" thickBot="1" x14ac:dyDescent="0.25">
      <c r="B8" s="711" t="s">
        <v>81</v>
      </c>
      <c r="C8" s="712"/>
      <c r="D8" s="712"/>
      <c r="E8" s="712"/>
      <c r="F8" s="712"/>
      <c r="G8" s="712"/>
      <c r="H8" s="712"/>
      <c r="I8" s="712"/>
      <c r="J8" s="712"/>
      <c r="K8" s="713"/>
    </row>
    <row r="9" spans="2:11" s="68" customFormat="1" ht="39.950000000000003" customHeight="1" x14ac:dyDescent="0.2">
      <c r="B9" s="494">
        <v>3</v>
      </c>
      <c r="C9" s="496" t="s">
        <v>120</v>
      </c>
      <c r="D9" s="497">
        <v>445</v>
      </c>
      <c r="E9" s="497">
        <v>13.35</v>
      </c>
      <c r="F9" s="497">
        <v>32.26</v>
      </c>
      <c r="G9" s="497">
        <v>0</v>
      </c>
      <c r="H9" s="497">
        <v>0</v>
      </c>
      <c r="I9" s="497">
        <f>SUM(E9:H9)</f>
        <v>45.61</v>
      </c>
      <c r="J9" s="497">
        <f>(D9-I9)</f>
        <v>399.39</v>
      </c>
      <c r="K9" s="495"/>
    </row>
    <row r="10" spans="2:11" s="68" customFormat="1" ht="39.950000000000003" customHeight="1" thickBot="1" x14ac:dyDescent="0.25">
      <c r="B10" s="473">
        <v>4</v>
      </c>
      <c r="C10" s="498" t="s">
        <v>83</v>
      </c>
      <c r="D10" s="499">
        <v>340</v>
      </c>
      <c r="E10" s="174">
        <v>10.199999999999999</v>
      </c>
      <c r="F10" s="174">
        <v>24.65</v>
      </c>
      <c r="G10" s="500">
        <v>0</v>
      </c>
      <c r="H10" s="500">
        <v>0</v>
      </c>
      <c r="I10" s="144">
        <f>SUM(E10:H10)</f>
        <v>34.849999999999994</v>
      </c>
      <c r="J10" s="144">
        <f>(D10-I10)</f>
        <v>305.14999999999998</v>
      </c>
      <c r="K10" s="474"/>
    </row>
    <row r="11" spans="2:11" ht="24" customHeight="1" thickBot="1" x14ac:dyDescent="0.25">
      <c r="B11" s="711" t="s">
        <v>119</v>
      </c>
      <c r="C11" s="712"/>
      <c r="D11" s="712"/>
      <c r="E11" s="712"/>
      <c r="F11" s="712"/>
      <c r="G11" s="712"/>
      <c r="H11" s="712"/>
      <c r="I11" s="712"/>
      <c r="J11" s="712"/>
      <c r="K11" s="713"/>
    </row>
    <row r="12" spans="2:11" ht="39.950000000000003" customHeight="1" x14ac:dyDescent="0.2">
      <c r="B12" s="494">
        <v>5</v>
      </c>
      <c r="C12" s="496" t="s">
        <v>142</v>
      </c>
      <c r="D12" s="497">
        <v>330</v>
      </c>
      <c r="E12" s="497">
        <v>9.9</v>
      </c>
      <c r="F12" s="497">
        <v>23.93</v>
      </c>
      <c r="G12" s="497">
        <v>0</v>
      </c>
      <c r="H12" s="497">
        <v>0</v>
      </c>
      <c r="I12" s="497">
        <f t="shared" ref="I12:I17" si="0">SUM(E12:H12)</f>
        <v>33.83</v>
      </c>
      <c r="J12" s="497">
        <f t="shared" ref="J12:J17" si="1">(D12-I12)</f>
        <v>296.17</v>
      </c>
      <c r="K12" s="495"/>
    </row>
    <row r="13" spans="2:11" ht="39.950000000000003" customHeight="1" x14ac:dyDescent="0.2">
      <c r="B13" s="469">
        <v>6</v>
      </c>
      <c r="C13" s="332" t="s">
        <v>142</v>
      </c>
      <c r="D13" s="347">
        <v>370</v>
      </c>
      <c r="E13" s="148">
        <v>11.1</v>
      </c>
      <c r="F13" s="148">
        <v>26.83</v>
      </c>
      <c r="G13" s="230">
        <v>0</v>
      </c>
      <c r="H13" s="347">
        <v>0</v>
      </c>
      <c r="I13" s="61">
        <f t="shared" si="0"/>
        <v>37.93</v>
      </c>
      <c r="J13" s="61">
        <f t="shared" si="1"/>
        <v>332.07</v>
      </c>
      <c r="K13" s="470"/>
    </row>
    <row r="14" spans="2:11" s="68" customFormat="1" ht="39.950000000000003" customHeight="1" x14ac:dyDescent="0.2">
      <c r="B14" s="469">
        <v>7</v>
      </c>
      <c r="C14" s="588" t="s">
        <v>73</v>
      </c>
      <c r="D14" s="347">
        <v>360</v>
      </c>
      <c r="E14" s="148">
        <v>10.8</v>
      </c>
      <c r="F14" s="148">
        <v>26.1</v>
      </c>
      <c r="G14" s="148">
        <v>0</v>
      </c>
      <c r="H14" s="168">
        <v>0</v>
      </c>
      <c r="I14" s="61">
        <f t="shared" si="0"/>
        <v>36.900000000000006</v>
      </c>
      <c r="J14" s="61">
        <f t="shared" si="1"/>
        <v>323.10000000000002</v>
      </c>
      <c r="K14" s="471"/>
    </row>
    <row r="15" spans="2:11" ht="39.950000000000003" customHeight="1" x14ac:dyDescent="0.2">
      <c r="B15" s="469">
        <v>8</v>
      </c>
      <c r="C15" s="588" t="s">
        <v>73</v>
      </c>
      <c r="D15" s="168">
        <v>315</v>
      </c>
      <c r="E15" s="61">
        <v>9.4499999999999993</v>
      </c>
      <c r="F15" s="472">
        <v>0</v>
      </c>
      <c r="G15" s="472">
        <v>22.84</v>
      </c>
      <c r="H15" s="472">
        <v>0</v>
      </c>
      <c r="I15" s="61">
        <f t="shared" si="0"/>
        <v>32.29</v>
      </c>
      <c r="J15" s="61">
        <f t="shared" si="1"/>
        <v>282.70999999999998</v>
      </c>
      <c r="K15" s="470"/>
    </row>
    <row r="16" spans="2:11" ht="39.950000000000003" customHeight="1" x14ac:dyDescent="0.2">
      <c r="B16" s="469">
        <v>9</v>
      </c>
      <c r="C16" s="332" t="s">
        <v>142</v>
      </c>
      <c r="D16" s="472">
        <v>350</v>
      </c>
      <c r="E16" s="472">
        <v>10.5</v>
      </c>
      <c r="F16" s="472">
        <v>0</v>
      </c>
      <c r="G16" s="472">
        <v>25.38</v>
      </c>
      <c r="H16" s="472">
        <v>0</v>
      </c>
      <c r="I16" s="61">
        <f t="shared" si="0"/>
        <v>35.879999999999995</v>
      </c>
      <c r="J16" s="61">
        <f t="shared" si="1"/>
        <v>314.12</v>
      </c>
      <c r="K16" s="470"/>
    </row>
    <row r="17" spans="2:12" ht="39.950000000000003" customHeight="1" thickBot="1" x14ac:dyDescent="0.25">
      <c r="B17" s="473">
        <v>10</v>
      </c>
      <c r="C17" s="334" t="s">
        <v>105</v>
      </c>
      <c r="D17" s="335">
        <v>331</v>
      </c>
      <c r="E17" s="144">
        <v>9.93</v>
      </c>
      <c r="F17" s="335">
        <v>24</v>
      </c>
      <c r="G17" s="335">
        <v>0</v>
      </c>
      <c r="H17" s="335">
        <v>0</v>
      </c>
      <c r="I17" s="144">
        <f t="shared" si="0"/>
        <v>33.93</v>
      </c>
      <c r="J17" s="144">
        <f t="shared" si="1"/>
        <v>297.07</v>
      </c>
      <c r="K17" s="474"/>
    </row>
    <row r="18" spans="2:12" ht="24" customHeight="1" thickBot="1" x14ac:dyDescent="0.25">
      <c r="B18" s="711" t="s">
        <v>95</v>
      </c>
      <c r="C18" s="712"/>
      <c r="D18" s="712"/>
      <c r="E18" s="712"/>
      <c r="F18" s="712"/>
      <c r="G18" s="712"/>
      <c r="H18" s="712"/>
      <c r="I18" s="712"/>
      <c r="J18" s="712"/>
      <c r="K18" s="713"/>
    </row>
    <row r="19" spans="2:12" ht="39.950000000000003" customHeight="1" thickBot="1" x14ac:dyDescent="0.25">
      <c r="B19" s="475">
        <v>11</v>
      </c>
      <c r="C19" s="476" t="s">
        <v>43</v>
      </c>
      <c r="D19" s="301">
        <v>1100</v>
      </c>
      <c r="E19" s="302">
        <v>30</v>
      </c>
      <c r="F19" s="206">
        <v>79.75</v>
      </c>
      <c r="G19" s="477">
        <v>0</v>
      </c>
      <c r="H19" s="478">
        <v>79</v>
      </c>
      <c r="I19" s="189">
        <f>SUM(E19:H19)</f>
        <v>188.75</v>
      </c>
      <c r="J19" s="189">
        <f>(D19-I19)</f>
        <v>911.25</v>
      </c>
      <c r="K19" s="479"/>
    </row>
    <row r="20" spans="2:12" ht="39.950000000000003" customHeight="1" thickBot="1" x14ac:dyDescent="0.25">
      <c r="B20" s="709" t="s">
        <v>8</v>
      </c>
      <c r="C20" s="710"/>
      <c r="D20" s="142">
        <f>SUM(D6:D19)</f>
        <v>4697</v>
      </c>
      <c r="E20" s="142">
        <f>SUM(E6:E19)</f>
        <v>137.91</v>
      </c>
      <c r="F20" s="142">
        <f>SUM(F6:F19)</f>
        <v>292.33000000000004</v>
      </c>
      <c r="G20" s="142">
        <f>SUM(G6:G19)</f>
        <v>48.22</v>
      </c>
      <c r="H20" s="142">
        <f>SUM(H6:H19)</f>
        <v>79</v>
      </c>
      <c r="I20" s="142">
        <f>SUM(I6:I19)</f>
        <v>557.46</v>
      </c>
      <c r="J20" s="142">
        <f>SUM(J6:J19)</f>
        <v>4139.5400000000009</v>
      </c>
      <c r="K20" s="95" t="s">
        <v>55</v>
      </c>
    </row>
    <row r="21" spans="2:12" x14ac:dyDescent="0.2">
      <c r="B21" s="10"/>
      <c r="C21" s="8"/>
      <c r="D21" s="11"/>
      <c r="E21" s="11"/>
      <c r="F21" s="11"/>
      <c r="G21" s="11"/>
      <c r="H21" s="164"/>
      <c r="I21" s="11"/>
      <c r="J21" s="11"/>
      <c r="K21" s="9"/>
    </row>
    <row r="22" spans="2:12" x14ac:dyDescent="0.2">
      <c r="B22" s="666"/>
      <c r="C22" s="879" t="s">
        <v>9</v>
      </c>
      <c r="D22" s="879"/>
      <c r="E22" s="879"/>
      <c r="F22" s="879"/>
      <c r="G22" s="879"/>
      <c r="H22" s="880"/>
      <c r="I22" s="879"/>
      <c r="J22" s="370"/>
      <c r="K22" s="9"/>
    </row>
    <row r="23" spans="2:12" x14ac:dyDescent="0.2">
      <c r="B23" s="666"/>
      <c r="C23" s="879" t="str">
        <f>MERC.MLES!B17</f>
        <v>SR. HERNAN JOSE TORRES ROMERO</v>
      </c>
      <c r="D23" s="879"/>
      <c r="E23" s="879" t="str">
        <f>MERC.MLES!E17</f>
        <v>LICDO. NAHIN ARNELGE FERRUFINO BENITEZ</v>
      </c>
      <c r="F23" s="879"/>
      <c r="G23" s="879"/>
      <c r="H23" s="880"/>
      <c r="I23" s="879" t="str">
        <f>MERC.MLES!H17</f>
        <v>LICDO. GLORIA ISABEL GONZALEZ</v>
      </c>
      <c r="J23" s="370"/>
      <c r="K23" s="9"/>
    </row>
    <row r="24" spans="2:12" x14ac:dyDescent="0.2">
      <c r="B24" s="666"/>
      <c r="C24" s="879" t="str">
        <f>MERC.MLES!B18</f>
        <v>SINDICO MPAL.</v>
      </c>
      <c r="D24" s="879"/>
      <c r="E24" s="879" t="str">
        <f>MERC.MLES!E18</f>
        <v>ALCALDE MPAL.</v>
      </c>
      <c r="F24" s="879"/>
      <c r="G24" s="879"/>
      <c r="H24" s="880"/>
      <c r="I24" s="879" t="str">
        <f>MERC.MLES!H18</f>
        <v>CONTADORA MPAL</v>
      </c>
      <c r="J24" s="370"/>
      <c r="K24" s="9"/>
    </row>
    <row r="25" spans="2:12" x14ac:dyDescent="0.2">
      <c r="B25" s="666"/>
      <c r="C25" s="879"/>
      <c r="D25" s="879"/>
      <c r="E25" s="879"/>
      <c r="F25" s="879"/>
      <c r="G25" s="879"/>
      <c r="H25" s="880"/>
      <c r="I25" s="879"/>
      <c r="J25" s="370"/>
      <c r="K25" s="9"/>
    </row>
    <row r="26" spans="2:12" x14ac:dyDescent="0.2">
      <c r="B26" s="666"/>
      <c r="C26" s="879"/>
      <c r="D26" s="879"/>
      <c r="E26" s="879"/>
      <c r="F26" s="879"/>
      <c r="G26" s="879"/>
      <c r="H26" s="880"/>
      <c r="I26" s="879"/>
      <c r="J26" s="370"/>
      <c r="K26" s="9"/>
    </row>
    <row r="27" spans="2:12" s="36" customFormat="1" ht="15" x14ac:dyDescent="0.25">
      <c r="B27" s="32"/>
      <c r="C27" s="32"/>
      <c r="D27" s="32"/>
      <c r="E27" s="32"/>
      <c r="F27" s="881"/>
      <c r="G27" s="881"/>
      <c r="H27" s="882"/>
      <c r="I27" s="4"/>
      <c r="J27" s="4"/>
      <c r="L27" s="45"/>
    </row>
    <row r="28" spans="2:12" s="36" customFormat="1" ht="15" x14ac:dyDescent="0.25">
      <c r="B28" s="32"/>
      <c r="C28" s="32"/>
      <c r="D28" s="32" t="str">
        <f>MERC.MLES!C23</f>
        <v>LICDA. CARINA PATRICIA FLORES VASQUEZ</v>
      </c>
      <c r="E28" s="32"/>
      <c r="F28" s="881"/>
      <c r="G28" s="881"/>
      <c r="H28" s="882" t="str">
        <f>MERC.MLES!G23</f>
        <v>SR.MARIO ALBERTO  DIAZ</v>
      </c>
      <c r="I28" s="4"/>
      <c r="J28" s="4"/>
      <c r="L28" s="45"/>
    </row>
    <row r="29" spans="2:12" s="36" customFormat="1" ht="15" x14ac:dyDescent="0.25">
      <c r="B29" s="32"/>
      <c r="C29" s="32"/>
      <c r="D29" s="32" t="str">
        <f>MERC.MLES!C24</f>
        <v>JEFE DE DESARROLLO HUMANO</v>
      </c>
      <c r="E29" s="32"/>
      <c r="F29" s="881"/>
      <c r="G29" s="881"/>
      <c r="H29" s="882" t="str">
        <f>MERC.MLES!G24</f>
        <v>TESORERO MPAL.</v>
      </c>
      <c r="I29" s="4"/>
      <c r="J29" s="4"/>
      <c r="L29" s="45"/>
    </row>
    <row r="30" spans="2:12" s="36" customFormat="1" ht="15" x14ac:dyDescent="0.25">
      <c r="B30" s="32"/>
      <c r="C30" s="32"/>
      <c r="D30" s="32"/>
      <c r="E30" s="32"/>
      <c r="F30" s="881"/>
      <c r="G30" s="881"/>
      <c r="H30" s="882"/>
      <c r="I30" s="4"/>
      <c r="J30" s="145"/>
      <c r="L30" s="45"/>
    </row>
    <row r="31" spans="2:12" s="36" customFormat="1" ht="15.75" x14ac:dyDescent="0.25">
      <c r="B31" s="46"/>
      <c r="C31" s="46"/>
      <c r="D31" s="46"/>
      <c r="E31" s="46"/>
      <c r="F31" s="21"/>
      <c r="G31" s="21"/>
      <c r="H31" s="167"/>
      <c r="I31" s="708" t="s">
        <v>50</v>
      </c>
      <c r="J31" s="708"/>
      <c r="L31" s="45"/>
    </row>
    <row r="32" spans="2:12" s="36" customFormat="1" ht="15" x14ac:dyDescent="0.25">
      <c r="B32" s="45"/>
      <c r="C32" s="45"/>
      <c r="D32" s="47"/>
      <c r="E32" s="47"/>
      <c r="H32" s="166"/>
    </row>
    <row r="33" spans="8:8" s="36" customFormat="1" ht="14.25" x14ac:dyDescent="0.2">
      <c r="H33" s="166"/>
    </row>
    <row r="34" spans="8:8" s="36" customFormat="1" ht="14.25" x14ac:dyDescent="0.2">
      <c r="H34" s="166"/>
    </row>
    <row r="35" spans="8:8" s="36" customFormat="1" ht="14.25" x14ac:dyDescent="0.2">
      <c r="H35" s="166"/>
    </row>
    <row r="36" spans="8:8" s="36" customFormat="1" ht="14.25" x14ac:dyDescent="0.2">
      <c r="H36" s="166"/>
    </row>
  </sheetData>
  <mergeCells count="6">
    <mergeCell ref="I31:J31"/>
    <mergeCell ref="B20:C20"/>
    <mergeCell ref="B11:K11"/>
    <mergeCell ref="B18:K18"/>
    <mergeCell ref="B5:K5"/>
    <mergeCell ref="B8:K8"/>
  </mergeCells>
  <phoneticPr fontId="4" type="noConversion"/>
  <printOptions horizontalCentered="1"/>
  <pageMargins left="0" right="0" top="0.51181102362204722" bottom="0.31496062992125984" header="0" footer="0"/>
  <pageSetup paperSize="5" scale="5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45F71"/>
  </sheetPr>
  <dimension ref="B2:L26"/>
  <sheetViews>
    <sheetView showWhiteSpace="0" topLeftCell="A10" zoomScale="82" zoomScaleNormal="82" zoomScalePageLayoutView="75" workbookViewId="0">
      <selection activeCell="G6" sqref="G6"/>
    </sheetView>
  </sheetViews>
  <sheetFormatPr baseColWidth="10" defaultRowHeight="12.75" x14ac:dyDescent="0.2"/>
  <cols>
    <col min="1" max="1" width="19.42578125" style="117" customWidth="1"/>
    <col min="2" max="2" width="4.28515625" style="117" customWidth="1"/>
    <col min="3" max="3" width="15.42578125" style="155" customWidth="1"/>
    <col min="4" max="4" width="13.42578125" style="210" customWidth="1"/>
    <col min="5" max="5" width="14.42578125" style="210" customWidth="1"/>
    <col min="6" max="6" width="12" style="210" customWidth="1"/>
    <col min="7" max="7" width="12.42578125" style="210" customWidth="1"/>
    <col min="8" max="8" width="12" style="210" customWidth="1"/>
    <col min="9" max="9" width="13.5703125" style="210" customWidth="1"/>
    <col min="10" max="10" width="14.140625" style="210" customWidth="1"/>
    <col min="11" max="11" width="31.140625" style="117" customWidth="1"/>
    <col min="12" max="16384" width="11.42578125" style="117"/>
  </cols>
  <sheetData>
    <row r="2" spans="2:11" x14ac:dyDescent="0.2">
      <c r="E2" s="261" t="str">
        <f>'TIANGUE Y RASTRO'!E2</f>
        <v>PLANILLA DE SUELDO DEL MES ABRIL 2019</v>
      </c>
    </row>
    <row r="3" spans="2:11" ht="16.5" thickBot="1" x14ac:dyDescent="0.3">
      <c r="B3" s="102"/>
      <c r="C3" s="252"/>
      <c r="D3" s="209"/>
      <c r="I3" s="209"/>
      <c r="J3" s="209"/>
      <c r="K3" s="102"/>
    </row>
    <row r="4" spans="2:11" s="79" customFormat="1" ht="58.5" customHeight="1" thickBot="1" x14ac:dyDescent="0.3">
      <c r="B4" s="264" t="s">
        <v>13</v>
      </c>
      <c r="C4" s="265" t="s">
        <v>1</v>
      </c>
      <c r="D4" s="266" t="s">
        <v>21</v>
      </c>
      <c r="E4" s="266" t="s">
        <v>2</v>
      </c>
      <c r="F4" s="266" t="s">
        <v>16</v>
      </c>
      <c r="G4" s="266" t="s">
        <v>153</v>
      </c>
      <c r="H4" s="266" t="s">
        <v>10</v>
      </c>
      <c r="I4" s="266" t="s">
        <v>25</v>
      </c>
      <c r="J4" s="600" t="s">
        <v>26</v>
      </c>
      <c r="K4" s="601" t="s">
        <v>7</v>
      </c>
    </row>
    <row r="5" spans="2:11" ht="24.75" customHeight="1" thickBot="1" x14ac:dyDescent="0.25">
      <c r="B5" s="821" t="s">
        <v>59</v>
      </c>
      <c r="C5" s="822"/>
      <c r="D5" s="822"/>
      <c r="E5" s="822"/>
      <c r="F5" s="822"/>
      <c r="G5" s="822"/>
      <c r="H5" s="822"/>
      <c r="I5" s="822"/>
      <c r="J5" s="822"/>
      <c r="K5" s="823"/>
    </row>
    <row r="6" spans="2:11" ht="50.1" customHeight="1" thickBot="1" x14ac:dyDescent="0.25">
      <c r="B6" s="812">
        <v>1</v>
      </c>
      <c r="C6" s="813" t="s">
        <v>110</v>
      </c>
      <c r="D6" s="814">
        <v>505</v>
      </c>
      <c r="E6" s="815">
        <v>15.15</v>
      </c>
      <c r="F6" s="816">
        <v>36.61</v>
      </c>
      <c r="G6" s="816">
        <v>0</v>
      </c>
      <c r="H6" s="817">
        <v>0</v>
      </c>
      <c r="I6" s="818">
        <f>SUM(E6:H6)</f>
        <v>51.76</v>
      </c>
      <c r="J6" s="819">
        <f>+D6-I6</f>
        <v>453.24</v>
      </c>
      <c r="K6" s="820"/>
    </row>
    <row r="7" spans="2:11" ht="20.25" customHeight="1" thickBot="1" x14ac:dyDescent="0.25">
      <c r="B7" s="717" t="s">
        <v>67</v>
      </c>
      <c r="C7" s="718"/>
      <c r="D7" s="718"/>
      <c r="E7" s="718"/>
      <c r="F7" s="718"/>
      <c r="G7" s="718"/>
      <c r="H7" s="718"/>
      <c r="I7" s="718"/>
      <c r="J7" s="718"/>
      <c r="K7" s="719"/>
    </row>
    <row r="8" spans="2:11" ht="50.1" customHeight="1" x14ac:dyDescent="0.3">
      <c r="B8" s="480">
        <v>2</v>
      </c>
      <c r="C8" s="481" t="s">
        <v>158</v>
      </c>
      <c r="D8" s="482">
        <v>475</v>
      </c>
      <c r="E8" s="483">
        <v>14.25</v>
      </c>
      <c r="F8" s="484">
        <v>34.44</v>
      </c>
      <c r="G8" s="484">
        <v>0</v>
      </c>
      <c r="H8" s="484">
        <v>0</v>
      </c>
      <c r="I8" s="485">
        <f t="shared" ref="I8:I15" si="0">SUM(E8:H8)</f>
        <v>48.69</v>
      </c>
      <c r="J8" s="596">
        <f t="shared" ref="J8:J15" si="1">+D8-I8</f>
        <v>426.31</v>
      </c>
      <c r="K8" s="598"/>
    </row>
    <row r="9" spans="2:11" ht="50.1" customHeight="1" x14ac:dyDescent="0.3">
      <c r="B9" s="480">
        <v>3</v>
      </c>
      <c r="C9" s="493" t="s">
        <v>75</v>
      </c>
      <c r="D9" s="390">
        <v>350</v>
      </c>
      <c r="E9" s="390">
        <v>10.5</v>
      </c>
      <c r="F9" s="390">
        <v>25.38</v>
      </c>
      <c r="G9" s="615">
        <v>0</v>
      </c>
      <c r="H9" s="615">
        <v>0</v>
      </c>
      <c r="I9" s="392">
        <f t="shared" si="0"/>
        <v>35.879999999999995</v>
      </c>
      <c r="J9" s="616">
        <f t="shared" si="1"/>
        <v>314.12</v>
      </c>
      <c r="K9" s="617"/>
    </row>
    <row r="10" spans="2:11" ht="50.1" customHeight="1" x14ac:dyDescent="0.3">
      <c r="B10" s="480">
        <v>4</v>
      </c>
      <c r="C10" s="493" t="s">
        <v>31</v>
      </c>
      <c r="D10" s="390">
        <v>475</v>
      </c>
      <c r="E10" s="390">
        <v>14.25</v>
      </c>
      <c r="F10" s="390">
        <v>0</v>
      </c>
      <c r="G10" s="390">
        <v>0</v>
      </c>
      <c r="H10" s="490">
        <v>28.5</v>
      </c>
      <c r="I10" s="492">
        <f t="shared" si="0"/>
        <v>42.75</v>
      </c>
      <c r="J10" s="597">
        <f t="shared" si="1"/>
        <v>432.25</v>
      </c>
      <c r="K10" s="599"/>
    </row>
    <row r="11" spans="2:11" ht="50.1" customHeight="1" x14ac:dyDescent="0.3">
      <c r="B11" s="480">
        <v>5</v>
      </c>
      <c r="C11" s="486" t="s">
        <v>31</v>
      </c>
      <c r="D11" s="591">
        <v>400</v>
      </c>
      <c r="E11" s="390">
        <v>12</v>
      </c>
      <c r="F11" s="390">
        <v>29</v>
      </c>
      <c r="G11" s="390">
        <v>0</v>
      </c>
      <c r="H11" s="490">
        <v>0</v>
      </c>
      <c r="I11" s="492">
        <f t="shared" si="0"/>
        <v>41</v>
      </c>
      <c r="J11" s="597">
        <f t="shared" si="1"/>
        <v>359</v>
      </c>
      <c r="K11" s="599"/>
    </row>
    <row r="12" spans="2:11" ht="50.1" customHeight="1" x14ac:dyDescent="0.3">
      <c r="B12" s="480">
        <v>6</v>
      </c>
      <c r="C12" s="487" t="s">
        <v>31</v>
      </c>
      <c r="D12" s="488">
        <v>360</v>
      </c>
      <c r="E12" s="489">
        <v>10.8</v>
      </c>
      <c r="F12" s="489">
        <v>0</v>
      </c>
      <c r="G12" s="489">
        <v>26.1</v>
      </c>
      <c r="H12" s="490">
        <v>0</v>
      </c>
      <c r="I12" s="492">
        <f t="shared" si="0"/>
        <v>36.900000000000006</v>
      </c>
      <c r="J12" s="597">
        <f t="shared" si="1"/>
        <v>323.10000000000002</v>
      </c>
      <c r="K12" s="599"/>
    </row>
    <row r="13" spans="2:11" ht="50.1" customHeight="1" x14ac:dyDescent="0.3">
      <c r="B13" s="480">
        <v>7</v>
      </c>
      <c r="C13" s="487" t="s">
        <v>31</v>
      </c>
      <c r="D13" s="488">
        <v>370</v>
      </c>
      <c r="E13" s="489">
        <v>11.1</v>
      </c>
      <c r="F13" s="489">
        <v>26.83</v>
      </c>
      <c r="G13" s="489">
        <v>0</v>
      </c>
      <c r="H13" s="491">
        <v>0</v>
      </c>
      <c r="I13" s="492">
        <f t="shared" si="0"/>
        <v>37.93</v>
      </c>
      <c r="J13" s="597">
        <f t="shared" si="1"/>
        <v>332.07</v>
      </c>
      <c r="K13" s="599"/>
    </row>
    <row r="14" spans="2:11" ht="50.1" customHeight="1" x14ac:dyDescent="0.3">
      <c r="B14" s="480">
        <v>8</v>
      </c>
      <c r="C14" s="377" t="s">
        <v>31</v>
      </c>
      <c r="D14" s="378">
        <v>350</v>
      </c>
      <c r="E14" s="378">
        <v>10.5</v>
      </c>
      <c r="F14" s="489">
        <v>0</v>
      </c>
      <c r="G14" s="489">
        <v>0</v>
      </c>
      <c r="H14" s="491">
        <v>21</v>
      </c>
      <c r="I14" s="492">
        <f t="shared" si="0"/>
        <v>31.5</v>
      </c>
      <c r="J14" s="633">
        <f t="shared" si="1"/>
        <v>318.5</v>
      </c>
      <c r="K14" s="634"/>
    </row>
    <row r="15" spans="2:11" ht="50.1" customHeight="1" thickBot="1" x14ac:dyDescent="0.35">
      <c r="B15" s="480">
        <v>9</v>
      </c>
      <c r="C15" s="487" t="s">
        <v>31</v>
      </c>
      <c r="D15" s="488">
        <v>325</v>
      </c>
      <c r="E15" s="489">
        <v>9.75</v>
      </c>
      <c r="F15" s="489" t="s">
        <v>42</v>
      </c>
      <c r="G15" s="489">
        <v>0</v>
      </c>
      <c r="H15" s="491">
        <v>19.5</v>
      </c>
      <c r="I15" s="492">
        <f t="shared" si="0"/>
        <v>29.25</v>
      </c>
      <c r="J15" s="633">
        <f t="shared" si="1"/>
        <v>295.75</v>
      </c>
      <c r="K15" s="634"/>
    </row>
    <row r="16" spans="2:11" s="119" customFormat="1" ht="50.1" customHeight="1" thickBot="1" x14ac:dyDescent="0.25">
      <c r="B16" s="706" t="s">
        <v>118</v>
      </c>
      <c r="C16" s="707"/>
      <c r="D16" s="393">
        <f>SUM(D6:D15)</f>
        <v>3610</v>
      </c>
      <c r="E16" s="393">
        <f>SUM(E6:E15)</f>
        <v>108.3</v>
      </c>
      <c r="F16" s="393">
        <f>SUM(F6:F15)</f>
        <v>152.26</v>
      </c>
      <c r="G16" s="393">
        <f>SUM(G6:G15)</f>
        <v>26.1</v>
      </c>
      <c r="H16" s="393">
        <f t="shared" ref="D16:J16" si="2">SUM(H6:H15)</f>
        <v>69</v>
      </c>
      <c r="I16" s="393">
        <f>SUM(I6:I15)</f>
        <v>355.66</v>
      </c>
      <c r="J16" s="602">
        <f>SUM(J6:J15)</f>
        <v>3254.34</v>
      </c>
      <c r="K16" s="143" t="s">
        <v>79</v>
      </c>
    </row>
    <row r="17" spans="2:12" x14ac:dyDescent="0.2">
      <c r="B17" s="120"/>
      <c r="C17" s="158"/>
      <c r="D17" s="211"/>
      <c r="E17" s="211"/>
      <c r="F17" s="211"/>
      <c r="G17" s="211"/>
      <c r="H17" s="211"/>
      <c r="I17" s="211"/>
      <c r="J17" s="211"/>
      <c r="K17" s="121"/>
    </row>
    <row r="18" spans="2:12" x14ac:dyDescent="0.2">
      <c r="B18" s="120"/>
      <c r="C18" s="158"/>
      <c r="D18" s="211"/>
      <c r="E18" s="211"/>
      <c r="F18" s="211"/>
      <c r="G18" s="211"/>
      <c r="H18" s="211"/>
      <c r="I18" s="211"/>
      <c r="J18" s="211"/>
      <c r="K18" s="121"/>
    </row>
    <row r="19" spans="2:12" x14ac:dyDescent="0.2">
      <c r="B19" s="120"/>
      <c r="C19" s="255"/>
      <c r="D19" s="263"/>
      <c r="E19" s="263"/>
      <c r="F19" s="263"/>
      <c r="G19" s="263"/>
      <c r="H19" s="263"/>
      <c r="I19" s="263"/>
      <c r="J19" s="211"/>
      <c r="K19" s="121"/>
    </row>
    <row r="20" spans="2:12" ht="15.75" x14ac:dyDescent="0.2">
      <c r="B20" s="120"/>
      <c r="C20" s="255" t="str">
        <f>'TIANGUE Y RASTRO'!C23</f>
        <v>SR. HERNAN JOSE TORRES ROMERO</v>
      </c>
      <c r="D20" s="263"/>
      <c r="E20" s="263"/>
      <c r="F20" s="263" t="str">
        <f>'TIANGUE Y RASTRO'!E23</f>
        <v>LICDO. NAHIN ARNELGE FERRUFINO BENITEZ</v>
      </c>
      <c r="G20" s="263"/>
      <c r="H20" s="883"/>
      <c r="I20" s="263"/>
      <c r="J20" s="211" t="str">
        <f>'TIANGUE Y RASTRO'!I23</f>
        <v>LICDO. GLORIA ISABEL GONZALEZ</v>
      </c>
      <c r="K20" s="121"/>
    </row>
    <row r="21" spans="2:12" x14ac:dyDescent="0.2">
      <c r="B21" s="120"/>
      <c r="C21" s="255" t="str">
        <f>'TIANGUE Y RASTRO'!C24</f>
        <v>SINDICO MPAL.</v>
      </c>
      <c r="D21" s="263"/>
      <c r="E21" s="263"/>
      <c r="F21" s="263" t="str">
        <f>'TIANGUE Y RASTRO'!E24</f>
        <v>ALCALDE MPAL.</v>
      </c>
      <c r="G21" s="263"/>
      <c r="H21" s="263"/>
      <c r="I21" s="263"/>
      <c r="J21" s="211" t="str">
        <f>'TIANGUE Y RASTRO'!I24</f>
        <v>CONTADORA MPAL</v>
      </c>
      <c r="K21" s="121"/>
    </row>
    <row r="22" spans="2:12" x14ac:dyDescent="0.2">
      <c r="B22" s="31"/>
      <c r="C22" s="255"/>
      <c r="D22" s="263"/>
      <c r="E22" s="263"/>
      <c r="F22" s="263"/>
      <c r="G22" s="263"/>
      <c r="H22" s="263"/>
      <c r="I22" s="263"/>
      <c r="J22" s="263"/>
      <c r="K22" s="22"/>
    </row>
    <row r="23" spans="2:12" x14ac:dyDescent="0.2">
      <c r="B23" s="31"/>
      <c r="C23" s="255"/>
      <c r="D23" s="263"/>
      <c r="E23" s="263"/>
      <c r="F23" s="263"/>
      <c r="G23" s="263"/>
      <c r="H23" s="263"/>
      <c r="I23" s="263"/>
      <c r="J23" s="263"/>
      <c r="K23" s="22"/>
    </row>
    <row r="24" spans="2:12" ht="18" customHeight="1" x14ac:dyDescent="0.25">
      <c r="C24" s="248"/>
      <c r="D24" s="261" t="str">
        <f>'TIANGUE Y RASTRO'!D28</f>
        <v>LICDA. CARINA PATRICIA FLORES VASQUEZ</v>
      </c>
      <c r="E24" s="261"/>
      <c r="F24" s="261"/>
      <c r="G24" s="666"/>
      <c r="H24" s="261"/>
      <c r="I24" s="261" t="str">
        <f>'TIANGUE Y RASTRO'!H28</f>
        <v>SR.MARIO ALBERTO  DIAZ</v>
      </c>
      <c r="K24" s="370"/>
      <c r="L24" s="114"/>
    </row>
    <row r="25" spans="2:12" ht="14.25" x14ac:dyDescent="0.2">
      <c r="B25" s="3"/>
      <c r="C25" s="250"/>
      <c r="D25" s="369" t="str">
        <f>'TIANGUE Y RASTRO'!D29</f>
        <v>JEFE DE DESARROLLO HUMANO</v>
      </c>
      <c r="E25" s="369"/>
      <c r="F25" s="369"/>
      <c r="G25" s="369"/>
      <c r="H25" s="369"/>
      <c r="I25" s="369" t="str">
        <f>'TIANGUE Y RASTRO'!H29</f>
        <v>TESORERO MPAL.</v>
      </c>
      <c r="J25" s="369"/>
      <c r="K25" s="3"/>
      <c r="L25" s="122"/>
    </row>
    <row r="26" spans="2:12" ht="14.25" x14ac:dyDescent="0.2">
      <c r="B26" s="3"/>
      <c r="C26" s="250"/>
      <c r="D26" s="369"/>
      <c r="E26" s="369"/>
      <c r="F26" s="369"/>
      <c r="G26" s="369"/>
      <c r="H26" s="369"/>
      <c r="I26" s="369"/>
      <c r="J26" s="369"/>
      <c r="K26" s="3"/>
      <c r="L26" s="122"/>
    </row>
  </sheetData>
  <mergeCells count="3">
    <mergeCell ref="B5:K5"/>
    <mergeCell ref="B7:K7"/>
    <mergeCell ref="B16:C16"/>
  </mergeCells>
  <pageMargins left="0.25" right="0.25" top="0.75" bottom="0.75" header="0.3" footer="0.3"/>
  <pageSetup paperSize="5" scale="55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TIANGUE Y RASTRO</vt:lpstr>
      <vt:lpstr>AIP</vt:lpstr>
      <vt:lpstr>POLICIA1</vt:lpstr>
      <vt:lpstr>POLICIAS 2</vt:lpstr>
      <vt:lpstr>SERVICIOS GENERALES</vt:lpstr>
      <vt:lpstr>ASEO 1</vt:lpstr>
      <vt:lpstr>CENTRO DE FORMACION </vt:lpstr>
      <vt:lpstr>GESTION T.</vt:lpstr>
      <vt:lpstr>UNIDAD JURIDICA</vt:lpstr>
      <vt:lpstr>CONTRATO</vt:lpstr>
      <vt:lpstr>CONTRATO NUEVO</vt:lpstr>
      <vt:lpstr>DESPACHO!Área_de_impresión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2019-04-29T21:00:40Z</cp:lastPrinted>
  <dcterms:created xsi:type="dcterms:W3CDTF">2002-01-15T14:42:07Z</dcterms:created>
  <dcterms:modified xsi:type="dcterms:W3CDTF">2020-03-12T16:51:19Z</dcterms:modified>
</cp:coreProperties>
</file>