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MARZO\"/>
    </mc:Choice>
  </mc:AlternateContent>
  <xr:revisionPtr revIDLastSave="0" documentId="13_ncr:1_{73892AB3-2670-41F4-A7E7-9781BA936E17}" xr6:coauthVersionLast="45" xr6:coauthVersionMax="45" xr10:uidLastSave="{00000000-0000-0000-0000-000000000000}"/>
  <bookViews>
    <workbookView xWindow="-120" yWindow="-120" windowWidth="20730" windowHeight="11160" firstSheet="14" activeTab="17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12" l="1"/>
  <c r="D16" i="112"/>
  <c r="E2" i="109"/>
  <c r="E1" i="121" s="1"/>
  <c r="E2" i="7" s="1"/>
  <c r="E2" i="112" s="1"/>
  <c r="D4" i="113" s="1"/>
  <c r="D1" i="114" s="1"/>
  <c r="J10" i="163"/>
  <c r="I10" i="163"/>
  <c r="G10" i="163"/>
  <c r="F10" i="163"/>
  <c r="E10" i="163"/>
  <c r="D10" i="163"/>
  <c r="K13" i="159"/>
  <c r="J13" i="159"/>
  <c r="H13" i="159"/>
  <c r="G13" i="159"/>
  <c r="F13" i="159"/>
  <c r="E13" i="159"/>
  <c r="D13" i="159"/>
  <c r="L5" i="160"/>
  <c r="K5" i="160"/>
  <c r="K17" i="160" s="1"/>
  <c r="J5" i="160"/>
  <c r="J17" i="160" s="1"/>
  <c r="H5" i="160"/>
  <c r="H17" i="160" s="1"/>
  <c r="G5" i="160"/>
  <c r="G17" i="160" s="1"/>
  <c r="F5" i="160"/>
  <c r="F17" i="160" s="1"/>
  <c r="E5" i="160"/>
  <c r="E17" i="160" s="1"/>
  <c r="D5" i="160"/>
  <c r="D17" i="160"/>
  <c r="K11" i="118"/>
  <c r="J11" i="118"/>
  <c r="I11" i="118"/>
  <c r="H11" i="118"/>
  <c r="F11" i="118"/>
  <c r="E11" i="118"/>
  <c r="D11" i="118"/>
  <c r="K19" i="117"/>
  <c r="J19" i="117"/>
  <c r="I19" i="117"/>
  <c r="H19" i="117"/>
  <c r="F19" i="117"/>
  <c r="E19" i="117"/>
  <c r="D19" i="117"/>
  <c r="J14" i="9"/>
  <c r="I14" i="9"/>
  <c r="H14" i="9"/>
  <c r="G14" i="9"/>
  <c r="F14" i="9"/>
  <c r="E14" i="9"/>
  <c r="D14" i="9"/>
  <c r="K17" i="115"/>
  <c r="F17" i="115"/>
  <c r="E17" i="115"/>
  <c r="D17" i="115"/>
  <c r="C16" i="114"/>
  <c r="F16" i="114"/>
  <c r="I16" i="114"/>
  <c r="H16" i="114"/>
  <c r="G16" i="114"/>
  <c r="E16" i="114"/>
  <c r="D16" i="114"/>
  <c r="H15" i="113"/>
  <c r="H14" i="113"/>
  <c r="H13" i="113"/>
  <c r="H12" i="113"/>
  <c r="H11" i="113"/>
  <c r="H10" i="113"/>
  <c r="H9" i="113"/>
  <c r="H8" i="113"/>
  <c r="G16" i="113"/>
  <c r="F16" i="113"/>
  <c r="E16" i="113"/>
  <c r="D16" i="113"/>
  <c r="C16" i="113"/>
  <c r="I14" i="112"/>
  <c r="I13" i="112"/>
  <c r="I12" i="112"/>
  <c r="I11" i="112"/>
  <c r="I10" i="112"/>
  <c r="I9" i="112"/>
  <c r="I8" i="112"/>
  <c r="I6" i="112"/>
  <c r="H16" i="112"/>
  <c r="I19" i="7"/>
  <c r="I17" i="7"/>
  <c r="I16" i="7"/>
  <c r="I15" i="7"/>
  <c r="I14" i="7"/>
  <c r="I13" i="7"/>
  <c r="I12" i="7"/>
  <c r="I10" i="7"/>
  <c r="I9" i="7"/>
  <c r="I7" i="7"/>
  <c r="I6" i="7"/>
  <c r="H20" i="7"/>
  <c r="G20" i="7"/>
  <c r="F20" i="7"/>
  <c r="E20" i="7"/>
  <c r="D20" i="7"/>
  <c r="H5" i="121"/>
  <c r="G9" i="121"/>
  <c r="G8" i="121"/>
  <c r="G7" i="121"/>
  <c r="G6" i="121"/>
  <c r="G5" i="121"/>
  <c r="F10" i="121"/>
  <c r="E10" i="121"/>
  <c r="D10" i="121"/>
  <c r="I11" i="109"/>
  <c r="I10" i="109"/>
  <c r="I8" i="109"/>
  <c r="I7" i="109"/>
  <c r="I6" i="109"/>
  <c r="H12" i="109"/>
  <c r="G12" i="109"/>
  <c r="F12" i="109"/>
  <c r="E12" i="109"/>
  <c r="D12" i="109"/>
  <c r="K5" i="108"/>
  <c r="J5" i="108"/>
  <c r="I5" i="108"/>
  <c r="H5" i="108"/>
  <c r="G5" i="108"/>
  <c r="F5" i="108"/>
  <c r="E5" i="108"/>
  <c r="D5" i="108"/>
  <c r="D15" i="108" s="1"/>
  <c r="D13" i="108"/>
  <c r="J15" i="105"/>
  <c r="J14" i="105"/>
  <c r="J13" i="105"/>
  <c r="J12" i="105"/>
  <c r="J11" i="105"/>
  <c r="J9" i="105"/>
  <c r="J8" i="105"/>
  <c r="J7" i="105"/>
  <c r="I16" i="105"/>
  <c r="H16" i="105"/>
  <c r="G16" i="105"/>
  <c r="F16" i="105"/>
  <c r="E16" i="105"/>
  <c r="D16" i="105"/>
  <c r="J20" i="107"/>
  <c r="J19" i="107"/>
  <c r="J18" i="107"/>
  <c r="J17" i="107"/>
  <c r="J16" i="107"/>
  <c r="J15" i="107"/>
  <c r="J14" i="107"/>
  <c r="J12" i="107"/>
  <c r="J11" i="107"/>
  <c r="J10" i="107"/>
  <c r="I19" i="107"/>
  <c r="I18" i="107"/>
  <c r="I17" i="107"/>
  <c r="I16" i="107"/>
  <c r="I15" i="107"/>
  <c r="I14" i="107"/>
  <c r="I12" i="107"/>
  <c r="I11" i="107"/>
  <c r="I10" i="107"/>
  <c r="H21" i="107"/>
  <c r="G21" i="107"/>
  <c r="F21" i="107"/>
  <c r="E21" i="107"/>
  <c r="D21" i="107"/>
  <c r="K12" i="120"/>
  <c r="J12" i="120"/>
  <c r="I12" i="120"/>
  <c r="H12" i="120"/>
  <c r="G12" i="120"/>
  <c r="F12" i="120"/>
  <c r="E12" i="120"/>
  <c r="D12" i="120"/>
  <c r="J12" i="17"/>
  <c r="I12" i="17"/>
  <c r="I10" i="17"/>
  <c r="I8" i="17"/>
  <c r="H12" i="17"/>
  <c r="G12" i="17"/>
  <c r="F12" i="17"/>
  <c r="E12" i="17"/>
  <c r="D12" i="17"/>
  <c r="E2" i="163"/>
  <c r="E2" i="159"/>
  <c r="E2" i="160"/>
  <c r="E2" i="117"/>
  <c r="E3" i="120"/>
  <c r="E5" i="107" s="1"/>
  <c r="H24" i="159"/>
  <c r="G21" i="163" s="1"/>
  <c r="H23" i="159"/>
  <c r="G20" i="163" s="1"/>
  <c r="D24" i="159"/>
  <c r="D21" i="163" s="1"/>
  <c r="D23" i="159"/>
  <c r="D20" i="163" s="1"/>
  <c r="J19" i="159"/>
  <c r="J16" i="163" s="1"/>
  <c r="J18" i="159"/>
  <c r="J15" i="163" s="1"/>
  <c r="F19" i="159"/>
  <c r="F16" i="163" s="1"/>
  <c r="F18" i="159"/>
  <c r="F15" i="163" s="1"/>
  <c r="H16" i="113" l="1"/>
  <c r="I16" i="112"/>
  <c r="I20" i="7"/>
  <c r="G10" i="121"/>
  <c r="I12" i="109"/>
  <c r="J16" i="105"/>
  <c r="I21" i="107"/>
  <c r="J22" i="117"/>
  <c r="J21" i="117"/>
  <c r="C19" i="121"/>
  <c r="C29" i="7" s="1"/>
  <c r="D24" i="112" s="1"/>
  <c r="B25" i="113" s="1"/>
  <c r="B26" i="114" s="1"/>
  <c r="M21" i="115" s="1"/>
  <c r="C18" i="121"/>
  <c r="C28" i="7" s="1"/>
  <c r="D23" i="112" s="1"/>
  <c r="B24" i="113" s="1"/>
  <c r="B25" i="114" s="1"/>
  <c r="M20" i="115" s="1"/>
  <c r="E15" i="121"/>
  <c r="F25" i="7" s="1"/>
  <c r="F21" i="112" s="1"/>
  <c r="D21" i="113" s="1"/>
  <c r="E21" i="114" s="1"/>
  <c r="E21" i="115" s="1"/>
  <c r="G21" i="9" s="1"/>
  <c r="F22" i="117" s="1"/>
  <c r="E14" i="121"/>
  <c r="F24" i="7" s="1"/>
  <c r="F20" i="112" s="1"/>
  <c r="D20" i="113" s="1"/>
  <c r="E20" i="114" s="1"/>
  <c r="F20" i="115" s="1"/>
  <c r="G20" i="9" s="1"/>
  <c r="F21" i="117" s="1"/>
  <c r="H21" i="109"/>
  <c r="E19" i="121" s="1"/>
  <c r="G29" i="7" s="1"/>
  <c r="H24" i="112" s="1"/>
  <c r="E25" i="113" s="1"/>
  <c r="E26" i="114" s="1"/>
  <c r="D25" i="115" s="1"/>
  <c r="H20" i="109"/>
  <c r="E18" i="121" s="1"/>
  <c r="G28" i="7" s="1"/>
  <c r="H23" i="112" s="1"/>
  <c r="E24" i="113" s="1"/>
  <c r="E25" i="114" s="1"/>
  <c r="D24" i="115" s="1"/>
  <c r="D21" i="109"/>
  <c r="D20" i="109"/>
  <c r="J17" i="109"/>
  <c r="H15" i="121" s="1"/>
  <c r="J25" i="7" s="1"/>
  <c r="J21" i="112" s="1"/>
  <c r="H21" i="113" s="1"/>
  <c r="I21" i="114" s="1"/>
  <c r="J21" i="115" s="1"/>
  <c r="J16" i="109"/>
  <c r="H14" i="121" s="1"/>
  <c r="J24" i="7" s="1"/>
  <c r="J20" i="112" s="1"/>
  <c r="H20" i="113" s="1"/>
  <c r="I20" i="114" s="1"/>
  <c r="J20" i="115" s="1"/>
  <c r="F17" i="109"/>
  <c r="F16" i="109"/>
  <c r="C17" i="109"/>
  <c r="B15" i="121" s="1"/>
  <c r="C25" i="7" s="1"/>
  <c r="C21" i="112" s="1"/>
  <c r="B21" i="113" s="1"/>
  <c r="B21" i="114" s="1"/>
  <c r="C21" i="115" s="1"/>
  <c r="C21" i="9" s="1"/>
  <c r="C22" i="117" s="1"/>
  <c r="C15" i="118" s="1"/>
  <c r="C24" i="160" s="1"/>
  <c r="C19" i="159" s="1"/>
  <c r="C16" i="163" s="1"/>
  <c r="C16" i="109"/>
  <c r="B14" i="121" s="1"/>
  <c r="C24" i="7" s="1"/>
  <c r="C20" i="112" s="1"/>
  <c r="B20" i="113" s="1"/>
  <c r="B20" i="114" s="1"/>
  <c r="C20" i="115" s="1"/>
  <c r="C20" i="9" s="1"/>
  <c r="F25" i="108"/>
  <c r="F24" i="108"/>
  <c r="C25" i="108"/>
  <c r="C24" i="108"/>
  <c r="J21" i="108"/>
  <c r="J20" i="108"/>
  <c r="F21" i="108"/>
  <c r="F20" i="108"/>
  <c r="C20" i="108"/>
  <c r="C19" i="108"/>
  <c r="J25" i="105"/>
  <c r="J24" i="105"/>
  <c r="D25" i="105"/>
  <c r="D24" i="105"/>
  <c r="L21" i="105"/>
  <c r="L20" i="105"/>
  <c r="G21" i="105"/>
  <c r="G20" i="105"/>
  <c r="C21" i="105"/>
  <c r="C20" i="105"/>
  <c r="H30" i="107"/>
  <c r="H29" i="107"/>
  <c r="D30" i="107"/>
  <c r="D29" i="107"/>
  <c r="J26" i="107"/>
  <c r="J25" i="107"/>
  <c r="F26" i="107"/>
  <c r="F25" i="107"/>
  <c r="C26" i="107"/>
  <c r="C25" i="107"/>
  <c r="G21" i="120"/>
  <c r="G20" i="120"/>
  <c r="C21" i="120"/>
  <c r="C20" i="120"/>
  <c r="K17" i="120"/>
  <c r="K16" i="120"/>
  <c r="G17" i="120"/>
  <c r="G16" i="120"/>
  <c r="C17" i="120"/>
  <c r="C16" i="120"/>
  <c r="C14" i="118" l="1"/>
  <c r="C23" i="160" s="1"/>
  <c r="C18" i="159" s="1"/>
  <c r="C15" i="163" s="1"/>
  <c r="C21" i="117"/>
  <c r="I11" i="17"/>
  <c r="J11" i="17" s="1"/>
  <c r="K14" i="105"/>
  <c r="J7" i="109"/>
  <c r="J6" i="109"/>
  <c r="J13" i="112"/>
  <c r="H15" i="114"/>
  <c r="I15" i="114"/>
  <c r="H12" i="114"/>
  <c r="I12" i="114" s="1"/>
  <c r="H13" i="114"/>
  <c r="I13" i="114" s="1"/>
  <c r="K14" i="115"/>
  <c r="L14" i="115" s="1"/>
  <c r="H8" i="121"/>
  <c r="I12" i="113"/>
  <c r="J9" i="120"/>
  <c r="K9" i="120" s="1"/>
  <c r="J10" i="17" l="1"/>
  <c r="E13" i="108"/>
  <c r="J8" i="17" l="1"/>
  <c r="E15" i="108"/>
  <c r="I7" i="9"/>
  <c r="J7" i="9" s="1"/>
  <c r="I10" i="9" l="1"/>
  <c r="I8" i="9"/>
  <c r="I6" i="9"/>
  <c r="H10" i="163" l="1"/>
  <c r="D7" i="159"/>
  <c r="J7" i="118"/>
  <c r="G11" i="118"/>
  <c r="G19" i="117"/>
  <c r="J6" i="9"/>
  <c r="J17" i="115"/>
  <c r="I17" i="115"/>
  <c r="H17" i="115"/>
  <c r="G17" i="115"/>
  <c r="H9" i="114"/>
  <c r="I9" i="114" s="1"/>
  <c r="G16" i="112"/>
  <c r="F16" i="112"/>
  <c r="H11" i="114" l="1"/>
  <c r="J9" i="112" l="1"/>
  <c r="I15" i="113"/>
  <c r="H6" i="121"/>
  <c r="H14" i="114" l="1"/>
  <c r="I14" i="114" s="1"/>
  <c r="I6" i="163" l="1"/>
  <c r="J6" i="159"/>
  <c r="K6" i="160"/>
  <c r="L6" i="160" s="1"/>
  <c r="J6" i="117"/>
  <c r="I13" i="9"/>
  <c r="K11" i="115"/>
  <c r="K10" i="115"/>
  <c r="K6" i="115"/>
  <c r="J10" i="9" l="1"/>
  <c r="I9" i="9"/>
  <c r="J9" i="9" s="1"/>
  <c r="J10" i="159" l="1"/>
  <c r="K10" i="159" s="1"/>
  <c r="K15" i="105" l="1"/>
  <c r="H9" i="121"/>
  <c r="I15" i="112"/>
  <c r="J15" i="112" s="1"/>
  <c r="J14" i="112"/>
  <c r="J12" i="112"/>
  <c r="J11" i="112"/>
  <c r="J10" i="112"/>
  <c r="J8" i="112"/>
  <c r="I9" i="163"/>
  <c r="I8" i="163"/>
  <c r="J9" i="163" l="1"/>
  <c r="J8" i="163"/>
  <c r="J6" i="163" l="1"/>
  <c r="J6" i="112" l="1"/>
  <c r="J16" i="112" s="1"/>
  <c r="K10" i="160" l="1"/>
  <c r="K9" i="160" s="1"/>
  <c r="K7" i="160"/>
  <c r="L10" i="160" l="1"/>
  <c r="K9" i="105" l="1"/>
  <c r="I5" i="160" l="1"/>
  <c r="K8" i="160"/>
  <c r="D9" i="160"/>
  <c r="E9" i="160"/>
  <c r="F9" i="160"/>
  <c r="G9" i="160"/>
  <c r="H9" i="160"/>
  <c r="I9" i="160"/>
  <c r="J9" i="160"/>
  <c r="D11" i="160"/>
  <c r="E11" i="160"/>
  <c r="F11" i="160"/>
  <c r="G11" i="160"/>
  <c r="H11" i="160"/>
  <c r="I11" i="160"/>
  <c r="J11" i="160"/>
  <c r="K12" i="160"/>
  <c r="L12" i="160" s="1"/>
  <c r="D13" i="160"/>
  <c r="E13" i="160"/>
  <c r="F13" i="160"/>
  <c r="G13" i="160"/>
  <c r="H13" i="160"/>
  <c r="I13" i="160"/>
  <c r="J13" i="160"/>
  <c r="K14" i="160"/>
  <c r="K13" i="160" s="1"/>
  <c r="D15" i="160"/>
  <c r="E15" i="160"/>
  <c r="F15" i="160"/>
  <c r="G15" i="160"/>
  <c r="H15" i="160"/>
  <c r="I15" i="160"/>
  <c r="J15" i="160"/>
  <c r="K16" i="160"/>
  <c r="L16" i="160" s="1"/>
  <c r="D5" i="159"/>
  <c r="E5" i="159"/>
  <c r="F5" i="159"/>
  <c r="G5" i="159"/>
  <c r="H5" i="159"/>
  <c r="I5" i="159"/>
  <c r="E7" i="159"/>
  <c r="F7" i="159"/>
  <c r="G7" i="159"/>
  <c r="H7" i="159"/>
  <c r="I7" i="159"/>
  <c r="J8" i="159"/>
  <c r="K8" i="159" s="1"/>
  <c r="J12" i="159"/>
  <c r="I13" i="159" l="1"/>
  <c r="I17" i="160"/>
  <c r="L8" i="160"/>
  <c r="J5" i="159"/>
  <c r="L11" i="160"/>
  <c r="K12" i="159"/>
  <c r="K6" i="159"/>
  <c r="L15" i="160"/>
  <c r="L9" i="160"/>
  <c r="L7" i="160"/>
  <c r="J7" i="159"/>
  <c r="L14" i="160"/>
  <c r="K15" i="160"/>
  <c r="K11" i="160"/>
  <c r="K7" i="159" l="1"/>
  <c r="L13" i="160"/>
  <c r="K5" i="159"/>
  <c r="L17" i="160"/>
  <c r="I13" i="108" l="1"/>
  <c r="J14" i="108"/>
  <c r="J13" i="108" s="1"/>
  <c r="J7" i="108"/>
  <c r="J6" i="108"/>
  <c r="J13" i="9" l="1"/>
  <c r="I12" i="9"/>
  <c r="J12" i="9" s="1"/>
  <c r="H6" i="114" l="1"/>
  <c r="J7" i="7"/>
  <c r="J9" i="7" l="1"/>
  <c r="J12" i="7"/>
  <c r="J19" i="7" l="1"/>
  <c r="J8" i="9" l="1"/>
  <c r="J8" i="118" l="1"/>
  <c r="K8" i="118" s="1"/>
  <c r="J10" i="118"/>
  <c r="K10" i="118" s="1"/>
  <c r="J6" i="118"/>
  <c r="I6" i="114"/>
  <c r="I8" i="113"/>
  <c r="K6" i="118" l="1"/>
  <c r="K6" i="108" l="1"/>
  <c r="J8" i="108"/>
  <c r="K8" i="108" s="1"/>
  <c r="K7" i="108"/>
  <c r="J9" i="108"/>
  <c r="K9" i="108" s="1"/>
  <c r="J10" i="108"/>
  <c r="J11" i="108"/>
  <c r="K11" i="108" s="1"/>
  <c r="J12" i="108"/>
  <c r="K12" i="108" s="1"/>
  <c r="I14" i="113"/>
  <c r="G13" i="108"/>
  <c r="G15" i="108" s="1"/>
  <c r="H13" i="108"/>
  <c r="F13" i="108"/>
  <c r="I20" i="107"/>
  <c r="K12" i="105"/>
  <c r="K13" i="105"/>
  <c r="K8" i="105"/>
  <c r="K8" i="115"/>
  <c r="L8" i="115" s="1"/>
  <c r="J7" i="120"/>
  <c r="K7" i="120" s="1"/>
  <c r="K7" i="118"/>
  <c r="K6" i="117"/>
  <c r="J11" i="120"/>
  <c r="K11" i="120" s="1"/>
  <c r="J10" i="120"/>
  <c r="K10" i="120" s="1"/>
  <c r="J8" i="120"/>
  <c r="K8" i="120" s="1"/>
  <c r="K15" i="115"/>
  <c r="L15" i="115" s="1"/>
  <c r="I10" i="113"/>
  <c r="I11" i="113"/>
  <c r="I13" i="113"/>
  <c r="J11" i="109"/>
  <c r="J10" i="109"/>
  <c r="J8" i="109"/>
  <c r="J17" i="7"/>
  <c r="J16" i="7"/>
  <c r="J18" i="117"/>
  <c r="K18" i="117" s="1"/>
  <c r="J17" i="117"/>
  <c r="K17" i="117" s="1"/>
  <c r="J16" i="117"/>
  <c r="J12" i="117"/>
  <c r="K12" i="117" s="1"/>
  <c r="J11" i="117"/>
  <c r="K11" i="117" s="1"/>
  <c r="J10" i="117"/>
  <c r="K10" i="117" s="1"/>
  <c r="J9" i="117"/>
  <c r="K9" i="117" s="1"/>
  <c r="J8" i="117"/>
  <c r="K8" i="117" s="1"/>
  <c r="J7" i="117"/>
  <c r="I11" i="9"/>
  <c r="K16" i="115"/>
  <c r="K13" i="115"/>
  <c r="L13" i="115" s="1"/>
  <c r="K12" i="115"/>
  <c r="L12" i="115" s="1"/>
  <c r="L11" i="115"/>
  <c r="L10" i="115"/>
  <c r="K7" i="115"/>
  <c r="L6" i="115"/>
  <c r="I11" i="114"/>
  <c r="H10" i="114"/>
  <c r="H8" i="114"/>
  <c r="I8" i="114" s="1"/>
  <c r="H7" i="114"/>
  <c r="J15" i="7"/>
  <c r="J14" i="7"/>
  <c r="J13" i="7"/>
  <c r="J10" i="7"/>
  <c r="H7" i="121"/>
  <c r="E14" i="117"/>
  <c r="I5" i="114"/>
  <c r="H5" i="114"/>
  <c r="J6" i="7"/>
  <c r="J20" i="7" l="1"/>
  <c r="H10" i="121"/>
  <c r="J12" i="109"/>
  <c r="J21" i="107"/>
  <c r="K7" i="117"/>
  <c r="L7" i="115"/>
  <c r="I10" i="114"/>
  <c r="L16" i="115"/>
  <c r="K16" i="117"/>
  <c r="J11" i="9"/>
  <c r="I9" i="113"/>
  <c r="I16" i="113" s="1"/>
  <c r="I7" i="114"/>
  <c r="J14" i="117"/>
  <c r="K14" i="117" s="1"/>
  <c r="K7" i="105"/>
  <c r="K16" i="105" s="1"/>
  <c r="K10" i="108"/>
  <c r="J15" i="108"/>
  <c r="I15" i="108"/>
  <c r="F15" i="108"/>
  <c r="H15" i="108"/>
  <c r="K11" i="105"/>
  <c r="K14" i="108"/>
  <c r="L17" i="115" l="1"/>
  <c r="K13" i="108"/>
  <c r="K15" i="108" l="1"/>
</calcChain>
</file>

<file path=xl/sharedStrings.xml><?xml version="1.0" encoding="utf-8"?>
<sst xmlns="http://schemas.openxmlformats.org/spreadsheetml/2006/main" count="441" uniqueCount="193">
  <si>
    <t>INPEP</t>
  </si>
  <si>
    <t>CARGO</t>
  </si>
  <si>
    <t>I S S S</t>
  </si>
  <si>
    <t>RENTA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</si>
  <si>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</si>
  <si>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</si>
  <si>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</si>
  <si>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</si>
  <si>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</si>
  <si>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</si>
  <si>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</si>
  <si>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</si>
  <si>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</si>
  <si>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</si>
  <si>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</si>
  <si>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</si>
  <si>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</si>
  <si>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</si>
  <si>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</si>
  <si>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</si>
  <si>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</si>
  <si>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</si>
  <si>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</si>
  <si>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</si>
  <si>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</si>
  <si>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</si>
  <si>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</si>
  <si>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</si>
  <si>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</si>
  <si>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</si>
  <si>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</si>
  <si>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</si>
  <si>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</si>
  <si>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</si>
  <si>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</si>
  <si>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Instructora de Cosmetologia</t>
  </si>
  <si>
    <t>Concerje</t>
  </si>
  <si>
    <t>DESARROLLO HUMANO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</si>
  <si>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</si>
  <si>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</si>
  <si>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</si>
  <si>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</si>
  <si>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</si>
  <si>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</si>
  <si>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</si>
  <si>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</si>
  <si>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</si>
  <si>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Instructora de Corte y Confección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</si>
  <si>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</si>
  <si>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</si>
  <si>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</si>
  <si>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</si>
  <si>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</si>
  <si>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</si>
  <si>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</si>
  <si>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</si>
  <si>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</si>
  <si>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</si>
  <si>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</si>
  <si>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</si>
  <si>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</si>
  <si>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</si>
  <si>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</si>
  <si>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</si>
  <si>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</si>
  <si>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</si>
  <si>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</si>
  <si>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</si>
  <si>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</si>
  <si>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</si>
  <si>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</si>
  <si>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</si>
  <si>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</si>
  <si>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</si>
  <si>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</si>
  <si>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</si>
  <si>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</si>
  <si>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</si>
  <si>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</si>
  <si>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</si>
  <si>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</si>
  <si>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</si>
  <si>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</si>
  <si>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Administador</t>
  </si>
  <si>
    <t>Panteonero</t>
  </si>
  <si>
    <t>………………………</t>
  </si>
  <si>
    <t>AFPS CRECER</t>
  </si>
  <si>
    <t>Tesorero Municipal</t>
  </si>
  <si>
    <t>Jefe de UACI</t>
  </si>
  <si>
    <t>ASEO  Y ORNATO PUBLICO</t>
  </si>
  <si>
    <t>Instrutora de Panaderia y Cocina</t>
  </si>
  <si>
    <t>Motorista del camion Recolector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</si>
  <si>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</si>
  <si>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</si>
  <si>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</si>
  <si>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</si>
  <si>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</si>
  <si>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</si>
  <si>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</si>
  <si>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</si>
  <si>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</si>
  <si>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Resposable Ctas Corriente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</si>
  <si>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</si>
  <si>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</si>
  <si>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</si>
  <si>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</si>
  <si>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</si>
  <si>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</si>
  <si>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</si>
  <si>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</si>
  <si>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</si>
  <si>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</si>
  <si>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</si>
  <si>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</si>
  <si>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Tecnico Encargado de Catastro Empresas</t>
  </si>
  <si>
    <t>Jefe de Desarrollo Humano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</si>
  <si>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</si>
  <si>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</si>
  <si>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</si>
  <si>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</si>
  <si>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</si>
  <si>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Encargada de Cementerio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</si>
  <si>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</si>
  <si>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</si>
  <si>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</si>
  <si>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</si>
  <si>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</si>
  <si>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>Juridico Municipal</t>
  </si>
  <si>
    <t xml:space="preserve">  UNIDAD JURIDICA</t>
  </si>
  <si>
    <t xml:space="preserve"> DIRECCION Y ADMINISTRACION SUPERIOR, DESPACHO MUNICIPAL 18-9319-1-0101-2-000-51201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</si>
  <si>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</si>
  <si>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</si>
  <si>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</si>
  <si>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</si>
  <si>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</si>
  <si>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</si>
  <si>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</si>
  <si>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</si>
  <si>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</si>
  <si>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</si>
  <si>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</si>
  <si>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</si>
  <si>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</si>
  <si>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</si>
  <si>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</si>
  <si>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</si>
  <si>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</si>
  <si>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</si>
  <si>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</si>
  <si>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</si>
  <si>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</si>
  <si>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</si>
  <si>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</si>
  <si>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ASISTENTE DE SECRETARIA MUNICIPAL</t>
  </si>
  <si>
    <t>AFP'S CRECER</t>
  </si>
  <si>
    <t>JEFE</t>
  </si>
  <si>
    <t>RENTA 10%</t>
  </si>
  <si>
    <t xml:space="preserve">MOTORISTA </t>
  </si>
  <si>
    <t>19-9319-1-01-02-2-51201      EDUCACION CULTURA Y DEPORTES</t>
  </si>
  <si>
    <t>Jefe</t>
  </si>
  <si>
    <t>Responsable Presupuesto</t>
  </si>
  <si>
    <t xml:space="preserve"> $             -  </t>
  </si>
  <si>
    <t>BANCO AGRICOLA</t>
  </si>
  <si>
    <t>jefa</t>
  </si>
  <si>
    <t>Confrontadora</t>
  </si>
  <si>
    <t>asistente de UACI</t>
  </si>
  <si>
    <t>Auditora Interna</t>
  </si>
  <si>
    <t>SR. HERNAN JOSE TORRES ROMERO</t>
  </si>
  <si>
    <t>SINDICO MPAL</t>
  </si>
  <si>
    <t>LIC. NAHIN ARNELGE FERRUFINO BENITEZ</t>
  </si>
  <si>
    <t>ALCALDE MPAL</t>
  </si>
  <si>
    <t>LICDA. GLORIA ISABEL GONZALEZ</t>
  </si>
  <si>
    <t>CONTADORA MPAL</t>
  </si>
  <si>
    <t xml:space="preserve">LICDA. CARINA PATRICIA FLORES </t>
  </si>
  <si>
    <t>JEFE DE DESARROLLO HUMANO</t>
  </si>
  <si>
    <t>SR. MARIO ALBERTO DIAZ</t>
  </si>
  <si>
    <t>TESORERO MPAL</t>
  </si>
  <si>
    <t>LICDA. CARINA PATRICIA FLORES</t>
  </si>
  <si>
    <t>JEFA DE DESARROLLO HUMANO</t>
  </si>
  <si>
    <t>SR. MARIO ALBERTO  DIAZ</t>
  </si>
  <si>
    <t>LICDO. NAHIN ARNELGE FERRUFINO BENITEZ</t>
  </si>
  <si>
    <t>LICDO. GLORIA ISABEL GONZALEZ</t>
  </si>
  <si>
    <t>CONTADORA MPAL.</t>
  </si>
  <si>
    <t xml:space="preserve">LICO. NAHIN ARNELGE FERRUFINO </t>
  </si>
  <si>
    <t>LICDA. GLORIA  ISABEL GONZALEZ VASQUEZ</t>
  </si>
  <si>
    <t>TESORERO  MPAL.</t>
  </si>
  <si>
    <t>PLANILLA DE SALARIO DE MARZO DE 2019.</t>
  </si>
  <si>
    <t>PLANILLA DE SUELDO DEL MES DE MARZO  2019</t>
  </si>
  <si>
    <t>PLANILLA DE SUELDO  DEL MES DE MARZO 2019</t>
  </si>
  <si>
    <t>TESORERO MPAL.</t>
  </si>
  <si>
    <t>PLANILLA DE SUELDO DEL MES DE MARZO 2019</t>
  </si>
  <si>
    <t>PLANILLA DE SUELDO DE MARZO DE 2019</t>
  </si>
  <si>
    <t>PLANILLA DE SUELDO DEL MES DE MARZO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</si>
</sst>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([$$-409]* #,##0.00_);_([$$-409]* \(#,##0.00\);_([$$-409]* &quot;-&quot;??_);_(@_)"/>
    <numFmt numFmtId="166" formatCode="_-[$$-440A]* #,##0.00_-;\-[$$-440A]* #,##0.00_-;_-[$$-440A]* &quot;-&quot;??_-;_-@_-"/>
  </numFmts>
  <fonts count="1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"/>
      <color theme="1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12.5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sz val="14.5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10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5" fontId="22" fillId="0" borderId="0" xfId="0" applyNumberFormat="1" applyFont="1" applyAlignment="1">
      <alignment vertical="center"/>
    </xf>
    <xf numFmtId="0" fontId="15" fillId="0" borderId="0" xfId="0" applyFont="1"/>
    <xf numFmtId="0" fontId="23" fillId="0" borderId="0" xfId="0" applyFont="1"/>
    <xf numFmtId="0" fontId="15" fillId="0" borderId="0" xfId="0" applyFont="1" applyAlignment="1">
      <alignment horizontal="center"/>
    </xf>
    <xf numFmtId="165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44" fontId="24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/>
    <xf numFmtId="4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52" fillId="0" borderId="0" xfId="0" applyFont="1"/>
    <xf numFmtId="0" fontId="54" fillId="0" borderId="0" xfId="0" applyFont="1" applyAlignment="1">
      <alignment horizontal="center" vertical="center"/>
    </xf>
    <xf numFmtId="0" fontId="54" fillId="0" borderId="0" xfId="0" applyFont="1"/>
    <xf numFmtId="0" fontId="55" fillId="0" borderId="0" xfId="0" applyFont="1"/>
    <xf numFmtId="165" fontId="17" fillId="0" borderId="7" xfId="0" applyNumberFormat="1" applyFont="1" applyBorder="1" applyAlignment="1">
      <alignment horizontal="center" vertical="center"/>
    </xf>
    <xf numFmtId="165" fontId="26" fillId="0" borderId="8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7" fillId="0" borderId="0" xfId="0" applyFont="1"/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8" fillId="0" borderId="0" xfId="0" applyFont="1" applyAlignment="1">
      <alignment vertical="center"/>
    </xf>
    <xf numFmtId="165" fontId="58" fillId="0" borderId="0" xfId="0" applyNumberFormat="1" applyFont="1" applyAlignment="1">
      <alignment vertical="center"/>
    </xf>
    <xf numFmtId="0" fontId="29" fillId="0" borderId="0" xfId="0" applyFont="1"/>
    <xf numFmtId="0" fontId="35" fillId="0" borderId="0" xfId="0" applyFont="1"/>
    <xf numFmtId="0" fontId="61" fillId="0" borderId="0" xfId="0" applyFont="1"/>
    <xf numFmtId="0" fontId="63" fillId="0" borderId="0" xfId="0" applyFont="1"/>
    <xf numFmtId="0" fontId="59" fillId="0" borderId="0" xfId="0" applyFont="1"/>
    <xf numFmtId="44" fontId="58" fillId="3" borderId="6" xfId="0" applyNumberFormat="1" applyFont="1" applyFill="1" applyBorder="1" applyAlignment="1">
      <alignment vertical="center"/>
    </xf>
    <xf numFmtId="44" fontId="65" fillId="0" borderId="0" xfId="0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/>
    <xf numFmtId="165" fontId="66" fillId="0" borderId="0" xfId="0" applyNumberFormat="1" applyFont="1"/>
    <xf numFmtId="0" fontId="54" fillId="3" borderId="1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165" fontId="26" fillId="3" borderId="4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8" fillId="0" borderId="0" xfId="0" applyFont="1"/>
    <xf numFmtId="0" fontId="26" fillId="0" borderId="17" xfId="0" applyFont="1" applyBorder="1" applyAlignment="1">
      <alignment horizontal="center" vertical="center"/>
    </xf>
    <xf numFmtId="165" fontId="26" fillId="0" borderId="19" xfId="0" applyNumberFormat="1" applyFont="1" applyBorder="1" applyAlignment="1">
      <alignment vertical="center"/>
    </xf>
    <xf numFmtId="165" fontId="26" fillId="3" borderId="20" xfId="0" applyNumberFormat="1" applyFont="1" applyFill="1" applyBorder="1" applyAlignment="1">
      <alignment vertical="center"/>
    </xf>
    <xf numFmtId="0" fontId="58" fillId="0" borderId="21" xfId="0" applyFont="1" applyBorder="1" applyAlignment="1">
      <alignment horizontal="center" vertical="center"/>
    </xf>
    <xf numFmtId="165" fontId="58" fillId="0" borderId="0" xfId="0" applyNumberFormat="1" applyFont="1" applyAlignment="1">
      <alignment horizontal="center"/>
    </xf>
    <xf numFmtId="0" fontId="26" fillId="0" borderId="22" xfId="0" applyFont="1" applyBorder="1" applyAlignment="1">
      <alignment horizontal="center" vertical="center"/>
    </xf>
    <xf numFmtId="165" fontId="14" fillId="3" borderId="20" xfId="0" applyNumberFormat="1" applyFont="1" applyFill="1" applyBorder="1" applyAlignment="1">
      <alignment vertical="center"/>
    </xf>
    <xf numFmtId="44" fontId="14" fillId="3" borderId="20" xfId="0" applyNumberFormat="1" applyFont="1" applyFill="1" applyBorder="1" applyAlignment="1">
      <alignment vertical="center"/>
    </xf>
    <xf numFmtId="44" fontId="14" fillId="3" borderId="4" xfId="0" applyNumberFormat="1" applyFont="1" applyFill="1" applyBorder="1" applyAlignment="1">
      <alignment vertical="center"/>
    </xf>
    <xf numFmtId="0" fontId="0" fillId="3" borderId="0" xfId="0" applyFill="1"/>
    <xf numFmtId="0" fontId="68" fillId="3" borderId="0" xfId="0" applyFont="1" applyFill="1"/>
    <xf numFmtId="0" fontId="18" fillId="3" borderId="4" xfId="0" applyFont="1" applyFill="1" applyBorder="1" applyAlignment="1">
      <alignment horizontal="center" vertical="center" wrapText="1"/>
    </xf>
    <xf numFmtId="165" fontId="52" fillId="0" borderId="0" xfId="0" applyNumberFormat="1" applyFont="1"/>
    <xf numFmtId="165" fontId="69" fillId="3" borderId="4" xfId="0" applyNumberFormat="1" applyFont="1" applyFill="1" applyBorder="1" applyAlignment="1">
      <alignment horizontal="center" vertical="center"/>
    </xf>
    <xf numFmtId="0" fontId="40" fillId="0" borderId="0" xfId="0" applyFont="1"/>
    <xf numFmtId="0" fontId="58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165" fontId="14" fillId="0" borderId="8" xfId="0" applyNumberFormat="1" applyFont="1" applyBorder="1" applyAlignment="1">
      <alignment horizontal="center" vertical="center"/>
    </xf>
    <xf numFmtId="165" fontId="53" fillId="0" borderId="24" xfId="0" applyNumberFormat="1" applyFont="1" applyBorder="1" applyAlignment="1">
      <alignment vertical="center"/>
    </xf>
    <xf numFmtId="44" fontId="44" fillId="0" borderId="1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5" fontId="69" fillId="3" borderId="25" xfId="0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55" fillId="0" borderId="0" xfId="0" applyFont="1" applyAlignment="1">
      <alignment horizontal="center"/>
    </xf>
    <xf numFmtId="165" fontId="14" fillId="0" borderId="26" xfId="0" applyNumberFormat="1" applyFont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wrapText="1"/>
    </xf>
    <xf numFmtId="165" fontId="26" fillId="3" borderId="26" xfId="0" applyNumberFormat="1" applyFont="1" applyFill="1" applyBorder="1" applyAlignment="1">
      <alignment vertical="center"/>
    </xf>
    <xf numFmtId="44" fontId="26" fillId="3" borderId="4" xfId="0" applyNumberFormat="1" applyFont="1" applyFill="1" applyBorder="1" applyAlignment="1">
      <alignment vertical="center"/>
    </xf>
    <xf numFmtId="165" fontId="58" fillId="0" borderId="0" xfId="0" applyNumberFormat="1" applyFont="1"/>
    <xf numFmtId="165" fontId="69" fillId="3" borderId="26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wrapText="1"/>
    </xf>
    <xf numFmtId="165" fontId="30" fillId="4" borderId="4" xfId="0" applyNumberFormat="1" applyFont="1" applyFill="1" applyBorder="1" applyAlignment="1">
      <alignment horizontal="center" vertical="center"/>
    </xf>
    <xf numFmtId="165" fontId="26" fillId="4" borderId="25" xfId="0" applyNumberFormat="1" applyFont="1" applyFill="1" applyBorder="1" applyAlignment="1">
      <alignment vertical="center"/>
    </xf>
    <xf numFmtId="44" fontId="14" fillId="4" borderId="20" xfId="0" applyNumberFormat="1" applyFont="1" applyFill="1" applyBorder="1" applyAlignment="1">
      <alignment vertical="center"/>
    </xf>
    <xf numFmtId="44" fontId="14" fillId="4" borderId="27" xfId="0" applyNumberFormat="1" applyFont="1" applyFill="1" applyBorder="1" applyAlignment="1">
      <alignment vertical="center"/>
    </xf>
    <xf numFmtId="165" fontId="30" fillId="4" borderId="25" xfId="0" applyNumberFormat="1" applyFont="1" applyFill="1" applyBorder="1" applyAlignment="1">
      <alignment horizontal="center" vertical="center"/>
    </xf>
    <xf numFmtId="165" fontId="30" fillId="4" borderId="18" xfId="0" applyNumberFormat="1" applyFont="1" applyFill="1" applyBorder="1" applyAlignment="1">
      <alignment horizontal="center" vertical="center"/>
    </xf>
    <xf numFmtId="165" fontId="36" fillId="0" borderId="13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5" fontId="26" fillId="0" borderId="18" xfId="0" applyNumberFormat="1" applyFont="1" applyBorder="1" applyAlignment="1">
      <alignment horizontal="center" vertical="center"/>
    </xf>
    <xf numFmtId="165" fontId="63" fillId="0" borderId="0" xfId="0" applyNumberFormat="1" applyFont="1"/>
    <xf numFmtId="44" fontId="14" fillId="0" borderId="8" xfId="0" applyNumberFormat="1" applyFont="1" applyBorder="1" applyAlignment="1">
      <alignment horizontal="center" vertical="center"/>
    </xf>
    <xf numFmtId="0" fontId="11" fillId="0" borderId="0" xfId="0" applyFont="1"/>
    <xf numFmtId="165" fontId="14" fillId="0" borderId="4" xfId="0" applyNumberFormat="1" applyFont="1" applyBorder="1" applyAlignment="1">
      <alignment vertical="center"/>
    </xf>
    <xf numFmtId="165" fontId="14" fillId="3" borderId="4" xfId="0" applyNumberFormat="1" applyFont="1" applyFill="1" applyBorder="1" applyAlignment="1">
      <alignment vertical="center"/>
    </xf>
    <xf numFmtId="165" fontId="39" fillId="0" borderId="13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44" fontId="14" fillId="3" borderId="25" xfId="0" applyNumberFormat="1" applyFont="1" applyFill="1" applyBorder="1" applyAlignment="1">
      <alignment vertical="center"/>
    </xf>
    <xf numFmtId="165" fontId="14" fillId="3" borderId="25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165" fontId="75" fillId="0" borderId="0" xfId="0" applyNumberFormat="1" applyFont="1" applyAlignment="1">
      <alignment vertical="center"/>
    </xf>
    <xf numFmtId="0" fontId="76" fillId="0" borderId="0" xfId="0" applyFont="1"/>
    <xf numFmtId="0" fontId="77" fillId="0" borderId="0" xfId="0" applyFont="1"/>
    <xf numFmtId="0" fontId="56" fillId="0" borderId="0" xfId="0" applyFont="1"/>
    <xf numFmtId="165" fontId="78" fillId="0" borderId="0" xfId="0" applyNumberFormat="1" applyFont="1" applyAlignment="1">
      <alignment vertical="center"/>
    </xf>
    <xf numFmtId="0" fontId="80" fillId="0" borderId="0" xfId="0" applyFont="1"/>
    <xf numFmtId="0" fontId="82" fillId="0" borderId="13" xfId="0" applyFont="1" applyBorder="1" applyAlignment="1">
      <alignment horizontal="center" vertical="center" wrapText="1"/>
    </xf>
    <xf numFmtId="165" fontId="83" fillId="0" borderId="0" xfId="0" applyNumberFormat="1" applyFont="1"/>
    <xf numFmtId="0" fontId="84" fillId="0" borderId="0" xfId="0" applyFont="1"/>
    <xf numFmtId="0" fontId="85" fillId="0" borderId="0" xfId="0" applyFont="1"/>
    <xf numFmtId="165" fontId="79" fillId="0" borderId="0" xfId="0" applyNumberFormat="1" applyFont="1"/>
    <xf numFmtId="44" fontId="26" fillId="0" borderId="4" xfId="0" applyNumberFormat="1" applyFont="1" applyBorder="1" applyAlignment="1">
      <alignment horizontal="center" vertical="center"/>
    </xf>
    <xf numFmtId="0" fontId="18" fillId="0" borderId="29" xfId="0" applyFont="1" applyBorder="1"/>
    <xf numFmtId="44" fontId="17" fillId="0" borderId="30" xfId="0" applyNumberFormat="1" applyFont="1" applyBorder="1" applyAlignment="1">
      <alignment horizontal="center"/>
    </xf>
    <xf numFmtId="165" fontId="26" fillId="4" borderId="4" xfId="0" applyNumberFormat="1" applyFont="1" applyFill="1" applyBorder="1" applyAlignment="1">
      <alignment vertical="center"/>
    </xf>
    <xf numFmtId="0" fontId="58" fillId="0" borderId="0" xfId="0" applyFont="1" applyAlignment="1">
      <alignment horizontal="center"/>
    </xf>
    <xf numFmtId="0" fontId="21" fillId="0" borderId="17" xfId="0" applyFont="1" applyBorder="1" applyAlignment="1">
      <alignment horizontal="center" vertical="center"/>
    </xf>
    <xf numFmtId="165" fontId="26" fillId="4" borderId="18" xfId="0" applyNumberFormat="1" applyFont="1" applyFill="1" applyBorder="1" applyAlignment="1">
      <alignment vertical="center"/>
    </xf>
    <xf numFmtId="165" fontId="26" fillId="3" borderId="18" xfId="0" applyNumberFormat="1" applyFont="1" applyFill="1" applyBorder="1" applyAlignment="1">
      <alignment vertical="center"/>
    </xf>
    <xf numFmtId="165" fontId="26" fillId="3" borderId="19" xfId="0" applyNumberFormat="1" applyFont="1" applyFill="1" applyBorder="1" applyAlignment="1">
      <alignment vertical="center"/>
    </xf>
    <xf numFmtId="165" fontId="26" fillId="3" borderId="25" xfId="0" applyNumberFormat="1" applyFont="1" applyFill="1" applyBorder="1" applyAlignment="1">
      <alignment vertical="center"/>
    </xf>
    <xf numFmtId="165" fontId="26" fillId="0" borderId="6" xfId="0" applyNumberFormat="1" applyFont="1" applyBorder="1" applyAlignment="1">
      <alignment vertical="center"/>
    </xf>
    <xf numFmtId="165" fontId="26" fillId="3" borderId="6" xfId="0" applyNumberFormat="1" applyFont="1" applyFill="1" applyBorder="1" applyAlignment="1">
      <alignment vertical="center"/>
    </xf>
    <xf numFmtId="44" fontId="14" fillId="4" borderId="25" xfId="0" applyNumberFormat="1" applyFont="1" applyFill="1" applyBorder="1" applyAlignment="1">
      <alignment vertical="center"/>
    </xf>
    <xf numFmtId="44" fontId="14" fillId="4" borderId="33" xfId="0" applyNumberFormat="1" applyFont="1" applyFill="1" applyBorder="1" applyAlignment="1">
      <alignment vertical="center"/>
    </xf>
    <xf numFmtId="44" fontId="58" fillId="3" borderId="34" xfId="0" applyNumberFormat="1" applyFont="1" applyFill="1" applyBorder="1" applyAlignment="1">
      <alignment vertical="center"/>
    </xf>
    <xf numFmtId="165" fontId="54" fillId="0" borderId="0" xfId="0" applyNumberFormat="1" applyFont="1"/>
    <xf numFmtId="0" fontId="46" fillId="0" borderId="0" xfId="0" applyFont="1" applyAlignment="1">
      <alignment wrapText="1"/>
    </xf>
    <xf numFmtId="165" fontId="55" fillId="0" borderId="0" xfId="0" applyNumberFormat="1" applyFont="1"/>
    <xf numFmtId="0" fontId="86" fillId="0" borderId="22" xfId="0" applyFont="1" applyBorder="1" applyAlignment="1">
      <alignment horizontal="center" vertical="center"/>
    </xf>
    <xf numFmtId="0" fontId="86" fillId="0" borderId="36" xfId="0" applyFont="1" applyBorder="1" applyAlignment="1">
      <alignment horizontal="center" vertical="center"/>
    </xf>
    <xf numFmtId="165" fontId="26" fillId="0" borderId="13" xfId="0" applyNumberFormat="1" applyFont="1" applyBorder="1" applyAlignment="1">
      <alignment horizontal="center" vertical="center"/>
    </xf>
    <xf numFmtId="0" fontId="54" fillId="3" borderId="28" xfId="0" applyFont="1" applyFill="1" applyBorder="1" applyAlignment="1">
      <alignment horizontal="center" vertical="center"/>
    </xf>
    <xf numFmtId="0" fontId="54" fillId="3" borderId="17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/>
    <xf numFmtId="165" fontId="88" fillId="3" borderId="30" xfId="0" applyNumberFormat="1" applyFont="1" applyFill="1" applyBorder="1" applyAlignment="1">
      <alignment vertical="center"/>
    </xf>
    <xf numFmtId="165" fontId="30" fillId="4" borderId="31" xfId="0" applyNumberFormat="1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165" fontId="26" fillId="0" borderId="24" xfId="0" applyNumberFormat="1" applyFont="1" applyBorder="1" applyAlignment="1">
      <alignment vertical="center"/>
    </xf>
    <xf numFmtId="0" fontId="87" fillId="3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86" fillId="0" borderId="11" xfId="0" applyFont="1" applyBorder="1" applyAlignment="1">
      <alignment horizontal="center" vertical="center"/>
    </xf>
    <xf numFmtId="165" fontId="52" fillId="0" borderId="0" xfId="0" applyNumberFormat="1" applyFont="1" applyAlignment="1">
      <alignment horizontal="center"/>
    </xf>
    <xf numFmtId="165" fontId="26" fillId="0" borderId="20" xfId="0" applyNumberFormat="1" applyFont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165" fontId="26" fillId="3" borderId="31" xfId="0" applyNumberFormat="1" applyFont="1" applyFill="1" applyBorder="1" applyAlignment="1">
      <alignment vertical="center"/>
    </xf>
    <xf numFmtId="44" fontId="27" fillId="3" borderId="20" xfId="0" applyNumberFormat="1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165" fontId="69" fillId="5" borderId="31" xfId="0" applyNumberFormat="1" applyFont="1" applyFill="1" applyBorder="1" applyAlignment="1">
      <alignment horizontal="center" vertical="center"/>
    </xf>
    <xf numFmtId="165" fontId="56" fillId="4" borderId="39" xfId="0" applyNumberFormat="1" applyFont="1" applyFill="1" applyBorder="1" applyAlignment="1">
      <alignment horizontal="center" vertical="center"/>
    </xf>
    <xf numFmtId="165" fontId="69" fillId="3" borderId="31" xfId="0" applyNumberFormat="1" applyFont="1" applyFill="1" applyBorder="1" applyAlignment="1">
      <alignment horizontal="center" vertical="center"/>
    </xf>
    <xf numFmtId="44" fontId="58" fillId="0" borderId="0" xfId="0" applyNumberFormat="1" applyFont="1"/>
    <xf numFmtId="44" fontId="40" fillId="0" borderId="0" xfId="0" applyNumberFormat="1" applyFont="1"/>
    <xf numFmtId="44" fontId="42" fillId="0" borderId="0" xfId="0" applyNumberFormat="1" applyFont="1"/>
    <xf numFmtId="165" fontId="69" fillId="5" borderId="20" xfId="0" applyNumberFormat="1" applyFont="1" applyFill="1" applyBorder="1" applyAlignment="1">
      <alignment horizontal="center" vertical="center"/>
    </xf>
    <xf numFmtId="44" fontId="8" fillId="0" borderId="20" xfId="0" applyNumberFormat="1" applyFont="1" applyBorder="1" applyAlignment="1">
      <alignment horizontal="center" vertical="center"/>
    </xf>
    <xf numFmtId="44" fontId="65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44" fontId="52" fillId="3" borderId="6" xfId="0" applyNumberFormat="1" applyFont="1" applyFill="1" applyBorder="1" applyAlignment="1">
      <alignment horizontal="center" vertical="center"/>
    </xf>
    <xf numFmtId="0" fontId="63" fillId="0" borderId="12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63" fillId="3" borderId="13" xfId="0" applyFont="1" applyFill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5" fontId="26" fillId="3" borderId="8" xfId="0" applyNumberFormat="1" applyFont="1" applyFill="1" applyBorder="1" applyAlignment="1">
      <alignment vertical="center"/>
    </xf>
    <xf numFmtId="44" fontId="28" fillId="0" borderId="31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165" fontId="26" fillId="3" borderId="40" xfId="0" applyNumberFormat="1" applyFont="1" applyFill="1" applyBorder="1" applyAlignment="1">
      <alignment vertical="center"/>
    </xf>
    <xf numFmtId="165" fontId="26" fillId="3" borderId="37" xfId="0" applyNumberFormat="1" applyFont="1" applyFill="1" applyBorder="1" applyAlignment="1">
      <alignment vertical="center"/>
    </xf>
    <xf numFmtId="165" fontId="26" fillId="3" borderId="41" xfId="0" applyNumberFormat="1" applyFont="1" applyFill="1" applyBorder="1" applyAlignment="1">
      <alignment vertical="center"/>
    </xf>
    <xf numFmtId="44" fontId="14" fillId="0" borderId="4" xfId="0" applyNumberFormat="1" applyFont="1" applyBorder="1" applyAlignment="1">
      <alignment vertical="center"/>
    </xf>
    <xf numFmtId="165" fontId="86" fillId="3" borderId="0" xfId="0" applyNumberFormat="1" applyFont="1" applyFill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65" fontId="91" fillId="0" borderId="20" xfId="0" applyNumberFormat="1" applyFont="1" applyBorder="1" applyAlignment="1">
      <alignment vertical="center"/>
    </xf>
    <xf numFmtId="44" fontId="92" fillId="4" borderId="20" xfId="0" applyNumberFormat="1" applyFont="1" applyFill="1" applyBorder="1" applyAlignment="1">
      <alignment vertical="center"/>
    </xf>
    <xf numFmtId="44" fontId="92" fillId="4" borderId="27" xfId="0" applyNumberFormat="1" applyFont="1" applyFill="1" applyBorder="1" applyAlignment="1">
      <alignment vertical="center"/>
    </xf>
    <xf numFmtId="44" fontId="91" fillId="3" borderId="20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horizontal="center" vertical="center"/>
    </xf>
    <xf numFmtId="44" fontId="92" fillId="4" borderId="4" xfId="0" applyNumberFormat="1" applyFont="1" applyFill="1" applyBorder="1" applyAlignment="1">
      <alignment vertical="center"/>
    </xf>
    <xf numFmtId="165" fontId="91" fillId="0" borderId="4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/>
    </xf>
    <xf numFmtId="0" fontId="20" fillId="3" borderId="0" xfId="0" applyFont="1" applyFill="1" applyAlignment="1">
      <alignment vertical="center"/>
    </xf>
    <xf numFmtId="0" fontId="54" fillId="5" borderId="11" xfId="0" applyFont="1" applyFill="1" applyBorder="1" applyAlignment="1">
      <alignment horizontal="center" vertical="center"/>
    </xf>
    <xf numFmtId="44" fontId="52" fillId="3" borderId="9" xfId="0" applyNumberFormat="1" applyFont="1" applyFill="1" applyBorder="1" applyAlignment="1">
      <alignment horizontal="center" vertical="center"/>
    </xf>
    <xf numFmtId="0" fontId="82" fillId="0" borderId="0" xfId="0" applyFont="1"/>
    <xf numFmtId="0" fontId="93" fillId="0" borderId="0" xfId="0" applyFont="1"/>
    <xf numFmtId="165" fontId="93" fillId="0" borderId="0" xfId="0" applyNumberFormat="1" applyFont="1"/>
    <xf numFmtId="0" fontId="94" fillId="0" borderId="0" xfId="0" applyFont="1"/>
    <xf numFmtId="0" fontId="95" fillId="0" borderId="0" xfId="0" applyFont="1"/>
    <xf numFmtId="0" fontId="75" fillId="0" borderId="0" xfId="0" applyFont="1"/>
    <xf numFmtId="0" fontId="75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90" fillId="0" borderId="3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97" fillId="0" borderId="0" xfId="0" applyFont="1"/>
    <xf numFmtId="0" fontId="98" fillId="0" borderId="0" xfId="0" applyFont="1"/>
    <xf numFmtId="0" fontId="99" fillId="0" borderId="0" xfId="0" applyFont="1"/>
    <xf numFmtId="0" fontId="98" fillId="0" borderId="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44" fontId="7" fillId="0" borderId="0" xfId="0" applyNumberFormat="1" applyFont="1"/>
    <xf numFmtId="0" fontId="2" fillId="3" borderId="0" xfId="0" applyFont="1" applyFill="1"/>
    <xf numFmtId="0" fontId="52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44" fontId="52" fillId="0" borderId="13" xfId="0" applyNumberFormat="1" applyFont="1" applyBorder="1" applyAlignment="1">
      <alignment horizontal="center" vertical="center" wrapText="1"/>
    </xf>
    <xf numFmtId="165" fontId="17" fillId="0" borderId="30" xfId="0" applyNumberFormat="1" applyFont="1" applyBorder="1" applyAlignment="1">
      <alignment horizontal="center" vertical="center"/>
    </xf>
    <xf numFmtId="44" fontId="14" fillId="0" borderId="20" xfId="0" applyNumberFormat="1" applyFont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52" fillId="2" borderId="6" xfId="0" applyFont="1" applyFill="1" applyBorder="1"/>
    <xf numFmtId="0" fontId="50" fillId="3" borderId="6" xfId="0" applyFont="1" applyFill="1" applyBorder="1"/>
    <xf numFmtId="0" fontId="21" fillId="0" borderId="23" xfId="0" applyFont="1" applyBorder="1" applyAlignment="1">
      <alignment horizontal="center" vertical="center"/>
    </xf>
    <xf numFmtId="165" fontId="26" fillId="4" borderId="8" xfId="0" applyNumberFormat="1" applyFont="1" applyFill="1" applyBorder="1" applyAlignment="1">
      <alignment vertical="center"/>
    </xf>
    <xf numFmtId="165" fontId="26" fillId="3" borderId="24" xfId="0" applyNumberFormat="1" applyFont="1" applyFill="1" applyBorder="1" applyAlignment="1">
      <alignment vertical="center"/>
    </xf>
    <xf numFmtId="44" fontId="52" fillId="3" borderId="40" xfId="0" applyNumberFormat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wrapText="1"/>
    </xf>
    <xf numFmtId="0" fontId="48" fillId="0" borderId="0" xfId="0" applyFont="1"/>
    <xf numFmtId="165" fontId="26" fillId="3" borderId="34" xfId="0" applyNumberFormat="1" applyFont="1" applyFill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1" fillId="0" borderId="17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/>
    </xf>
    <xf numFmtId="165" fontId="26" fillId="0" borderId="20" xfId="0" applyNumberFormat="1" applyFont="1" applyBorder="1" applyAlignment="1">
      <alignment vertical="center"/>
    </xf>
    <xf numFmtId="165" fontId="26" fillId="0" borderId="9" xfId="0" applyNumberFormat="1" applyFont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44" fontId="14" fillId="3" borderId="4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44" fontId="21" fillId="3" borderId="4" xfId="0" applyNumberFormat="1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61" fillId="3" borderId="18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44" fontId="14" fillId="3" borderId="25" xfId="0" applyNumberFormat="1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 wrapText="1"/>
    </xf>
    <xf numFmtId="44" fontId="26" fillId="3" borderId="13" xfId="0" applyNumberFormat="1" applyFont="1" applyFill="1" applyBorder="1" applyAlignment="1">
      <alignment horizontal="center" vertical="center"/>
    </xf>
    <xf numFmtId="165" fontId="26" fillId="4" borderId="13" xfId="0" applyNumberFormat="1" applyFont="1" applyFill="1" applyBorder="1" applyAlignment="1">
      <alignment horizontal="center" vertical="center"/>
    </xf>
    <xf numFmtId="0" fontId="61" fillId="3" borderId="25" xfId="0" applyFont="1" applyFill="1" applyBorder="1" applyAlignment="1">
      <alignment horizontal="center" vertical="center" wrapText="1"/>
    </xf>
    <xf numFmtId="44" fontId="69" fillId="5" borderId="20" xfId="0" applyNumberFormat="1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44" fontId="26" fillId="3" borderId="8" xfId="0" applyNumberFormat="1" applyFont="1" applyFill="1" applyBorder="1" applyAlignment="1">
      <alignment vertical="center"/>
    </xf>
    <xf numFmtId="44" fontId="26" fillId="3" borderId="18" xfId="0" applyNumberFormat="1" applyFont="1" applyFill="1" applyBorder="1" applyAlignment="1">
      <alignment vertical="center"/>
    </xf>
    <xf numFmtId="0" fontId="61" fillId="3" borderId="26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44" fontId="30" fillId="3" borderId="31" xfId="0" applyNumberFormat="1" applyFont="1" applyFill="1" applyBorder="1" applyAlignment="1">
      <alignment horizontal="center" vertical="center"/>
    </xf>
    <xf numFmtId="0" fontId="54" fillId="3" borderId="36" xfId="0" applyFont="1" applyFill="1" applyBorder="1" applyAlignment="1">
      <alignment horizontal="center" vertical="center"/>
    </xf>
    <xf numFmtId="0" fontId="55" fillId="3" borderId="20" xfId="0" applyFont="1" applyFill="1" applyBorder="1" applyAlignment="1">
      <alignment horizontal="center" vertical="center" wrapText="1"/>
    </xf>
    <xf numFmtId="44" fontId="65" fillId="3" borderId="9" xfId="0" applyNumberFormat="1" applyFont="1" applyFill="1" applyBorder="1" applyAlignment="1">
      <alignment horizontal="center" vertical="center"/>
    </xf>
    <xf numFmtId="44" fontId="65" fillId="3" borderId="6" xfId="0" applyNumberFormat="1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165" fontId="31" fillId="0" borderId="13" xfId="0" applyNumberFormat="1" applyFont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87" fillId="3" borderId="42" xfId="0" applyFont="1" applyFill="1" applyBorder="1" applyAlignment="1">
      <alignment horizontal="center" vertical="center"/>
    </xf>
    <xf numFmtId="0" fontId="87" fillId="3" borderId="48" xfId="0" applyFont="1" applyFill="1" applyBorder="1" applyAlignment="1">
      <alignment horizontal="center" vertical="center"/>
    </xf>
    <xf numFmtId="44" fontId="26" fillId="3" borderId="25" xfId="0" applyNumberFormat="1" applyFont="1" applyFill="1" applyBorder="1" applyAlignment="1">
      <alignment vertical="center"/>
    </xf>
    <xf numFmtId="165" fontId="26" fillId="0" borderId="18" xfId="0" applyNumberFormat="1" applyFont="1" applyBorder="1" applyAlignment="1">
      <alignment vertical="center"/>
    </xf>
    <xf numFmtId="165" fontId="26" fillId="3" borderId="49" xfId="0" applyNumberFormat="1" applyFont="1" applyFill="1" applyBorder="1" applyAlignment="1">
      <alignment vertical="center"/>
    </xf>
    <xf numFmtId="165" fontId="69" fillId="3" borderId="18" xfId="0" applyNumberFormat="1" applyFont="1" applyFill="1" applyBorder="1" applyAlignment="1">
      <alignment horizontal="center" vertical="center"/>
    </xf>
    <xf numFmtId="165" fontId="26" fillId="3" borderId="47" xfId="0" applyNumberFormat="1" applyFont="1" applyFill="1" applyBorder="1" applyAlignment="1">
      <alignment vertical="center"/>
    </xf>
    <xf numFmtId="0" fontId="53" fillId="3" borderId="17" xfId="0" applyFont="1" applyFill="1" applyBorder="1" applyAlignment="1">
      <alignment horizontal="center" vertical="center"/>
    </xf>
    <xf numFmtId="165" fontId="30" fillId="5" borderId="18" xfId="0" applyNumberFormat="1" applyFont="1" applyFill="1" applyBorder="1" applyAlignment="1">
      <alignment horizontal="center" vertical="center"/>
    </xf>
    <xf numFmtId="165" fontId="102" fillId="0" borderId="4" xfId="0" applyNumberFormat="1" applyFont="1" applyBorder="1" applyAlignment="1">
      <alignment horizontal="center" vertical="center"/>
    </xf>
    <xf numFmtId="165" fontId="37" fillId="0" borderId="4" xfId="0" applyNumberFormat="1" applyFont="1" applyBorder="1" applyAlignment="1">
      <alignment horizontal="center" vertical="center"/>
    </xf>
    <xf numFmtId="44" fontId="37" fillId="0" borderId="4" xfId="0" applyNumberFormat="1" applyFont="1" applyBorder="1" applyAlignment="1">
      <alignment horizontal="center" vertical="center"/>
    </xf>
    <xf numFmtId="44" fontId="37" fillId="3" borderId="20" xfId="0" applyNumberFormat="1" applyFont="1" applyFill="1" applyBorder="1" applyAlignment="1">
      <alignment horizontal="center" vertical="center"/>
    </xf>
    <xf numFmtId="165" fontId="102" fillId="0" borderId="20" xfId="0" applyNumberFormat="1" applyFont="1" applyBorder="1" applyAlignment="1">
      <alignment horizontal="center" vertical="center"/>
    </xf>
    <xf numFmtId="165" fontId="37" fillId="0" borderId="20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165" fontId="54" fillId="0" borderId="18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44" fontId="26" fillId="0" borderId="20" xfId="0" applyNumberFormat="1" applyFont="1" applyBorder="1" applyAlignment="1">
      <alignment horizontal="center" vertical="center"/>
    </xf>
    <xf numFmtId="165" fontId="56" fillId="0" borderId="20" xfId="0" applyNumberFormat="1" applyFont="1" applyBorder="1" applyAlignment="1">
      <alignment vertical="center"/>
    </xf>
    <xf numFmtId="165" fontId="56" fillId="0" borderId="4" xfId="0" applyNumberFormat="1" applyFont="1" applyBorder="1" applyAlignment="1">
      <alignment vertical="center"/>
    </xf>
    <xf numFmtId="0" fontId="61" fillId="0" borderId="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4" fontId="26" fillId="0" borderId="25" xfId="0" applyNumberFormat="1" applyFont="1" applyBorder="1" applyAlignment="1">
      <alignment vertical="center"/>
    </xf>
    <xf numFmtId="165" fontId="26" fillId="0" borderId="25" xfId="0" applyNumberFormat="1" applyFont="1" applyBorder="1" applyAlignment="1">
      <alignment vertical="center"/>
    </xf>
    <xf numFmtId="0" fontId="96" fillId="0" borderId="34" xfId="0" applyFont="1" applyBorder="1" applyAlignment="1">
      <alignment horizontal="center" vertical="center"/>
    </xf>
    <xf numFmtId="44" fontId="26" fillId="0" borderId="20" xfId="0" applyNumberFormat="1" applyFont="1" applyBorder="1" applyAlignment="1">
      <alignment vertical="center"/>
    </xf>
    <xf numFmtId="0" fontId="77" fillId="0" borderId="28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5" fontId="14" fillId="0" borderId="20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91" fillId="0" borderId="0" xfId="0" applyFont="1"/>
    <xf numFmtId="0" fontId="86" fillId="3" borderId="28" xfId="0" applyFont="1" applyFill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165" fontId="37" fillId="3" borderId="8" xfId="0" applyNumberFormat="1" applyFont="1" applyFill="1" applyBorder="1" applyAlignment="1">
      <alignment horizontal="center" vertical="center"/>
    </xf>
    <xf numFmtId="165" fontId="37" fillId="4" borderId="8" xfId="0" applyNumberFormat="1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44" fontId="30" fillId="3" borderId="20" xfId="0" applyNumberFormat="1" applyFont="1" applyFill="1" applyBorder="1" applyAlignment="1">
      <alignment horizontal="center" vertical="center" wrapText="1"/>
    </xf>
    <xf numFmtId="165" fontId="37" fillId="3" borderId="20" xfId="0" applyNumberFormat="1" applyFont="1" applyFill="1" applyBorder="1" applyAlignment="1">
      <alignment horizontal="center" vertical="center"/>
    </xf>
    <xf numFmtId="165" fontId="102" fillId="4" borderId="20" xfId="0" applyNumberFormat="1" applyFont="1" applyFill="1" applyBorder="1" applyAlignment="1">
      <alignment horizontal="center" vertical="center"/>
    </xf>
    <xf numFmtId="165" fontId="102" fillId="3" borderId="20" xfId="0" applyNumberFormat="1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44" fontId="9" fillId="0" borderId="0" xfId="0" applyNumberFormat="1" applyFont="1"/>
    <xf numFmtId="165" fontId="9" fillId="0" borderId="0" xfId="0" applyNumberFormat="1" applyFont="1"/>
    <xf numFmtId="44" fontId="63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104" fillId="0" borderId="28" xfId="0" applyFont="1" applyBorder="1" applyAlignment="1">
      <alignment horizontal="center" vertical="center"/>
    </xf>
    <xf numFmtId="44" fontId="105" fillId="3" borderId="25" xfId="0" applyNumberFormat="1" applyFont="1" applyFill="1" applyBorder="1" applyAlignment="1">
      <alignment horizontal="center" vertical="center"/>
    </xf>
    <xf numFmtId="165" fontId="105" fillId="4" borderId="25" xfId="0" applyNumberFormat="1" applyFont="1" applyFill="1" applyBorder="1" applyAlignment="1">
      <alignment horizontal="center" vertical="center"/>
    </xf>
    <xf numFmtId="165" fontId="105" fillId="0" borderId="25" xfId="0" applyNumberFormat="1" applyFont="1" applyBorder="1" applyAlignment="1">
      <alignment horizontal="center" vertical="center"/>
    </xf>
    <xf numFmtId="44" fontId="105" fillId="3" borderId="4" xfId="0" applyNumberFormat="1" applyFont="1" applyFill="1" applyBorder="1" applyAlignment="1">
      <alignment horizontal="center" vertical="center"/>
    </xf>
    <xf numFmtId="165" fontId="105" fillId="4" borderId="4" xfId="0" applyNumberFormat="1" applyFont="1" applyFill="1" applyBorder="1" applyAlignment="1">
      <alignment horizontal="center" vertical="center"/>
    </xf>
    <xf numFmtId="165" fontId="105" fillId="3" borderId="4" xfId="0" applyNumberFormat="1" applyFont="1" applyFill="1" applyBorder="1" applyAlignment="1">
      <alignment horizontal="center" vertical="center"/>
    </xf>
    <xf numFmtId="165" fontId="105" fillId="0" borderId="4" xfId="0" applyNumberFormat="1" applyFont="1" applyBorder="1" applyAlignment="1">
      <alignment horizontal="center" vertical="center"/>
    </xf>
    <xf numFmtId="165" fontId="106" fillId="3" borderId="20" xfId="0" applyNumberFormat="1" applyFont="1" applyFill="1" applyBorder="1" applyAlignment="1">
      <alignment horizontal="center" vertical="center"/>
    </xf>
    <xf numFmtId="165" fontId="106" fillId="3" borderId="20" xfId="0" applyNumberFormat="1" applyFont="1" applyFill="1" applyBorder="1" applyAlignment="1">
      <alignment vertical="center"/>
    </xf>
    <xf numFmtId="165" fontId="106" fillId="0" borderId="20" xfId="0" applyNumberFormat="1" applyFont="1" applyBorder="1" applyAlignment="1">
      <alignment vertical="center"/>
    </xf>
    <xf numFmtId="165" fontId="106" fillId="3" borderId="4" xfId="0" applyNumberFormat="1" applyFont="1" applyFill="1" applyBorder="1" applyAlignment="1">
      <alignment horizontal="center" vertical="center"/>
    </xf>
    <xf numFmtId="165" fontId="106" fillId="3" borderId="4" xfId="0" applyNumberFormat="1" applyFont="1" applyFill="1" applyBorder="1" applyAlignment="1">
      <alignment vertical="center"/>
    </xf>
    <xf numFmtId="165" fontId="106" fillId="0" borderId="4" xfId="0" applyNumberFormat="1" applyFont="1" applyBorder="1" applyAlignment="1">
      <alignment vertical="center"/>
    </xf>
    <xf numFmtId="44" fontId="107" fillId="3" borderId="4" xfId="0" applyNumberFormat="1" applyFont="1" applyFill="1" applyBorder="1" applyAlignment="1">
      <alignment horizontal="center" vertical="center"/>
    </xf>
    <xf numFmtId="165" fontId="107" fillId="4" borderId="4" xfId="0" applyNumberFormat="1" applyFont="1" applyFill="1" applyBorder="1" applyAlignment="1">
      <alignment horizontal="center" vertical="center"/>
    </xf>
    <xf numFmtId="165" fontId="107" fillId="3" borderId="4" xfId="0" applyNumberFormat="1" applyFont="1" applyFill="1" applyBorder="1" applyAlignment="1">
      <alignment horizontal="center" vertical="center"/>
    </xf>
    <xf numFmtId="44" fontId="108" fillId="3" borderId="4" xfId="0" applyNumberFormat="1" applyFont="1" applyFill="1" applyBorder="1" applyAlignment="1">
      <alignment vertical="center"/>
    </xf>
    <xf numFmtId="44" fontId="109" fillId="0" borderId="4" xfId="0" applyNumberFormat="1" applyFont="1" applyBorder="1" applyAlignment="1">
      <alignment vertical="center"/>
    </xf>
    <xf numFmtId="44" fontId="110" fillId="4" borderId="4" xfId="0" applyNumberFormat="1" applyFont="1" applyFill="1" applyBorder="1" applyAlignment="1">
      <alignment vertical="center"/>
    </xf>
    <xf numFmtId="44" fontId="111" fillId="0" borderId="20" xfId="0" applyNumberFormat="1" applyFont="1" applyBorder="1" applyAlignment="1">
      <alignment vertical="center"/>
    </xf>
    <xf numFmtId="44" fontId="41" fillId="0" borderId="13" xfId="0" applyNumberFormat="1" applyFont="1" applyBorder="1" applyAlignment="1">
      <alignment vertical="center"/>
    </xf>
    <xf numFmtId="165" fontId="45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vertical="center"/>
    </xf>
    <xf numFmtId="165" fontId="45" fillId="0" borderId="8" xfId="0" applyNumberFormat="1" applyFont="1" applyBorder="1" applyAlignment="1">
      <alignment horizontal="center" vertical="center"/>
    </xf>
    <xf numFmtId="165" fontId="37" fillId="0" borderId="8" xfId="0" applyNumberFormat="1" applyFont="1" applyBorder="1" applyAlignment="1">
      <alignment horizontal="center" vertical="center"/>
    </xf>
    <xf numFmtId="165" fontId="112" fillId="0" borderId="13" xfId="0" applyNumberFormat="1" applyFont="1" applyBorder="1" applyAlignment="1">
      <alignment horizontal="center" vertical="center"/>
    </xf>
    <xf numFmtId="44" fontId="54" fillId="0" borderId="8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44" fontId="11" fillId="6" borderId="13" xfId="0" applyNumberFormat="1" applyFont="1" applyFill="1" applyBorder="1" applyAlignment="1">
      <alignment vertical="center"/>
    </xf>
    <xf numFmtId="0" fontId="16" fillId="6" borderId="21" xfId="0" applyFont="1" applyFill="1" applyBorder="1" applyAlignment="1">
      <alignment horizontal="center" vertical="center" wrapText="1"/>
    </xf>
    <xf numFmtId="44" fontId="113" fillId="0" borderId="18" xfId="0" applyNumberFormat="1" applyFont="1" applyBorder="1" applyAlignment="1">
      <alignment vertical="center"/>
    </xf>
    <xf numFmtId="165" fontId="114" fillId="0" borderId="31" xfId="0" applyNumberFormat="1" applyFont="1" applyBorder="1" applyAlignment="1">
      <alignment vertical="center"/>
    </xf>
    <xf numFmtId="165" fontId="114" fillId="0" borderId="32" xfId="0" applyNumberFormat="1" applyFont="1" applyBorder="1" applyAlignment="1">
      <alignment vertical="center"/>
    </xf>
    <xf numFmtId="165" fontId="115" fillId="0" borderId="31" xfId="0" applyNumberFormat="1" applyFont="1" applyBorder="1" applyAlignment="1">
      <alignment horizontal="center" vertical="center"/>
    </xf>
    <xf numFmtId="165" fontId="115" fillId="0" borderId="4" xfId="0" applyNumberFormat="1" applyFont="1" applyBorder="1" applyAlignment="1">
      <alignment horizontal="center" vertical="center"/>
    </xf>
    <xf numFmtId="165" fontId="115" fillId="0" borderId="4" xfId="0" applyNumberFormat="1" applyFont="1" applyBorder="1" applyAlignment="1">
      <alignment vertical="center"/>
    </xf>
    <xf numFmtId="44" fontId="115" fillId="0" borderId="8" xfId="0" applyNumberFormat="1" applyFont="1" applyBorder="1" applyAlignment="1">
      <alignment horizontal="center" vertical="center"/>
    </xf>
    <xf numFmtId="165" fontId="115" fillId="0" borderId="8" xfId="0" applyNumberFormat="1" applyFont="1" applyBorder="1" applyAlignment="1">
      <alignment horizontal="center" vertical="center"/>
    </xf>
    <xf numFmtId="44" fontId="45" fillId="0" borderId="25" xfId="0" applyNumberFormat="1" applyFont="1" applyBorder="1" applyAlignment="1">
      <alignment vertical="center"/>
    </xf>
    <xf numFmtId="165" fontId="45" fillId="0" borderId="25" xfId="0" applyNumberFormat="1" applyFont="1" applyBorder="1" applyAlignment="1">
      <alignment vertical="center"/>
    </xf>
    <xf numFmtId="165" fontId="45" fillId="0" borderId="25" xfId="0" applyNumberFormat="1" applyFont="1" applyBorder="1" applyAlignment="1">
      <alignment horizontal="center" vertical="center"/>
    </xf>
    <xf numFmtId="165" fontId="45" fillId="0" borderId="34" xfId="0" applyNumberFormat="1" applyFont="1" applyBorder="1" applyAlignment="1">
      <alignment horizontal="center" vertical="center"/>
    </xf>
    <xf numFmtId="44" fontId="45" fillId="0" borderId="4" xfId="0" applyNumberFormat="1" applyFont="1" applyBorder="1" applyAlignment="1">
      <alignment vertical="center"/>
    </xf>
    <xf numFmtId="165" fontId="45" fillId="0" borderId="6" xfId="0" applyNumberFormat="1" applyFont="1" applyBorder="1" applyAlignment="1">
      <alignment horizontal="center" vertical="center"/>
    </xf>
    <xf numFmtId="44" fontId="45" fillId="0" borderId="46" xfId="0" applyNumberFormat="1" applyFont="1" applyBorder="1" applyAlignment="1">
      <alignment vertical="center"/>
    </xf>
    <xf numFmtId="165" fontId="45" fillId="0" borderId="20" xfId="0" applyNumberFormat="1" applyFont="1" applyBorder="1" applyAlignment="1">
      <alignment vertical="center"/>
    </xf>
    <xf numFmtId="165" fontId="45" fillId="0" borderId="27" xfId="0" applyNumberFormat="1" applyFont="1" applyBorder="1" applyAlignment="1">
      <alignment vertical="center"/>
    </xf>
    <xf numFmtId="44" fontId="45" fillId="3" borderId="18" xfId="0" applyNumberFormat="1" applyFont="1" applyFill="1" applyBorder="1" applyAlignment="1">
      <alignment vertical="center"/>
    </xf>
    <xf numFmtId="165" fontId="45" fillId="4" borderId="18" xfId="0" applyNumberFormat="1" applyFont="1" applyFill="1" applyBorder="1" applyAlignment="1">
      <alignment vertical="center"/>
    </xf>
    <xf numFmtId="165" fontId="45" fillId="0" borderId="18" xfId="0" applyNumberFormat="1" applyFont="1" applyBorder="1" applyAlignment="1">
      <alignment horizontal="center" vertical="center"/>
    </xf>
    <xf numFmtId="165" fontId="37" fillId="0" borderId="18" xfId="0" applyNumberFormat="1" applyFont="1" applyBorder="1" applyAlignment="1">
      <alignment horizontal="center" vertical="center"/>
    </xf>
    <xf numFmtId="165" fontId="45" fillId="0" borderId="19" xfId="0" applyNumberFormat="1" applyFont="1" applyBorder="1" applyAlignment="1">
      <alignment horizontal="center" vertical="center"/>
    </xf>
    <xf numFmtId="44" fontId="37" fillId="0" borderId="8" xfId="0" applyNumberFormat="1" applyFont="1" applyBorder="1" applyAlignment="1">
      <alignment horizontal="center" vertical="center" wrapText="1"/>
    </xf>
    <xf numFmtId="44" fontId="45" fillId="0" borderId="8" xfId="0" applyNumberFormat="1" applyFont="1" applyBorder="1" applyAlignment="1">
      <alignment vertical="center"/>
    </xf>
    <xf numFmtId="0" fontId="62" fillId="0" borderId="25" xfId="0" applyFont="1" applyBorder="1" applyAlignment="1">
      <alignment horizontal="center" vertical="center" wrapText="1"/>
    </xf>
    <xf numFmtId="44" fontId="62" fillId="0" borderId="25" xfId="0" applyNumberFormat="1" applyFont="1" applyBorder="1" applyAlignment="1">
      <alignment vertical="center"/>
    </xf>
    <xf numFmtId="165" fontId="102" fillId="0" borderId="25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 wrapText="1"/>
    </xf>
    <xf numFmtId="44" fontId="62" fillId="0" borderId="4" xfId="0" applyNumberFormat="1" applyFont="1" applyBorder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165" fontId="37" fillId="0" borderId="4" xfId="0" applyNumberFormat="1" applyFont="1" applyBorder="1" applyAlignment="1">
      <alignment vertical="center"/>
    </xf>
    <xf numFmtId="44" fontId="45" fillId="0" borderId="18" xfId="0" applyNumberFormat="1" applyFont="1" applyBorder="1" applyAlignment="1">
      <alignment vertical="center"/>
    </xf>
    <xf numFmtId="165" fontId="39" fillId="0" borderId="31" xfId="0" applyNumberFormat="1" applyFont="1" applyBorder="1" applyAlignment="1">
      <alignment horizontal="center" vertical="center"/>
    </xf>
    <xf numFmtId="0" fontId="113" fillId="3" borderId="25" xfId="0" applyFont="1" applyFill="1" applyBorder="1" applyAlignment="1">
      <alignment horizontal="center" vertical="center" wrapText="1"/>
    </xf>
    <xf numFmtId="44" fontId="115" fillId="3" borderId="25" xfId="0" applyNumberFormat="1" applyFont="1" applyFill="1" applyBorder="1" applyAlignment="1">
      <alignment horizontal="center" vertical="center"/>
    </xf>
    <xf numFmtId="44" fontId="117" fillId="3" borderId="25" xfId="0" applyNumberFormat="1" applyFont="1" applyFill="1" applyBorder="1" applyAlignment="1">
      <alignment horizontal="center" vertical="center"/>
    </xf>
    <xf numFmtId="44" fontId="117" fillId="0" borderId="25" xfId="0" applyNumberFormat="1" applyFont="1" applyBorder="1" applyAlignment="1">
      <alignment horizontal="center" vertical="center"/>
    </xf>
    <xf numFmtId="165" fontId="117" fillId="0" borderId="25" xfId="0" applyNumberFormat="1" applyFont="1" applyBorder="1" applyAlignment="1">
      <alignment vertical="center"/>
    </xf>
    <xf numFmtId="0" fontId="114" fillId="3" borderId="4" xfId="0" applyFont="1" applyFill="1" applyBorder="1" applyAlignment="1">
      <alignment horizontal="center" vertical="center" wrapText="1"/>
    </xf>
    <xf numFmtId="44" fontId="115" fillId="3" borderId="4" xfId="0" applyNumberFormat="1" applyFont="1" applyFill="1" applyBorder="1" applyAlignment="1">
      <alignment horizontal="center" vertical="center"/>
    </xf>
    <xf numFmtId="165" fontId="115" fillId="5" borderId="4" xfId="0" applyNumberFormat="1" applyFont="1" applyFill="1" applyBorder="1" applyAlignment="1">
      <alignment vertical="center"/>
    </xf>
    <xf numFmtId="165" fontId="115" fillId="4" borderId="4" xfId="0" applyNumberFormat="1" applyFont="1" applyFill="1" applyBorder="1" applyAlignment="1">
      <alignment horizontal="center" vertical="center"/>
    </xf>
    <xf numFmtId="44" fontId="115" fillId="0" borderId="4" xfId="0" applyNumberFormat="1" applyFont="1" applyBorder="1" applyAlignment="1">
      <alignment vertical="center"/>
    </xf>
    <xf numFmtId="165" fontId="117" fillId="0" borderId="4" xfId="0" applyNumberFormat="1" applyFont="1" applyBorder="1" applyAlignment="1">
      <alignment vertical="center"/>
    </xf>
    <xf numFmtId="44" fontId="114" fillId="3" borderId="4" xfId="0" applyNumberFormat="1" applyFont="1" applyFill="1" applyBorder="1" applyAlignment="1">
      <alignment horizontal="center" vertical="center" wrapText="1"/>
    </xf>
    <xf numFmtId="165" fontId="115" fillId="3" borderId="4" xfId="0" applyNumberFormat="1" applyFont="1" applyFill="1" applyBorder="1" applyAlignment="1">
      <alignment horizontal="center" vertical="center"/>
    </xf>
    <xf numFmtId="165" fontId="115" fillId="5" borderId="4" xfId="0" applyNumberFormat="1" applyFont="1" applyFill="1" applyBorder="1" applyAlignment="1">
      <alignment horizontal="center" vertical="center"/>
    </xf>
    <xf numFmtId="44" fontId="114" fillId="3" borderId="18" xfId="0" applyNumberFormat="1" applyFont="1" applyFill="1" applyBorder="1" applyAlignment="1">
      <alignment horizontal="center" vertical="center" wrapText="1"/>
    </xf>
    <xf numFmtId="165" fontId="115" fillId="3" borderId="18" xfId="0" applyNumberFormat="1" applyFont="1" applyFill="1" applyBorder="1" applyAlignment="1">
      <alignment horizontal="center" vertical="center"/>
    </xf>
    <xf numFmtId="165" fontId="115" fillId="4" borderId="18" xfId="0" applyNumberFormat="1" applyFont="1" applyFill="1" applyBorder="1" applyAlignment="1">
      <alignment horizontal="center" vertical="center"/>
    </xf>
    <xf numFmtId="44" fontId="115" fillId="0" borderId="18" xfId="0" applyNumberFormat="1" applyFont="1" applyBorder="1" applyAlignment="1">
      <alignment vertical="center"/>
    </xf>
    <xf numFmtId="165" fontId="115" fillId="0" borderId="18" xfId="0" applyNumberFormat="1" applyFont="1" applyBorder="1" applyAlignment="1">
      <alignment vertical="center"/>
    </xf>
    <xf numFmtId="165" fontId="117" fillId="0" borderId="18" xfId="0" applyNumberFormat="1" applyFont="1" applyBorder="1" applyAlignment="1">
      <alignment vertical="center"/>
    </xf>
    <xf numFmtId="44" fontId="113" fillId="3" borderId="20" xfId="0" applyNumberFormat="1" applyFont="1" applyFill="1" applyBorder="1" applyAlignment="1">
      <alignment horizontal="center" vertical="center" wrapText="1"/>
    </xf>
    <xf numFmtId="44" fontId="115" fillId="3" borderId="20" xfId="0" applyNumberFormat="1" applyFont="1" applyFill="1" applyBorder="1" applyAlignment="1">
      <alignment horizontal="center" vertical="center"/>
    </xf>
    <xf numFmtId="165" fontId="117" fillId="0" borderId="20" xfId="0" applyNumberFormat="1" applyFont="1" applyBorder="1" applyAlignment="1">
      <alignment vertical="center"/>
    </xf>
    <xf numFmtId="165" fontId="117" fillId="0" borderId="27" xfId="0" applyNumberFormat="1" applyFont="1" applyBorder="1" applyAlignment="1">
      <alignment horizontal="center" vertical="center"/>
    </xf>
    <xf numFmtId="165" fontId="117" fillId="0" borderId="27" xfId="0" applyNumberFormat="1" applyFont="1" applyBorder="1" applyAlignment="1">
      <alignment vertical="center"/>
    </xf>
    <xf numFmtId="0" fontId="113" fillId="3" borderId="20" xfId="0" applyFont="1" applyFill="1" applyBorder="1" applyAlignment="1">
      <alignment horizontal="center" vertical="center" wrapText="1"/>
    </xf>
    <xf numFmtId="165" fontId="115" fillId="3" borderId="20" xfId="0" applyNumberFormat="1" applyFont="1" applyFill="1" applyBorder="1" applyAlignment="1">
      <alignment horizontal="center" vertical="center"/>
    </xf>
    <xf numFmtId="165" fontId="117" fillId="0" borderId="20" xfId="0" applyNumberFormat="1" applyFont="1" applyBorder="1" applyAlignment="1">
      <alignment horizontal="center" vertical="center"/>
    </xf>
    <xf numFmtId="165" fontId="115" fillId="0" borderId="43" xfId="0" applyNumberFormat="1" applyFont="1" applyBorder="1" applyAlignment="1">
      <alignment vertical="center"/>
    </xf>
    <xf numFmtId="165" fontId="117" fillId="0" borderId="26" xfId="0" applyNumberFormat="1" applyFont="1" applyBorder="1" applyAlignment="1">
      <alignment vertical="center"/>
    </xf>
    <xf numFmtId="165" fontId="39" fillId="0" borderId="31" xfId="0" applyNumberFormat="1" applyFont="1" applyBorder="1" applyAlignment="1">
      <alignment vertical="center"/>
    </xf>
    <xf numFmtId="44" fontId="54" fillId="0" borderId="4" xfId="0" applyNumberFormat="1" applyFont="1" applyBorder="1" applyAlignment="1">
      <alignment horizontal="center" vertical="center"/>
    </xf>
    <xf numFmtId="165" fontId="54" fillId="0" borderId="4" xfId="0" applyNumberFormat="1" applyFont="1" applyBorder="1" applyAlignment="1">
      <alignment vertical="center"/>
    </xf>
    <xf numFmtId="165" fontId="74" fillId="0" borderId="4" xfId="0" applyNumberFormat="1" applyFont="1" applyBorder="1" applyAlignment="1">
      <alignment vertical="center"/>
    </xf>
    <xf numFmtId="165" fontId="54" fillId="0" borderId="8" xfId="0" applyNumberFormat="1" applyFont="1" applyBorder="1" applyAlignment="1">
      <alignment vertical="center"/>
    </xf>
    <xf numFmtId="165" fontId="74" fillId="0" borderId="8" xfId="0" applyNumberFormat="1" applyFont="1" applyBorder="1" applyAlignment="1">
      <alignment vertical="center"/>
    </xf>
    <xf numFmtId="44" fontId="37" fillId="3" borderId="4" xfId="0" applyNumberFormat="1" applyFont="1" applyFill="1" applyBorder="1" applyAlignment="1">
      <alignment horizontal="center" vertical="center"/>
    </xf>
    <xf numFmtId="44" fontId="37" fillId="3" borderId="8" xfId="0" applyNumberFormat="1" applyFont="1" applyFill="1" applyBorder="1" applyAlignment="1">
      <alignment horizontal="center" vertical="center"/>
    </xf>
    <xf numFmtId="165" fontId="102" fillId="3" borderId="8" xfId="0" applyNumberFormat="1" applyFont="1" applyFill="1" applyBorder="1" applyAlignment="1">
      <alignment horizontal="center" vertical="center"/>
    </xf>
    <xf numFmtId="165" fontId="28" fillId="0" borderId="13" xfId="0" applyNumberFormat="1" applyFont="1" applyBorder="1" applyAlignment="1">
      <alignment horizontal="center" vertical="center"/>
    </xf>
    <xf numFmtId="165" fontId="37" fillId="4" borderId="20" xfId="0" applyNumberFormat="1" applyFont="1" applyFill="1" applyBorder="1" applyAlignment="1">
      <alignment vertical="center"/>
    </xf>
    <xf numFmtId="0" fontId="26" fillId="3" borderId="25" xfId="0" applyFont="1" applyFill="1" applyBorder="1" applyAlignment="1">
      <alignment horizontal="center" vertical="center" wrapText="1"/>
    </xf>
    <xf numFmtId="44" fontId="54" fillId="5" borderId="25" xfId="0" applyNumberFormat="1" applyFont="1" applyFill="1" applyBorder="1" applyAlignment="1">
      <alignment horizontal="center" vertical="center"/>
    </xf>
    <xf numFmtId="165" fontId="26" fillId="4" borderId="25" xfId="0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18" fillId="3" borderId="6" xfId="0" applyFont="1" applyFill="1" applyBorder="1" applyAlignment="1">
      <alignment horizontal="center" vertical="center"/>
    </xf>
    <xf numFmtId="165" fontId="54" fillId="0" borderId="4" xfId="0" applyNumberFormat="1" applyFont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44" fontId="26" fillId="3" borderId="13" xfId="0" applyNumberFormat="1" applyFont="1" applyFill="1" applyBorder="1" applyAlignment="1">
      <alignment horizontal="center" vertical="center" wrapText="1"/>
    </xf>
    <xf numFmtId="165" fontId="54" fillId="5" borderId="13" xfId="0" applyNumberFormat="1" applyFont="1" applyFill="1" applyBorder="1" applyAlignment="1">
      <alignment horizontal="center" vertical="center"/>
    </xf>
    <xf numFmtId="44" fontId="82" fillId="3" borderId="13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8" fillId="3" borderId="11" xfId="0" applyFont="1" applyFill="1" applyBorder="1" applyAlignment="1">
      <alignment horizontal="center" vertical="center"/>
    </xf>
    <xf numFmtId="0" fontId="121" fillId="3" borderId="25" xfId="0" applyFont="1" applyFill="1" applyBorder="1" applyAlignment="1">
      <alignment horizontal="center" vertical="center" wrapText="1"/>
    </xf>
    <xf numFmtId="44" fontId="121" fillId="3" borderId="25" xfId="0" applyNumberFormat="1" applyFont="1" applyFill="1" applyBorder="1" applyAlignment="1">
      <alignment vertical="center"/>
    </xf>
    <xf numFmtId="44" fontId="108" fillId="4" borderId="25" xfId="0" applyNumberFormat="1" applyFont="1" applyFill="1" applyBorder="1" applyAlignment="1">
      <alignment vertical="center"/>
    </xf>
    <xf numFmtId="44" fontId="110" fillId="4" borderId="25" xfId="0" applyNumberFormat="1" applyFont="1" applyFill="1" applyBorder="1" applyAlignment="1">
      <alignment vertical="center"/>
    </xf>
    <xf numFmtId="44" fontId="111" fillId="0" borderId="25" xfId="0" applyNumberFormat="1" applyFont="1" applyBorder="1" applyAlignment="1">
      <alignment vertical="center"/>
    </xf>
    <xf numFmtId="0" fontId="121" fillId="3" borderId="4" xfId="0" applyFont="1" applyFill="1" applyBorder="1" applyAlignment="1">
      <alignment horizontal="center" vertical="center"/>
    </xf>
    <xf numFmtId="0" fontId="121" fillId="3" borderId="4" xfId="0" applyFont="1" applyFill="1" applyBorder="1" applyAlignment="1">
      <alignment horizontal="center" vertical="center" wrapText="1"/>
    </xf>
    <xf numFmtId="44" fontId="121" fillId="3" borderId="4" xfId="0" applyNumberFormat="1" applyFont="1" applyFill="1" applyBorder="1" applyAlignment="1">
      <alignment vertical="center"/>
    </xf>
    <xf numFmtId="44" fontId="108" fillId="4" borderId="4" xfId="0" applyNumberFormat="1" applyFont="1" applyFill="1" applyBorder="1" applyAlignment="1">
      <alignment vertical="center"/>
    </xf>
    <xf numFmtId="44" fontId="120" fillId="0" borderId="4" xfId="0" applyNumberFormat="1" applyFont="1" applyBorder="1" applyAlignment="1">
      <alignment vertical="center"/>
    </xf>
    <xf numFmtId="44" fontId="108" fillId="0" borderId="4" xfId="0" applyNumberFormat="1" applyFont="1" applyBorder="1" applyAlignment="1">
      <alignment horizontal="center" vertical="center"/>
    </xf>
    <xf numFmtId="44" fontId="111" fillId="0" borderId="4" xfId="0" applyNumberFormat="1" applyFont="1" applyBorder="1" applyAlignment="1">
      <alignment vertical="center"/>
    </xf>
    <xf numFmtId="0" fontId="121" fillId="0" borderId="4" xfId="0" applyFont="1" applyBorder="1" applyAlignment="1">
      <alignment horizontal="center" vertical="center"/>
    </xf>
    <xf numFmtId="0" fontId="121" fillId="3" borderId="26" xfId="0" applyFont="1" applyFill="1" applyBorder="1" applyAlignment="1">
      <alignment horizontal="center" vertical="center" wrapText="1"/>
    </xf>
    <xf numFmtId="44" fontId="121" fillId="3" borderId="26" xfId="0" applyNumberFormat="1" applyFont="1" applyFill="1" applyBorder="1" applyAlignment="1">
      <alignment vertical="center"/>
    </xf>
    <xf numFmtId="44" fontId="108" fillId="4" borderId="26" xfId="0" applyNumberFormat="1" applyFont="1" applyFill="1" applyBorder="1" applyAlignment="1">
      <alignment vertical="center"/>
    </xf>
    <xf numFmtId="44" fontId="110" fillId="4" borderId="43" xfId="0" applyNumberFormat="1" applyFont="1" applyFill="1" applyBorder="1" applyAlignment="1">
      <alignment vertical="center"/>
    </xf>
    <xf numFmtId="44" fontId="108" fillId="0" borderId="8" xfId="0" applyNumberFormat="1" applyFont="1" applyBorder="1" applyAlignment="1">
      <alignment horizontal="center" vertical="center"/>
    </xf>
    <xf numFmtId="44" fontId="108" fillId="0" borderId="8" xfId="0" applyNumberFormat="1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166" fontId="26" fillId="0" borderId="25" xfId="1" applyNumberFormat="1" applyFont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 wrapText="1"/>
    </xf>
    <xf numFmtId="44" fontId="26" fillId="3" borderId="18" xfId="0" applyNumberFormat="1" applyFont="1" applyFill="1" applyBorder="1" applyAlignment="1">
      <alignment horizontal="center" vertical="center"/>
    </xf>
    <xf numFmtId="43" fontId="17" fillId="3" borderId="18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165" fontId="56" fillId="3" borderId="25" xfId="0" applyNumberFormat="1" applyFont="1" applyFill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100" fillId="0" borderId="34" xfId="0" applyFont="1" applyBorder="1" applyAlignment="1">
      <alignment horizontal="center" vertical="center"/>
    </xf>
    <xf numFmtId="0" fontId="104" fillId="0" borderId="17" xfId="0" applyFont="1" applyBorder="1" applyAlignment="1">
      <alignment horizontal="center" vertical="center"/>
    </xf>
    <xf numFmtId="44" fontId="54" fillId="5" borderId="18" xfId="0" applyNumberFormat="1" applyFont="1" applyFill="1" applyBorder="1" applyAlignment="1">
      <alignment horizontal="center" vertical="center"/>
    </xf>
    <xf numFmtId="165" fontId="26" fillId="4" borderId="18" xfId="0" applyNumberFormat="1" applyFont="1" applyFill="1" applyBorder="1" applyAlignment="1">
      <alignment horizontal="center" vertical="center"/>
    </xf>
    <xf numFmtId="165" fontId="56" fillId="3" borderId="18" xfId="0" applyNumberFormat="1" applyFont="1" applyFill="1" applyBorder="1" applyAlignment="1">
      <alignment horizontal="center" vertical="center"/>
    </xf>
    <xf numFmtId="0" fontId="100" fillId="0" borderId="19" xfId="0" applyFont="1" applyBorder="1" applyAlignment="1">
      <alignment horizontal="center" vertical="center"/>
    </xf>
    <xf numFmtId="165" fontId="17" fillId="0" borderId="31" xfId="0" applyNumberFormat="1" applyFont="1" applyBorder="1" applyAlignment="1">
      <alignment vertical="center"/>
    </xf>
    <xf numFmtId="44" fontId="111" fillId="3" borderId="4" xfId="0" applyNumberFormat="1" applyFont="1" applyFill="1" applyBorder="1" applyAlignment="1">
      <alignment vertical="center"/>
    </xf>
    <xf numFmtId="44" fontId="105" fillId="0" borderId="4" xfId="0" applyNumberFormat="1" applyFont="1" applyBorder="1" applyAlignment="1">
      <alignment vertical="center"/>
    </xf>
    <xf numFmtId="44" fontId="105" fillId="3" borderId="25" xfId="0" applyNumberFormat="1" applyFont="1" applyFill="1" applyBorder="1" applyAlignment="1">
      <alignment vertical="center"/>
    </xf>
    <xf numFmtId="165" fontId="105" fillId="4" borderId="25" xfId="0" applyNumberFormat="1" applyFont="1" applyFill="1" applyBorder="1" applyAlignment="1">
      <alignment vertical="center"/>
    </xf>
    <xf numFmtId="44" fontId="105" fillId="0" borderId="25" xfId="0" applyNumberFormat="1" applyFont="1" applyBorder="1" applyAlignment="1">
      <alignment vertical="center"/>
    </xf>
    <xf numFmtId="0" fontId="100" fillId="0" borderId="34" xfId="0" applyFont="1" applyBorder="1"/>
    <xf numFmtId="44" fontId="109" fillId="0" borderId="18" xfId="0" applyNumberFormat="1" applyFont="1" applyBorder="1" applyAlignment="1">
      <alignment vertical="center"/>
    </xf>
    <xf numFmtId="44" fontId="110" fillId="4" borderId="18" xfId="0" applyNumberFormat="1" applyFont="1" applyFill="1" applyBorder="1" applyAlignment="1">
      <alignment vertical="center"/>
    </xf>
    <xf numFmtId="44" fontId="111" fillId="3" borderId="18" xfId="0" applyNumberFormat="1" applyFont="1" applyFill="1" applyBorder="1" applyAlignment="1">
      <alignment vertical="center"/>
    </xf>
    <xf numFmtId="44" fontId="105" fillId="0" borderId="18" xfId="0" applyNumberFormat="1" applyFont="1" applyBorder="1" applyAlignment="1">
      <alignment vertical="center"/>
    </xf>
    <xf numFmtId="0" fontId="65" fillId="0" borderId="2" xfId="0" applyFont="1" applyBorder="1" applyAlignment="1">
      <alignment horizontal="center" vertical="center" wrapText="1"/>
    </xf>
    <xf numFmtId="44" fontId="82" fillId="6" borderId="31" xfId="0" applyNumberFormat="1" applyFont="1" applyFill="1" applyBorder="1" applyAlignment="1">
      <alignment vertical="center"/>
    </xf>
    <xf numFmtId="0" fontId="79" fillId="6" borderId="41" xfId="0" applyFont="1" applyFill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7" fillId="3" borderId="4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vertical="center"/>
    </xf>
    <xf numFmtId="165" fontId="30" fillId="0" borderId="0" xfId="0" applyNumberFormat="1" applyFont="1" applyAlignment="1">
      <alignment horizontal="center" vertical="center"/>
    </xf>
    <xf numFmtId="165" fontId="30" fillId="0" borderId="40" xfId="0" applyNumberFormat="1" applyFont="1" applyBorder="1" applyAlignment="1">
      <alignment horizontal="center" vertical="center"/>
    </xf>
    <xf numFmtId="165" fontId="127" fillId="0" borderId="43" xfId="0" applyNumberFormat="1" applyFont="1" applyBorder="1" applyAlignment="1">
      <alignment horizontal="center" vertical="center"/>
    </xf>
    <xf numFmtId="165" fontId="30" fillId="0" borderId="43" xfId="0" applyNumberFormat="1" applyFont="1" applyBorder="1" applyAlignment="1">
      <alignment horizontal="center" vertical="center"/>
    </xf>
    <xf numFmtId="165" fontId="30" fillId="4" borderId="43" xfId="0" applyNumberFormat="1" applyFont="1" applyFill="1" applyBorder="1" applyAlignment="1">
      <alignment horizontal="center" vertical="center"/>
    </xf>
    <xf numFmtId="44" fontId="30" fillId="4" borderId="43" xfId="0" applyNumberFormat="1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165" fontId="128" fillId="3" borderId="6" xfId="0" applyNumberFormat="1" applyFont="1" applyFill="1" applyBorder="1" applyAlignment="1">
      <alignment horizontal="center" vertical="center" wrapText="1"/>
    </xf>
    <xf numFmtId="165" fontId="37" fillId="0" borderId="4" xfId="0" applyNumberFormat="1" applyFont="1" applyBorder="1" applyAlignment="1">
      <alignment horizontal="center" vertical="center" wrapText="1"/>
    </xf>
    <xf numFmtId="165" fontId="129" fillId="0" borderId="4" xfId="0" applyNumberFormat="1" applyFont="1" applyBorder="1" applyAlignment="1">
      <alignment horizontal="center" vertical="center" wrapText="1"/>
    </xf>
    <xf numFmtId="165" fontId="102" fillId="0" borderId="4" xfId="0" applyNumberFormat="1" applyFont="1" applyBorder="1" applyAlignment="1">
      <alignment horizontal="center" vertical="center" wrapText="1"/>
    </xf>
    <xf numFmtId="44" fontId="45" fillId="0" borderId="4" xfId="0" applyNumberFormat="1" applyFont="1" applyBorder="1" applyAlignment="1">
      <alignment horizontal="center" vertical="center" wrapText="1"/>
    </xf>
    <xf numFmtId="44" fontId="37" fillId="3" borderId="4" xfId="0" applyNumberFormat="1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5" fontId="128" fillId="6" borderId="6" xfId="0" applyNumberFormat="1" applyFont="1" applyFill="1" applyBorder="1" applyAlignment="1">
      <alignment horizontal="center" vertical="center"/>
    </xf>
    <xf numFmtId="44" fontId="37" fillId="6" borderId="4" xfId="0" applyNumberFormat="1" applyFont="1" applyFill="1" applyBorder="1" applyAlignment="1">
      <alignment horizontal="center" vertical="center"/>
    </xf>
    <xf numFmtId="165" fontId="128" fillId="3" borderId="9" xfId="0" applyNumberFormat="1" applyFont="1" applyFill="1" applyBorder="1" applyAlignment="1">
      <alignment horizontal="center" vertical="center"/>
    </xf>
    <xf numFmtId="165" fontId="129" fillId="0" borderId="20" xfId="0" applyNumberFormat="1" applyFont="1" applyBorder="1" applyAlignment="1">
      <alignment horizontal="center" vertical="center"/>
    </xf>
    <xf numFmtId="44" fontId="45" fillId="0" borderId="20" xfId="0" applyNumberFormat="1" applyFont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5" fontId="20" fillId="6" borderId="7" xfId="0" applyNumberFormat="1" applyFont="1" applyFill="1" applyBorder="1" applyAlignment="1">
      <alignment horizontal="center" vertical="center"/>
    </xf>
    <xf numFmtId="165" fontId="36" fillId="6" borderId="13" xfId="0" applyNumberFormat="1" applyFont="1" applyFill="1" applyBorder="1" applyAlignment="1">
      <alignment horizontal="center" vertical="center"/>
    </xf>
    <xf numFmtId="0" fontId="130" fillId="0" borderId="0" xfId="0" applyFont="1"/>
    <xf numFmtId="165" fontId="20" fillId="0" borderId="7" xfId="0" applyNumberFormat="1" applyFont="1" applyBorder="1" applyAlignment="1">
      <alignment horizontal="center" vertical="center"/>
    </xf>
    <xf numFmtId="165" fontId="21" fillId="0" borderId="10" xfId="0" applyNumberFormat="1" applyFont="1" applyBorder="1" applyAlignment="1">
      <alignment vertical="center"/>
    </xf>
    <xf numFmtId="165" fontId="30" fillId="0" borderId="3" xfId="0" applyNumberFormat="1" applyFont="1" applyBorder="1" applyAlignment="1">
      <alignment horizontal="center" vertical="center"/>
    </xf>
    <xf numFmtId="44" fontId="131" fillId="3" borderId="3" xfId="0" applyNumberFormat="1" applyFont="1" applyFill="1" applyBorder="1" applyAlignment="1">
      <alignment vertical="center"/>
    </xf>
    <xf numFmtId="44" fontId="36" fillId="3" borderId="3" xfId="0" applyNumberFormat="1" applyFont="1" applyFill="1" applyBorder="1" applyAlignment="1">
      <alignment vertical="center"/>
    </xf>
    <xf numFmtId="0" fontId="30" fillId="3" borderId="26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vertical="center"/>
    </xf>
    <xf numFmtId="44" fontId="36" fillId="6" borderId="50" xfId="0" applyNumberFormat="1" applyFont="1" applyFill="1" applyBorder="1" applyAlignment="1">
      <alignment vertical="center"/>
    </xf>
    <xf numFmtId="165" fontId="21" fillId="0" borderId="35" xfId="0" applyNumberFormat="1" applyFont="1" applyBorder="1" applyAlignment="1">
      <alignment vertical="center"/>
    </xf>
    <xf numFmtId="165" fontId="30" fillId="0" borderId="26" xfId="0" applyNumberFormat="1" applyFont="1" applyBorder="1" applyAlignment="1">
      <alignment horizontal="center" vertical="center"/>
    </xf>
    <xf numFmtId="44" fontId="131" fillId="3" borderId="26" xfId="0" applyNumberFormat="1" applyFont="1" applyFill="1" applyBorder="1" applyAlignment="1">
      <alignment vertical="center"/>
    </xf>
    <xf numFmtId="44" fontId="36" fillId="3" borderId="26" xfId="0" applyNumberFormat="1" applyFont="1" applyFill="1" applyBorder="1" applyAlignment="1">
      <alignment vertical="center"/>
    </xf>
    <xf numFmtId="0" fontId="26" fillId="3" borderId="26" xfId="0" applyFont="1" applyFill="1" applyBorder="1" applyAlignment="1">
      <alignment vertical="center" wrapText="1"/>
    </xf>
    <xf numFmtId="0" fontId="36" fillId="6" borderId="7" xfId="0" applyFont="1" applyFill="1" applyBorder="1" applyAlignment="1">
      <alignment vertical="center"/>
    </xf>
    <xf numFmtId="44" fontId="36" fillId="6" borderId="13" xfId="0" applyNumberFormat="1" applyFont="1" applyFill="1" applyBorder="1" applyAlignment="1">
      <alignment vertical="center"/>
    </xf>
    <xf numFmtId="165" fontId="132" fillId="0" borderId="3" xfId="0" applyNumberFormat="1" applyFont="1" applyBorder="1" applyAlignment="1">
      <alignment horizontal="center" vertical="center"/>
    </xf>
    <xf numFmtId="165" fontId="133" fillId="0" borderId="3" xfId="0" applyNumberFormat="1" applyFont="1" applyBorder="1" applyAlignment="1">
      <alignment horizontal="center" vertical="center"/>
    </xf>
    <xf numFmtId="165" fontId="69" fillId="3" borderId="3" xfId="0" applyNumberFormat="1" applyFont="1" applyFill="1" applyBorder="1" applyAlignment="1">
      <alignment horizontal="center" vertical="center"/>
    </xf>
    <xf numFmtId="44" fontId="69" fillId="3" borderId="3" xfId="0" applyNumberFormat="1" applyFont="1" applyFill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6" fillId="6" borderId="41" xfId="0" applyFont="1" applyFill="1" applyBorder="1" applyAlignment="1">
      <alignment vertical="center"/>
    </xf>
    <xf numFmtId="44" fontId="36" fillId="6" borderId="31" xfId="0" applyNumberFormat="1" applyFont="1" applyFill="1" applyBorder="1" applyAlignment="1">
      <alignment vertical="center"/>
    </xf>
    <xf numFmtId="0" fontId="36" fillId="3" borderId="7" xfId="0" applyFont="1" applyFill="1" applyBorder="1" applyAlignment="1">
      <alignment vertical="center"/>
    </xf>
    <xf numFmtId="165" fontId="30" fillId="0" borderId="13" xfId="0" applyNumberFormat="1" applyFont="1" applyBorder="1" applyAlignment="1">
      <alignment horizontal="center" vertical="center"/>
    </xf>
    <xf numFmtId="165" fontId="131" fillId="0" borderId="13" xfId="0" applyNumberFormat="1" applyFont="1" applyBorder="1" applyAlignment="1">
      <alignment horizontal="center" vertical="center"/>
    </xf>
    <xf numFmtId="165" fontId="133" fillId="0" borderId="13" xfId="0" applyNumberFormat="1" applyFont="1" applyBorder="1" applyAlignment="1">
      <alignment horizontal="center" vertical="center"/>
    </xf>
    <xf numFmtId="165" fontId="69" fillId="3" borderId="13" xfId="0" applyNumberFormat="1" applyFont="1" applyFill="1" applyBorder="1" applyAlignment="1">
      <alignment horizontal="center" vertical="center"/>
    </xf>
    <xf numFmtId="44" fontId="69" fillId="3" borderId="13" xfId="0" applyNumberFormat="1" applyFont="1" applyFill="1" applyBorder="1" applyAlignment="1">
      <alignment horizontal="center" vertical="center"/>
    </xf>
    <xf numFmtId="0" fontId="61" fillId="3" borderId="13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0" fillId="6" borderId="21" xfId="0" applyFont="1" applyFill="1" applyBorder="1" applyAlignment="1">
      <alignment vertical="center"/>
    </xf>
    <xf numFmtId="165" fontId="36" fillId="6" borderId="13" xfId="0" applyNumberFormat="1" applyFont="1" applyFill="1" applyBorder="1" applyAlignment="1">
      <alignment vertical="center"/>
    </xf>
    <xf numFmtId="165" fontId="21" fillId="0" borderId="19" xfId="0" applyNumberFormat="1" applyFont="1" applyBorder="1" applyAlignment="1">
      <alignment vertical="center"/>
    </xf>
    <xf numFmtId="165" fontId="30" fillId="0" borderId="18" xfId="0" applyNumberFormat="1" applyFont="1" applyBorder="1" applyAlignment="1">
      <alignment horizontal="center" vertical="center"/>
    </xf>
    <xf numFmtId="44" fontId="30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vertical="center"/>
    </xf>
    <xf numFmtId="165" fontId="30" fillId="0" borderId="4" xfId="0" applyNumberFormat="1" applyFont="1" applyBorder="1" applyAlignment="1">
      <alignment horizontal="center" vertical="center"/>
    </xf>
    <xf numFmtId="165" fontId="89" fillId="0" borderId="4" xfId="0" applyNumberFormat="1" applyFont="1" applyBorder="1" applyAlignment="1">
      <alignment horizontal="center" vertical="center"/>
    </xf>
    <xf numFmtId="44" fontId="30" fillId="0" borderId="4" xfId="0" applyNumberFormat="1" applyFont="1" applyBorder="1" applyAlignment="1">
      <alignment horizontal="center" vertical="center"/>
    </xf>
    <xf numFmtId="0" fontId="20" fillId="3" borderId="10" xfId="0" applyFont="1" applyFill="1" applyBorder="1" applyAlignment="1">
      <alignment vertical="center"/>
    </xf>
    <xf numFmtId="165" fontId="30" fillId="0" borderId="25" xfId="0" applyNumberFormat="1" applyFont="1" applyBorder="1" applyAlignment="1">
      <alignment horizontal="center" vertical="center"/>
    </xf>
    <xf numFmtId="165" fontId="89" fillId="0" borderId="25" xfId="0" applyNumberFormat="1" applyFont="1" applyBorder="1" applyAlignment="1">
      <alignment horizontal="center" vertical="center"/>
    </xf>
    <xf numFmtId="44" fontId="30" fillId="0" borderId="25" xfId="0" applyNumberFormat="1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165" fontId="45" fillId="0" borderId="26" xfId="0" applyNumberFormat="1" applyFont="1" applyBorder="1" applyAlignment="1">
      <alignment horizontal="center" vertical="center"/>
    </xf>
    <xf numFmtId="44" fontId="62" fillId="0" borderId="25" xfId="0" applyNumberFormat="1" applyFont="1" applyBorder="1" applyAlignment="1">
      <alignment horizontal="center" vertical="center" wrapText="1"/>
    </xf>
    <xf numFmtId="44" fontId="102" fillId="0" borderId="25" xfId="0" applyNumberFormat="1" applyFont="1" applyBorder="1" applyAlignment="1">
      <alignment horizontal="center" vertical="center" wrapText="1"/>
    </xf>
    <xf numFmtId="44" fontId="45" fillId="0" borderId="25" xfId="0" applyNumberFormat="1" applyFont="1" applyBorder="1" applyAlignment="1">
      <alignment horizontal="center" vertical="center"/>
    </xf>
    <xf numFmtId="44" fontId="116" fillId="0" borderId="25" xfId="0" applyNumberFormat="1" applyFont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44" fontId="37" fillId="0" borderId="18" xfId="0" applyNumberFormat="1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64" fillId="3" borderId="31" xfId="0" applyFont="1" applyFill="1" applyBorder="1" applyAlignment="1">
      <alignment horizontal="center" vertical="center" wrapText="1"/>
    </xf>
    <xf numFmtId="44" fontId="47" fillId="3" borderId="4" xfId="0" applyNumberFormat="1" applyFont="1" applyFill="1" applyBorder="1" applyAlignment="1">
      <alignment vertical="center"/>
    </xf>
    <xf numFmtId="165" fontId="108" fillId="4" borderId="4" xfId="0" applyNumberFormat="1" applyFont="1" applyFill="1" applyBorder="1" applyAlignment="1">
      <alignment vertical="center"/>
    </xf>
    <xf numFmtId="165" fontId="37" fillId="4" borderId="4" xfId="0" applyNumberFormat="1" applyFont="1" applyFill="1" applyBorder="1" applyAlignment="1">
      <alignment vertical="center"/>
    </xf>
    <xf numFmtId="0" fontId="100" fillId="0" borderId="6" xfId="0" applyFont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44" fontId="52" fillId="3" borderId="19" xfId="0" applyNumberFormat="1" applyFont="1" applyFill="1" applyBorder="1" applyAlignment="1">
      <alignment horizontal="center" vertical="center"/>
    </xf>
    <xf numFmtId="0" fontId="56" fillId="0" borderId="19" xfId="0" applyFont="1" applyBorder="1"/>
    <xf numFmtId="44" fontId="111" fillId="0" borderId="62" xfId="0" applyNumberFormat="1" applyFont="1" applyBorder="1" applyAlignment="1">
      <alignment vertical="center"/>
    </xf>
    <xf numFmtId="44" fontId="111" fillId="0" borderId="1" xfId="0" applyNumberFormat="1" applyFont="1" applyBorder="1" applyAlignment="1">
      <alignment vertical="center"/>
    </xf>
    <xf numFmtId="44" fontId="108" fillId="0" borderId="65" xfId="0" applyNumberFormat="1" applyFont="1" applyBorder="1" applyAlignment="1">
      <alignment vertical="center"/>
    </xf>
    <xf numFmtId="0" fontId="122" fillId="2" borderId="52" xfId="0" applyFont="1" applyFill="1" applyBorder="1"/>
    <xf numFmtId="0" fontId="122" fillId="2" borderId="53" xfId="0" applyFont="1" applyFill="1" applyBorder="1"/>
    <xf numFmtId="0" fontId="123" fillId="0" borderId="54" xfId="0" applyFont="1" applyBorder="1" applyAlignment="1">
      <alignment horizontal="center" vertical="center" wrapText="1"/>
    </xf>
    <xf numFmtId="44" fontId="52" fillId="0" borderId="15" xfId="0" applyNumberFormat="1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44" fontId="41" fillId="0" borderId="15" xfId="0" applyNumberFormat="1" applyFont="1" applyBorder="1" applyAlignment="1">
      <alignment vertical="center"/>
    </xf>
    <xf numFmtId="0" fontId="21" fillId="3" borderId="36" xfId="0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vertical="center"/>
    </xf>
    <xf numFmtId="165" fontId="106" fillId="3" borderId="26" xfId="0" applyNumberFormat="1" applyFont="1" applyFill="1" applyBorder="1" applyAlignment="1">
      <alignment vertical="center"/>
    </xf>
    <xf numFmtId="165" fontId="106" fillId="0" borderId="26" xfId="0" applyNumberFormat="1" applyFont="1" applyBorder="1" applyAlignment="1">
      <alignment vertical="center"/>
    </xf>
    <xf numFmtId="0" fontId="50" fillId="3" borderId="35" xfId="0" applyFont="1" applyFill="1" applyBorder="1"/>
    <xf numFmtId="165" fontId="105" fillId="0" borderId="62" xfId="0" applyNumberFormat="1" applyFont="1" applyBorder="1" applyAlignment="1">
      <alignment horizontal="center" vertical="center"/>
    </xf>
    <xf numFmtId="165" fontId="105" fillId="0" borderId="1" xfId="0" applyNumberFormat="1" applyFont="1" applyBorder="1" applyAlignment="1">
      <alignment horizontal="center" vertical="center"/>
    </xf>
    <xf numFmtId="165" fontId="53" fillId="0" borderId="52" xfId="0" applyNumberFormat="1" applyFont="1" applyBorder="1" applyAlignment="1">
      <alignment vertical="center"/>
    </xf>
    <xf numFmtId="165" fontId="53" fillId="0" borderId="53" xfId="0" applyNumberFormat="1" applyFont="1" applyBorder="1" applyAlignment="1">
      <alignment vertical="center"/>
    </xf>
    <xf numFmtId="44" fontId="105" fillId="3" borderId="8" xfId="0" applyNumberFormat="1" applyFont="1" applyFill="1" applyBorder="1" applyAlignment="1">
      <alignment horizontal="center" vertical="center"/>
    </xf>
    <xf numFmtId="165" fontId="105" fillId="4" borderId="8" xfId="0" applyNumberFormat="1" applyFont="1" applyFill="1" applyBorder="1" applyAlignment="1">
      <alignment horizontal="center" vertical="center"/>
    </xf>
    <xf numFmtId="165" fontId="105" fillId="0" borderId="8" xfId="0" applyNumberFormat="1" applyFont="1" applyBorder="1" applyAlignment="1">
      <alignment horizontal="center" vertical="center"/>
    </xf>
    <xf numFmtId="165" fontId="105" fillId="0" borderId="65" xfId="0" applyNumberFormat="1" applyFont="1" applyBorder="1" applyAlignment="1">
      <alignment horizontal="center" vertical="center"/>
    </xf>
    <xf numFmtId="165" fontId="53" fillId="0" borderId="66" xfId="0" applyNumberFormat="1" applyFont="1" applyBorder="1" applyAlignment="1">
      <alignment vertical="center"/>
    </xf>
    <xf numFmtId="0" fontId="113" fillId="3" borderId="4" xfId="0" applyFont="1" applyFill="1" applyBorder="1" applyAlignment="1">
      <alignment horizontal="center" vertical="center" wrapText="1"/>
    </xf>
    <xf numFmtId="165" fontId="115" fillId="0" borderId="20" xfId="0" applyNumberFormat="1" applyFont="1" applyBorder="1" applyAlignment="1">
      <alignment vertical="center"/>
    </xf>
    <xf numFmtId="165" fontId="45" fillId="0" borderId="27" xfId="0" applyNumberFormat="1" applyFont="1" applyBorder="1" applyAlignment="1">
      <alignment horizontal="center" vertical="center"/>
    </xf>
    <xf numFmtId="165" fontId="115" fillId="0" borderId="27" xfId="0" applyNumberFormat="1" applyFont="1" applyBorder="1" applyAlignment="1">
      <alignment vertical="center"/>
    </xf>
    <xf numFmtId="44" fontId="110" fillId="4" borderId="20" xfId="0" applyNumberFormat="1" applyFont="1" applyFill="1" applyBorder="1" applyAlignment="1">
      <alignment vertical="center"/>
    </xf>
    <xf numFmtId="44" fontId="111" fillId="0" borderId="67" xfId="0" applyNumberFormat="1" applyFont="1" applyBorder="1" applyAlignment="1">
      <alignment vertical="center"/>
    </xf>
    <xf numFmtId="0" fontId="122" fillId="2" borderId="44" xfId="0" applyFont="1" applyFill="1" applyBorder="1"/>
    <xf numFmtId="165" fontId="117" fillId="0" borderId="67" xfId="0" applyNumberFormat="1" applyFont="1" applyBorder="1" applyAlignment="1">
      <alignment vertical="center"/>
    </xf>
    <xf numFmtId="165" fontId="87" fillId="0" borderId="52" xfId="0" applyNumberFormat="1" applyFont="1" applyBorder="1" applyAlignment="1">
      <alignment horizontal="center"/>
    </xf>
    <xf numFmtId="165" fontId="87" fillId="0" borderId="53" xfId="0" applyNumberFormat="1" applyFont="1" applyBorder="1" applyAlignment="1">
      <alignment horizontal="center"/>
    </xf>
    <xf numFmtId="165" fontId="87" fillId="0" borderId="45" xfId="0" applyNumberFormat="1" applyFont="1" applyBorder="1" applyAlignment="1">
      <alignment horizontal="center"/>
    </xf>
    <xf numFmtId="165" fontId="117" fillId="0" borderId="62" xfId="0" applyNumberFormat="1" applyFont="1" applyBorder="1" applyAlignment="1">
      <alignment vertical="center"/>
    </xf>
    <xf numFmtId="165" fontId="117" fillId="0" borderId="1" xfId="0" applyNumberFormat="1" applyFont="1" applyBorder="1" applyAlignment="1">
      <alignment vertical="center"/>
    </xf>
    <xf numFmtId="165" fontId="117" fillId="0" borderId="63" xfId="0" applyNumberFormat="1" applyFont="1" applyBorder="1" applyAlignment="1">
      <alignment vertical="center"/>
    </xf>
    <xf numFmtId="44" fontId="86" fillId="3" borderId="52" xfId="0" applyNumberFormat="1" applyFont="1" applyFill="1" applyBorder="1" applyAlignment="1">
      <alignment horizontal="center" vertical="center"/>
    </xf>
    <xf numFmtId="165" fontId="86" fillId="0" borderId="53" xfId="0" applyNumberFormat="1" applyFont="1" applyBorder="1" applyAlignment="1">
      <alignment horizontal="center"/>
    </xf>
    <xf numFmtId="165" fontId="86" fillId="0" borderId="54" xfId="0" applyNumberFormat="1" applyFont="1" applyBorder="1" applyAlignment="1">
      <alignment horizontal="center"/>
    </xf>
    <xf numFmtId="0" fontId="100" fillId="0" borderId="6" xfId="0" applyFont="1" applyBorder="1"/>
    <xf numFmtId="0" fontId="56" fillId="0" borderId="6" xfId="0" applyFont="1" applyBorder="1"/>
    <xf numFmtId="0" fontId="63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44" fontId="37" fillId="0" borderId="8" xfId="0" applyNumberFormat="1" applyFont="1" applyBorder="1" applyAlignment="1">
      <alignment horizontal="center" vertical="center"/>
    </xf>
    <xf numFmtId="165" fontId="102" fillId="0" borderId="8" xfId="0" applyNumberFormat="1" applyFont="1" applyBorder="1" applyAlignment="1">
      <alignment horizontal="center" vertical="center"/>
    </xf>
    <xf numFmtId="165" fontId="21" fillId="0" borderId="24" xfId="0" applyNumberFormat="1" applyFont="1" applyBorder="1" applyAlignment="1">
      <alignment vertical="center"/>
    </xf>
    <xf numFmtId="0" fontId="28" fillId="0" borderId="13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 wrapText="1"/>
    </xf>
    <xf numFmtId="44" fontId="37" fillId="3" borderId="26" xfId="0" applyNumberFormat="1" applyFont="1" applyFill="1" applyBorder="1" applyAlignment="1">
      <alignment horizontal="center" vertical="center"/>
    </xf>
    <xf numFmtId="165" fontId="37" fillId="0" borderId="26" xfId="0" applyNumberFormat="1" applyFont="1" applyBorder="1" applyAlignment="1">
      <alignment horizontal="center" vertical="center"/>
    </xf>
    <xf numFmtId="44" fontId="45" fillId="0" borderId="26" xfId="0" applyNumberFormat="1" applyFont="1" applyBorder="1" applyAlignment="1">
      <alignment horizontal="center" vertical="center" wrapText="1"/>
    </xf>
    <xf numFmtId="165" fontId="129" fillId="0" borderId="26" xfId="0" applyNumberFormat="1" applyFont="1" applyBorder="1" applyAlignment="1">
      <alignment horizontal="center" vertical="center"/>
    </xf>
    <xf numFmtId="165" fontId="128" fillId="3" borderId="35" xfId="0" applyNumberFormat="1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 wrapText="1"/>
    </xf>
    <xf numFmtId="44" fontId="37" fillId="3" borderId="20" xfId="0" applyNumberFormat="1" applyFont="1" applyFill="1" applyBorder="1" applyAlignment="1">
      <alignment horizontal="center" vertical="center" wrapText="1"/>
    </xf>
    <xf numFmtId="165" fontId="37" fillId="0" borderId="20" xfId="0" applyNumberFormat="1" applyFont="1" applyBorder="1" applyAlignment="1">
      <alignment horizontal="center" vertical="center" wrapText="1"/>
    </xf>
    <xf numFmtId="165" fontId="129" fillId="0" borderId="20" xfId="0" applyNumberFormat="1" applyFont="1" applyBorder="1" applyAlignment="1">
      <alignment horizontal="center" vertical="center" wrapText="1"/>
    </xf>
    <xf numFmtId="165" fontId="128" fillId="3" borderId="9" xfId="0" applyNumberFormat="1" applyFont="1" applyFill="1" applyBorder="1" applyAlignment="1">
      <alignment horizontal="center" vertical="center" wrapText="1"/>
    </xf>
    <xf numFmtId="165" fontId="105" fillId="3" borderId="8" xfId="0" applyNumberFormat="1" applyFont="1" applyFill="1" applyBorder="1" applyAlignment="1">
      <alignment horizontal="center" vertical="center"/>
    </xf>
    <xf numFmtId="44" fontId="17" fillId="3" borderId="26" xfId="0" applyNumberFormat="1" applyFont="1" applyFill="1" applyBorder="1" applyAlignment="1">
      <alignment vertical="center"/>
    </xf>
    <xf numFmtId="44" fontId="82" fillId="3" borderId="26" xfId="0" applyNumberFormat="1" applyFont="1" applyFill="1" applyBorder="1" applyAlignment="1">
      <alignment vertical="center"/>
    </xf>
    <xf numFmtId="165" fontId="26" fillId="0" borderId="26" xfId="0" applyNumberFormat="1" applyFont="1" applyBorder="1" applyAlignment="1">
      <alignment vertical="center"/>
    </xf>
    <xf numFmtId="0" fontId="16" fillId="0" borderId="35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vertical="center"/>
    </xf>
    <xf numFmtId="165" fontId="20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165" fontId="63" fillId="0" borderId="0" xfId="0" applyNumberFormat="1" applyFont="1" applyAlignment="1">
      <alignment horizontal="center"/>
    </xf>
    <xf numFmtId="165" fontId="37" fillId="4" borderId="8" xfId="0" applyNumberFormat="1" applyFont="1" applyFill="1" applyBorder="1" applyAlignment="1">
      <alignment vertical="center"/>
    </xf>
    <xf numFmtId="165" fontId="37" fillId="0" borderId="8" xfId="0" applyNumberFormat="1" applyFont="1" applyBorder="1" applyAlignment="1">
      <alignment vertical="center"/>
    </xf>
    <xf numFmtId="0" fontId="100" fillId="0" borderId="24" xfId="0" applyFont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 wrapText="1"/>
    </xf>
    <xf numFmtId="165" fontId="108" fillId="4" borderId="20" xfId="0" applyNumberFormat="1" applyFont="1" applyFill="1" applyBorder="1" applyAlignment="1">
      <alignment vertical="center"/>
    </xf>
    <xf numFmtId="165" fontId="108" fillId="4" borderId="27" xfId="0" applyNumberFormat="1" applyFont="1" applyFill="1" applyBorder="1" applyAlignment="1">
      <alignment vertical="center"/>
    </xf>
    <xf numFmtId="0" fontId="21" fillId="0" borderId="51" xfId="0" applyFont="1" applyBorder="1"/>
    <xf numFmtId="165" fontId="39" fillId="0" borderId="45" xfId="0" applyNumberFormat="1" applyFont="1" applyBorder="1" applyAlignment="1">
      <alignment horizontal="center" vertical="center"/>
    </xf>
    <xf numFmtId="165" fontId="37" fillId="4" borderId="20" xfId="0" applyNumberFormat="1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5" fontId="37" fillId="4" borderId="4" xfId="0" applyNumberFormat="1" applyFont="1" applyFill="1" applyBorder="1" applyAlignment="1">
      <alignment horizontal="center" vertical="center"/>
    </xf>
    <xf numFmtId="44" fontId="45" fillId="3" borderId="8" xfId="0" applyNumberFormat="1" applyFont="1" applyFill="1" applyBorder="1" applyAlignment="1">
      <alignment vertical="center"/>
    </xf>
    <xf numFmtId="165" fontId="45" fillId="3" borderId="8" xfId="0" applyNumberFormat="1" applyFont="1" applyFill="1" applyBorder="1" applyAlignment="1">
      <alignment horizontal="center" vertical="center"/>
    </xf>
    <xf numFmtId="165" fontId="38" fillId="0" borderId="35" xfId="0" applyNumberFormat="1" applyFont="1" applyBorder="1" applyAlignment="1">
      <alignment vertical="center"/>
    </xf>
    <xf numFmtId="165" fontId="115" fillId="0" borderId="20" xfId="0" applyNumberFormat="1" applyFont="1" applyBorder="1" applyAlignment="1">
      <alignment horizontal="center" vertical="center"/>
    </xf>
    <xf numFmtId="165" fontId="134" fillId="0" borderId="2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44" fontId="115" fillId="0" borderId="20" xfId="0" applyNumberFormat="1" applyFont="1" applyBorder="1" applyAlignment="1">
      <alignment horizontal="center" vertical="center"/>
    </xf>
    <xf numFmtId="165" fontId="38" fillId="0" borderId="20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35" fillId="0" borderId="0" xfId="0" applyFont="1"/>
    <xf numFmtId="165" fontId="31" fillId="0" borderId="0" xfId="0" applyNumberFormat="1" applyFont="1"/>
    <xf numFmtId="165" fontId="2" fillId="0" borderId="0" xfId="0" applyNumberFormat="1" applyFont="1"/>
    <xf numFmtId="0" fontId="136" fillId="0" borderId="0" xfId="0" applyFont="1"/>
    <xf numFmtId="0" fontId="79" fillId="0" borderId="0" xfId="0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79" fillId="0" borderId="0" xfId="0" applyNumberFormat="1" applyFont="1" applyAlignment="1">
      <alignment vertical="center"/>
    </xf>
    <xf numFmtId="0" fontId="137" fillId="0" borderId="0" xfId="0" applyFont="1"/>
    <xf numFmtId="0" fontId="64" fillId="0" borderId="0" xfId="0" applyFont="1"/>
    <xf numFmtId="0" fontId="138" fillId="0" borderId="0" xfId="0" applyFont="1"/>
    <xf numFmtId="0" fontId="139" fillId="0" borderId="0" xfId="0" applyFont="1"/>
    <xf numFmtId="165" fontId="96" fillId="0" borderId="0" xfId="0" applyNumberFormat="1" applyFont="1"/>
    <xf numFmtId="165" fontId="16" fillId="0" borderId="0" xfId="0" applyNumberFormat="1" applyFont="1"/>
    <xf numFmtId="44" fontId="20" fillId="0" borderId="0" xfId="0" applyNumberFormat="1" applyFont="1"/>
    <xf numFmtId="44" fontId="1" fillId="3" borderId="0" xfId="0" applyNumberFormat="1" applyFont="1" applyFill="1" applyAlignment="1">
      <alignment vertical="center"/>
    </xf>
    <xf numFmtId="0" fontId="79" fillId="0" borderId="0" xfId="0" applyFont="1"/>
    <xf numFmtId="44" fontId="27" fillId="0" borderId="0" xfId="0" applyNumberFormat="1" applyFont="1"/>
    <xf numFmtId="44" fontId="19" fillId="0" borderId="0" xfId="0" applyNumberFormat="1" applyFont="1"/>
    <xf numFmtId="44" fontId="97" fillId="0" borderId="0" xfId="0" applyNumberFormat="1" applyFont="1"/>
    <xf numFmtId="0" fontId="2" fillId="0" borderId="0" xfId="0" applyFont="1" applyAlignment="1">
      <alignment horizontal="center"/>
    </xf>
    <xf numFmtId="0" fontId="20" fillId="0" borderId="29" xfId="0" applyFont="1" applyBorder="1" applyAlignment="1">
      <alignment horizontal="center" vertical="center"/>
    </xf>
    <xf numFmtId="165" fontId="105" fillId="3" borderId="25" xfId="0" applyNumberFormat="1" applyFont="1" applyFill="1" applyBorder="1" applyAlignment="1">
      <alignment horizontal="center" vertical="center"/>
    </xf>
    <xf numFmtId="165" fontId="53" fillId="0" borderId="6" xfId="0" applyNumberFormat="1" applyFont="1" applyBorder="1" applyAlignment="1">
      <alignment vertical="center"/>
    </xf>
    <xf numFmtId="0" fontId="21" fillId="3" borderId="18" xfId="0" applyFont="1" applyFill="1" applyBorder="1" applyAlignment="1">
      <alignment horizontal="center" vertical="center" wrapText="1"/>
    </xf>
    <xf numFmtId="44" fontId="105" fillId="3" borderId="18" xfId="0" applyNumberFormat="1" applyFont="1" applyFill="1" applyBorder="1" applyAlignment="1">
      <alignment horizontal="center" vertical="center"/>
    </xf>
    <xf numFmtId="165" fontId="105" fillId="4" borderId="18" xfId="0" applyNumberFormat="1" applyFont="1" applyFill="1" applyBorder="1" applyAlignment="1">
      <alignment horizontal="center" vertical="center"/>
    </xf>
    <xf numFmtId="165" fontId="105" fillId="3" borderId="18" xfId="0" applyNumberFormat="1" applyFont="1" applyFill="1" applyBorder="1" applyAlignment="1">
      <alignment horizontal="center" vertical="center"/>
    </xf>
    <xf numFmtId="165" fontId="105" fillId="0" borderId="18" xfId="0" applyNumberFormat="1" applyFont="1" applyBorder="1" applyAlignment="1">
      <alignment horizontal="center" vertical="center"/>
    </xf>
    <xf numFmtId="165" fontId="53" fillId="0" borderId="19" xfId="0" applyNumberFormat="1" applyFont="1" applyBorder="1" applyAlignment="1">
      <alignment vertical="center"/>
    </xf>
    <xf numFmtId="165" fontId="98" fillId="0" borderId="0" xfId="0" applyNumberFormat="1" applyFont="1"/>
    <xf numFmtId="165" fontId="65" fillId="0" borderId="0" xfId="0" applyNumberFormat="1" applyFont="1" applyAlignment="1">
      <alignment vertical="center"/>
    </xf>
    <xf numFmtId="44" fontId="65" fillId="0" borderId="0" xfId="0" applyNumberFormat="1" applyFont="1"/>
    <xf numFmtId="44" fontId="16" fillId="0" borderId="0" xfId="0" applyNumberFormat="1" applyFont="1"/>
    <xf numFmtId="165" fontId="18" fillId="0" borderId="0" xfId="0" applyNumberFormat="1" applyFont="1"/>
    <xf numFmtId="0" fontId="20" fillId="6" borderId="14" xfId="0" applyFont="1" applyFill="1" applyBorder="1" applyAlignment="1">
      <alignment horizontal="center" vertical="center"/>
    </xf>
    <xf numFmtId="0" fontId="20" fillId="6" borderId="50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6" borderId="42" xfId="0" applyFont="1" applyFill="1" applyBorder="1" applyAlignment="1">
      <alignment horizontal="center" vertical="center"/>
    </xf>
    <xf numFmtId="0" fontId="20" fillId="6" borderId="58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03" fillId="6" borderId="12" xfId="0" applyFont="1" applyFill="1" applyBorder="1" applyAlignment="1">
      <alignment horizontal="center" vertical="center"/>
    </xf>
    <xf numFmtId="0" fontId="103" fillId="6" borderId="13" xfId="0" applyFont="1" applyFill="1" applyBorder="1" applyAlignment="1">
      <alignment horizontal="center" vertical="center"/>
    </xf>
    <xf numFmtId="0" fontId="103" fillId="6" borderId="7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7" fillId="6" borderId="12" xfId="0" applyFont="1" applyFill="1" applyBorder="1" applyAlignment="1">
      <alignment horizontal="center" vertical="center"/>
    </xf>
    <xf numFmtId="0" fontId="87" fillId="6" borderId="13" xfId="0" applyFont="1" applyFill="1" applyBorder="1" applyAlignment="1">
      <alignment horizontal="center" vertical="center"/>
    </xf>
    <xf numFmtId="0" fontId="87" fillId="6" borderId="10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0" fontId="28" fillId="6" borderId="50" xfId="0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horizontal="center" vertical="center"/>
    </xf>
    <xf numFmtId="0" fontId="103" fillId="6" borderId="29" xfId="0" applyFont="1" applyFill="1" applyBorder="1" applyAlignment="1">
      <alignment horizontal="center" vertical="center"/>
    </xf>
    <xf numFmtId="0" fontId="103" fillId="6" borderId="31" xfId="0" applyFont="1" applyFill="1" applyBorder="1" applyAlignment="1">
      <alignment horizontal="center" vertical="center"/>
    </xf>
    <xf numFmtId="0" fontId="103" fillId="6" borderId="30" xfId="0" applyFont="1" applyFill="1" applyBorder="1" applyAlignment="1">
      <alignment horizontal="center" vertical="center"/>
    </xf>
    <xf numFmtId="0" fontId="124" fillId="6" borderId="14" xfId="0" applyFont="1" applyFill="1" applyBorder="1" applyAlignment="1">
      <alignment horizontal="center" vertical="center"/>
    </xf>
    <xf numFmtId="0" fontId="124" fillId="6" borderId="39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65" fontId="58" fillId="0" borderId="0" xfId="0" applyNumberFormat="1" applyFont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79" fillId="6" borderId="60" xfId="0" applyFont="1" applyFill="1" applyBorder="1" applyAlignment="1">
      <alignment horizontal="center" vertical="center"/>
    </xf>
    <xf numFmtId="0" fontId="79" fillId="6" borderId="0" xfId="0" applyFont="1" applyFill="1" applyAlignment="1">
      <alignment horizontal="center" vertical="center"/>
    </xf>
    <xf numFmtId="0" fontId="79" fillId="6" borderId="40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 wrapText="1"/>
    </xf>
    <xf numFmtId="0" fontId="122" fillId="6" borderId="13" xfId="0" applyFont="1" applyFill="1" applyBorder="1" applyAlignment="1">
      <alignment horizontal="center" vertical="center" wrapText="1"/>
    </xf>
    <xf numFmtId="0" fontId="122" fillId="6" borderId="10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44" fontId="65" fillId="6" borderId="12" xfId="0" applyNumberFormat="1" applyFont="1" applyFill="1" applyBorder="1" applyAlignment="1">
      <alignment horizontal="center" vertical="center"/>
    </xf>
    <xf numFmtId="44" fontId="65" fillId="6" borderId="13" xfId="0" applyNumberFormat="1" applyFont="1" applyFill="1" applyBorder="1" applyAlignment="1">
      <alignment horizontal="center" vertical="center"/>
    </xf>
    <xf numFmtId="44" fontId="65" fillId="6" borderId="7" xfId="0" applyNumberFormat="1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44" fontId="52" fillId="6" borderId="12" xfId="0" applyNumberFormat="1" applyFont="1" applyFill="1" applyBorder="1" applyAlignment="1">
      <alignment horizontal="center" vertical="center"/>
    </xf>
    <xf numFmtId="44" fontId="52" fillId="6" borderId="13" xfId="0" applyNumberFormat="1" applyFont="1" applyFill="1" applyBorder="1" applyAlignment="1">
      <alignment horizontal="center" vertical="center"/>
    </xf>
    <xf numFmtId="44" fontId="52" fillId="6" borderId="7" xfId="0" applyNumberFormat="1" applyFont="1" applyFill="1" applyBorder="1" applyAlignment="1">
      <alignment horizontal="center" vertical="center"/>
    </xf>
    <xf numFmtId="165" fontId="6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6" borderId="59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/>
    </xf>
    <xf numFmtId="0" fontId="16" fillId="6" borderId="58" xfId="0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36" fillId="6" borderId="14" xfId="0" applyFont="1" applyFill="1" applyBorder="1" applyAlignment="1">
      <alignment horizontal="center" vertical="center"/>
    </xf>
    <xf numFmtId="0" fontId="36" fillId="6" borderId="39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36" fillId="7" borderId="64" xfId="0" applyFont="1" applyFill="1" applyBorder="1" applyAlignment="1">
      <alignment horizontal="center" vertical="center"/>
    </xf>
    <xf numFmtId="0" fontId="36" fillId="7" borderId="61" xfId="0" applyFont="1" applyFill="1" applyBorder="1" applyAlignment="1">
      <alignment horizontal="center" vertical="center"/>
    </xf>
    <xf numFmtId="0" fontId="36" fillId="7" borderId="47" xfId="0" applyFont="1" applyFill="1" applyBorder="1" applyAlignment="1">
      <alignment horizontal="center" vertical="center"/>
    </xf>
    <xf numFmtId="0" fontId="28" fillId="6" borderId="57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37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44" fontId="20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 vertical="center"/>
    </xf>
    <xf numFmtId="165" fontId="51" fillId="0" borderId="0" xfId="0" applyNumberFormat="1" applyFont="1"/>
    <xf numFmtId="165" fontId="52" fillId="0" borderId="0" xfId="0" applyNumberFormat="1" applyFont="1" applyAlignment="1">
      <alignment horizontal="center"/>
    </xf>
    <xf numFmtId="0" fontId="39" fillId="0" borderId="0" xfId="0" applyFont="1"/>
    <xf numFmtId="44" fontId="28" fillId="0" borderId="0" xfId="0" applyNumberFormat="1" applyFont="1" applyAlignment="1">
      <alignment horizontal="center"/>
    </xf>
    <xf numFmtId="44" fontId="63" fillId="0" borderId="0" xfId="0" applyNumberFormat="1" applyFont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4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40" fillId="0" borderId="0" xfId="0" applyFont="1" applyAlignment="1">
      <alignment vertical="center" wrapText="1"/>
    </xf>
    <xf numFmtId="0" fontId="26" fillId="0" borderId="69" xfId="0" applyFont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 wrapText="1"/>
    </xf>
    <xf numFmtId="165" fontId="37" fillId="3" borderId="18" xfId="0" applyNumberFormat="1" applyFont="1" applyFill="1" applyBorder="1" applyAlignment="1">
      <alignment horizontal="center" vertical="center"/>
    </xf>
    <xf numFmtId="165" fontId="37" fillId="4" borderId="18" xfId="0" applyNumberFormat="1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21" fillId="3" borderId="8" xfId="0" applyFont="1" applyFill="1" applyBorder="1" applyAlignment="1">
      <alignment horizontal="center" vertical="center" wrapText="1"/>
    </xf>
    <xf numFmtId="44" fontId="121" fillId="3" borderId="8" xfId="0" applyNumberFormat="1" applyFont="1" applyFill="1" applyBorder="1" applyAlignment="1">
      <alignment vertical="center"/>
    </xf>
    <xf numFmtId="0" fontId="21" fillId="3" borderId="22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/>
    </xf>
    <xf numFmtId="0" fontId="119" fillId="0" borderId="29" xfId="0" applyFont="1" applyBorder="1" applyAlignment="1">
      <alignment horizontal="center" vertical="center"/>
    </xf>
    <xf numFmtId="0" fontId="121" fillId="3" borderId="31" xfId="0" applyFont="1" applyFill="1" applyBorder="1" applyAlignment="1">
      <alignment horizontal="center" vertical="center" wrapText="1"/>
    </xf>
    <xf numFmtId="44" fontId="121" fillId="3" borderId="31" xfId="0" applyNumberFormat="1" applyFont="1" applyFill="1" applyBorder="1" applyAlignment="1">
      <alignment vertical="center"/>
    </xf>
    <xf numFmtId="44" fontId="108" fillId="4" borderId="31" xfId="0" applyNumberFormat="1" applyFont="1" applyFill="1" applyBorder="1" applyAlignment="1">
      <alignment horizontal="center" vertical="center"/>
    </xf>
    <xf numFmtId="44" fontId="111" fillId="4" borderId="31" xfId="0" applyNumberFormat="1" applyFont="1" applyFill="1" applyBorder="1" applyAlignment="1">
      <alignment horizontal="center" vertical="center"/>
    </xf>
    <xf numFmtId="44" fontId="111" fillId="0" borderId="31" xfId="0" applyNumberFormat="1" applyFont="1" applyBorder="1" applyAlignment="1">
      <alignment horizontal="center" vertical="center"/>
    </xf>
    <xf numFmtId="44" fontId="111" fillId="0" borderId="31" xfId="0" applyNumberFormat="1" applyFont="1" applyBorder="1" applyAlignment="1">
      <alignment vertical="center"/>
    </xf>
    <xf numFmtId="44" fontId="111" fillId="0" borderId="68" xfId="0" applyNumberFormat="1" applyFont="1" applyBorder="1" applyAlignment="1">
      <alignment vertical="center"/>
    </xf>
    <xf numFmtId="0" fontId="122" fillId="0" borderId="45" xfId="0" applyFont="1" applyBorder="1" applyAlignment="1">
      <alignment horizontal="center" vertical="center" wrapText="1"/>
    </xf>
    <xf numFmtId="0" fontId="81" fillId="6" borderId="14" xfId="0" applyFont="1" applyFill="1" applyBorder="1" applyAlignment="1">
      <alignment horizontal="center" vertical="center" wrapText="1"/>
    </xf>
    <xf numFmtId="0" fontId="81" fillId="6" borderId="50" xfId="0" applyFont="1" applyFill="1" applyBorder="1" applyAlignment="1">
      <alignment horizontal="center" vertical="center" wrapText="1"/>
    </xf>
    <xf numFmtId="0" fontId="81" fillId="6" borderId="21" xfId="0" applyFont="1" applyFill="1" applyBorder="1" applyAlignment="1">
      <alignment horizontal="center" vertical="center" wrapText="1"/>
    </xf>
    <xf numFmtId="44" fontId="92" fillId="4" borderId="25" xfId="0" applyNumberFormat="1" applyFont="1" applyFill="1" applyBorder="1" applyAlignment="1">
      <alignment vertical="center"/>
    </xf>
    <xf numFmtId="44" fontId="92" fillId="4" borderId="33" xfId="0" applyNumberFormat="1" applyFont="1" applyFill="1" applyBorder="1" applyAlignment="1">
      <alignment vertical="center"/>
    </xf>
    <xf numFmtId="44" fontId="8" fillId="0" borderId="25" xfId="0" applyNumberFormat="1" applyFont="1" applyBorder="1" applyAlignment="1">
      <alignment horizontal="center" vertical="center"/>
    </xf>
    <xf numFmtId="44" fontId="27" fillId="3" borderId="25" xfId="0" applyNumberFormat="1" applyFont="1" applyFill="1" applyBorder="1" applyAlignment="1">
      <alignment horizontal="center" vertical="center"/>
    </xf>
    <xf numFmtId="44" fontId="91" fillId="3" borderId="25" xfId="0" applyNumberFormat="1" applyFont="1" applyFill="1" applyBorder="1" applyAlignment="1">
      <alignment vertical="center"/>
    </xf>
    <xf numFmtId="44" fontId="52" fillId="3" borderId="34" xfId="0" applyNumberFormat="1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44" fontId="14" fillId="3" borderId="31" xfId="0" applyNumberFormat="1" applyFont="1" applyFill="1" applyBorder="1" applyAlignment="1">
      <alignment vertical="center"/>
    </xf>
    <xf numFmtId="165" fontId="14" fillId="4" borderId="31" xfId="0" applyNumberFormat="1" applyFont="1" applyFill="1" applyBorder="1" applyAlignment="1">
      <alignment vertical="center"/>
    </xf>
    <xf numFmtId="44" fontId="14" fillId="3" borderId="31" xfId="0" applyNumberFormat="1" applyFont="1" applyFill="1" applyBorder="1" applyAlignment="1">
      <alignment horizontal="center" vertical="center"/>
    </xf>
    <xf numFmtId="44" fontId="27" fillId="3" borderId="31" xfId="0" applyNumberFormat="1" applyFont="1" applyFill="1" applyBorder="1" applyAlignment="1">
      <alignment horizontal="center" vertical="center"/>
    </xf>
    <xf numFmtId="165" fontId="14" fillId="0" borderId="31" xfId="0" applyNumberFormat="1" applyFont="1" applyBorder="1" applyAlignment="1">
      <alignment vertical="center"/>
    </xf>
    <xf numFmtId="165" fontId="14" fillId="3" borderId="31" xfId="0" applyNumberFormat="1" applyFont="1" applyFill="1" applyBorder="1" applyAlignment="1">
      <alignment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3:M26"/>
  <sheetViews>
    <sheetView zoomScale="71" zoomScaleNormal="71" workbookViewId="0">
      <selection activeCell="E12" sqref="E12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54" customWidth="1"/>
    <col min="4" max="4" width="16.42578125" style="154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3" spans="2:13" ht="23.25" customHeight="1" x14ac:dyDescent="0.25">
      <c r="B3" s="38"/>
      <c r="C3" s="358"/>
      <c r="D3" s="358"/>
      <c r="E3" s="38"/>
      <c r="F3" s="146" t="s">
        <v>190</v>
      </c>
      <c r="G3" s="38"/>
      <c r="H3" s="38"/>
      <c r="I3" s="38"/>
      <c r="J3" s="38"/>
      <c r="K3" s="38"/>
    </row>
    <row r="5" spans="2:13" ht="13.5" thickBot="1" x14ac:dyDescent="0.25"/>
    <row r="6" spans="2:13" ht="80.25" customHeight="1" thickBot="1" x14ac:dyDescent="0.25">
      <c r="B6" s="89" t="s">
        <v>13</v>
      </c>
      <c r="C6" s="162" t="s">
        <v>28</v>
      </c>
      <c r="D6" s="162" t="s">
        <v>14</v>
      </c>
      <c r="E6" s="90" t="s">
        <v>15</v>
      </c>
      <c r="F6" s="91" t="s">
        <v>16</v>
      </c>
      <c r="G6" s="91" t="s">
        <v>20</v>
      </c>
      <c r="H6" s="91" t="s">
        <v>3</v>
      </c>
      <c r="I6" s="91" t="s">
        <v>17</v>
      </c>
      <c r="J6" s="91" t="s">
        <v>18</v>
      </c>
      <c r="K6" s="92" t="s">
        <v>19</v>
      </c>
    </row>
    <row r="7" spans="2:13" ht="21" customHeight="1" thickBot="1" x14ac:dyDescent="0.25">
      <c r="B7" s="774" t="s">
        <v>65</v>
      </c>
      <c r="C7" s="775"/>
      <c r="D7" s="775"/>
      <c r="E7" s="775"/>
      <c r="F7" s="775"/>
      <c r="G7" s="775"/>
      <c r="H7" s="775"/>
      <c r="I7" s="775"/>
      <c r="J7" s="775"/>
      <c r="K7" s="776"/>
    </row>
    <row r="8" spans="2:13" ht="66" customHeight="1" thickBot="1" x14ac:dyDescent="0.25">
      <c r="B8" s="189">
        <v>1</v>
      </c>
      <c r="C8" s="338" t="s">
        <v>75</v>
      </c>
      <c r="D8" s="409">
        <v>525</v>
      </c>
      <c r="E8" s="410">
        <v>15.75</v>
      </c>
      <c r="F8" s="411">
        <v>38.06</v>
      </c>
      <c r="G8" s="411">
        <v>0</v>
      </c>
      <c r="H8" s="411">
        <v>0</v>
      </c>
      <c r="I8" s="412">
        <f>SUM(E8:H8)</f>
        <v>53.81</v>
      </c>
      <c r="J8" s="412">
        <f>+D8-I8</f>
        <v>471.19</v>
      </c>
      <c r="K8" s="192"/>
    </row>
    <row r="9" spans="2:13" s="66" customFormat="1" ht="27" customHeight="1" thickBot="1" x14ac:dyDescent="0.25">
      <c r="B9" s="774" t="s">
        <v>5</v>
      </c>
      <c r="C9" s="775"/>
      <c r="D9" s="775"/>
      <c r="E9" s="775"/>
      <c r="F9" s="775"/>
      <c r="G9" s="775"/>
      <c r="H9" s="775"/>
      <c r="I9" s="775"/>
      <c r="J9" s="775"/>
      <c r="K9" s="776"/>
      <c r="L9" s="245"/>
      <c r="M9" s="245"/>
    </row>
    <row r="10" spans="2:13" s="66" customFormat="1" ht="66.75" customHeight="1" x14ac:dyDescent="0.2">
      <c r="B10" s="105">
        <v>2</v>
      </c>
      <c r="C10" s="736" t="s">
        <v>166</v>
      </c>
      <c r="D10" s="737">
        <v>1040</v>
      </c>
      <c r="E10" s="734">
        <v>30</v>
      </c>
      <c r="F10" s="734">
        <v>0</v>
      </c>
      <c r="G10" s="734">
        <v>75.400000000000006</v>
      </c>
      <c r="H10" s="735">
        <v>67.87</v>
      </c>
      <c r="I10" s="734">
        <f>SUM(E10:H10)</f>
        <v>173.27</v>
      </c>
      <c r="J10" s="734">
        <f>+D10-I10</f>
        <v>866.73</v>
      </c>
      <c r="K10" s="738"/>
    </row>
    <row r="11" spans="2:13" s="66" customFormat="1" ht="66.75" customHeight="1" thickBot="1" x14ac:dyDescent="0.25">
      <c r="B11" s="151">
        <v>3</v>
      </c>
      <c r="C11" s="352" t="s">
        <v>51</v>
      </c>
      <c r="D11" s="415">
        <v>420</v>
      </c>
      <c r="E11" s="416">
        <v>12.6</v>
      </c>
      <c r="F11" s="416">
        <v>30.45</v>
      </c>
      <c r="G11" s="416">
        <v>0</v>
      </c>
      <c r="H11" s="416">
        <v>0</v>
      </c>
      <c r="I11" s="413">
        <f>SUM(E11:F11)</f>
        <v>43.05</v>
      </c>
      <c r="J11" s="413">
        <f>+D11-I11</f>
        <v>376.95</v>
      </c>
      <c r="K11" s="733"/>
    </row>
    <row r="12" spans="2:13" ht="42.75" customHeight="1" thickBot="1" x14ac:dyDescent="0.25">
      <c r="B12" s="777" t="s">
        <v>8</v>
      </c>
      <c r="C12" s="778"/>
      <c r="D12" s="403">
        <f>SUM(D8:D11)</f>
        <v>1985</v>
      </c>
      <c r="E12" s="149">
        <f>SUM(E8:E11)</f>
        <v>58.35</v>
      </c>
      <c r="F12" s="149">
        <f t="shared" ref="F12:J12" si="0">SUM(F8:F11)</f>
        <v>68.510000000000005</v>
      </c>
      <c r="G12" s="149">
        <f t="shared" si="0"/>
        <v>75.400000000000006</v>
      </c>
      <c r="H12" s="149">
        <f t="shared" si="0"/>
        <v>67.87</v>
      </c>
      <c r="I12" s="149">
        <f>SUM(I8:I11)</f>
        <v>270.13</v>
      </c>
      <c r="J12" s="149">
        <f>SUM(J8:J11)</f>
        <v>1714.8700000000001</v>
      </c>
      <c r="K12" s="56" t="s">
        <v>64</v>
      </c>
    </row>
    <row r="13" spans="2:13" x14ac:dyDescent="0.2">
      <c r="B13" s="13"/>
      <c r="D13" s="250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250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D15" s="250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C16" s="249" t="s">
        <v>167</v>
      </c>
      <c r="D16" s="250"/>
      <c r="E16" s="14"/>
      <c r="F16" s="14" t="s">
        <v>169</v>
      </c>
      <c r="G16" s="14"/>
      <c r="H16" s="14"/>
      <c r="I16" s="14"/>
      <c r="J16" s="14" t="s">
        <v>171</v>
      </c>
      <c r="K16" s="5"/>
    </row>
    <row r="17" spans="2:12" x14ac:dyDescent="0.2">
      <c r="B17" s="13"/>
      <c r="C17" s="249" t="s">
        <v>168</v>
      </c>
      <c r="D17" s="250"/>
      <c r="E17" s="14"/>
      <c r="F17" s="14" t="s">
        <v>170</v>
      </c>
      <c r="G17" s="14"/>
      <c r="H17" s="14"/>
      <c r="I17" s="14"/>
      <c r="J17" s="14" t="s">
        <v>172</v>
      </c>
      <c r="K17" s="5"/>
    </row>
    <row r="18" spans="2:12" ht="15" x14ac:dyDescent="0.25">
      <c r="B18" s="43"/>
      <c r="C18" s="740"/>
      <c r="D18" s="740"/>
      <c r="E18" s="43"/>
      <c r="F18" s="34"/>
      <c r="G18" s="34"/>
      <c r="H18" s="34"/>
      <c r="I18" s="34"/>
      <c r="J18" s="34"/>
      <c r="K18" s="34"/>
      <c r="L18" s="34"/>
    </row>
    <row r="19" spans="2:12" ht="15" x14ac:dyDescent="0.25">
      <c r="B19" s="43"/>
      <c r="C19" s="740"/>
      <c r="D19" s="740"/>
      <c r="E19" s="43"/>
      <c r="F19" s="34"/>
      <c r="G19" s="34"/>
      <c r="H19" s="34"/>
      <c r="I19" s="34"/>
      <c r="J19" s="34"/>
      <c r="K19" s="34"/>
      <c r="L19" s="34"/>
    </row>
    <row r="20" spans="2:12" ht="15" x14ac:dyDescent="0.25">
      <c r="B20" s="43"/>
      <c r="C20" s="740"/>
      <c r="D20" s="740"/>
      <c r="E20" s="43"/>
      <c r="F20" s="34"/>
      <c r="G20" s="34"/>
      <c r="H20" s="34"/>
      <c r="I20" s="34"/>
      <c r="J20" s="34"/>
      <c r="K20" s="34"/>
      <c r="L20" s="34"/>
    </row>
    <row r="21" spans="2:12" ht="15" x14ac:dyDescent="0.25">
      <c r="B21" s="34"/>
      <c r="C21" s="740" t="s">
        <v>173</v>
      </c>
      <c r="D21" s="740"/>
      <c r="E21" s="43"/>
      <c r="F21" s="43"/>
      <c r="G21" s="43" t="s">
        <v>175</v>
      </c>
      <c r="H21" s="43"/>
      <c r="I21" s="34"/>
      <c r="J21" s="34"/>
      <c r="K21" s="34"/>
      <c r="L21" s="34"/>
    </row>
    <row r="22" spans="2:12" ht="15" x14ac:dyDescent="0.25">
      <c r="B22" s="34"/>
      <c r="C22" s="740" t="s">
        <v>174</v>
      </c>
      <c r="D22" s="740"/>
      <c r="E22" s="43"/>
      <c r="F22" s="43"/>
      <c r="G22" s="43" t="s">
        <v>176</v>
      </c>
      <c r="H22" s="43"/>
      <c r="K22" s="34"/>
      <c r="L22" s="34"/>
    </row>
    <row r="23" spans="2:12" ht="15" x14ac:dyDescent="0.25">
      <c r="B23" s="34"/>
      <c r="C23" s="165"/>
      <c r="D23" s="165"/>
      <c r="E23" s="43"/>
      <c r="F23" s="43"/>
      <c r="G23" s="43"/>
      <c r="H23" s="43"/>
      <c r="K23" s="34"/>
      <c r="L23" s="34"/>
    </row>
    <row r="24" spans="2:12" ht="14.25" x14ac:dyDescent="0.2">
      <c r="B24" s="34"/>
      <c r="C24" s="165"/>
      <c r="D24" s="165"/>
      <c r="E24" s="34"/>
      <c r="F24" s="34"/>
      <c r="G24" s="34"/>
      <c r="H24" s="34"/>
      <c r="I24" s="34"/>
      <c r="J24" s="34"/>
      <c r="K24" s="34"/>
      <c r="L24" s="34"/>
    </row>
    <row r="25" spans="2:12" x14ac:dyDescent="0.2">
      <c r="B25" s="1"/>
      <c r="C25" s="252"/>
      <c r="D25" s="252"/>
      <c r="E25" s="1"/>
      <c r="F25" s="1"/>
      <c r="G25" s="1"/>
      <c r="H25" s="1"/>
      <c r="I25" s="1"/>
      <c r="J25" s="1"/>
      <c r="K25" s="1"/>
    </row>
    <row r="26" spans="2:12" x14ac:dyDescent="0.2">
      <c r="B26" s="1"/>
      <c r="C26" s="252"/>
      <c r="D26" s="252"/>
      <c r="E26" s="1"/>
      <c r="F26" s="1"/>
      <c r="G26" s="1"/>
      <c r="H26" s="1"/>
      <c r="I26" s="1"/>
      <c r="J26" s="1"/>
      <c r="K26" s="1"/>
    </row>
  </sheetData>
  <mergeCells count="3">
    <mergeCell ref="B7:K7"/>
    <mergeCell ref="B12:C12"/>
    <mergeCell ref="B9:K9"/>
  </mergeCells>
  <phoneticPr fontId="5" type="noConversion"/>
  <printOptions horizontalCentered="1"/>
  <pageMargins left="0.78740157480314965" right="0" top="0.39370078740157483" bottom="0.19685039370078741" header="0.19685039370078741" footer="0"/>
  <pageSetup paperSize="5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4:S30"/>
  <sheetViews>
    <sheetView topLeftCell="A10" zoomScale="84" zoomScaleNormal="84" workbookViewId="0">
      <selection activeCell="C10" sqref="C10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27.28515625" customWidth="1"/>
  </cols>
  <sheetData>
    <row r="4" spans="1:19" ht="15.75" x14ac:dyDescent="0.25">
      <c r="A4" s="55"/>
      <c r="B4" s="99"/>
      <c r="C4" s="99"/>
      <c r="D4" s="208" t="str">
        <f>AIP!E2</f>
        <v>PLANILLA DE SUELDO DEL MES DE MARZO 2010</v>
      </c>
      <c r="E4" s="99"/>
      <c r="F4" s="99"/>
      <c r="G4" s="54"/>
      <c r="H4" s="99"/>
      <c r="I4" s="55"/>
      <c r="J4" s="99"/>
    </row>
    <row r="5" spans="1:19" ht="16.5" thickBot="1" x14ac:dyDescent="0.3">
      <c r="A5" s="55"/>
      <c r="B5" s="99"/>
      <c r="C5" s="99"/>
      <c r="D5" s="99"/>
      <c r="E5" s="99"/>
      <c r="F5" s="99"/>
      <c r="G5" s="54"/>
      <c r="H5" s="99"/>
      <c r="I5" s="55"/>
      <c r="J5" s="99"/>
    </row>
    <row r="6" spans="1:19" s="34" customFormat="1" ht="75.75" customHeight="1" thickBot="1" x14ac:dyDescent="0.25">
      <c r="A6" s="266" t="s">
        <v>13</v>
      </c>
      <c r="B6" s="315" t="s">
        <v>1</v>
      </c>
      <c r="C6" s="315" t="s">
        <v>21</v>
      </c>
      <c r="D6" s="315" t="s">
        <v>2</v>
      </c>
      <c r="E6" s="315" t="s">
        <v>16</v>
      </c>
      <c r="F6" s="315" t="s">
        <v>86</v>
      </c>
      <c r="G6" s="315" t="s">
        <v>10</v>
      </c>
      <c r="H6" s="315" t="s">
        <v>25</v>
      </c>
      <c r="I6" s="315" t="s">
        <v>26</v>
      </c>
      <c r="J6" s="316" t="s">
        <v>7</v>
      </c>
    </row>
    <row r="7" spans="1:19" ht="28.5" customHeight="1" thickBot="1" x14ac:dyDescent="0.25">
      <c r="A7" s="821" t="s">
        <v>12</v>
      </c>
      <c r="B7" s="822"/>
      <c r="C7" s="822"/>
      <c r="D7" s="822"/>
      <c r="E7" s="822"/>
      <c r="F7" s="822"/>
      <c r="G7" s="822"/>
      <c r="H7" s="822"/>
      <c r="I7" s="822"/>
      <c r="J7" s="823"/>
    </row>
    <row r="8" spans="1:19" ht="45" customHeight="1" x14ac:dyDescent="0.2">
      <c r="A8" s="311">
        <v>1</v>
      </c>
      <c r="B8" s="312" t="s">
        <v>48</v>
      </c>
      <c r="C8" s="385">
        <v>360</v>
      </c>
      <c r="D8" s="386">
        <v>10.8</v>
      </c>
      <c r="E8" s="386">
        <v>0</v>
      </c>
      <c r="F8" s="386">
        <v>26.1</v>
      </c>
      <c r="G8" s="386">
        <v>0</v>
      </c>
      <c r="H8" s="386">
        <f>SUM(D8:G8)</f>
        <v>36.900000000000006</v>
      </c>
      <c r="I8" s="387">
        <f t="shared" ref="I8:I15" si="0">+C8-H8</f>
        <v>323.10000000000002</v>
      </c>
      <c r="J8" s="313"/>
    </row>
    <row r="9" spans="1:19" ht="45" customHeight="1" x14ac:dyDescent="0.2">
      <c r="A9" s="85">
        <v>2</v>
      </c>
      <c r="B9" s="297" t="s">
        <v>48</v>
      </c>
      <c r="C9" s="388">
        <v>360</v>
      </c>
      <c r="D9" s="389">
        <v>10.8</v>
      </c>
      <c r="E9" s="389">
        <v>0</v>
      </c>
      <c r="F9" s="389">
        <v>0</v>
      </c>
      <c r="G9" s="389">
        <v>0</v>
      </c>
      <c r="H9" s="386">
        <f>SUM(D9:G9)</f>
        <v>10.8</v>
      </c>
      <c r="I9" s="387">
        <f t="shared" si="0"/>
        <v>349.2</v>
      </c>
      <c r="J9" s="314"/>
    </row>
    <row r="10" spans="1:19" ht="45" customHeight="1" x14ac:dyDescent="0.25">
      <c r="A10" s="311">
        <v>3</v>
      </c>
      <c r="B10" s="293" t="s">
        <v>49</v>
      </c>
      <c r="C10" s="391">
        <v>315</v>
      </c>
      <c r="D10" s="392">
        <v>9.4499999999999993</v>
      </c>
      <c r="E10" s="389">
        <v>0</v>
      </c>
      <c r="F10" s="389">
        <v>0</v>
      </c>
      <c r="G10" s="389">
        <v>18.899999999999999</v>
      </c>
      <c r="H10" s="386">
        <f>SUM(D10:G10)</f>
        <v>28.349999999999998</v>
      </c>
      <c r="I10" s="390">
        <f t="shared" si="0"/>
        <v>286.64999999999998</v>
      </c>
      <c r="J10" s="272"/>
      <c r="S10" s="109"/>
    </row>
    <row r="11" spans="1:19" s="110" customFormat="1" ht="45" customHeight="1" x14ac:dyDescent="0.25">
      <c r="A11" s="85">
        <v>4</v>
      </c>
      <c r="B11" s="293" t="s">
        <v>49</v>
      </c>
      <c r="C11" s="391">
        <v>315</v>
      </c>
      <c r="D11" s="392">
        <v>9.4499999999999993</v>
      </c>
      <c r="E11" s="392">
        <v>0</v>
      </c>
      <c r="F11" s="393">
        <v>22.84</v>
      </c>
      <c r="G11" s="393">
        <v>0</v>
      </c>
      <c r="H11" s="386">
        <f>SUM(D11:G11)</f>
        <v>32.29</v>
      </c>
      <c r="I11" s="390">
        <f t="shared" si="0"/>
        <v>282.70999999999998</v>
      </c>
      <c r="J11" s="273"/>
    </row>
    <row r="12" spans="1:19" s="110" customFormat="1" ht="45" customHeight="1" x14ac:dyDescent="0.25">
      <c r="A12" s="311">
        <v>5</v>
      </c>
      <c r="B12" s="293" t="s">
        <v>49</v>
      </c>
      <c r="C12" s="391">
        <v>315</v>
      </c>
      <c r="D12" s="392">
        <v>9.4499999999999993</v>
      </c>
      <c r="E12" s="392">
        <v>0</v>
      </c>
      <c r="F12" s="393">
        <v>0</v>
      </c>
      <c r="G12" s="384">
        <v>18.899999999999999</v>
      </c>
      <c r="H12" s="386">
        <f>SUM(D12:G12)</f>
        <v>28.349999999999998</v>
      </c>
      <c r="I12" s="390">
        <f t="shared" si="0"/>
        <v>286.64999999999998</v>
      </c>
      <c r="J12" s="273"/>
    </row>
    <row r="13" spans="1:19" s="110" customFormat="1" ht="45" customHeight="1" x14ac:dyDescent="0.25">
      <c r="A13" s="311">
        <v>6</v>
      </c>
      <c r="B13" s="293" t="s">
        <v>49</v>
      </c>
      <c r="C13" s="391">
        <v>315</v>
      </c>
      <c r="D13" s="392">
        <v>9.4499999999999993</v>
      </c>
      <c r="E13" s="392">
        <v>0</v>
      </c>
      <c r="F13" s="393">
        <v>0</v>
      </c>
      <c r="G13" s="393">
        <v>18.899999999999999</v>
      </c>
      <c r="H13" s="386">
        <f>SUM(D13:G13)</f>
        <v>28.349999999999998</v>
      </c>
      <c r="I13" s="390">
        <f t="shared" si="0"/>
        <v>286.64999999999998</v>
      </c>
      <c r="J13" s="273"/>
    </row>
    <row r="14" spans="1:19" s="110" customFormat="1" ht="45" customHeight="1" x14ac:dyDescent="0.25">
      <c r="A14" s="85">
        <v>7</v>
      </c>
      <c r="B14" s="293" t="s">
        <v>49</v>
      </c>
      <c r="C14" s="391">
        <v>315</v>
      </c>
      <c r="D14" s="392">
        <v>9.4499999999999993</v>
      </c>
      <c r="E14" s="392">
        <v>22.84</v>
      </c>
      <c r="F14" s="392">
        <v>0</v>
      </c>
      <c r="G14" s="389">
        <v>0</v>
      </c>
      <c r="H14" s="386">
        <f>SUM(D14:G14)</f>
        <v>32.29</v>
      </c>
      <c r="I14" s="390">
        <f t="shared" si="0"/>
        <v>282.70999999999998</v>
      </c>
      <c r="J14" s="273"/>
    </row>
    <row r="15" spans="1:19" s="110" customFormat="1" ht="45" customHeight="1" thickBot="1" x14ac:dyDescent="0.3">
      <c r="A15" s="311">
        <v>8</v>
      </c>
      <c r="B15" s="293" t="s">
        <v>49</v>
      </c>
      <c r="C15" s="391">
        <v>315</v>
      </c>
      <c r="D15" s="392">
        <v>9.4499999999999993</v>
      </c>
      <c r="E15" s="392">
        <v>22.84</v>
      </c>
      <c r="F15" s="392">
        <v>0</v>
      </c>
      <c r="G15" s="389">
        <v>0</v>
      </c>
      <c r="H15" s="656">
        <f>SUM(D15:G15)</f>
        <v>32.29</v>
      </c>
      <c r="I15" s="657">
        <f t="shared" si="0"/>
        <v>282.70999999999998</v>
      </c>
      <c r="J15" s="658"/>
    </row>
    <row r="16" spans="1:19" s="34" customFormat="1" ht="39.950000000000003" customHeight="1" thickBot="1" x14ac:dyDescent="0.25">
      <c r="A16" s="818" t="s">
        <v>11</v>
      </c>
      <c r="B16" s="819"/>
      <c r="C16" s="318">
        <f>SUM(C8:C15)</f>
        <v>2610</v>
      </c>
      <c r="D16" s="318">
        <f>SUM(D8:D15)</f>
        <v>78.300000000000011</v>
      </c>
      <c r="E16" s="318">
        <f>SUM(E8:E15)</f>
        <v>45.68</v>
      </c>
      <c r="F16" s="318">
        <f>SUM(F8:F15)</f>
        <v>48.94</v>
      </c>
      <c r="G16" s="318">
        <f>SUM(G8:G15)</f>
        <v>56.699999999999996</v>
      </c>
      <c r="H16" s="318">
        <f>SUM(H8:H15)</f>
        <v>229.61999999999998</v>
      </c>
      <c r="I16" s="318">
        <f>SUM(I8:I15)</f>
        <v>2380.38</v>
      </c>
      <c r="J16" s="319" t="s">
        <v>44</v>
      </c>
    </row>
    <row r="17" spans="1:10" x14ac:dyDescent="0.2">
      <c r="A17" s="81"/>
      <c r="B17" s="83"/>
      <c r="C17" s="84"/>
      <c r="D17" s="84"/>
      <c r="E17" s="84"/>
      <c r="F17" s="84"/>
      <c r="G17" s="84"/>
      <c r="H17" s="84"/>
      <c r="I17" s="84"/>
      <c r="J17" s="82"/>
    </row>
    <row r="18" spans="1:10" x14ac:dyDescent="0.2">
      <c r="A18" s="29"/>
      <c r="B18" s="17"/>
      <c r="C18" s="28"/>
      <c r="D18" s="28"/>
      <c r="E18" s="28"/>
      <c r="F18" s="28"/>
      <c r="G18" s="28"/>
      <c r="H18" s="28"/>
      <c r="I18" s="28"/>
      <c r="J18" s="21"/>
    </row>
    <row r="19" spans="1:10" x14ac:dyDescent="0.2">
      <c r="A19" s="29"/>
      <c r="B19" s="17"/>
      <c r="C19" s="28"/>
      <c r="D19" s="28"/>
      <c r="E19" s="28"/>
      <c r="F19" s="28"/>
      <c r="G19" s="28"/>
      <c r="H19" s="28"/>
      <c r="I19" s="28"/>
      <c r="J19" s="21"/>
    </row>
    <row r="20" spans="1:10" x14ac:dyDescent="0.2">
      <c r="A20" s="29"/>
      <c r="B20" s="17" t="str">
        <f>AIP!C20</f>
        <v>SR. HERNAN JOSE TORRES ROMERO</v>
      </c>
      <c r="C20" s="28"/>
      <c r="D20" s="28" t="str">
        <f>AIP!F20</f>
        <v>LIC. NAHIN ARNELGE FERRUFINO BENITEZ</v>
      </c>
      <c r="E20" s="28"/>
      <c r="F20" s="28"/>
      <c r="G20" s="28"/>
      <c r="H20" s="28" t="str">
        <f>AIP!J20</f>
        <v>LICDA. GLORIA ISABEL GONZALEZ</v>
      </c>
      <c r="I20" s="28"/>
      <c r="J20" s="21"/>
    </row>
    <row r="21" spans="1:10" x14ac:dyDescent="0.2">
      <c r="A21" s="29"/>
      <c r="B21" s="17" t="str">
        <f>AIP!C21</f>
        <v>SINDICO MPAL</v>
      </c>
      <c r="C21" s="28"/>
      <c r="D21" s="28" t="str">
        <f>AIP!F21</f>
        <v>ALCALDE MPAL</v>
      </c>
      <c r="E21" s="28"/>
      <c r="F21" s="28"/>
      <c r="G21" s="28"/>
      <c r="H21" s="28" t="str">
        <f>AIP!J21</f>
        <v>CONTADORA MPAL</v>
      </c>
      <c r="I21" s="28"/>
      <c r="J21" s="21"/>
    </row>
    <row r="22" spans="1:10" x14ac:dyDescent="0.2">
      <c r="A22" s="29"/>
      <c r="B22" s="17"/>
      <c r="C22" s="28"/>
      <c r="D22" s="28"/>
      <c r="E22" s="28"/>
      <c r="F22" s="28"/>
      <c r="G22" s="28"/>
      <c r="H22" s="28"/>
      <c r="I22" s="28"/>
      <c r="J22" s="21"/>
    </row>
    <row r="23" spans="1:10" x14ac:dyDescent="0.2">
      <c r="A23" s="29"/>
      <c r="B23" s="17"/>
      <c r="C23" s="28"/>
      <c r="D23" s="28"/>
      <c r="E23" s="28"/>
      <c r="F23" s="28"/>
      <c r="G23" s="28"/>
      <c r="H23" s="28"/>
      <c r="I23" s="28"/>
      <c r="J23" s="21"/>
    </row>
    <row r="24" spans="1:10" x14ac:dyDescent="0.2">
      <c r="A24" s="29"/>
      <c r="B24" s="757" t="str">
        <f>AIP!D23</f>
        <v xml:space="preserve">LICDA. CARINA PATRICIA FLORES </v>
      </c>
      <c r="C24" s="28"/>
      <c r="D24" s="28"/>
      <c r="E24" s="28" t="str">
        <f>AIP!H23</f>
        <v>SR. MARIO ALBERTO DIAZ</v>
      </c>
      <c r="F24" s="28"/>
      <c r="G24" s="28"/>
      <c r="H24" s="28"/>
      <c r="I24" s="28"/>
      <c r="J24" s="21"/>
    </row>
    <row r="25" spans="1:10" x14ac:dyDescent="0.2">
      <c r="A25" s="29"/>
      <c r="B25" s="757" t="str">
        <f>AIP!D24</f>
        <v>JEFE DE DESARROLLO HUMANO</v>
      </c>
      <c r="C25" s="28"/>
      <c r="D25" s="28"/>
      <c r="E25" s="28" t="str">
        <f>AIP!H24</f>
        <v>TESORERO MPAL</v>
      </c>
      <c r="F25" s="28"/>
      <c r="G25" s="28"/>
      <c r="H25" s="28"/>
      <c r="I25" s="28"/>
      <c r="J25" s="21"/>
    </row>
    <row r="26" spans="1:10" s="54" customFormat="1" ht="15.75" x14ac:dyDescent="0.25"/>
    <row r="27" spans="1:10" s="54" customFormat="1" ht="15.75" x14ac:dyDescent="0.25">
      <c r="C27" s="70"/>
    </row>
    <row r="28" spans="1:10" s="54" customFormat="1" ht="15.75" x14ac:dyDescent="0.25"/>
    <row r="29" spans="1:10" s="54" customFormat="1" ht="15.75" x14ac:dyDescent="0.25">
      <c r="B29" s="71"/>
      <c r="C29" s="98"/>
    </row>
    <row r="30" spans="1:10" s="54" customFormat="1" ht="15.75" x14ac:dyDescent="0.25">
      <c r="B30" s="820"/>
      <c r="C30" s="820"/>
    </row>
  </sheetData>
  <mergeCells count="3">
    <mergeCell ref="A16:B16"/>
    <mergeCell ref="B30:C30"/>
    <mergeCell ref="A7:J7"/>
  </mergeCells>
  <pageMargins left="0.59055118110236227" right="0" top="0.31496062992125984" bottom="7.874015748031496E-2" header="0.31496062992125984" footer="0.11811023622047245"/>
  <pageSetup paperSize="5" scale="50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J36"/>
  <sheetViews>
    <sheetView view="pageLayout" topLeftCell="A10" zoomScale="70" zoomScaleNormal="70" zoomScalePageLayoutView="70" workbookViewId="0">
      <selection activeCell="B15" sqref="B15"/>
    </sheetView>
  </sheetViews>
  <sheetFormatPr baseColWidth="10" defaultRowHeight="12.75" x14ac:dyDescent="0.2"/>
  <cols>
    <col min="1" max="1" width="5.42578125" style="6" customWidth="1"/>
    <col min="2" max="2" width="19.140625" style="154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30.140625" style="6" customWidth="1"/>
    <col min="11" max="16384" width="11.42578125" style="6"/>
  </cols>
  <sheetData>
    <row r="1" spans="1:10" ht="18.75" x14ac:dyDescent="0.3">
      <c r="A1" s="62"/>
      <c r="B1" s="35"/>
      <c r="C1" s="35"/>
      <c r="D1" s="867" t="str">
        <f>POLICIA1!D4</f>
        <v>PLANILLA DE SUELDO DEL MES DE MARZO 2010</v>
      </c>
      <c r="E1" s="35"/>
      <c r="F1" s="32"/>
      <c r="G1" s="32"/>
      <c r="I1" s="36"/>
      <c r="J1" s="63"/>
    </row>
    <row r="2" spans="1:10" ht="15.75" customHeight="1" thickBot="1" x14ac:dyDescent="0.3">
      <c r="A2" s="62"/>
      <c r="B2" s="159"/>
      <c r="C2" s="32"/>
      <c r="D2" s="32"/>
      <c r="E2" s="32"/>
      <c r="F2" s="32"/>
      <c r="G2" s="32"/>
      <c r="H2" s="63"/>
      <c r="I2" s="63"/>
      <c r="J2" s="19"/>
    </row>
    <row r="3" spans="1:10" ht="87.75" customHeight="1" thickBot="1" x14ac:dyDescent="0.25">
      <c r="A3" s="40" t="s">
        <v>13</v>
      </c>
      <c r="B3" s="256" t="s">
        <v>28</v>
      </c>
      <c r="C3" s="42" t="s">
        <v>14</v>
      </c>
      <c r="D3" s="41" t="s">
        <v>15</v>
      </c>
      <c r="E3" s="42" t="s">
        <v>16</v>
      </c>
      <c r="F3" s="42" t="s">
        <v>20</v>
      </c>
      <c r="G3" s="42" t="s">
        <v>10</v>
      </c>
      <c r="H3" s="42" t="s">
        <v>17</v>
      </c>
      <c r="I3" s="42" t="s">
        <v>18</v>
      </c>
      <c r="J3" s="60" t="s">
        <v>19</v>
      </c>
    </row>
    <row r="4" spans="1:10" ht="37.5" customHeight="1" thickBot="1" x14ac:dyDescent="0.25">
      <c r="A4" s="824" t="s">
        <v>97</v>
      </c>
      <c r="B4" s="825"/>
      <c r="C4" s="825"/>
      <c r="D4" s="825"/>
      <c r="E4" s="825"/>
      <c r="F4" s="825"/>
      <c r="G4" s="825"/>
      <c r="H4" s="825"/>
      <c r="I4" s="825"/>
      <c r="J4" s="826"/>
    </row>
    <row r="5" spans="1:10" ht="36.75" hidden="1" customHeight="1" x14ac:dyDescent="0.2">
      <c r="A5" s="105">
        <v>10</v>
      </c>
      <c r="B5" s="257"/>
      <c r="C5" s="145"/>
      <c r="D5" s="120"/>
      <c r="E5" s="120"/>
      <c r="F5" s="120"/>
      <c r="G5" s="120"/>
      <c r="H5" s="128" t="e">
        <f>#N/A</f>
        <v>#N/A</v>
      </c>
      <c r="I5" s="128" t="e">
        <f>#N/A</f>
        <v>#N/A</v>
      </c>
      <c r="J5" s="121"/>
    </row>
    <row r="6" spans="1:10" ht="45" customHeight="1" x14ac:dyDescent="0.2">
      <c r="A6" s="278">
        <v>1</v>
      </c>
      <c r="B6" s="295" t="s">
        <v>62</v>
      </c>
      <c r="C6" s="378">
        <v>360</v>
      </c>
      <c r="D6" s="379">
        <v>10.8</v>
      </c>
      <c r="E6" s="379">
        <v>26.1</v>
      </c>
      <c r="F6" s="761">
        <v>0</v>
      </c>
      <c r="G6" s="379">
        <v>0</v>
      </c>
      <c r="H6" s="380">
        <f t="shared" ref="H6:H15" si="0">SUM(D6:G6)</f>
        <v>36.900000000000006</v>
      </c>
      <c r="I6" s="659">
        <f t="shared" ref="I6:I15" si="1">C6-H6</f>
        <v>323.10000000000002</v>
      </c>
      <c r="J6" s="661"/>
    </row>
    <row r="7" spans="1:10" ht="45" customHeight="1" thickBot="1" x14ac:dyDescent="0.25">
      <c r="A7" s="61">
        <v>2</v>
      </c>
      <c r="B7" s="293" t="s">
        <v>49</v>
      </c>
      <c r="C7" s="381">
        <v>350</v>
      </c>
      <c r="D7" s="382">
        <v>10.5</v>
      </c>
      <c r="E7" s="382">
        <v>0</v>
      </c>
      <c r="F7" s="382">
        <v>0</v>
      </c>
      <c r="G7" s="384">
        <v>21</v>
      </c>
      <c r="H7" s="384">
        <f t="shared" si="0"/>
        <v>31.5</v>
      </c>
      <c r="I7" s="660">
        <f t="shared" si="1"/>
        <v>318.5</v>
      </c>
      <c r="J7" s="662"/>
    </row>
    <row r="8" spans="1:10" ht="45" customHeight="1" x14ac:dyDescent="0.2">
      <c r="A8" s="278">
        <v>3</v>
      </c>
      <c r="B8" s="293" t="s">
        <v>49</v>
      </c>
      <c r="C8" s="381">
        <v>315</v>
      </c>
      <c r="D8" s="382">
        <v>9.4499999999999993</v>
      </c>
      <c r="E8" s="382">
        <v>0</v>
      </c>
      <c r="F8" s="383">
        <v>22.84</v>
      </c>
      <c r="G8" s="384">
        <v>0</v>
      </c>
      <c r="H8" s="384">
        <f t="shared" si="0"/>
        <v>32.29</v>
      </c>
      <c r="I8" s="660">
        <f t="shared" si="1"/>
        <v>282.70999999999998</v>
      </c>
      <c r="J8" s="662"/>
    </row>
    <row r="9" spans="1:10" ht="45" customHeight="1" thickBot="1" x14ac:dyDescent="0.25">
      <c r="A9" s="61">
        <v>4</v>
      </c>
      <c r="B9" s="293" t="s">
        <v>49</v>
      </c>
      <c r="C9" s="381">
        <v>310</v>
      </c>
      <c r="D9" s="382">
        <v>9.3000000000000007</v>
      </c>
      <c r="E9" s="382">
        <v>0</v>
      </c>
      <c r="F9" s="383">
        <v>22.48</v>
      </c>
      <c r="G9" s="384">
        <v>0</v>
      </c>
      <c r="H9" s="384">
        <f t="shared" si="0"/>
        <v>31.78</v>
      </c>
      <c r="I9" s="660">
        <f t="shared" si="1"/>
        <v>278.22000000000003</v>
      </c>
      <c r="J9" s="662"/>
    </row>
    <row r="10" spans="1:10" ht="45.75" customHeight="1" x14ac:dyDescent="0.2">
      <c r="A10" s="278">
        <v>5</v>
      </c>
      <c r="B10" s="293" t="s">
        <v>49</v>
      </c>
      <c r="C10" s="381">
        <v>310</v>
      </c>
      <c r="D10" s="382">
        <v>9.3000000000000007</v>
      </c>
      <c r="E10" s="382">
        <v>0</v>
      </c>
      <c r="F10" s="383">
        <v>22.48</v>
      </c>
      <c r="G10" s="384">
        <v>0</v>
      </c>
      <c r="H10" s="384">
        <f t="shared" si="0"/>
        <v>31.78</v>
      </c>
      <c r="I10" s="660">
        <f t="shared" si="1"/>
        <v>278.22000000000003</v>
      </c>
      <c r="J10" s="662"/>
    </row>
    <row r="11" spans="1:10" ht="46.5" customHeight="1" x14ac:dyDescent="0.2">
      <c r="A11" s="61">
        <v>6</v>
      </c>
      <c r="B11" s="293" t="s">
        <v>49</v>
      </c>
      <c r="C11" s="381">
        <v>310</v>
      </c>
      <c r="D11" s="382">
        <v>9.3000000000000007</v>
      </c>
      <c r="E11" s="382">
        <v>22.48</v>
      </c>
      <c r="F11" s="383">
        <v>0</v>
      </c>
      <c r="G11" s="384">
        <v>0</v>
      </c>
      <c r="H11" s="384">
        <f t="shared" si="0"/>
        <v>31.78</v>
      </c>
      <c r="I11" s="660">
        <f t="shared" si="1"/>
        <v>278.22000000000003</v>
      </c>
      <c r="J11" s="662"/>
    </row>
    <row r="12" spans="1:10" ht="46.5" customHeight="1" x14ac:dyDescent="0.2">
      <c r="A12" s="880">
        <v>7</v>
      </c>
      <c r="B12" s="293" t="s">
        <v>49</v>
      </c>
      <c r="C12" s="381">
        <v>315</v>
      </c>
      <c r="D12" s="382">
        <v>9.3000000000000007</v>
      </c>
      <c r="E12" s="382">
        <v>0</v>
      </c>
      <c r="F12" s="383">
        <v>0</v>
      </c>
      <c r="G12" s="384">
        <v>18.899999999999999</v>
      </c>
      <c r="H12" s="384">
        <f t="shared" ref="H12" si="2">SUM(D12:G12)</f>
        <v>28.2</v>
      </c>
      <c r="I12" s="660">
        <f t="shared" ref="I12" si="3">C12-H12</f>
        <v>286.8</v>
      </c>
      <c r="J12" s="667"/>
    </row>
    <row r="13" spans="1:10" ht="46.5" customHeight="1" x14ac:dyDescent="0.2">
      <c r="A13" s="105">
        <v>8</v>
      </c>
      <c r="B13" s="317" t="s">
        <v>49</v>
      </c>
      <c r="C13" s="663">
        <v>315</v>
      </c>
      <c r="D13" s="664">
        <v>9.4499999999999993</v>
      </c>
      <c r="E13" s="664">
        <v>0</v>
      </c>
      <c r="F13" s="709">
        <v>0</v>
      </c>
      <c r="G13" s="665">
        <v>18.899999999999999</v>
      </c>
      <c r="H13" s="665">
        <f t="shared" ref="H13" si="4">SUM(D13:G13)</f>
        <v>28.349999999999998</v>
      </c>
      <c r="I13" s="666">
        <f t="shared" ref="I13" si="5">C13-H13</f>
        <v>286.64999999999998</v>
      </c>
      <c r="J13" s="667"/>
    </row>
    <row r="14" spans="1:10" ht="45" customHeight="1" x14ac:dyDescent="0.2">
      <c r="A14" s="61">
        <v>9</v>
      </c>
      <c r="B14" s="293" t="s">
        <v>49</v>
      </c>
      <c r="C14" s="381">
        <v>310</v>
      </c>
      <c r="D14" s="382">
        <v>9.3000000000000007</v>
      </c>
      <c r="E14" s="382">
        <v>22.48</v>
      </c>
      <c r="F14" s="383">
        <v>0</v>
      </c>
      <c r="G14" s="384">
        <v>0</v>
      </c>
      <c r="H14" s="384">
        <f t="shared" si="0"/>
        <v>31.78</v>
      </c>
      <c r="I14" s="384">
        <f t="shared" si="1"/>
        <v>278.22000000000003</v>
      </c>
      <c r="J14" s="762"/>
    </row>
    <row r="15" spans="1:10" ht="45" customHeight="1" thickBot="1" x14ac:dyDescent="0.25">
      <c r="A15" s="100">
        <v>10</v>
      </c>
      <c r="B15" s="763" t="s">
        <v>49</v>
      </c>
      <c r="C15" s="764">
        <v>315</v>
      </c>
      <c r="D15" s="765">
        <v>9.4499999999999993</v>
      </c>
      <c r="E15" s="765">
        <v>0</v>
      </c>
      <c r="F15" s="766">
        <v>0</v>
      </c>
      <c r="G15" s="767">
        <v>18.899999999999999</v>
      </c>
      <c r="H15" s="767">
        <f t="shared" si="0"/>
        <v>28.349999999999998</v>
      </c>
      <c r="I15" s="767">
        <f t="shared" si="1"/>
        <v>286.64999999999998</v>
      </c>
      <c r="J15" s="768"/>
    </row>
    <row r="16" spans="1:10" ht="31.5" customHeight="1" thickBot="1" x14ac:dyDescent="0.3">
      <c r="A16" s="725"/>
      <c r="B16" s="760"/>
      <c r="C16" s="441">
        <f>SUM(C6:C15)</f>
        <v>3210</v>
      </c>
      <c r="D16" s="441">
        <f>SUM(D6:D15)</f>
        <v>96.149999999999991</v>
      </c>
      <c r="E16" s="441">
        <f>SUM(E6:E15)</f>
        <v>71.06</v>
      </c>
      <c r="F16" s="441">
        <f>SUM(F6:F15)</f>
        <v>67.8</v>
      </c>
      <c r="G16" s="441">
        <f>SUM(G6:G15)</f>
        <v>77.699999999999989</v>
      </c>
      <c r="H16" s="441">
        <f>SUM(H6:H15)</f>
        <v>312.71000000000004</v>
      </c>
      <c r="I16" s="441">
        <f>SUM(I6:I15)</f>
        <v>2897.2900000000004</v>
      </c>
      <c r="J16" s="726"/>
    </row>
    <row r="17" spans="1:10" x14ac:dyDescent="0.2">
      <c r="A17" s="13"/>
      <c r="C17" s="14"/>
      <c r="D17" s="14"/>
      <c r="E17" s="14"/>
      <c r="F17" s="14"/>
      <c r="G17" s="14"/>
      <c r="H17" s="14"/>
      <c r="I17" s="14"/>
      <c r="J17" s="5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C19" s="14"/>
      <c r="D19" s="14"/>
      <c r="E19" s="14"/>
      <c r="F19" s="14"/>
      <c r="G19" s="14"/>
      <c r="H19" s="14"/>
      <c r="I19" s="742"/>
      <c r="J19" s="5"/>
    </row>
    <row r="20" spans="1:10" x14ac:dyDescent="0.2">
      <c r="A20" s="759"/>
      <c r="B20" s="154" t="str">
        <f>POLICIA1!B20</f>
        <v>SR. HERNAN JOSE TORRES ROMERO</v>
      </c>
      <c r="C20" s="742"/>
      <c r="D20" s="742"/>
      <c r="E20" s="742" t="str">
        <f>POLICIA1!D20</f>
        <v>LIC. NAHIN ARNELGE FERRUFINO BENITEZ</v>
      </c>
      <c r="F20" s="742"/>
      <c r="G20" s="742"/>
      <c r="H20" s="14"/>
      <c r="I20" s="742" t="str">
        <f>POLICIA1!H20</f>
        <v>LICDA. GLORIA ISABEL GONZALEZ</v>
      </c>
      <c r="J20" s="5"/>
    </row>
    <row r="21" spans="1:10" x14ac:dyDescent="0.2">
      <c r="A21" s="759"/>
      <c r="B21" s="154" t="str">
        <f>POLICIA1!B21</f>
        <v>SINDICO MPAL</v>
      </c>
      <c r="C21" s="742"/>
      <c r="D21" s="742"/>
      <c r="E21" s="742" t="str">
        <f>POLICIA1!D21</f>
        <v>ALCALDE MPAL</v>
      </c>
      <c r="F21" s="742"/>
      <c r="G21" s="742"/>
      <c r="H21" s="14"/>
      <c r="I21" s="742" t="str">
        <f>POLICIA1!H21</f>
        <v>CONTADORA MPAL</v>
      </c>
      <c r="J21" s="5"/>
    </row>
    <row r="22" spans="1:10" x14ac:dyDescent="0.2">
      <c r="A22" s="759"/>
      <c r="C22" s="742"/>
      <c r="D22" s="742"/>
      <c r="E22" s="742"/>
      <c r="F22" s="742"/>
      <c r="G22" s="742"/>
      <c r="H22" s="14"/>
      <c r="I22" s="14"/>
      <c r="J22" s="5"/>
    </row>
    <row r="23" spans="1:10" x14ac:dyDescent="0.2">
      <c r="A23" s="759"/>
      <c r="C23" s="742"/>
      <c r="D23" s="742"/>
      <c r="E23" s="742"/>
      <c r="F23" s="742"/>
      <c r="G23" s="742"/>
      <c r="H23" s="14"/>
      <c r="I23" s="14"/>
      <c r="J23" s="5"/>
    </row>
    <row r="24" spans="1:10" x14ac:dyDescent="0.2">
      <c r="A24" s="759"/>
      <c r="C24" s="742"/>
      <c r="D24" s="742"/>
      <c r="E24" s="742"/>
      <c r="F24" s="742"/>
      <c r="G24" s="742"/>
      <c r="H24" s="14"/>
      <c r="I24" s="14"/>
      <c r="J24" s="5"/>
    </row>
    <row r="25" spans="1:10" ht="21.75" customHeight="1" x14ac:dyDescent="0.25">
      <c r="A25" s="55"/>
      <c r="B25" s="758" t="str">
        <f>POLICIA1!B24</f>
        <v xml:space="preserve">LICDA. CARINA PATRICIA FLORES </v>
      </c>
      <c r="C25" s="55"/>
      <c r="D25" s="55"/>
      <c r="E25" s="55" t="str">
        <f>POLICIA1!E24</f>
        <v>SR. MARIO ALBERTO DIAZ</v>
      </c>
      <c r="F25" s="55"/>
      <c r="G25" s="55"/>
      <c r="H25" s="132"/>
      <c r="I25" s="132"/>
      <c r="J25" s="55"/>
    </row>
    <row r="26" spans="1:10" ht="17.25" customHeight="1" x14ac:dyDescent="0.25">
      <c r="A26" s="127"/>
      <c r="B26" s="758" t="str">
        <f>POLICIA1!B25</f>
        <v>JEFE DE DESARROLLO HUMANO</v>
      </c>
      <c r="C26" s="827"/>
      <c r="D26" s="827"/>
      <c r="E26" s="127" t="str">
        <f>POLICIA1!E25</f>
        <v>TESORERO MPAL</v>
      </c>
      <c r="F26" s="55"/>
      <c r="G26" s="127"/>
      <c r="H26" s="132"/>
      <c r="I26" s="132"/>
      <c r="J26" s="52"/>
    </row>
    <row r="27" spans="1:10" ht="18.75" customHeight="1" x14ac:dyDescent="0.2">
      <c r="A27" s="127"/>
      <c r="B27" s="258"/>
      <c r="C27" s="827"/>
      <c r="D27" s="827"/>
      <c r="E27" s="127"/>
      <c r="F27" s="55"/>
      <c r="G27" s="55"/>
      <c r="J27" s="80"/>
    </row>
    <row r="28" spans="1:10" x14ac:dyDescent="0.2">
      <c r="A28" s="80"/>
      <c r="B28" s="259"/>
      <c r="C28" s="55"/>
      <c r="D28" s="55"/>
      <c r="E28" s="55"/>
      <c r="F28" s="55"/>
      <c r="G28" s="55"/>
      <c r="J28" s="55"/>
    </row>
    <row r="29" spans="1:10" x14ac:dyDescent="0.2">
      <c r="A29" s="80"/>
      <c r="B29" s="258"/>
      <c r="C29" s="55"/>
      <c r="D29" s="55"/>
      <c r="E29" s="55"/>
      <c r="F29" s="55"/>
      <c r="G29" s="55"/>
      <c r="J29" s="55"/>
    </row>
    <row r="30" spans="1:10" x14ac:dyDescent="0.2">
      <c r="A30" s="80"/>
      <c r="B30" s="258"/>
      <c r="C30" s="55"/>
      <c r="D30" s="55"/>
      <c r="E30" s="55"/>
      <c r="F30" s="55"/>
      <c r="G30" s="55"/>
      <c r="H30" s="55"/>
      <c r="I30" s="80"/>
      <c r="J30" s="55"/>
    </row>
    <row r="31" spans="1:10" x14ac:dyDescent="0.2">
      <c r="A31" s="125"/>
      <c r="B31" s="260"/>
      <c r="C31" s="125"/>
      <c r="D31" s="126"/>
      <c r="E31" s="126"/>
      <c r="F31" s="126"/>
      <c r="G31" s="126"/>
      <c r="H31" s="125"/>
      <c r="I31" s="125"/>
      <c r="J31" s="125"/>
    </row>
    <row r="32" spans="1:10" x14ac:dyDescent="0.2">
      <c r="A32" s="1"/>
      <c r="B32" s="252"/>
      <c r="C32" s="1"/>
      <c r="D32" s="2"/>
      <c r="E32" s="2"/>
      <c r="F32" s="5"/>
      <c r="G32" s="5"/>
      <c r="J32" s="1"/>
    </row>
    <row r="33" spans="1:10" x14ac:dyDescent="0.2">
      <c r="A33" s="1"/>
      <c r="B33" s="252"/>
      <c r="C33" s="1"/>
      <c r="D33" s="2"/>
      <c r="E33" s="2"/>
      <c r="F33" s="14"/>
      <c r="G33" s="14"/>
      <c r="J33" s="1"/>
    </row>
    <row r="34" spans="1:10" x14ac:dyDescent="0.2">
      <c r="A34" s="1"/>
      <c r="B34" s="252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252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252"/>
      <c r="C36" s="1"/>
      <c r="D36" s="1"/>
      <c r="E36" s="1"/>
      <c r="F36" s="1"/>
      <c r="G36" s="1"/>
      <c r="H36" s="1"/>
      <c r="I36" s="1"/>
      <c r="J36" s="1"/>
    </row>
  </sheetData>
  <mergeCells count="3">
    <mergeCell ref="A4:J4"/>
    <mergeCell ref="C27:D27"/>
    <mergeCell ref="C26:D26"/>
  </mergeCells>
  <printOptions horizontalCentered="1"/>
  <pageMargins left="0.25" right="0.25" top="0.75" bottom="0.75" header="0.3" footer="0.3"/>
  <pageSetup paperSize="5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28"/>
  <sheetViews>
    <sheetView topLeftCell="B10" zoomScale="66" zoomScaleNormal="66" workbookViewId="0">
      <selection activeCell="C16" sqref="C16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39" customWidth="1"/>
    <col min="8" max="8" width="13" style="6" customWidth="1"/>
    <col min="9" max="9" width="15.5703125" style="6" customWidth="1"/>
    <col min="10" max="10" width="13.42578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2" spans="2:25" ht="15.75" x14ac:dyDescent="0.25">
      <c r="E2" s="146" t="s">
        <v>186</v>
      </c>
    </row>
    <row r="3" spans="2:25" ht="13.5" thickBot="1" x14ac:dyDescent="0.25"/>
    <row r="4" spans="2:25" ht="57" customHeight="1" thickBot="1" x14ac:dyDescent="0.25">
      <c r="B4" s="217" t="s">
        <v>13</v>
      </c>
      <c r="C4" s="218" t="s">
        <v>1</v>
      </c>
      <c r="D4" s="218" t="s">
        <v>21</v>
      </c>
      <c r="E4" s="218" t="s">
        <v>2</v>
      </c>
      <c r="F4" s="218" t="s">
        <v>16</v>
      </c>
      <c r="G4" s="218" t="s">
        <v>52</v>
      </c>
      <c r="H4" s="219" t="s">
        <v>0</v>
      </c>
      <c r="I4" s="219" t="s">
        <v>10</v>
      </c>
      <c r="J4" s="219" t="s">
        <v>3</v>
      </c>
      <c r="K4" s="218" t="s">
        <v>25</v>
      </c>
      <c r="L4" s="218" t="s">
        <v>26</v>
      </c>
      <c r="M4" s="220" t="s">
        <v>7</v>
      </c>
      <c r="N4" s="4"/>
      <c r="O4" s="4"/>
    </row>
    <row r="5" spans="2:25" ht="45.75" customHeight="1" thickBot="1" x14ac:dyDescent="0.25">
      <c r="B5" s="828" t="s">
        <v>98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30"/>
      <c r="N5" s="4"/>
      <c r="O5" s="4"/>
    </row>
    <row r="6" spans="2:25" ht="60" customHeight="1" x14ac:dyDescent="0.2">
      <c r="B6" s="188">
        <v>1</v>
      </c>
      <c r="C6" s="302" t="s">
        <v>73</v>
      </c>
      <c r="D6" s="298">
        <v>465</v>
      </c>
      <c r="E6" s="179">
        <v>13.95</v>
      </c>
      <c r="F6" s="180">
        <v>33.71</v>
      </c>
      <c r="G6" s="180">
        <v>0</v>
      </c>
      <c r="H6" s="152">
        <v>0</v>
      </c>
      <c r="I6" s="152">
        <v>0</v>
      </c>
      <c r="J6" s="152">
        <v>0</v>
      </c>
      <c r="K6" s="153">
        <f>SUM(E6:J6)</f>
        <v>47.66</v>
      </c>
      <c r="L6" s="153">
        <f>(D6-K6)</f>
        <v>417.34000000000003</v>
      </c>
      <c r="M6" s="181"/>
      <c r="N6" s="4"/>
      <c r="O6" s="4"/>
      <c r="V6" s="7"/>
      <c r="W6" s="7"/>
      <c r="X6" s="7"/>
      <c r="Y6" s="7"/>
    </row>
    <row r="7" spans="2:25" ht="60" customHeight="1" x14ac:dyDescent="0.2">
      <c r="B7" s="85">
        <v>2</v>
      </c>
      <c r="C7" s="299" t="s">
        <v>145</v>
      </c>
      <c r="D7" s="291">
        <v>370</v>
      </c>
      <c r="E7" s="137">
        <v>11.1</v>
      </c>
      <c r="F7" s="138" t="s">
        <v>61</v>
      </c>
      <c r="G7" s="138">
        <v>0</v>
      </c>
      <c r="H7" s="108">
        <v>27.75</v>
      </c>
      <c r="I7" s="108">
        <v>0</v>
      </c>
      <c r="J7" s="108">
        <v>0</v>
      </c>
      <c r="K7" s="106">
        <f>SUM(E7:J7)</f>
        <v>38.85</v>
      </c>
      <c r="L7" s="106">
        <f>(D7-K7)</f>
        <v>331.15</v>
      </c>
      <c r="M7" s="78"/>
      <c r="N7" s="4"/>
      <c r="O7" s="4"/>
    </row>
    <row r="8" spans="2:25" ht="60" customHeight="1" thickBot="1" x14ac:dyDescent="0.25">
      <c r="B8" s="246">
        <v>3</v>
      </c>
      <c r="C8" s="293" t="s">
        <v>146</v>
      </c>
      <c r="D8" s="303">
        <v>600</v>
      </c>
      <c r="E8" s="211">
        <v>18</v>
      </c>
      <c r="F8" s="211">
        <v>43.5</v>
      </c>
      <c r="G8" s="211">
        <v>0</v>
      </c>
      <c r="H8" s="106">
        <v>0</v>
      </c>
      <c r="I8" s="354">
        <v>0</v>
      </c>
      <c r="J8" s="235">
        <v>24.32</v>
      </c>
      <c r="K8" s="148">
        <f>SUM(E8:J8)</f>
        <v>85.82</v>
      </c>
      <c r="L8" s="106">
        <f>(D8-K8)</f>
        <v>514.18000000000006</v>
      </c>
      <c r="M8" s="78"/>
      <c r="N8" s="4"/>
      <c r="O8" s="4"/>
    </row>
    <row r="9" spans="2:25" ht="41.25" customHeight="1" thickBot="1" x14ac:dyDescent="0.25">
      <c r="B9" s="828" t="s">
        <v>68</v>
      </c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30"/>
      <c r="N9" s="4"/>
      <c r="O9" s="4"/>
    </row>
    <row r="10" spans="2:25" ht="60" customHeight="1" x14ac:dyDescent="0.2">
      <c r="B10" s="278">
        <v>4</v>
      </c>
      <c r="C10" s="295" t="s">
        <v>147</v>
      </c>
      <c r="D10" s="152">
        <v>515</v>
      </c>
      <c r="E10" s="897">
        <v>15.45</v>
      </c>
      <c r="F10" s="898" t="s">
        <v>42</v>
      </c>
      <c r="G10" s="899">
        <v>0</v>
      </c>
      <c r="H10" s="900">
        <v>0</v>
      </c>
      <c r="I10" s="901">
        <v>30.9</v>
      </c>
      <c r="J10" s="900">
        <v>0</v>
      </c>
      <c r="K10" s="153">
        <f t="shared" ref="K10:K16" si="0">SUM(E10:J10)</f>
        <v>46.349999999999994</v>
      </c>
      <c r="L10" s="153">
        <f t="shared" ref="L10:L16" si="1">(D10-K10)</f>
        <v>468.65</v>
      </c>
      <c r="M10" s="902"/>
      <c r="N10" s="4"/>
      <c r="O10" s="4"/>
    </row>
    <row r="11" spans="2:25" ht="60" customHeight="1" x14ac:dyDescent="0.2">
      <c r="B11" s="61">
        <v>5</v>
      </c>
      <c r="C11" s="293" t="s">
        <v>46</v>
      </c>
      <c r="D11" s="107">
        <v>510</v>
      </c>
      <c r="E11" s="236">
        <v>15.3</v>
      </c>
      <c r="F11" s="237">
        <v>36.979999999999997</v>
      </c>
      <c r="G11" s="212">
        <v>0</v>
      </c>
      <c r="H11" s="203">
        <v>0</v>
      </c>
      <c r="I11" s="238">
        <v>0</v>
      </c>
      <c r="J11" s="203">
        <v>0</v>
      </c>
      <c r="K11" s="354">
        <f t="shared" si="0"/>
        <v>52.28</v>
      </c>
      <c r="L11" s="106">
        <f t="shared" si="1"/>
        <v>457.72</v>
      </c>
      <c r="M11" s="247"/>
      <c r="N11" s="4"/>
      <c r="O11" s="4"/>
    </row>
    <row r="12" spans="2:25" ht="60" customHeight="1" x14ac:dyDescent="0.2">
      <c r="B12" s="204">
        <v>6</v>
      </c>
      <c r="C12" s="129" t="s">
        <v>91</v>
      </c>
      <c r="D12" s="107">
        <v>390</v>
      </c>
      <c r="E12" s="236">
        <v>11.7</v>
      </c>
      <c r="F12" s="237">
        <v>0</v>
      </c>
      <c r="G12" s="270">
        <v>28.28</v>
      </c>
      <c r="H12" s="203">
        <v>0</v>
      </c>
      <c r="I12" s="238">
        <v>0</v>
      </c>
      <c r="J12" s="203">
        <v>0</v>
      </c>
      <c r="K12" s="147">
        <f t="shared" si="0"/>
        <v>39.980000000000004</v>
      </c>
      <c r="L12" s="148">
        <f t="shared" si="1"/>
        <v>350.02</v>
      </c>
      <c r="M12" s="247"/>
      <c r="N12" s="4"/>
      <c r="O12" s="4"/>
    </row>
    <row r="13" spans="2:25" ht="60" customHeight="1" x14ac:dyDescent="0.2">
      <c r="B13" s="61">
        <v>7</v>
      </c>
      <c r="C13" s="293" t="s">
        <v>46</v>
      </c>
      <c r="D13" s="108">
        <v>510</v>
      </c>
      <c r="E13" s="240">
        <v>15.3</v>
      </c>
      <c r="F13" s="240">
        <v>36.979999999999997</v>
      </c>
      <c r="G13" s="194">
        <v>0</v>
      </c>
      <c r="H13" s="239">
        <v>0</v>
      </c>
      <c r="I13" s="239">
        <v>0</v>
      </c>
      <c r="J13" s="239">
        <v>0</v>
      </c>
      <c r="K13" s="147">
        <f t="shared" si="0"/>
        <v>52.28</v>
      </c>
      <c r="L13" s="148">
        <f t="shared" si="1"/>
        <v>457.72</v>
      </c>
      <c r="M13" s="216"/>
      <c r="N13" s="4"/>
      <c r="O13" s="4"/>
    </row>
    <row r="14" spans="2:25" ht="60" customHeight="1" x14ac:dyDescent="0.2">
      <c r="B14" s="204">
        <v>8</v>
      </c>
      <c r="C14" s="722" t="s">
        <v>77</v>
      </c>
      <c r="D14" s="394">
        <v>420</v>
      </c>
      <c r="E14" s="723">
        <v>12.6</v>
      </c>
      <c r="F14" s="724">
        <v>30.45</v>
      </c>
      <c r="G14" s="194">
        <v>0</v>
      </c>
      <c r="H14" s="239">
        <v>0</v>
      </c>
      <c r="I14" s="239">
        <v>0</v>
      </c>
      <c r="J14" s="239">
        <v>0</v>
      </c>
      <c r="K14" s="147">
        <f t="shared" si="0"/>
        <v>43.05</v>
      </c>
      <c r="L14" s="148">
        <f t="shared" si="1"/>
        <v>376.95</v>
      </c>
      <c r="M14" s="216"/>
      <c r="N14" s="4"/>
      <c r="O14" s="4"/>
    </row>
    <row r="15" spans="2:25" ht="60" customHeight="1" x14ac:dyDescent="0.2">
      <c r="B15" s="204">
        <v>9</v>
      </c>
      <c r="C15" s="293" t="s">
        <v>77</v>
      </c>
      <c r="D15" s="108">
        <v>360</v>
      </c>
      <c r="E15" s="240">
        <v>10.8</v>
      </c>
      <c r="F15" s="240">
        <v>26.1</v>
      </c>
      <c r="G15" s="194">
        <v>0</v>
      </c>
      <c r="H15" s="239">
        <v>0</v>
      </c>
      <c r="I15" s="239">
        <v>0</v>
      </c>
      <c r="J15" s="239">
        <v>0</v>
      </c>
      <c r="K15" s="147">
        <f t="shared" si="0"/>
        <v>36.900000000000006</v>
      </c>
      <c r="L15" s="148">
        <f t="shared" si="1"/>
        <v>323.10000000000002</v>
      </c>
      <c r="M15" s="277"/>
      <c r="N15" s="4"/>
      <c r="O15" s="4"/>
    </row>
    <row r="16" spans="2:25" ht="60" customHeight="1" thickBot="1" x14ac:dyDescent="0.25">
      <c r="B16" s="100">
        <v>10</v>
      </c>
      <c r="C16" s="903" t="s">
        <v>92</v>
      </c>
      <c r="D16" s="904">
        <v>390</v>
      </c>
      <c r="E16" s="905">
        <v>11.7</v>
      </c>
      <c r="F16" s="905">
        <v>0</v>
      </c>
      <c r="G16" s="906">
        <v>28.28</v>
      </c>
      <c r="H16" s="907">
        <v>0</v>
      </c>
      <c r="I16" s="907">
        <v>0</v>
      </c>
      <c r="J16" s="907">
        <v>0</v>
      </c>
      <c r="K16" s="908">
        <f t="shared" si="0"/>
        <v>39.980000000000004</v>
      </c>
      <c r="L16" s="909">
        <f t="shared" si="1"/>
        <v>350.02</v>
      </c>
      <c r="M16" s="643"/>
      <c r="N16" s="4"/>
      <c r="O16" s="4"/>
    </row>
    <row r="17" spans="2:14" ht="54.95" customHeight="1" thickBot="1" x14ac:dyDescent="0.25">
      <c r="B17" s="818" t="s">
        <v>54</v>
      </c>
      <c r="C17" s="819"/>
      <c r="D17" s="122">
        <f>SUM(D6:D16)</f>
        <v>4530</v>
      </c>
      <c r="E17" s="122">
        <f>SUM(E6:E16)</f>
        <v>135.89999999999998</v>
      </c>
      <c r="F17" s="122">
        <f>SUM(F6:F16)</f>
        <v>207.71999999999997</v>
      </c>
      <c r="G17" s="122">
        <f t="shared" ref="E17:J17" si="2">SUM(G6:G16)</f>
        <v>56.56</v>
      </c>
      <c r="H17" s="122">
        <f t="shared" si="2"/>
        <v>27.75</v>
      </c>
      <c r="I17" s="122">
        <f t="shared" si="2"/>
        <v>30.9</v>
      </c>
      <c r="J17" s="122">
        <f t="shared" si="2"/>
        <v>24.32</v>
      </c>
      <c r="K17" s="122">
        <f>SUM(K6:K16)</f>
        <v>483.15000000000009</v>
      </c>
      <c r="L17" s="122">
        <f>SUM(L6:L16)</f>
        <v>4046.8499999999995</v>
      </c>
      <c r="M17" s="103" t="s">
        <v>113</v>
      </c>
      <c r="N17" s="4"/>
    </row>
    <row r="18" spans="2:14" ht="23.25" customHeight="1" x14ac:dyDescent="0.2">
      <c r="B18" s="55"/>
      <c r="C18" s="197"/>
      <c r="D18" s="79"/>
      <c r="E18" s="79"/>
      <c r="F18" s="79"/>
      <c r="G18" s="213"/>
      <c r="H18" s="79"/>
      <c r="I18" s="79"/>
      <c r="J18" s="79"/>
      <c r="K18" s="79"/>
      <c r="L18" s="79"/>
      <c r="M18" s="197"/>
      <c r="N18" s="4"/>
    </row>
    <row r="19" spans="2:14" ht="23.25" customHeight="1" x14ac:dyDescent="0.2">
      <c r="B19" s="55"/>
      <c r="C19" s="197"/>
      <c r="D19" s="79"/>
      <c r="E19" s="79"/>
      <c r="F19" s="79"/>
      <c r="G19" s="213"/>
      <c r="H19" s="79"/>
      <c r="I19" s="79"/>
      <c r="J19" s="79"/>
      <c r="K19" s="79"/>
      <c r="L19" s="79"/>
      <c r="M19" s="197"/>
      <c r="N19" s="4"/>
    </row>
    <row r="20" spans="2:14" ht="23.25" customHeight="1" x14ac:dyDescent="0.2">
      <c r="B20" s="55"/>
      <c r="C20" s="687" t="str">
        <f>'POLICIAS 2'!B20</f>
        <v>SR. HERNAN JOSE TORRES ROMERO</v>
      </c>
      <c r="D20" s="375"/>
      <c r="E20" s="375"/>
      <c r="F20" s="375" t="str">
        <f>'POLICIAS 2'!E20</f>
        <v>LIC. NAHIN ARNELGE FERRUFINO BENITEZ</v>
      </c>
      <c r="G20" s="868"/>
      <c r="H20" s="375"/>
      <c r="I20" s="375"/>
      <c r="J20" s="375" t="str">
        <f>'POLICIAS 2'!I20</f>
        <v>LICDA. GLORIA ISABEL GONZALEZ</v>
      </c>
      <c r="K20" s="79"/>
      <c r="L20" s="79"/>
      <c r="M20" s="79" t="str">
        <f>'POLICIAS 2'!B25</f>
        <v xml:space="preserve">LICDA. CARINA PATRICIA FLORES </v>
      </c>
      <c r="N20" s="4"/>
    </row>
    <row r="21" spans="2:14" ht="23.25" customHeight="1" x14ac:dyDescent="0.2">
      <c r="B21" s="55"/>
      <c r="C21" s="687" t="str">
        <f>'POLICIAS 2'!B21</f>
        <v>SINDICO MPAL</v>
      </c>
      <c r="D21" s="375"/>
      <c r="E21" s="375" t="str">
        <f>'POLICIAS 2'!E21</f>
        <v>ALCALDE MPAL</v>
      </c>
      <c r="F21" s="375"/>
      <c r="G21" s="868"/>
      <c r="H21" s="375"/>
      <c r="I21" s="375"/>
      <c r="J21" s="375" t="str">
        <f>'POLICIAS 2'!I21</f>
        <v>CONTADORA MPAL</v>
      </c>
      <c r="K21" s="79"/>
      <c r="L21" s="79"/>
      <c r="M21" s="79" t="str">
        <f>'POLICIAS 2'!B26</f>
        <v>JEFE DE DESARROLLO HUMANO</v>
      </c>
      <c r="N21" s="4"/>
    </row>
    <row r="22" spans="2:14" ht="23.25" customHeight="1" x14ac:dyDescent="0.2">
      <c r="B22" s="55"/>
      <c r="C22" s="687"/>
      <c r="D22" s="375"/>
      <c r="E22" s="375"/>
      <c r="F22" s="375"/>
      <c r="G22" s="868"/>
      <c r="H22" s="375"/>
      <c r="I22" s="375"/>
      <c r="J22" s="375"/>
      <c r="K22" s="79"/>
      <c r="L22" s="79"/>
      <c r="M22" s="197"/>
      <c r="N22" s="4"/>
    </row>
    <row r="23" spans="2:14" s="34" customFormat="1" ht="20.25" customHeight="1" x14ac:dyDescent="0.25">
      <c r="B23" s="20"/>
      <c r="C23" s="4"/>
      <c r="D23" s="869"/>
      <c r="E23" s="869"/>
      <c r="F23" s="4"/>
      <c r="G23" s="37"/>
      <c r="H23" s="869"/>
      <c r="I23" s="869"/>
      <c r="J23" s="869"/>
      <c r="N23" s="46"/>
    </row>
    <row r="24" spans="2:14" s="34" customFormat="1" ht="20.25" customHeight="1" x14ac:dyDescent="0.25">
      <c r="B24" s="20"/>
      <c r="C24" s="869"/>
      <c r="D24" s="870" t="str">
        <f>'POLICIAS 2'!E25</f>
        <v>SR. MARIO ALBERTO DIAZ</v>
      </c>
      <c r="E24" s="870"/>
      <c r="F24" s="870"/>
      <c r="G24" s="871"/>
      <c r="H24" s="869"/>
      <c r="I24" s="869"/>
      <c r="J24" s="869"/>
      <c r="L24" s="20"/>
    </row>
    <row r="25" spans="2:14" s="34" customFormat="1" ht="30" customHeight="1" x14ac:dyDescent="0.2">
      <c r="C25" s="872"/>
      <c r="D25" s="873" t="str">
        <f>'POLICIAS 2'!E26</f>
        <v>TESORERO MPAL</v>
      </c>
      <c r="E25" s="873"/>
      <c r="F25" s="873"/>
      <c r="G25" s="874"/>
      <c r="H25" s="872"/>
      <c r="I25" s="872"/>
      <c r="J25" s="872"/>
    </row>
    <row r="26" spans="2:14" s="34" customFormat="1" ht="15" x14ac:dyDescent="0.25">
      <c r="C26" s="47"/>
      <c r="D26" s="47"/>
      <c r="E26" s="47"/>
      <c r="F26" s="47"/>
      <c r="G26" s="215"/>
      <c r="H26" s="47"/>
      <c r="I26" s="47"/>
      <c r="J26" s="47"/>
    </row>
    <row r="27" spans="2:14" s="34" customFormat="1" ht="14.25" x14ac:dyDescent="0.2">
      <c r="G27" s="214"/>
    </row>
    <row r="28" spans="2:14" s="34" customFormat="1" ht="14.25" x14ac:dyDescent="0.2">
      <c r="G28" s="214"/>
    </row>
  </sheetData>
  <mergeCells count="5">
    <mergeCell ref="B17:C17"/>
    <mergeCell ref="B9:M9"/>
    <mergeCell ref="B5:M5"/>
    <mergeCell ref="D25:F25"/>
    <mergeCell ref="D24:F24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L33"/>
  <sheetViews>
    <sheetView topLeftCell="A7" zoomScale="64" zoomScaleNormal="64" workbookViewId="0">
      <selection activeCell="C13" sqref="C13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5.5703125" style="6" customWidth="1"/>
    <col min="5" max="5" width="12.7109375" style="6" customWidth="1"/>
    <col min="6" max="6" width="13" style="6" customWidth="1"/>
    <col min="7" max="7" width="12.7109375" style="6" customWidth="1"/>
    <col min="8" max="8" width="16.85546875" style="6" customWidth="1"/>
    <col min="9" max="9" width="18.140625" style="6" customWidth="1"/>
    <col min="10" max="10" width="17.7109375" style="6" customWidth="1"/>
    <col min="11" max="11" width="34.28515625" style="6" customWidth="1"/>
    <col min="12" max="16384" width="11.42578125" style="6"/>
  </cols>
  <sheetData>
    <row r="2" spans="2:12" ht="15.75" x14ac:dyDescent="0.25">
      <c r="D2" s="146" t="s">
        <v>187</v>
      </c>
    </row>
    <row r="3" spans="2:12" s="43" customFormat="1" ht="21.75" thickBot="1" x14ac:dyDescent="0.4">
      <c r="B3" s="52"/>
      <c r="C3" s="75"/>
      <c r="D3" s="52"/>
      <c r="E3" s="52"/>
      <c r="F3" s="52"/>
      <c r="G3" s="52"/>
      <c r="H3" s="52"/>
      <c r="I3" s="6"/>
      <c r="J3" s="99"/>
      <c r="K3" s="6"/>
      <c r="L3" s="77"/>
    </row>
    <row r="4" spans="2:12" ht="93.75" customHeight="1" thickBot="1" x14ac:dyDescent="0.25">
      <c r="B4" s="87" t="s">
        <v>13</v>
      </c>
      <c r="C4" s="86" t="s">
        <v>1</v>
      </c>
      <c r="D4" s="86" t="s">
        <v>21</v>
      </c>
      <c r="E4" s="86" t="s">
        <v>2</v>
      </c>
      <c r="F4" s="86" t="s">
        <v>16</v>
      </c>
      <c r="G4" s="86" t="s">
        <v>20</v>
      </c>
      <c r="H4" s="86" t="s">
        <v>162</v>
      </c>
      <c r="I4" s="86" t="s">
        <v>25</v>
      </c>
      <c r="J4" s="86" t="s">
        <v>26</v>
      </c>
      <c r="K4" s="88" t="s">
        <v>7</v>
      </c>
    </row>
    <row r="5" spans="2:12" ht="29.25" customHeight="1" thickBot="1" x14ac:dyDescent="0.25">
      <c r="B5" s="833" t="s">
        <v>89</v>
      </c>
      <c r="C5" s="834"/>
      <c r="D5" s="834"/>
      <c r="E5" s="834"/>
      <c r="F5" s="834"/>
      <c r="G5" s="834"/>
      <c r="H5" s="834"/>
      <c r="I5" s="834"/>
      <c r="J5" s="834"/>
      <c r="K5" s="835"/>
    </row>
    <row r="6" spans="2:12" ht="50.1" customHeight="1" x14ac:dyDescent="0.25">
      <c r="B6" s="278">
        <v>1</v>
      </c>
      <c r="C6" s="483" t="s">
        <v>77</v>
      </c>
      <c r="D6" s="536">
        <v>360</v>
      </c>
      <c r="E6" s="537">
        <v>10.8</v>
      </c>
      <c r="F6" s="537">
        <v>26.1</v>
      </c>
      <c r="G6" s="538">
        <v>0</v>
      </c>
      <c r="H6" s="538">
        <v>0</v>
      </c>
      <c r="I6" s="538">
        <f t="shared" ref="I6:I13" si="0">SUM(E6:H6)</f>
        <v>36.900000000000006</v>
      </c>
      <c r="J6" s="538">
        <f t="shared" ref="J6:J13" si="1">D6-I6</f>
        <v>323.10000000000002</v>
      </c>
      <c r="K6" s="539"/>
    </row>
    <row r="7" spans="2:12" ht="50.1" customHeight="1" x14ac:dyDescent="0.25">
      <c r="B7" s="61">
        <v>2</v>
      </c>
      <c r="C7" s="524" t="s">
        <v>77</v>
      </c>
      <c r="D7" s="394">
        <v>360</v>
      </c>
      <c r="E7" s="636">
        <v>10.8</v>
      </c>
      <c r="F7" s="636">
        <v>26.1</v>
      </c>
      <c r="G7" s="535">
        <v>0</v>
      </c>
      <c r="H7" s="535">
        <v>62.61</v>
      </c>
      <c r="I7" s="535">
        <f t="shared" si="0"/>
        <v>99.51</v>
      </c>
      <c r="J7" s="535">
        <f t="shared" si="1"/>
        <v>260.49</v>
      </c>
      <c r="K7" s="685"/>
    </row>
    <row r="8" spans="2:12" ht="50.1" customHeight="1" x14ac:dyDescent="0.25">
      <c r="B8" s="61">
        <v>3</v>
      </c>
      <c r="C8" s="524" t="s">
        <v>77</v>
      </c>
      <c r="D8" s="394">
        <v>360</v>
      </c>
      <c r="E8" s="636">
        <v>10.8</v>
      </c>
      <c r="F8" s="636">
        <v>0</v>
      </c>
      <c r="G8" s="535">
        <v>0</v>
      </c>
      <c r="H8" s="535">
        <v>0</v>
      </c>
      <c r="I8" s="535">
        <f t="shared" si="0"/>
        <v>10.8</v>
      </c>
      <c r="J8" s="535">
        <f t="shared" si="1"/>
        <v>349.2</v>
      </c>
      <c r="K8" s="685"/>
    </row>
    <row r="9" spans="2:12" ht="50.1" customHeight="1" x14ac:dyDescent="0.25">
      <c r="B9" s="61">
        <v>4</v>
      </c>
      <c r="C9" s="524" t="s">
        <v>77</v>
      </c>
      <c r="D9" s="394">
        <v>360</v>
      </c>
      <c r="E9" s="636">
        <v>10.8</v>
      </c>
      <c r="F9" s="636">
        <v>26.1</v>
      </c>
      <c r="G9" s="535">
        <v>0</v>
      </c>
      <c r="H9" s="535">
        <v>0</v>
      </c>
      <c r="I9" s="535">
        <f t="shared" si="0"/>
        <v>36.900000000000006</v>
      </c>
      <c r="J9" s="535">
        <f t="shared" si="1"/>
        <v>323.10000000000002</v>
      </c>
      <c r="K9" s="685"/>
    </row>
    <row r="10" spans="2:12" ht="50.1" customHeight="1" x14ac:dyDescent="0.25">
      <c r="B10" s="61">
        <v>5</v>
      </c>
      <c r="C10" s="524" t="s">
        <v>77</v>
      </c>
      <c r="D10" s="394">
        <v>360</v>
      </c>
      <c r="E10" s="636">
        <v>10.8</v>
      </c>
      <c r="F10" s="636">
        <v>26.1</v>
      </c>
      <c r="G10" s="535">
        <v>0</v>
      </c>
      <c r="H10" s="535">
        <v>0</v>
      </c>
      <c r="I10" s="535">
        <f t="shared" si="0"/>
        <v>36.900000000000006</v>
      </c>
      <c r="J10" s="535">
        <f t="shared" si="1"/>
        <v>323.10000000000002</v>
      </c>
      <c r="K10" s="685"/>
    </row>
    <row r="11" spans="2:12" ht="50.1" customHeight="1" x14ac:dyDescent="0.25">
      <c r="B11" s="61">
        <v>6</v>
      </c>
      <c r="C11" s="524" t="s">
        <v>77</v>
      </c>
      <c r="D11" s="395">
        <v>341</v>
      </c>
      <c r="E11" s="395">
        <v>10.23</v>
      </c>
      <c r="F11" s="396">
        <v>0</v>
      </c>
      <c r="G11" s="534">
        <v>24.72</v>
      </c>
      <c r="H11" s="534">
        <v>0</v>
      </c>
      <c r="I11" s="535">
        <f t="shared" si="0"/>
        <v>34.950000000000003</v>
      </c>
      <c r="J11" s="535">
        <f t="shared" si="1"/>
        <v>306.05</v>
      </c>
      <c r="K11" s="686"/>
    </row>
    <row r="12" spans="2:12" ht="50.1" customHeight="1" x14ac:dyDescent="0.25">
      <c r="B12" s="61">
        <v>7</v>
      </c>
      <c r="C12" s="524" t="s">
        <v>77</v>
      </c>
      <c r="D12" s="395">
        <v>310</v>
      </c>
      <c r="E12" s="395">
        <v>9.3000000000000007</v>
      </c>
      <c r="F12" s="396">
        <v>22.48</v>
      </c>
      <c r="G12" s="534">
        <v>0</v>
      </c>
      <c r="H12" s="534">
        <v>0</v>
      </c>
      <c r="I12" s="535">
        <f t="shared" si="0"/>
        <v>31.78</v>
      </c>
      <c r="J12" s="535">
        <f t="shared" si="1"/>
        <v>278.22000000000003</v>
      </c>
      <c r="K12" s="686"/>
    </row>
    <row r="13" spans="2:12" ht="50.1" customHeight="1" thickBot="1" x14ac:dyDescent="0.3">
      <c r="B13" s="100">
        <v>8</v>
      </c>
      <c r="C13" s="521" t="s">
        <v>77</v>
      </c>
      <c r="D13" s="540">
        <v>310</v>
      </c>
      <c r="E13" s="540">
        <v>9.3000000000000007</v>
      </c>
      <c r="F13" s="541">
        <v>22.48</v>
      </c>
      <c r="G13" s="542">
        <v>0</v>
      </c>
      <c r="H13" s="542">
        <v>0</v>
      </c>
      <c r="I13" s="543">
        <f t="shared" si="0"/>
        <v>31.78</v>
      </c>
      <c r="J13" s="543">
        <f t="shared" si="1"/>
        <v>278.22000000000003</v>
      </c>
      <c r="K13" s="644"/>
    </row>
    <row r="14" spans="2:12" ht="50.1" customHeight="1" thickBot="1" x14ac:dyDescent="0.25">
      <c r="B14" s="836" t="s">
        <v>54</v>
      </c>
      <c r="C14" s="837"/>
      <c r="D14" s="533">
        <f>SUM(D6:D13)</f>
        <v>2761</v>
      </c>
      <c r="E14" s="533">
        <f>SUM(E6:E13)</f>
        <v>82.83</v>
      </c>
      <c r="F14" s="533">
        <f>SUM(F6:F13)</f>
        <v>149.36000000000001</v>
      </c>
      <c r="G14" s="533">
        <f>SUM(G6:G13)</f>
        <v>24.72</v>
      </c>
      <c r="H14" s="533">
        <f>SUM(H6:H13)</f>
        <v>62.61</v>
      </c>
      <c r="I14" s="533">
        <f>SUM(I6:I13)</f>
        <v>319.52</v>
      </c>
      <c r="J14" s="533">
        <f>SUM(J6:J13)</f>
        <v>2441.4799999999996</v>
      </c>
      <c r="K14" s="269" t="s">
        <v>71</v>
      </c>
    </row>
    <row r="15" spans="2:12" x14ac:dyDescent="0.2">
      <c r="B15" s="29"/>
      <c r="C15" s="17"/>
      <c r="D15" s="28"/>
      <c r="E15" s="28"/>
      <c r="F15" s="28"/>
      <c r="G15" s="28"/>
      <c r="H15" s="28"/>
      <c r="I15" s="28"/>
      <c r="J15" s="28"/>
      <c r="K15" s="21"/>
    </row>
    <row r="16" spans="2:12" x14ac:dyDescent="0.2">
      <c r="B16" s="29"/>
      <c r="C16" s="17"/>
      <c r="D16" s="28"/>
      <c r="E16" s="28"/>
      <c r="F16" s="28"/>
      <c r="G16" s="28"/>
      <c r="H16" s="28"/>
      <c r="I16" s="28"/>
      <c r="J16" s="28"/>
      <c r="K16" s="21"/>
    </row>
    <row r="17" spans="1:12" x14ac:dyDescent="0.2">
      <c r="A17" s="7"/>
      <c r="B17" s="716"/>
      <c r="C17" s="16"/>
      <c r="D17" s="752"/>
      <c r="E17" s="752"/>
      <c r="F17" s="752"/>
      <c r="G17" s="752"/>
      <c r="H17" s="752"/>
      <c r="I17" s="752"/>
      <c r="J17" s="752"/>
      <c r="K17" s="15"/>
    </row>
    <row r="18" spans="1:12" x14ac:dyDescent="0.2">
      <c r="A18" s="7"/>
      <c r="B18" s="716"/>
      <c r="C18" s="16"/>
      <c r="D18" s="752"/>
      <c r="E18" s="752"/>
      <c r="F18" s="752"/>
      <c r="G18" s="752"/>
      <c r="H18" s="752"/>
      <c r="I18" s="752"/>
      <c r="J18" s="752"/>
      <c r="K18" s="15"/>
    </row>
    <row r="19" spans="1:12" x14ac:dyDescent="0.2">
      <c r="A19" s="7"/>
      <c r="B19" s="716"/>
      <c r="C19" s="16"/>
      <c r="D19" s="752"/>
      <c r="E19" s="752"/>
      <c r="F19" s="752"/>
      <c r="G19" s="752"/>
      <c r="H19" s="752"/>
      <c r="I19" s="752"/>
      <c r="J19" s="752"/>
      <c r="K19" s="15"/>
    </row>
    <row r="20" spans="1:12" x14ac:dyDescent="0.2">
      <c r="A20" s="7"/>
      <c r="B20" s="716"/>
      <c r="C20" s="15" t="str">
        <f>'SERVICIOS GENERALES'!C20</f>
        <v>SR. HERNAN JOSE TORRES ROMERO</v>
      </c>
      <c r="D20" s="773"/>
      <c r="E20" s="752"/>
      <c r="F20" s="752"/>
      <c r="G20" s="752" t="str">
        <f>'SERVICIOS GENERALES'!F20</f>
        <v>LIC. NAHIN ARNELGE FERRUFINO BENITEZ</v>
      </c>
      <c r="H20" s="752"/>
      <c r="I20" s="752"/>
      <c r="J20" s="752"/>
      <c r="K20" s="772" t="s">
        <v>171</v>
      </c>
    </row>
    <row r="21" spans="1:12" s="16" customFormat="1" ht="15.75" x14ac:dyDescent="0.25">
      <c r="A21" s="15"/>
      <c r="B21" s="15"/>
      <c r="C21" s="15" t="str">
        <f>'SERVICIOS GENERALES'!C21</f>
        <v>SINDICO MPAL</v>
      </c>
      <c r="D21" s="769"/>
      <c r="E21" s="15"/>
      <c r="F21" s="15"/>
      <c r="G21" s="771" t="str">
        <f>'SERVICIOS GENERALES'!E21</f>
        <v>ALCALDE MPAL</v>
      </c>
      <c r="H21" s="80"/>
      <c r="K21" s="15" t="s">
        <v>172</v>
      </c>
      <c r="L21" s="182"/>
    </row>
    <row r="22" spans="1:12" s="16" customFormat="1" ht="15.75" x14ac:dyDescent="0.25">
      <c r="A22" s="15"/>
      <c r="B22" s="15"/>
      <c r="C22" s="15"/>
      <c r="D22" s="769"/>
      <c r="E22" s="15"/>
      <c r="F22" s="15"/>
      <c r="G22" s="80"/>
      <c r="H22" s="80"/>
      <c r="K22" s="15"/>
      <c r="L22" s="182"/>
    </row>
    <row r="23" spans="1:12" s="16" customFormat="1" ht="15.75" x14ac:dyDescent="0.25">
      <c r="A23" s="15"/>
      <c r="B23" s="15"/>
      <c r="C23" s="15"/>
      <c r="D23" s="769"/>
      <c r="E23" s="15"/>
      <c r="F23" s="15"/>
      <c r="G23" s="80"/>
      <c r="H23" s="80"/>
      <c r="I23" s="15"/>
      <c r="J23" s="80"/>
      <c r="K23" s="15"/>
      <c r="L23" s="182"/>
    </row>
    <row r="24" spans="1:12" s="16" customFormat="1" ht="18" customHeight="1" x14ac:dyDescent="0.2">
      <c r="A24" s="832"/>
      <c r="B24" s="832"/>
      <c r="C24" s="80"/>
      <c r="D24" s="770" t="s">
        <v>177</v>
      </c>
      <c r="E24" s="80"/>
      <c r="F24" s="15"/>
      <c r="G24" s="80"/>
      <c r="H24" s="80"/>
      <c r="I24" s="831" t="s">
        <v>175</v>
      </c>
      <c r="J24" s="831"/>
      <c r="K24" s="831"/>
    </row>
    <row r="25" spans="1:12" s="16" customFormat="1" x14ac:dyDescent="0.2">
      <c r="A25" s="15"/>
      <c r="B25" s="716"/>
      <c r="C25" s="80"/>
      <c r="D25" s="15" t="s">
        <v>178</v>
      </c>
      <c r="E25" s="80"/>
      <c r="F25" s="80"/>
      <c r="G25" s="15"/>
      <c r="H25" s="15"/>
      <c r="I25" s="831" t="s">
        <v>176</v>
      </c>
      <c r="J25" s="831"/>
      <c r="K25" s="831"/>
    </row>
    <row r="26" spans="1:12" s="16" customFormat="1" x14ac:dyDescent="0.2">
      <c r="A26" s="15"/>
      <c r="B26" s="15"/>
      <c r="C26" s="15"/>
      <c r="D26" s="15"/>
      <c r="E26" s="15"/>
      <c r="F26" s="80"/>
      <c r="G26" s="15"/>
      <c r="H26" s="15"/>
      <c r="K26" s="15"/>
    </row>
    <row r="27" spans="1:12" s="16" customFormat="1" x14ac:dyDescent="0.2">
      <c r="A27" s="15"/>
      <c r="B27" s="15"/>
      <c r="C27" s="15"/>
      <c r="D27" s="15"/>
      <c r="E27" s="15"/>
      <c r="F27" s="15"/>
      <c r="G27" s="15"/>
      <c r="H27" s="15"/>
      <c r="K27" s="15"/>
    </row>
    <row r="28" spans="1:12" s="16" customFormat="1" x14ac:dyDescent="0.2">
      <c r="C28" s="183"/>
      <c r="D28" s="183"/>
      <c r="E28" s="183"/>
      <c r="G28" s="183"/>
      <c r="H28" s="183"/>
    </row>
    <row r="29" spans="1:12" s="16" customFormat="1" x14ac:dyDescent="0.2">
      <c r="D29" s="184"/>
      <c r="E29" s="184"/>
      <c r="F29" s="183"/>
      <c r="G29" s="183"/>
      <c r="H29" s="183"/>
    </row>
    <row r="30" spans="1:12" s="16" customFormat="1" x14ac:dyDescent="0.2">
      <c r="D30" s="184"/>
      <c r="E30" s="184"/>
      <c r="F30" s="183"/>
    </row>
    <row r="31" spans="1:12" s="16" customFormat="1" x14ac:dyDescent="0.2">
      <c r="C31" s="183"/>
      <c r="D31" s="31"/>
      <c r="E31" s="31"/>
      <c r="G31" s="31"/>
      <c r="H31" s="31"/>
    </row>
    <row r="32" spans="1:12" x14ac:dyDescent="0.2">
      <c r="B32" s="16"/>
      <c r="C32" s="183"/>
      <c r="D32" s="31"/>
      <c r="E32" s="31"/>
      <c r="F32" s="31"/>
      <c r="G32" s="31"/>
      <c r="H32" s="31"/>
      <c r="I32" s="16"/>
      <c r="J32" s="16"/>
      <c r="K32" s="16"/>
    </row>
    <row r="33" spans="6:6" x14ac:dyDescent="0.2">
      <c r="F33" s="31"/>
    </row>
  </sheetData>
  <mergeCells count="5">
    <mergeCell ref="I25:K25"/>
    <mergeCell ref="A24:B24"/>
    <mergeCell ref="I24:K24"/>
    <mergeCell ref="B5:K5"/>
    <mergeCell ref="B14:C14"/>
  </mergeCells>
  <phoneticPr fontId="5" type="noConversion"/>
  <printOptions horizontalCentered="1"/>
  <pageMargins left="0.59055118110236227" right="0.15748031496062992" top="0.19685039370078741" bottom="0.11811023622047245" header="0" footer="0"/>
  <pageSetup paperSize="5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N27"/>
  <sheetViews>
    <sheetView topLeftCell="B10" zoomScale="75" zoomScaleNormal="75" zoomScalePageLayoutView="85" workbookViewId="0">
      <selection activeCell="C18" sqref="C18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0.85546875" style="6" customWidth="1"/>
    <col min="13" max="16384" width="11.42578125" style="6"/>
  </cols>
  <sheetData>
    <row r="2" spans="2:14" x14ac:dyDescent="0.2">
      <c r="E2" s="5" t="str">
        <f>'ASEO 1'!D2</f>
        <v>PLANILLA DE SUELDO DEL MES DE MARZO  2019</v>
      </c>
    </row>
    <row r="3" spans="2:14" s="54" customFormat="1" ht="16.5" thickBot="1" x14ac:dyDescent="0.3">
      <c r="B3" s="115"/>
      <c r="C3" s="99"/>
      <c r="D3" s="99"/>
      <c r="G3" s="99"/>
      <c r="H3" s="99"/>
      <c r="I3" s="99"/>
      <c r="J3" s="99"/>
      <c r="M3" s="99"/>
      <c r="N3" s="99"/>
    </row>
    <row r="4" spans="2:14" s="54" customFormat="1" ht="66" customHeight="1" thickBot="1" x14ac:dyDescent="0.3">
      <c r="B4" s="93" t="s">
        <v>13</v>
      </c>
      <c r="C4" s="96" t="s">
        <v>1</v>
      </c>
      <c r="D4" s="94" t="s">
        <v>21</v>
      </c>
      <c r="E4" s="94" t="s">
        <v>2</v>
      </c>
      <c r="F4" s="94" t="s">
        <v>16</v>
      </c>
      <c r="G4" s="94" t="s">
        <v>58</v>
      </c>
      <c r="H4" s="94" t="s">
        <v>53</v>
      </c>
      <c r="I4" s="94" t="s">
        <v>3</v>
      </c>
      <c r="J4" s="94" t="s">
        <v>25</v>
      </c>
      <c r="K4" s="94" t="s">
        <v>26</v>
      </c>
      <c r="L4" s="95" t="s">
        <v>7</v>
      </c>
    </row>
    <row r="5" spans="2:14" s="39" customFormat="1" ht="25.5" customHeight="1" thickBot="1" x14ac:dyDescent="0.25">
      <c r="B5" s="841" t="s">
        <v>108</v>
      </c>
      <c r="C5" s="842"/>
      <c r="D5" s="842"/>
      <c r="E5" s="842"/>
      <c r="F5" s="842"/>
      <c r="G5" s="842"/>
      <c r="H5" s="842"/>
      <c r="I5" s="842"/>
      <c r="J5" s="842"/>
      <c r="K5" s="842"/>
      <c r="L5" s="843"/>
      <c r="M5" s="37"/>
      <c r="N5" s="37"/>
    </row>
    <row r="6" spans="2:14" s="39" customFormat="1" ht="45" customHeight="1" x14ac:dyDescent="0.2">
      <c r="B6" s="350">
        <v>1</v>
      </c>
      <c r="C6" s="345" t="s">
        <v>116</v>
      </c>
      <c r="D6" s="346">
        <v>600</v>
      </c>
      <c r="E6" s="347">
        <v>18</v>
      </c>
      <c r="F6" s="347">
        <v>43.5</v>
      </c>
      <c r="G6" s="347">
        <v>0</v>
      </c>
      <c r="H6" s="347">
        <v>0</v>
      </c>
      <c r="I6" s="347">
        <v>24.32</v>
      </c>
      <c r="J6" s="347">
        <f t="shared" ref="J6:J12" si="0">SUM(E6:I6)</f>
        <v>85.82</v>
      </c>
      <c r="K6" s="347">
        <f t="shared" ref="K6:K12" si="1">+D6-J6</f>
        <v>514.18000000000006</v>
      </c>
      <c r="L6" s="348"/>
      <c r="M6" s="37"/>
      <c r="N6" s="37"/>
    </row>
    <row r="7" spans="2:14" s="39" customFormat="1" ht="45" customHeight="1" x14ac:dyDescent="0.2">
      <c r="B7" s="225">
        <v>2</v>
      </c>
      <c r="C7" s="633" t="s">
        <v>148</v>
      </c>
      <c r="D7" s="349">
        <v>455</v>
      </c>
      <c r="E7" s="288">
        <v>13.65</v>
      </c>
      <c r="F7" s="288">
        <v>32.99</v>
      </c>
      <c r="G7" s="288"/>
      <c r="H7" s="288">
        <v>0</v>
      </c>
      <c r="I7" s="288">
        <v>0</v>
      </c>
      <c r="J7" s="288">
        <f t="shared" si="0"/>
        <v>46.64</v>
      </c>
      <c r="K7" s="288">
        <f t="shared" si="1"/>
        <v>408.36</v>
      </c>
      <c r="L7" s="289" t="s">
        <v>50</v>
      </c>
      <c r="M7" s="37"/>
      <c r="N7" s="37"/>
    </row>
    <row r="8" spans="2:14" s="39" customFormat="1" ht="45" customHeight="1" x14ac:dyDescent="0.2">
      <c r="B8" s="123">
        <v>3</v>
      </c>
      <c r="C8" s="111" t="s">
        <v>35</v>
      </c>
      <c r="D8" s="131">
        <v>380</v>
      </c>
      <c r="E8" s="170">
        <v>11.4</v>
      </c>
      <c r="F8" s="170">
        <v>27.55</v>
      </c>
      <c r="G8" s="58"/>
      <c r="H8" s="58">
        <v>0</v>
      </c>
      <c r="I8" s="58">
        <v>0</v>
      </c>
      <c r="J8" s="97">
        <f t="shared" si="0"/>
        <v>38.950000000000003</v>
      </c>
      <c r="K8" s="58">
        <f t="shared" si="1"/>
        <v>341.05</v>
      </c>
      <c r="L8" s="177"/>
      <c r="M8" s="37"/>
      <c r="N8" s="37"/>
    </row>
    <row r="9" spans="2:14" s="39" customFormat="1" ht="45" customHeight="1" x14ac:dyDescent="0.2">
      <c r="B9" s="123">
        <v>4</v>
      </c>
      <c r="C9" s="111" t="s">
        <v>57</v>
      </c>
      <c r="D9" s="131">
        <v>380</v>
      </c>
      <c r="E9" s="170">
        <v>11.4</v>
      </c>
      <c r="F9" s="170">
        <v>27.55</v>
      </c>
      <c r="G9" s="58"/>
      <c r="H9" s="58">
        <v>0</v>
      </c>
      <c r="I9" s="58">
        <v>0</v>
      </c>
      <c r="J9" s="97">
        <f t="shared" si="0"/>
        <v>38.950000000000003</v>
      </c>
      <c r="K9" s="58">
        <f t="shared" si="1"/>
        <v>341.05</v>
      </c>
      <c r="L9" s="177"/>
      <c r="M9" s="37"/>
      <c r="N9" s="37"/>
    </row>
    <row r="10" spans="2:14" s="39" customFormat="1" ht="45" customHeight="1" x14ac:dyDescent="0.2">
      <c r="B10" s="123">
        <v>5</v>
      </c>
      <c r="C10" s="111" t="s">
        <v>47</v>
      </c>
      <c r="D10" s="131">
        <v>325</v>
      </c>
      <c r="E10" s="170">
        <v>9.75</v>
      </c>
      <c r="F10" s="170">
        <v>23.56</v>
      </c>
      <c r="G10" s="97"/>
      <c r="H10" s="97">
        <v>0</v>
      </c>
      <c r="I10" s="58">
        <v>0</v>
      </c>
      <c r="J10" s="97">
        <f t="shared" si="0"/>
        <v>33.31</v>
      </c>
      <c r="K10" s="97">
        <f t="shared" si="1"/>
        <v>291.69</v>
      </c>
      <c r="L10" s="178"/>
      <c r="M10" s="37"/>
      <c r="N10" s="37"/>
    </row>
    <row r="11" spans="2:14" s="39" customFormat="1" ht="45" customHeight="1" x14ac:dyDescent="0.2">
      <c r="B11" s="274">
        <v>6</v>
      </c>
      <c r="C11" s="305" t="s">
        <v>36</v>
      </c>
      <c r="D11" s="306">
        <v>350</v>
      </c>
      <c r="E11" s="275">
        <v>10.5</v>
      </c>
      <c r="F11" s="275">
        <v>0</v>
      </c>
      <c r="G11" s="223"/>
      <c r="H11" s="223">
        <v>25.38</v>
      </c>
      <c r="I11" s="57">
        <v>0</v>
      </c>
      <c r="J11" s="223">
        <f t="shared" si="0"/>
        <v>35.879999999999995</v>
      </c>
      <c r="K11" s="223">
        <f t="shared" si="1"/>
        <v>314.12</v>
      </c>
      <c r="L11" s="276"/>
      <c r="M11" s="37"/>
      <c r="N11" s="37"/>
    </row>
    <row r="12" spans="2:14" s="39" customFormat="1" ht="45" customHeight="1" thickBot="1" x14ac:dyDescent="0.25">
      <c r="B12" s="172">
        <v>7</v>
      </c>
      <c r="C12" s="271" t="s">
        <v>90</v>
      </c>
      <c r="D12" s="307">
        <v>370</v>
      </c>
      <c r="E12" s="173">
        <v>11.1</v>
      </c>
      <c r="F12" s="173">
        <v>0</v>
      </c>
      <c r="G12" s="174"/>
      <c r="H12" s="174">
        <v>26.83</v>
      </c>
      <c r="I12" s="174">
        <v>0</v>
      </c>
      <c r="J12" s="174">
        <f t="shared" si="0"/>
        <v>37.93</v>
      </c>
      <c r="K12" s="174">
        <f t="shared" si="1"/>
        <v>332.07</v>
      </c>
      <c r="L12" s="175"/>
      <c r="M12" s="37"/>
      <c r="N12" s="37"/>
    </row>
    <row r="13" spans="2:14" s="39" customFormat="1" ht="23.25" customHeight="1" thickBot="1" x14ac:dyDescent="0.25">
      <c r="B13" s="838" t="s">
        <v>69</v>
      </c>
      <c r="C13" s="839"/>
      <c r="D13" s="839"/>
      <c r="E13" s="839"/>
      <c r="F13" s="839"/>
      <c r="G13" s="839"/>
      <c r="H13" s="839"/>
      <c r="I13" s="839"/>
      <c r="J13" s="839"/>
      <c r="K13" s="839"/>
      <c r="L13" s="840"/>
      <c r="M13" s="37"/>
      <c r="N13" s="37"/>
    </row>
    <row r="14" spans="2:14" s="39" customFormat="1" ht="45" customHeight="1" thickBot="1" x14ac:dyDescent="0.25">
      <c r="B14" s="222">
        <v>8</v>
      </c>
      <c r="C14" s="308" t="s">
        <v>110</v>
      </c>
      <c r="D14" s="133">
        <v>380</v>
      </c>
      <c r="E14" s="133">
        <f>D14*3%</f>
        <v>11.4</v>
      </c>
      <c r="F14" s="133">
        <v>27.55</v>
      </c>
      <c r="G14" s="130"/>
      <c r="H14" s="130">
        <v>0</v>
      </c>
      <c r="I14" s="130">
        <v>0</v>
      </c>
      <c r="J14" s="130">
        <f>SUM(E14:I14)</f>
        <v>38.950000000000003</v>
      </c>
      <c r="K14" s="130">
        <f>+D14-J14</f>
        <v>341.05</v>
      </c>
      <c r="L14" s="226"/>
      <c r="M14" s="37"/>
      <c r="N14" s="37"/>
    </row>
    <row r="15" spans="2:14" s="39" customFormat="1" ht="25.5" customHeight="1" thickBot="1" x14ac:dyDescent="0.25">
      <c r="B15" s="841" t="s">
        <v>38</v>
      </c>
      <c r="C15" s="842"/>
      <c r="D15" s="842"/>
      <c r="E15" s="842"/>
      <c r="F15" s="842"/>
      <c r="G15" s="842"/>
      <c r="H15" s="842"/>
      <c r="I15" s="842"/>
      <c r="J15" s="842"/>
      <c r="K15" s="842"/>
      <c r="L15" s="843"/>
      <c r="M15" s="37"/>
      <c r="N15" s="37"/>
    </row>
    <row r="16" spans="2:14" s="39" customFormat="1" ht="45" customHeight="1" x14ac:dyDescent="0.2">
      <c r="B16" s="150">
        <v>9</v>
      </c>
      <c r="C16" s="483" t="s">
        <v>149</v>
      </c>
      <c r="D16" s="323">
        <v>475</v>
      </c>
      <c r="E16" s="136">
        <v>14.25</v>
      </c>
      <c r="F16" s="136">
        <v>34.44</v>
      </c>
      <c r="G16" s="176"/>
      <c r="H16" s="176">
        <v>0</v>
      </c>
      <c r="I16" s="176">
        <v>0</v>
      </c>
      <c r="J16" s="176">
        <f>SUM(E16:I16)</f>
        <v>48.69</v>
      </c>
      <c r="K16" s="176">
        <f>+D16-J16</f>
        <v>426.31</v>
      </c>
      <c r="L16" s="325"/>
      <c r="M16" s="37"/>
      <c r="N16" s="37"/>
    </row>
    <row r="17" spans="2:14" s="39" customFormat="1" ht="45" customHeight="1" x14ac:dyDescent="0.2">
      <c r="B17" s="225">
        <v>10</v>
      </c>
      <c r="C17" s="294" t="s">
        <v>150</v>
      </c>
      <c r="D17" s="131">
        <v>340</v>
      </c>
      <c r="E17" s="170">
        <v>10.199999999999999</v>
      </c>
      <c r="F17" s="170">
        <v>24.65</v>
      </c>
      <c r="G17" s="97"/>
      <c r="H17" s="97">
        <v>0</v>
      </c>
      <c r="I17" s="102">
        <v>0</v>
      </c>
      <c r="J17" s="97">
        <f>SUM(E17:I17)</f>
        <v>34.849999999999994</v>
      </c>
      <c r="K17" s="97">
        <f>+D17-J17</f>
        <v>305.14999999999998</v>
      </c>
      <c r="L17" s="227"/>
      <c r="M17" s="37"/>
      <c r="N17" s="37"/>
    </row>
    <row r="18" spans="2:14" s="39" customFormat="1" ht="45" customHeight="1" thickBot="1" x14ac:dyDescent="0.25">
      <c r="B18" s="221">
        <v>11</v>
      </c>
      <c r="C18" s="634" t="s">
        <v>151</v>
      </c>
      <c r="D18" s="207">
        <v>350</v>
      </c>
      <c r="E18" s="140">
        <v>10.5</v>
      </c>
      <c r="F18" s="326">
        <v>0</v>
      </c>
      <c r="G18" s="174"/>
      <c r="H18" s="326">
        <v>25.38</v>
      </c>
      <c r="I18" s="207">
        <v>0</v>
      </c>
      <c r="J18" s="174">
        <f>SUM(E18:I18)</f>
        <v>35.879999999999995</v>
      </c>
      <c r="K18" s="174">
        <f>+D18-J18</f>
        <v>314.12</v>
      </c>
      <c r="L18" s="327"/>
      <c r="M18" s="37"/>
      <c r="N18" s="37"/>
    </row>
    <row r="19" spans="2:14" ht="45" customHeight="1" thickBot="1" x14ac:dyDescent="0.3">
      <c r="B19" s="168"/>
      <c r="C19" s="689"/>
      <c r="D19" s="224">
        <f>SUM(D6:D18)</f>
        <v>4405</v>
      </c>
      <c r="E19" s="224">
        <f>SUM(E6:E18)</f>
        <v>132.14999999999998</v>
      </c>
      <c r="F19" s="224">
        <f>SUM(F6:F18)</f>
        <v>241.79000000000002</v>
      </c>
      <c r="G19" s="224">
        <f t="shared" ref="F19:K19" si="2">SUM(G6:G18)</f>
        <v>0</v>
      </c>
      <c r="H19" s="224">
        <f>SUM(H6:H18)</f>
        <v>77.589999999999989</v>
      </c>
      <c r="I19" s="224">
        <f>SUM(I6:I18)</f>
        <v>24.32</v>
      </c>
      <c r="J19" s="224">
        <f>SUM(J6:J18)</f>
        <v>475.84999999999991</v>
      </c>
      <c r="K19" s="224">
        <f>SUM(K6:K18)</f>
        <v>3929.1500000000005</v>
      </c>
      <c r="L19" s="169" t="s">
        <v>85</v>
      </c>
      <c r="M19" s="4"/>
    </row>
    <row r="20" spans="2:14" ht="45" customHeight="1" x14ac:dyDescent="0.2">
      <c r="B20" s="16"/>
      <c r="C20" s="30"/>
      <c r="D20" s="33"/>
      <c r="E20" s="33"/>
      <c r="F20" s="33"/>
      <c r="G20" s="33"/>
      <c r="H20" s="33"/>
      <c r="I20" s="33"/>
      <c r="J20" s="33"/>
      <c r="K20" s="33"/>
      <c r="L20" s="27"/>
    </row>
    <row r="21" spans="2:14" ht="23.25" customHeight="1" x14ac:dyDescent="0.2">
      <c r="B21" s="80"/>
      <c r="C21" s="356" t="str">
        <f>'ASEO 1'!C20</f>
        <v>SR. HERNAN JOSE TORRES ROMERO</v>
      </c>
      <c r="D21" s="375"/>
      <c r="E21" s="375"/>
      <c r="F21" s="375" t="str">
        <f>'ASEO 1'!G20</f>
        <v>LIC. NAHIN ARNELGE FERRUFINO BENITEZ</v>
      </c>
      <c r="G21" s="375"/>
      <c r="H21" s="375"/>
      <c r="I21" s="375"/>
      <c r="J21" s="375" t="str">
        <f>'ASEO 1'!K20</f>
        <v>LICDA. GLORIA ISABEL GONZALEZ</v>
      </c>
      <c r="K21" s="375"/>
      <c r="L21" s="376"/>
      <c r="M21" s="80"/>
    </row>
    <row r="22" spans="2:14" ht="23.25" customHeight="1" x14ac:dyDescent="0.2">
      <c r="B22" s="80"/>
      <c r="C22" s="356" t="str">
        <f>'ASEO 1'!C21</f>
        <v>SINDICO MPAL</v>
      </c>
      <c r="D22" s="375"/>
      <c r="E22" s="375"/>
      <c r="F22" s="375" t="str">
        <f>'ASEO 1'!G21</f>
        <v>ALCALDE MPAL</v>
      </c>
      <c r="G22" s="375"/>
      <c r="H22" s="375"/>
      <c r="I22" s="375"/>
      <c r="J22" s="375" t="str">
        <f>'ASEO 1'!K21</f>
        <v>CONTADORA MPAL</v>
      </c>
      <c r="K22" s="375"/>
      <c r="L22" s="376"/>
      <c r="M22" s="80"/>
    </row>
    <row r="23" spans="2:14" ht="23.25" customHeight="1" x14ac:dyDescent="0.2">
      <c r="B23" s="80"/>
      <c r="C23" s="356"/>
      <c r="D23" s="375"/>
      <c r="E23" s="375"/>
      <c r="F23" s="375"/>
      <c r="G23" s="375"/>
      <c r="H23" s="375"/>
      <c r="I23" s="375"/>
      <c r="J23" s="375"/>
      <c r="K23" s="375"/>
      <c r="L23" s="376"/>
      <c r="M23" s="80"/>
    </row>
    <row r="24" spans="2:14" ht="23.25" customHeight="1" x14ac:dyDescent="0.2">
      <c r="B24" s="80"/>
      <c r="C24" s="356"/>
      <c r="D24" s="375"/>
      <c r="E24" s="375"/>
      <c r="F24" s="375"/>
      <c r="G24" s="375"/>
      <c r="H24" s="375"/>
      <c r="I24" s="375"/>
      <c r="J24" s="375"/>
      <c r="K24" s="375"/>
      <c r="L24" s="376"/>
      <c r="M24" s="80"/>
    </row>
    <row r="25" spans="2:14" s="48" customFormat="1" ht="15" x14ac:dyDescent="0.25">
      <c r="B25" s="75"/>
      <c r="C25" s="52" t="s">
        <v>177</v>
      </c>
      <c r="D25" s="52"/>
      <c r="E25" s="52"/>
      <c r="F25" s="15" t="s">
        <v>179</v>
      </c>
      <c r="G25" s="112"/>
      <c r="H25" s="112"/>
      <c r="I25" s="112"/>
      <c r="L25" s="75"/>
    </row>
    <row r="26" spans="2:14" ht="15" x14ac:dyDescent="0.25">
      <c r="B26" s="75"/>
      <c r="C26" s="52" t="s">
        <v>178</v>
      </c>
      <c r="D26" s="52"/>
      <c r="E26" s="52"/>
      <c r="F26" s="5" t="s">
        <v>176</v>
      </c>
      <c r="G26" s="112"/>
      <c r="H26" s="112"/>
      <c r="I26" s="112"/>
      <c r="L26" s="75"/>
    </row>
    <row r="27" spans="2:14" ht="15" x14ac:dyDescent="0.25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</sheetData>
  <mergeCells count="3">
    <mergeCell ref="B13:L13"/>
    <mergeCell ref="B15:L15"/>
    <mergeCell ref="B5:L5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2:P26"/>
  <sheetViews>
    <sheetView topLeftCell="B7" zoomScale="89" zoomScaleNormal="89" zoomScalePageLayoutView="85" workbookViewId="0">
      <selection activeCell="C10" sqref="C10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5.85546875" style="6" customWidth="1"/>
    <col min="13" max="16384" width="11.42578125" style="6"/>
  </cols>
  <sheetData>
    <row r="2" spans="2:16" x14ac:dyDescent="0.2">
      <c r="E2" s="5" t="s">
        <v>188</v>
      </c>
    </row>
    <row r="3" spans="2:16" ht="16.5" thickBot="1" x14ac:dyDescent="0.3">
      <c r="B3" s="62"/>
      <c r="C3" s="63"/>
      <c r="D3" s="63"/>
      <c r="E3" s="63"/>
      <c r="F3" s="32"/>
      <c r="G3" s="63"/>
      <c r="H3" s="63"/>
      <c r="I3" s="63"/>
      <c r="J3" s="38"/>
      <c r="M3" s="26"/>
      <c r="N3" s="3"/>
    </row>
    <row r="4" spans="2:16" s="54" customFormat="1" ht="83.25" customHeight="1" thickBot="1" x14ac:dyDescent="0.3">
      <c r="B4" s="93" t="s">
        <v>13</v>
      </c>
      <c r="C4" s="96" t="s">
        <v>1</v>
      </c>
      <c r="D4" s="94" t="s">
        <v>21</v>
      </c>
      <c r="E4" s="94" t="s">
        <v>2</v>
      </c>
      <c r="F4" s="94" t="s">
        <v>16</v>
      </c>
      <c r="G4" s="94" t="s">
        <v>58</v>
      </c>
      <c r="H4" s="94" t="s">
        <v>20</v>
      </c>
      <c r="I4" s="94" t="s">
        <v>3</v>
      </c>
      <c r="J4" s="94" t="s">
        <v>25</v>
      </c>
      <c r="K4" s="94" t="s">
        <v>26</v>
      </c>
      <c r="L4" s="95" t="s">
        <v>7</v>
      </c>
    </row>
    <row r="5" spans="2:16" s="39" customFormat="1" ht="20.25" customHeight="1" thickBot="1" x14ac:dyDescent="0.25">
      <c r="B5" s="841" t="s">
        <v>38</v>
      </c>
      <c r="C5" s="842"/>
      <c r="D5" s="842"/>
      <c r="E5" s="842"/>
      <c r="F5" s="842"/>
      <c r="G5" s="842"/>
      <c r="H5" s="842"/>
      <c r="I5" s="842"/>
      <c r="J5" s="842"/>
      <c r="K5" s="842"/>
      <c r="L5" s="843"/>
      <c r="M5" s="37"/>
      <c r="N5" s="37"/>
    </row>
    <row r="6" spans="2:16" s="39" customFormat="1" ht="60" customHeight="1" x14ac:dyDescent="0.2">
      <c r="B6" s="150">
        <v>1</v>
      </c>
      <c r="C6" s="302" t="s">
        <v>80</v>
      </c>
      <c r="D6" s="124">
        <v>420</v>
      </c>
      <c r="E6" s="139">
        <v>12.6</v>
      </c>
      <c r="F6" s="124">
        <v>0</v>
      </c>
      <c r="G6" s="176"/>
      <c r="H6" s="347">
        <v>30.45</v>
      </c>
      <c r="I6" s="347">
        <v>0</v>
      </c>
      <c r="J6" s="347">
        <f>SUM(E6:I6)</f>
        <v>43.05</v>
      </c>
      <c r="K6" s="176">
        <f>+D6-J6</f>
        <v>376.95</v>
      </c>
      <c r="L6" s="282"/>
      <c r="M6" s="37"/>
      <c r="N6" s="37"/>
    </row>
    <row r="7" spans="2:16" s="39" customFormat="1" ht="60" customHeight="1" x14ac:dyDescent="0.2">
      <c r="B7" s="123">
        <v>2</v>
      </c>
      <c r="C7" s="299" t="s">
        <v>109</v>
      </c>
      <c r="D7" s="113">
        <v>350</v>
      </c>
      <c r="E7" s="135">
        <v>10.5</v>
      </c>
      <c r="F7" s="113">
        <v>25.38</v>
      </c>
      <c r="G7" s="97"/>
      <c r="H7" s="58">
        <v>0</v>
      </c>
      <c r="I7" s="58">
        <v>0</v>
      </c>
      <c r="J7" s="58">
        <f>SUM(E7:I7)</f>
        <v>35.879999999999995</v>
      </c>
      <c r="K7" s="97">
        <f>+D7-J7</f>
        <v>314.12</v>
      </c>
      <c r="L7" s="178"/>
      <c r="M7" s="37"/>
      <c r="N7" s="37"/>
    </row>
    <row r="8" spans="2:16" s="39" customFormat="1" ht="60" customHeight="1" thickBot="1" x14ac:dyDescent="0.25">
      <c r="B8" s="328">
        <v>3</v>
      </c>
      <c r="C8" s="296" t="s">
        <v>152</v>
      </c>
      <c r="D8" s="326">
        <v>421</v>
      </c>
      <c r="E8" s="329">
        <v>12.63</v>
      </c>
      <c r="F8" s="326">
        <v>30.52</v>
      </c>
      <c r="G8" s="174"/>
      <c r="H8" s="324">
        <v>0</v>
      </c>
      <c r="I8" s="324">
        <v>0</v>
      </c>
      <c r="J8" s="324">
        <f>SUM(E8:I8)</f>
        <v>43.15</v>
      </c>
      <c r="K8" s="174">
        <f>+D8-J8</f>
        <v>377.85</v>
      </c>
      <c r="L8" s="175"/>
      <c r="M8" s="284"/>
      <c r="N8" s="284"/>
      <c r="O8" s="285"/>
      <c r="P8" s="285"/>
    </row>
    <row r="9" spans="2:16" s="39" customFormat="1" ht="19.5" customHeight="1" thickBot="1" x14ac:dyDescent="0.25">
      <c r="B9" s="838" t="s">
        <v>70</v>
      </c>
      <c r="C9" s="839"/>
      <c r="D9" s="839"/>
      <c r="E9" s="839"/>
      <c r="F9" s="839"/>
      <c r="G9" s="839"/>
      <c r="H9" s="839"/>
      <c r="I9" s="839"/>
      <c r="J9" s="839"/>
      <c r="K9" s="839"/>
      <c r="L9" s="840"/>
      <c r="M9" s="37"/>
      <c r="N9" s="37"/>
    </row>
    <row r="10" spans="2:16" s="39" customFormat="1" ht="60" customHeight="1" thickBot="1" x14ac:dyDescent="0.25">
      <c r="B10" s="221">
        <v>4</v>
      </c>
      <c r="C10" s="309" t="s">
        <v>111</v>
      </c>
      <c r="D10" s="310">
        <v>800</v>
      </c>
      <c r="E10" s="193">
        <v>24</v>
      </c>
      <c r="F10" s="205">
        <v>58</v>
      </c>
      <c r="G10" s="202"/>
      <c r="H10" s="202">
        <v>0</v>
      </c>
      <c r="I10" s="207">
        <v>42.27</v>
      </c>
      <c r="J10" s="202">
        <f>SUM(E10:I10)</f>
        <v>124.27000000000001</v>
      </c>
      <c r="K10" s="202">
        <f>+D10-J10</f>
        <v>675.73</v>
      </c>
      <c r="L10" s="228"/>
      <c r="M10" s="37"/>
      <c r="N10" s="37"/>
    </row>
    <row r="11" spans="2:16" ht="60" customHeight="1" thickBot="1" x14ac:dyDescent="0.3">
      <c r="B11" s="168"/>
      <c r="C11" s="690"/>
      <c r="D11" s="224">
        <f>SUM(D6:D10)</f>
        <v>1991</v>
      </c>
      <c r="E11" s="224">
        <f>SUM(E6:E10)</f>
        <v>59.730000000000004</v>
      </c>
      <c r="F11" s="224">
        <f>SUM(F6:F10)</f>
        <v>113.9</v>
      </c>
      <c r="G11" s="224">
        <f t="shared" ref="E11:K11" si="0">SUM(G6:G10)</f>
        <v>0</v>
      </c>
      <c r="H11" s="224">
        <f>SUM(H6:H10)</f>
        <v>30.45</v>
      </c>
      <c r="I11" s="224">
        <f>SUM(I6:I10)</f>
        <v>42.27</v>
      </c>
      <c r="J11" s="224">
        <f>SUM(J6:J10)</f>
        <v>246.35</v>
      </c>
      <c r="K11" s="224">
        <f>SUM(K6:K10)</f>
        <v>1744.65</v>
      </c>
      <c r="L11" s="169" t="s">
        <v>60</v>
      </c>
      <c r="M11" s="4"/>
    </row>
    <row r="12" spans="2:16" ht="25.5" customHeight="1" x14ac:dyDescent="0.25">
      <c r="B12" s="16"/>
      <c r="C12" s="242"/>
      <c r="D12" s="243"/>
      <c r="E12" s="243"/>
      <c r="F12" s="243"/>
      <c r="G12" s="243"/>
      <c r="H12" s="243"/>
      <c r="I12" s="243"/>
      <c r="J12" s="243"/>
      <c r="K12" s="243"/>
      <c r="L12" s="244"/>
      <c r="M12" s="4"/>
    </row>
    <row r="13" spans="2:16" ht="21" customHeight="1" x14ac:dyDescent="0.25">
      <c r="B13" s="16"/>
      <c r="C13" s="242"/>
      <c r="D13" s="243"/>
      <c r="E13" s="243"/>
      <c r="F13" s="243"/>
      <c r="G13" s="243"/>
      <c r="H13" s="243"/>
      <c r="I13" s="243"/>
      <c r="J13" s="243"/>
      <c r="K13" s="243"/>
      <c r="L13" s="244"/>
      <c r="M13" s="4"/>
    </row>
    <row r="14" spans="2:16" ht="21" customHeight="1" x14ac:dyDescent="0.25">
      <c r="B14" s="16"/>
      <c r="C14" s="242" t="str">
        <f>'ASEO 1'!C20</f>
        <v>SR. HERNAN JOSE TORRES ROMERO</v>
      </c>
      <c r="D14" s="863"/>
      <c r="E14" s="863"/>
      <c r="F14" s="863" t="s">
        <v>180</v>
      </c>
      <c r="G14" s="863"/>
      <c r="H14" s="863"/>
      <c r="I14" s="863"/>
      <c r="J14" s="861" t="s">
        <v>181</v>
      </c>
      <c r="K14" s="243"/>
      <c r="L14" s="244"/>
      <c r="M14" s="4"/>
    </row>
    <row r="15" spans="2:16" ht="21" customHeight="1" x14ac:dyDescent="0.25">
      <c r="B15" s="16"/>
      <c r="C15" s="242" t="str">
        <f>'CENTRO DE FORMACION '!C22</f>
        <v>SINDICO MPAL</v>
      </c>
      <c r="D15" s="863"/>
      <c r="E15" s="863"/>
      <c r="F15" s="863" t="s">
        <v>170</v>
      </c>
      <c r="G15" s="863"/>
      <c r="H15" s="863"/>
      <c r="I15" s="863"/>
      <c r="J15" s="861" t="s">
        <v>182</v>
      </c>
      <c r="K15" s="243"/>
      <c r="L15" s="244"/>
      <c r="M15" s="4"/>
    </row>
    <row r="16" spans="2:16" ht="23.25" customHeight="1" x14ac:dyDescent="0.2">
      <c r="B16" s="16"/>
      <c r="C16" s="739"/>
      <c r="D16" s="862"/>
      <c r="E16" s="862"/>
      <c r="F16" s="862"/>
      <c r="G16" s="862"/>
      <c r="H16" s="862"/>
      <c r="I16" s="862"/>
      <c r="J16" s="33"/>
      <c r="K16" s="33"/>
      <c r="L16" s="27"/>
    </row>
    <row r="17" spans="2:13" s="48" customFormat="1" ht="19.5" customHeight="1" x14ac:dyDescent="0.2">
      <c r="C17" s="739"/>
      <c r="D17" s="862" t="s">
        <v>177</v>
      </c>
      <c r="E17" s="862"/>
      <c r="F17" s="862"/>
      <c r="G17" s="862"/>
      <c r="H17" s="862" t="s">
        <v>175</v>
      </c>
      <c r="I17" s="862"/>
      <c r="J17" s="49"/>
      <c r="K17" s="49"/>
      <c r="L17" s="50"/>
    </row>
    <row r="18" spans="2:13" s="48" customFormat="1" x14ac:dyDescent="0.2">
      <c r="C18" s="16"/>
      <c r="D18" s="15" t="s">
        <v>178</v>
      </c>
      <c r="E18" s="16"/>
      <c r="F18" s="15"/>
      <c r="G18" s="15"/>
      <c r="H18" s="16" t="s">
        <v>189</v>
      </c>
      <c r="I18" s="16"/>
    </row>
    <row r="19" spans="2:13" s="48" customFormat="1" x14ac:dyDescent="0.2">
      <c r="F19" s="15"/>
      <c r="G19" s="15"/>
    </row>
    <row r="20" spans="2:13" s="48" customFormat="1" ht="15" x14ac:dyDescent="0.25">
      <c r="B20" s="52"/>
      <c r="C20" s="15"/>
      <c r="D20" s="134"/>
      <c r="E20" s="134"/>
      <c r="F20" s="134"/>
      <c r="G20" s="280"/>
      <c r="H20" s="280"/>
      <c r="I20" s="112"/>
      <c r="J20" s="112"/>
      <c r="K20" s="15"/>
      <c r="L20" s="112"/>
      <c r="M20" s="112"/>
    </row>
    <row r="21" spans="2:13" s="48" customFormat="1" ht="15" x14ac:dyDescent="0.25">
      <c r="B21" s="52"/>
      <c r="C21" s="15"/>
      <c r="D21" s="134"/>
      <c r="E21" s="134"/>
      <c r="F21" s="15"/>
      <c r="G21" s="199"/>
      <c r="H21" s="199"/>
      <c r="I21" s="112"/>
      <c r="M21" s="112"/>
    </row>
    <row r="22" spans="2:13" s="48" customFormat="1" ht="15.75" customHeight="1" x14ac:dyDescent="0.25">
      <c r="B22" s="52"/>
      <c r="C22" s="134"/>
      <c r="D22" s="134"/>
      <c r="E22" s="281"/>
      <c r="F22" s="281"/>
      <c r="G22" s="281"/>
      <c r="H22" s="281"/>
      <c r="I22" s="281"/>
      <c r="M22" s="112"/>
    </row>
    <row r="23" spans="2:13" s="48" customFormat="1" ht="15" x14ac:dyDescent="0.25">
      <c r="B23" s="75"/>
      <c r="C23" s="75"/>
      <c r="D23" s="75"/>
      <c r="E23" s="75"/>
      <c r="F23" s="75"/>
      <c r="G23" s="199"/>
      <c r="H23" s="199"/>
      <c r="I23" s="199"/>
      <c r="L23" s="52"/>
    </row>
    <row r="24" spans="2:13" s="48" customFormat="1" ht="15" x14ac:dyDescent="0.25">
      <c r="B24" s="75"/>
      <c r="C24" s="75"/>
      <c r="D24" s="75"/>
      <c r="E24" s="75"/>
      <c r="G24" s="112"/>
      <c r="H24" s="112"/>
      <c r="I24" s="112"/>
      <c r="L24" s="75"/>
    </row>
    <row r="25" spans="2:13" ht="15" x14ac:dyDescent="0.25">
      <c r="B25" s="75"/>
      <c r="C25" s="75"/>
      <c r="D25" s="75"/>
      <c r="E25" s="75"/>
      <c r="G25" s="112"/>
      <c r="H25" s="112"/>
      <c r="I25" s="112"/>
      <c r="L25" s="75"/>
    </row>
    <row r="26" spans="2:13" ht="15" x14ac:dyDescent="0.25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</sheetData>
  <mergeCells count="2">
    <mergeCell ref="B9:L9"/>
    <mergeCell ref="B5:L5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M29"/>
  <sheetViews>
    <sheetView topLeftCell="A10" zoomScale="70" zoomScaleNormal="70" workbookViewId="0">
      <selection activeCell="C16" sqref="C16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3.85546875" style="7" customWidth="1"/>
    <col min="9" max="9" width="19" style="7" hidden="1" customWidth="1"/>
    <col min="10" max="10" width="13.7109375" style="7" customWidth="1"/>
    <col min="11" max="11" width="19" style="7" customWidth="1"/>
    <col min="12" max="12" width="17.28515625" style="7" customWidth="1"/>
    <col min="13" max="13" width="29.28515625" style="7" customWidth="1"/>
    <col min="14" max="16384" width="11.42578125" style="7"/>
  </cols>
  <sheetData>
    <row r="2" spans="2:13" ht="15.75" customHeight="1" x14ac:dyDescent="0.4">
      <c r="B2" s="62"/>
      <c r="E2" s="36" t="str">
        <f>'GESTION T.'!E2</f>
        <v>PLANILLA DE SUELDO  DEL MES DE MARZO 2019</v>
      </c>
      <c r="F2" s="32"/>
      <c r="G2" s="32"/>
      <c r="H2" s="32"/>
      <c r="I2" s="576"/>
      <c r="J2" s="576"/>
      <c r="K2" s="99"/>
      <c r="M2" s="19"/>
    </row>
    <row r="3" spans="2:13" ht="15.75" customHeight="1" thickBot="1" x14ac:dyDescent="0.45">
      <c r="B3" s="62"/>
      <c r="E3" s="32"/>
      <c r="F3" s="32"/>
      <c r="G3" s="32"/>
      <c r="H3" s="32"/>
      <c r="I3" s="576"/>
      <c r="J3" s="576"/>
      <c r="K3" s="99"/>
      <c r="M3" s="19"/>
    </row>
    <row r="4" spans="2:13" ht="52.5" customHeight="1" thickBot="1" x14ac:dyDescent="0.25">
      <c r="B4" s="40" t="s">
        <v>13</v>
      </c>
      <c r="C4" s="42" t="s">
        <v>28</v>
      </c>
      <c r="D4" s="42" t="s">
        <v>14</v>
      </c>
      <c r="E4" s="41" t="s">
        <v>15</v>
      </c>
      <c r="F4" s="42" t="s">
        <v>16</v>
      </c>
      <c r="G4" s="42" t="s">
        <v>20</v>
      </c>
      <c r="H4" s="42" t="s">
        <v>10</v>
      </c>
      <c r="I4" s="51" t="s">
        <v>32</v>
      </c>
      <c r="J4" s="51" t="s">
        <v>3</v>
      </c>
      <c r="K4" s="42" t="s">
        <v>17</v>
      </c>
      <c r="L4" s="42" t="s">
        <v>18</v>
      </c>
      <c r="M4" s="60" t="s">
        <v>19</v>
      </c>
    </row>
    <row r="5" spans="2:13" s="265" customFormat="1" ht="32.25" customHeight="1" thickBot="1" x14ac:dyDescent="0.25">
      <c r="B5" s="844" t="s">
        <v>142</v>
      </c>
      <c r="C5" s="845"/>
      <c r="D5" s="610">
        <f>SUM(D6:D8)</f>
        <v>2990</v>
      </c>
      <c r="E5" s="610">
        <f>SUM(E6:E8)</f>
        <v>70.5</v>
      </c>
      <c r="F5" s="610">
        <f>SUM(F6:F8)</f>
        <v>216.78</v>
      </c>
      <c r="G5" s="610">
        <f>SUM(G6:G8)</f>
        <v>0</v>
      </c>
      <c r="H5" s="610">
        <f>SUM(H6:H8)</f>
        <v>0</v>
      </c>
      <c r="I5" s="610">
        <f t="shared" ref="D5:J5" si="0">SUM(I6:I8)</f>
        <v>0</v>
      </c>
      <c r="J5" s="610">
        <f>SUM(J6:J8)</f>
        <v>239.62</v>
      </c>
      <c r="K5" s="610">
        <f>SUM(K6:K8)</f>
        <v>526.9</v>
      </c>
      <c r="L5" s="610">
        <f>+D5-K5</f>
        <v>2463.1</v>
      </c>
      <c r="M5" s="609"/>
    </row>
    <row r="6" spans="2:13" ht="50.1" customHeight="1" x14ac:dyDescent="0.2">
      <c r="B6" s="624">
        <v>1</v>
      </c>
      <c r="C6" s="623" t="s">
        <v>141</v>
      </c>
      <c r="D6" s="622">
        <v>1500</v>
      </c>
      <c r="E6" s="620">
        <v>30</v>
      </c>
      <c r="F6" s="620">
        <v>108.75</v>
      </c>
      <c r="G6" s="620">
        <v>0</v>
      </c>
      <c r="H6" s="620">
        <v>0</v>
      </c>
      <c r="I6" s="620"/>
      <c r="J6" s="621">
        <v>153.19999999999999</v>
      </c>
      <c r="K6" s="620">
        <f>SUM(E6:J6)</f>
        <v>291.95</v>
      </c>
      <c r="L6" s="620">
        <f>+D6-K6</f>
        <v>1208.05</v>
      </c>
      <c r="M6" s="619"/>
    </row>
    <row r="7" spans="2:13" ht="50.1" customHeight="1" x14ac:dyDescent="0.2">
      <c r="B7" s="201">
        <v>2</v>
      </c>
      <c r="C7" s="290" t="s">
        <v>140</v>
      </c>
      <c r="D7" s="618">
        <v>1140</v>
      </c>
      <c r="E7" s="616">
        <v>30</v>
      </c>
      <c r="F7" s="616">
        <v>82.65</v>
      </c>
      <c r="G7" s="616">
        <v>0</v>
      </c>
      <c r="H7" s="616">
        <v>0</v>
      </c>
      <c r="I7" s="616"/>
      <c r="J7" s="617">
        <v>86.42</v>
      </c>
      <c r="K7" s="616">
        <f>SUM(E7:J7)</f>
        <v>199.07</v>
      </c>
      <c r="L7" s="616">
        <f>+D7-K7</f>
        <v>940.93000000000006</v>
      </c>
      <c r="M7" s="615"/>
    </row>
    <row r="8" spans="2:13" ht="50.1" customHeight="1" thickBot="1" x14ac:dyDescent="0.25">
      <c r="B8" s="100">
        <v>3</v>
      </c>
      <c r="C8" s="614" t="s">
        <v>139</v>
      </c>
      <c r="D8" s="613">
        <v>350</v>
      </c>
      <c r="E8" s="612">
        <v>10.5</v>
      </c>
      <c r="F8" s="612">
        <v>25.38</v>
      </c>
      <c r="G8" s="612">
        <v>0</v>
      </c>
      <c r="H8" s="612">
        <v>0</v>
      </c>
      <c r="I8" s="612">
        <v>0</v>
      </c>
      <c r="J8" s="612">
        <v>0</v>
      </c>
      <c r="K8" s="612">
        <f>SUM(E8:J8)</f>
        <v>35.879999999999995</v>
      </c>
      <c r="L8" s="612">
        <f>+D8-K8</f>
        <v>314.12</v>
      </c>
      <c r="M8" s="611"/>
    </row>
    <row r="9" spans="2:13" ht="30.75" customHeight="1" thickBot="1" x14ac:dyDescent="0.25">
      <c r="B9" s="844" t="s">
        <v>138</v>
      </c>
      <c r="C9" s="845"/>
      <c r="D9" s="610">
        <f t="shared" ref="D9:J9" si="1">D10</f>
        <v>700</v>
      </c>
      <c r="E9" s="610">
        <f t="shared" si="1"/>
        <v>21</v>
      </c>
      <c r="F9" s="610">
        <f t="shared" si="1"/>
        <v>50.75</v>
      </c>
      <c r="G9" s="610">
        <f t="shared" si="1"/>
        <v>0</v>
      </c>
      <c r="H9" s="610">
        <f t="shared" si="1"/>
        <v>0</v>
      </c>
      <c r="I9" s="610">
        <f t="shared" si="1"/>
        <v>0</v>
      </c>
      <c r="J9" s="610">
        <f t="shared" si="1"/>
        <v>33.299999999999997</v>
      </c>
      <c r="K9" s="610">
        <f>K10</f>
        <v>105.05</v>
      </c>
      <c r="L9" s="610">
        <f>L10</f>
        <v>594.95000000000005</v>
      </c>
      <c r="M9" s="609"/>
    </row>
    <row r="10" spans="2:13" ht="50.1" customHeight="1" thickBot="1" x14ac:dyDescent="0.25">
      <c r="B10" s="608">
        <v>4</v>
      </c>
      <c r="C10" s="607" t="s">
        <v>137</v>
      </c>
      <c r="D10" s="606">
        <v>700</v>
      </c>
      <c r="E10" s="605">
        <v>21</v>
      </c>
      <c r="F10" s="605">
        <v>50.75</v>
      </c>
      <c r="G10" s="605">
        <v>0</v>
      </c>
      <c r="H10" s="602">
        <v>0</v>
      </c>
      <c r="I10" s="604"/>
      <c r="J10" s="603">
        <v>33.299999999999997</v>
      </c>
      <c r="K10" s="602">
        <f>SUM(E10:J10)</f>
        <v>105.05</v>
      </c>
      <c r="L10" s="602">
        <f>+D10-K10</f>
        <v>594.95000000000005</v>
      </c>
      <c r="M10" s="601"/>
    </row>
    <row r="11" spans="2:13" ht="25.5" customHeight="1" thickBot="1" x14ac:dyDescent="0.25">
      <c r="B11" s="846" t="s">
        <v>136</v>
      </c>
      <c r="C11" s="847"/>
      <c r="D11" s="600">
        <f t="shared" ref="D11:L11" si="2">D12</f>
        <v>315</v>
      </c>
      <c r="E11" s="600">
        <f t="shared" si="2"/>
        <v>9.4499999999999993</v>
      </c>
      <c r="F11" s="600">
        <f t="shared" si="2"/>
        <v>0</v>
      </c>
      <c r="G11" s="600">
        <f t="shared" si="2"/>
        <v>0</v>
      </c>
      <c r="H11" s="600">
        <f t="shared" si="2"/>
        <v>18.899999999999999</v>
      </c>
      <c r="I11" s="600">
        <f t="shared" si="2"/>
        <v>0</v>
      </c>
      <c r="J11" s="600">
        <f t="shared" si="2"/>
        <v>0</v>
      </c>
      <c r="K11" s="600">
        <f t="shared" si="2"/>
        <v>28.349999999999998</v>
      </c>
      <c r="L11" s="600">
        <f t="shared" si="2"/>
        <v>286.64999999999998</v>
      </c>
      <c r="M11" s="599"/>
    </row>
    <row r="12" spans="2:13" ht="50.1" customHeight="1" thickBot="1" x14ac:dyDescent="0.25">
      <c r="B12" s="598">
        <v>5</v>
      </c>
      <c r="C12" s="597" t="s">
        <v>49</v>
      </c>
      <c r="D12" s="596">
        <v>315</v>
      </c>
      <c r="E12" s="595">
        <v>9.4499999999999993</v>
      </c>
      <c r="F12" s="595">
        <v>0</v>
      </c>
      <c r="G12" s="595">
        <v>0</v>
      </c>
      <c r="H12" s="579">
        <v>18.899999999999999</v>
      </c>
      <c r="I12" s="594"/>
      <c r="J12" s="593">
        <v>0</v>
      </c>
      <c r="K12" s="579">
        <f>SUM(E12:J12)</f>
        <v>28.349999999999998</v>
      </c>
      <c r="L12" s="579">
        <f>+D12-K12</f>
        <v>286.64999999999998</v>
      </c>
      <c r="M12" s="578"/>
    </row>
    <row r="13" spans="2:13" ht="28.5" customHeight="1" thickBot="1" x14ac:dyDescent="0.25">
      <c r="B13" s="846" t="s">
        <v>135</v>
      </c>
      <c r="C13" s="847"/>
      <c r="D13" s="592">
        <f t="shared" ref="D13:L13" si="3">+D14</f>
        <v>600</v>
      </c>
      <c r="E13" s="592">
        <f t="shared" si="3"/>
        <v>18</v>
      </c>
      <c r="F13" s="592">
        <f t="shared" si="3"/>
        <v>0</v>
      </c>
      <c r="G13" s="592">
        <f t="shared" si="3"/>
        <v>43.5</v>
      </c>
      <c r="H13" s="592">
        <f t="shared" si="3"/>
        <v>0</v>
      </c>
      <c r="I13" s="592">
        <f t="shared" si="3"/>
        <v>0</v>
      </c>
      <c r="J13" s="592">
        <f t="shared" si="3"/>
        <v>24.32</v>
      </c>
      <c r="K13" s="592">
        <f t="shared" si="3"/>
        <v>85.82</v>
      </c>
      <c r="L13" s="592">
        <f t="shared" si="3"/>
        <v>514.18000000000006</v>
      </c>
      <c r="M13" s="591"/>
    </row>
    <row r="14" spans="2:13" ht="50.1" customHeight="1" thickBot="1" x14ac:dyDescent="0.25">
      <c r="B14" s="583">
        <v>6</v>
      </c>
      <c r="C14" s="590" t="s">
        <v>134</v>
      </c>
      <c r="D14" s="589">
        <v>600</v>
      </c>
      <c r="E14" s="589">
        <v>18</v>
      </c>
      <c r="F14" s="589">
        <v>0</v>
      </c>
      <c r="G14" s="589">
        <v>43.5</v>
      </c>
      <c r="H14" s="589">
        <v>0</v>
      </c>
      <c r="I14" s="589"/>
      <c r="J14" s="588">
        <v>24.32</v>
      </c>
      <c r="K14" s="587">
        <f>SUM(E14:J14)</f>
        <v>85.82</v>
      </c>
      <c r="L14" s="587">
        <f>+D14-K14</f>
        <v>514.18000000000006</v>
      </c>
      <c r="M14" s="586"/>
    </row>
    <row r="15" spans="2:13" ht="29.25" customHeight="1" thickBot="1" x14ac:dyDescent="0.25">
      <c r="B15" s="848" t="s">
        <v>133</v>
      </c>
      <c r="C15" s="848"/>
      <c r="D15" s="585">
        <f t="shared" ref="D15:L15" si="4">+D16</f>
        <v>700</v>
      </c>
      <c r="E15" s="585">
        <f t="shared" si="4"/>
        <v>21</v>
      </c>
      <c r="F15" s="585">
        <f t="shared" si="4"/>
        <v>50.75</v>
      </c>
      <c r="G15" s="585">
        <f t="shared" si="4"/>
        <v>0</v>
      </c>
      <c r="H15" s="585">
        <f t="shared" si="4"/>
        <v>0</v>
      </c>
      <c r="I15" s="585">
        <f t="shared" si="4"/>
        <v>0</v>
      </c>
      <c r="J15" s="585">
        <f t="shared" si="4"/>
        <v>33.299999999999997</v>
      </c>
      <c r="K15" s="585">
        <f t="shared" si="4"/>
        <v>105.05</v>
      </c>
      <c r="L15" s="585">
        <f t="shared" si="4"/>
        <v>594.95000000000005</v>
      </c>
      <c r="M15" s="584"/>
    </row>
    <row r="16" spans="2:13" ht="50.1" customHeight="1" thickBot="1" x14ac:dyDescent="0.25">
      <c r="B16" s="583">
        <v>7</v>
      </c>
      <c r="C16" s="582" t="s">
        <v>132</v>
      </c>
      <c r="D16" s="581">
        <v>700</v>
      </c>
      <c r="E16" s="581">
        <v>21</v>
      </c>
      <c r="F16" s="581">
        <v>50.75</v>
      </c>
      <c r="G16" s="581">
        <v>0</v>
      </c>
      <c r="H16" s="581">
        <v>0</v>
      </c>
      <c r="I16" s="581"/>
      <c r="J16" s="580">
        <v>33.299999999999997</v>
      </c>
      <c r="K16" s="579">
        <f>SUM(E16:J16)</f>
        <v>105.05</v>
      </c>
      <c r="L16" s="579">
        <f>+D16-K16</f>
        <v>594.95000000000005</v>
      </c>
      <c r="M16" s="578"/>
    </row>
    <row r="17" spans="2:13" ht="50.1" customHeight="1" thickBot="1" x14ac:dyDescent="0.25">
      <c r="B17" s="804" t="s">
        <v>8</v>
      </c>
      <c r="C17" s="805"/>
      <c r="D17" s="141">
        <f>+D5+D9+D11+D13+D15</f>
        <v>5305</v>
      </c>
      <c r="E17" s="141">
        <f>+E5+E9+E11+E13+E15</f>
        <v>139.94999999999999</v>
      </c>
      <c r="F17" s="141">
        <f>+F5+F9+F11+F13+F15</f>
        <v>318.27999999999997</v>
      </c>
      <c r="G17" s="141">
        <f>+G5+G9+G11+G13+G15</f>
        <v>43.5</v>
      </c>
      <c r="H17" s="141">
        <f>+H5+H9+H11+H13+H15</f>
        <v>18.899999999999999</v>
      </c>
      <c r="I17" s="141">
        <f t="shared" ref="E17:L17" si="5">+I5+I9+I11+I13+I15</f>
        <v>0</v>
      </c>
      <c r="J17" s="141">
        <f>+J5+J9+J11+J13+J15</f>
        <v>330.54</v>
      </c>
      <c r="K17" s="141">
        <f>+K5+K9+K11+K13+K15</f>
        <v>851.16999999999985</v>
      </c>
      <c r="L17" s="141">
        <f>+L5+L9+L11+L13+L15</f>
        <v>4453.83</v>
      </c>
      <c r="M17" s="577" t="s">
        <v>55</v>
      </c>
    </row>
    <row r="18" spans="2:13" x14ac:dyDescent="0.2">
      <c r="B18" s="13"/>
      <c r="D18" s="14"/>
      <c r="E18" s="14"/>
      <c r="F18" s="14"/>
      <c r="G18" s="14"/>
      <c r="H18" s="14"/>
      <c r="I18" s="14"/>
      <c r="J18" s="14"/>
      <c r="K18" s="14"/>
      <c r="L18" s="14"/>
      <c r="M18" s="5"/>
    </row>
    <row r="19" spans="2:13" x14ac:dyDescent="0.2">
      <c r="B19" s="13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2:13" x14ac:dyDescent="0.2">
      <c r="B20" s="13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2:13" x14ac:dyDescent="0.2">
      <c r="B21" s="13"/>
      <c r="D21" s="14"/>
      <c r="E21" s="14"/>
      <c r="F21" s="14"/>
      <c r="G21" s="14"/>
      <c r="H21" s="14"/>
      <c r="I21" s="14"/>
      <c r="J21" s="14"/>
      <c r="K21" s="14"/>
      <c r="L21" s="14"/>
      <c r="M21" s="5"/>
    </row>
    <row r="22" spans="2:13" ht="15.75" x14ac:dyDescent="0.25">
      <c r="B22" s="279"/>
      <c r="C22" s="54"/>
      <c r="D22" s="132"/>
      <c r="E22" s="132"/>
      <c r="F22" s="132"/>
      <c r="G22" s="132"/>
      <c r="H22" s="132"/>
      <c r="I22" s="132"/>
      <c r="J22" s="132"/>
      <c r="K22" s="132"/>
      <c r="L22" s="132"/>
      <c r="M22" s="52"/>
    </row>
    <row r="23" spans="2:13" ht="15.75" x14ac:dyDescent="0.25">
      <c r="B23" s="279"/>
      <c r="C23" s="54" t="str">
        <f>'GESTION T.'!C14</f>
        <v>SR. HERNAN JOSE TORRES ROMERO</v>
      </c>
      <c r="D23" s="132"/>
      <c r="E23" s="132"/>
      <c r="F23" s="132" t="s">
        <v>183</v>
      </c>
      <c r="G23" s="132"/>
      <c r="H23" s="132"/>
      <c r="I23" s="132"/>
      <c r="J23" s="132"/>
      <c r="K23" s="132" t="s">
        <v>184</v>
      </c>
      <c r="L23" s="132"/>
      <c r="M23" s="52"/>
    </row>
    <row r="24" spans="2:13" ht="15" x14ac:dyDescent="0.2">
      <c r="B24" s="1"/>
      <c r="C24" s="38" t="str">
        <f>'GESTION T.'!C15</f>
        <v>SINDICO MPAL</v>
      </c>
      <c r="D24" s="38"/>
      <c r="E24" s="38"/>
      <c r="F24" s="38" t="s">
        <v>170</v>
      </c>
      <c r="G24" s="38"/>
      <c r="H24" s="38"/>
      <c r="I24" s="38"/>
      <c r="J24" s="38"/>
      <c r="K24" s="38" t="s">
        <v>172</v>
      </c>
      <c r="L24" s="38"/>
      <c r="M24" s="1"/>
    </row>
    <row r="25" spans="2:13" ht="15" x14ac:dyDescent="0.2">
      <c r="B25" s="1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"/>
    </row>
    <row r="26" spans="2:13" ht="15" x14ac:dyDescent="0.2">
      <c r="B26" s="1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8" spans="2:13" x14ac:dyDescent="0.2">
      <c r="C28" s="7" t="s">
        <v>177</v>
      </c>
      <c r="F28" s="7" t="s">
        <v>175</v>
      </c>
    </row>
    <row r="29" spans="2:13" x14ac:dyDescent="0.2">
      <c r="C29" s="7" t="s">
        <v>178</v>
      </c>
      <c r="F29" s="7" t="s">
        <v>185</v>
      </c>
    </row>
  </sheetData>
  <mergeCells count="6">
    <mergeCell ref="B17:C17"/>
    <mergeCell ref="B5:C5"/>
    <mergeCell ref="B9:C9"/>
    <mergeCell ref="B11:C11"/>
    <mergeCell ref="B13:C13"/>
    <mergeCell ref="B15:C15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6"/>
  <sheetViews>
    <sheetView topLeftCell="A7" zoomScale="71" zoomScaleNormal="71" workbookViewId="0">
      <selection activeCell="F10" sqref="F1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8.140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18.75" x14ac:dyDescent="0.3">
      <c r="C2" s="35"/>
      <c r="D2" s="36"/>
      <c r="E2" s="36" t="str">
        <f>'UNIDAD JURIDICA'!E2</f>
        <v>PLANILLA DE SUELDO  DEL MES DE MARZO 2019</v>
      </c>
      <c r="F2" s="36"/>
      <c r="G2" s="36"/>
      <c r="H2" s="36"/>
      <c r="I2" s="36"/>
      <c r="J2" s="36"/>
      <c r="K2" s="36"/>
      <c r="L2" s="36"/>
    </row>
    <row r="3" spans="2:14" ht="15.75" customHeight="1" thickBot="1" x14ac:dyDescent="0.45">
      <c r="B3" s="62"/>
      <c r="E3" s="32"/>
      <c r="F3" s="32"/>
      <c r="G3" s="32"/>
      <c r="I3" s="576"/>
      <c r="K3" s="63"/>
      <c r="L3" s="19"/>
    </row>
    <row r="4" spans="2:14" ht="75.75" customHeight="1" thickBot="1" x14ac:dyDescent="0.25">
      <c r="B4" s="40" t="s">
        <v>13</v>
      </c>
      <c r="C4" s="42" t="s">
        <v>28</v>
      </c>
      <c r="D4" s="42" t="s">
        <v>14</v>
      </c>
      <c r="E4" s="41" t="s">
        <v>15</v>
      </c>
      <c r="F4" s="42" t="s">
        <v>16</v>
      </c>
      <c r="G4" s="42" t="s">
        <v>20</v>
      </c>
      <c r="H4" s="41" t="s">
        <v>3</v>
      </c>
      <c r="I4" s="51" t="s">
        <v>32</v>
      </c>
      <c r="J4" s="42" t="s">
        <v>17</v>
      </c>
      <c r="K4" s="42" t="s">
        <v>18</v>
      </c>
      <c r="L4" s="60" t="s">
        <v>19</v>
      </c>
    </row>
    <row r="5" spans="2:14" s="265" customFormat="1" ht="35.25" customHeight="1" thickBot="1" x14ac:dyDescent="0.25">
      <c r="B5" s="849" t="s">
        <v>131</v>
      </c>
      <c r="C5" s="850"/>
      <c r="D5" s="575">
        <f t="shared" ref="D5:K5" si="0">+D6</f>
        <v>3000</v>
      </c>
      <c r="E5" s="575">
        <f t="shared" si="0"/>
        <v>30</v>
      </c>
      <c r="F5" s="575">
        <f t="shared" si="0"/>
        <v>217.5</v>
      </c>
      <c r="G5" s="575">
        <f t="shared" si="0"/>
        <v>0</v>
      </c>
      <c r="H5" s="575">
        <f t="shared" si="0"/>
        <v>502.89</v>
      </c>
      <c r="I5" s="575">
        <f t="shared" si="0"/>
        <v>0</v>
      </c>
      <c r="J5" s="575">
        <f t="shared" si="0"/>
        <v>750.39</v>
      </c>
      <c r="K5" s="575">
        <f t="shared" si="0"/>
        <v>2249.61</v>
      </c>
      <c r="L5" s="574"/>
    </row>
    <row r="6" spans="2:14" s="265" customFormat="1" ht="58.5" customHeight="1" x14ac:dyDescent="0.2">
      <c r="B6" s="573">
        <v>1</v>
      </c>
      <c r="C6" s="572" t="s">
        <v>130</v>
      </c>
      <c r="D6" s="333">
        <v>3000</v>
      </c>
      <c r="E6" s="335">
        <v>30</v>
      </c>
      <c r="F6" s="571">
        <v>217.5</v>
      </c>
      <c r="G6" s="335">
        <v>0</v>
      </c>
      <c r="H6" s="334">
        <v>502.89</v>
      </c>
      <c r="I6" s="570"/>
      <c r="J6" s="335">
        <f>SUM(E6:I6)</f>
        <v>750.39</v>
      </c>
      <c r="K6" s="335">
        <f>+D6-J6</f>
        <v>2249.61</v>
      </c>
      <c r="L6" s="569"/>
    </row>
    <row r="7" spans="2:14" s="265" customFormat="1" ht="36.75" customHeight="1" x14ac:dyDescent="0.2">
      <c r="B7" s="851" t="s">
        <v>129</v>
      </c>
      <c r="C7" s="852"/>
      <c r="D7" s="568">
        <f>D8+D12+D10</f>
        <v>2650</v>
      </c>
      <c r="E7" s="568">
        <f>E8+E12+E10</f>
        <v>72</v>
      </c>
      <c r="F7" s="568">
        <f>F8+F12+F10</f>
        <v>104.4</v>
      </c>
      <c r="G7" s="568">
        <f>G8+G12</f>
        <v>87.73</v>
      </c>
      <c r="H7" s="568">
        <f>H8+H12+H10</f>
        <v>167.28</v>
      </c>
      <c r="I7" s="568">
        <f>I8+I12+I10</f>
        <v>0</v>
      </c>
      <c r="J7" s="568">
        <f>J8+J12+J10</f>
        <v>431.40999999999997</v>
      </c>
      <c r="K7" s="568">
        <f>K8+K12+K10</f>
        <v>2218.59</v>
      </c>
      <c r="L7" s="567"/>
    </row>
    <row r="8" spans="2:14" s="265" customFormat="1" ht="63" customHeight="1" x14ac:dyDescent="0.2">
      <c r="B8" s="566">
        <v>2</v>
      </c>
      <c r="C8" s="550" t="s">
        <v>153</v>
      </c>
      <c r="D8" s="565">
        <v>400</v>
      </c>
      <c r="E8" s="561">
        <v>12</v>
      </c>
      <c r="F8" s="564">
        <v>29</v>
      </c>
      <c r="G8" s="561">
        <v>0</v>
      </c>
      <c r="H8" s="563">
        <v>0</v>
      </c>
      <c r="I8" s="562"/>
      <c r="J8" s="561">
        <f>SUM(E8:I8)</f>
        <v>41</v>
      </c>
      <c r="K8" s="561">
        <f>+D8-J8</f>
        <v>359</v>
      </c>
      <c r="L8" s="560"/>
    </row>
    <row r="9" spans="2:14" s="265" customFormat="1" ht="35.25" customHeight="1" thickBot="1" x14ac:dyDescent="0.25">
      <c r="B9" s="853" t="s">
        <v>128</v>
      </c>
      <c r="C9" s="854"/>
      <c r="D9" s="854"/>
      <c r="E9" s="854"/>
      <c r="F9" s="854"/>
      <c r="G9" s="854"/>
      <c r="H9" s="854"/>
      <c r="I9" s="854"/>
      <c r="J9" s="854"/>
      <c r="K9" s="854"/>
      <c r="L9" s="855"/>
      <c r="N9" s="559"/>
    </row>
    <row r="10" spans="2:14" s="265" customFormat="1" ht="63" customHeight="1" x14ac:dyDescent="0.2">
      <c r="B10" s="105">
        <v>3</v>
      </c>
      <c r="C10" s="558" t="s">
        <v>127</v>
      </c>
      <c r="D10" s="557">
        <v>1040</v>
      </c>
      <c r="E10" s="556">
        <v>30</v>
      </c>
      <c r="F10" s="556">
        <v>75.400000000000006</v>
      </c>
      <c r="G10" s="556">
        <v>0</v>
      </c>
      <c r="H10" s="555">
        <v>67.87</v>
      </c>
      <c r="I10" s="554"/>
      <c r="J10" s="554">
        <f>SUM(E10:I10)</f>
        <v>173.27</v>
      </c>
      <c r="K10" s="554">
        <f>+D10-J10</f>
        <v>866.73</v>
      </c>
      <c r="L10" s="553"/>
      <c r="M10" s="552"/>
      <c r="N10" s="551"/>
    </row>
    <row r="11" spans="2:14" ht="33" customHeight="1" x14ac:dyDescent="0.2">
      <c r="B11" s="856" t="s">
        <v>126</v>
      </c>
      <c r="C11" s="857"/>
      <c r="D11" s="857"/>
      <c r="E11" s="857"/>
      <c r="F11" s="857"/>
      <c r="G11" s="857"/>
      <c r="H11" s="857"/>
      <c r="I11" s="857"/>
      <c r="J11" s="857"/>
      <c r="K11" s="857"/>
      <c r="L11" s="858"/>
    </row>
    <row r="12" spans="2:14" ht="57" customHeight="1" thickBot="1" x14ac:dyDescent="0.25">
      <c r="B12" s="691">
        <v>4</v>
      </c>
      <c r="C12" s="692" t="s">
        <v>125</v>
      </c>
      <c r="D12" s="693">
        <v>1210</v>
      </c>
      <c r="E12" s="402">
        <v>30</v>
      </c>
      <c r="F12" s="402">
        <v>0</v>
      </c>
      <c r="G12" s="402">
        <v>87.73</v>
      </c>
      <c r="H12" s="694">
        <v>99.41</v>
      </c>
      <c r="I12" s="402">
        <v>0</v>
      </c>
      <c r="J12" s="402">
        <f>SUM(E12:I12)</f>
        <v>217.14</v>
      </c>
      <c r="K12" s="402">
        <f>+D12-J12</f>
        <v>992.86</v>
      </c>
      <c r="L12" s="695"/>
    </row>
    <row r="13" spans="2:14" ht="36" customHeight="1" thickBot="1" x14ac:dyDescent="0.35">
      <c r="B13" s="688" t="s">
        <v>8</v>
      </c>
      <c r="C13" s="696"/>
      <c r="D13" s="481">
        <f>+D5+D7</f>
        <v>5650</v>
      </c>
      <c r="E13" s="481">
        <f>+E5+E7</f>
        <v>102</v>
      </c>
      <c r="F13" s="481">
        <f>+F5+F7</f>
        <v>321.89999999999998</v>
      </c>
      <c r="G13" s="481">
        <f>+G5+G7</f>
        <v>87.73</v>
      </c>
      <c r="H13" s="481">
        <f>+H5+H7</f>
        <v>670.17</v>
      </c>
      <c r="I13" s="481">
        <f t="shared" ref="E13:K13" si="1">+I5+I7</f>
        <v>0</v>
      </c>
      <c r="J13" s="481">
        <f>+J5+J7</f>
        <v>1181.8</v>
      </c>
      <c r="K13" s="481">
        <f>+K5+K7</f>
        <v>4468.2000000000007</v>
      </c>
      <c r="L13" s="577" t="s">
        <v>55</v>
      </c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4" x14ac:dyDescent="0.2">
      <c r="B17" s="13"/>
      <c r="C17" s="5"/>
      <c r="D17" s="14"/>
      <c r="E17" s="14"/>
      <c r="F17" s="14"/>
      <c r="G17" s="14"/>
      <c r="H17" s="14"/>
      <c r="I17" s="14"/>
      <c r="J17" s="14"/>
      <c r="K17" s="14"/>
      <c r="L17" s="5"/>
    </row>
    <row r="18" spans="2:14" x14ac:dyDescent="0.2">
      <c r="B18" s="13"/>
      <c r="C18" s="5" t="str">
        <f>'UNIDAD JURIDICA'!C23</f>
        <v>SR. HERNAN JOSE TORRES ROMERO</v>
      </c>
      <c r="D18" s="14"/>
      <c r="E18" s="14"/>
      <c r="F18" s="14" t="str">
        <f>'UNIDAD JURIDICA'!F23</f>
        <v xml:space="preserve">LICO. NAHIN ARNELGE FERRUFINO </v>
      </c>
      <c r="G18" s="14"/>
      <c r="H18" s="14"/>
      <c r="I18" s="14"/>
      <c r="J18" s="14" t="str">
        <f>'UNIDAD JURIDICA'!K23</f>
        <v>LICDA. GLORIA  ISABEL GONZALEZ VASQUEZ</v>
      </c>
      <c r="K18" s="14"/>
      <c r="L18" s="5"/>
    </row>
    <row r="19" spans="2:14" x14ac:dyDescent="0.2">
      <c r="B19" s="13"/>
      <c r="C19" s="5" t="str">
        <f>'UNIDAD JURIDICA'!C24</f>
        <v>SINDICO MPAL</v>
      </c>
      <c r="D19" s="14"/>
      <c r="E19" s="14"/>
      <c r="F19" s="14" t="str">
        <f>'UNIDAD JURIDICA'!F24</f>
        <v>ALCALDE MPAL</v>
      </c>
      <c r="G19" s="14"/>
      <c r="H19" s="14"/>
      <c r="I19" s="14"/>
      <c r="J19" s="14" t="str">
        <f>'UNIDAD JURIDICA'!K24</f>
        <v>CONTADORA MPAL</v>
      </c>
      <c r="K19" s="14"/>
      <c r="L19" s="5"/>
    </row>
    <row r="20" spans="2:14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4" x14ac:dyDescent="0.2">
      <c r="B21" s="13"/>
      <c r="D21" s="14"/>
      <c r="E21" s="14"/>
      <c r="F21" s="14"/>
      <c r="G21" s="14"/>
      <c r="H21" s="14"/>
      <c r="I21" s="14"/>
      <c r="J21" s="14"/>
      <c r="K21" s="14"/>
      <c r="L21" s="5"/>
    </row>
    <row r="22" spans="2:14" x14ac:dyDescent="0.2">
      <c r="B22" s="13"/>
      <c r="D22" s="14"/>
      <c r="E22" s="14"/>
      <c r="F22" s="14"/>
      <c r="G22" s="14"/>
      <c r="H22" s="14"/>
      <c r="I22" s="14"/>
      <c r="J22" s="14"/>
      <c r="K22" s="14"/>
      <c r="L22" s="5"/>
    </row>
    <row r="23" spans="2:14" x14ac:dyDescent="0.2">
      <c r="B23" s="13"/>
      <c r="D23" s="14" t="str">
        <f>'UNIDAD JURIDICA'!C28</f>
        <v>LICDA. CARINA PATRICIA FLORES</v>
      </c>
      <c r="E23" s="14"/>
      <c r="F23" s="14"/>
      <c r="G23" s="14"/>
      <c r="H23" s="14" t="str">
        <f>'UNIDAD JURIDICA'!F28</f>
        <v>SR. MARIO ALBERTO DIAZ</v>
      </c>
      <c r="I23" s="14"/>
      <c r="J23" s="14"/>
      <c r="K23" s="14"/>
      <c r="L23" s="5"/>
    </row>
    <row r="24" spans="2:14" x14ac:dyDescent="0.2">
      <c r="B24" s="549"/>
      <c r="C24" s="3"/>
      <c r="D24" s="374" t="str">
        <f>'UNIDAD JURIDICA'!C29</f>
        <v>JEFA DE DESARROLLO HUMANO</v>
      </c>
      <c r="E24" s="374"/>
      <c r="F24" s="374"/>
      <c r="G24" s="374"/>
      <c r="H24" s="374" t="str">
        <f>'UNIDAD JURIDICA'!F29</f>
        <v>TESORERO  MPAL.</v>
      </c>
      <c r="I24" s="374"/>
      <c r="J24" s="374"/>
      <c r="K24" s="374"/>
      <c r="L24" s="3"/>
      <c r="M24" s="3"/>
      <c r="N24" s="3"/>
    </row>
    <row r="25" spans="2:1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4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4">
    <mergeCell ref="B5:C5"/>
    <mergeCell ref="B7:C7"/>
    <mergeCell ref="B9:L9"/>
    <mergeCell ref="B11:L11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2:N32"/>
  <sheetViews>
    <sheetView tabSelected="1" zoomScale="71" zoomScaleNormal="71" workbookViewId="0">
      <selection activeCell="F20" sqref="F2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9" style="7" hidden="1" customWidth="1"/>
    <col min="9" max="9" width="16.85546875" style="7" customWidth="1"/>
    <col min="10" max="10" width="19.5703125" style="7" customWidth="1"/>
    <col min="11" max="11" width="31.5703125" style="7" customWidth="1"/>
    <col min="12" max="16384" width="11.42578125" style="7"/>
  </cols>
  <sheetData>
    <row r="2" spans="2:13" ht="15.75" customHeight="1" x14ac:dyDescent="0.4">
      <c r="B2" s="62"/>
      <c r="E2" s="36" t="str">
        <f>CONTRATO!E2</f>
        <v>PLANILLA DE SUELDO  DEL MES DE MARZO 2019</v>
      </c>
      <c r="F2" s="32"/>
      <c r="G2" s="32"/>
      <c r="H2" s="576"/>
      <c r="J2" s="63"/>
      <c r="K2" s="19"/>
    </row>
    <row r="3" spans="2:13" ht="15.75" customHeight="1" thickBot="1" x14ac:dyDescent="0.45">
      <c r="B3" s="62"/>
      <c r="E3" s="32"/>
      <c r="F3" s="32"/>
      <c r="G3" s="32"/>
      <c r="H3" s="576"/>
      <c r="J3" s="63"/>
      <c r="K3" s="19"/>
    </row>
    <row r="4" spans="2:13" ht="75.75" customHeight="1" thickBot="1" x14ac:dyDescent="0.25">
      <c r="B4" s="40" t="s">
        <v>13</v>
      </c>
      <c r="C4" s="42" t="s">
        <v>28</v>
      </c>
      <c r="D4" s="42" t="s">
        <v>14</v>
      </c>
      <c r="E4" s="41" t="s">
        <v>15</v>
      </c>
      <c r="F4" s="42" t="s">
        <v>16</v>
      </c>
      <c r="G4" s="42" t="s">
        <v>156</v>
      </c>
      <c r="H4" s="51" t="s">
        <v>32</v>
      </c>
      <c r="I4" s="42" t="s">
        <v>17</v>
      </c>
      <c r="J4" s="42" t="s">
        <v>18</v>
      </c>
      <c r="K4" s="60" t="s">
        <v>19</v>
      </c>
    </row>
    <row r="5" spans="2:13" s="265" customFormat="1" ht="35.25" customHeight="1" thickBot="1" x14ac:dyDescent="0.25">
      <c r="B5" s="844" t="s">
        <v>158</v>
      </c>
      <c r="C5" s="859"/>
      <c r="D5" s="859"/>
      <c r="E5" s="859"/>
      <c r="F5" s="859"/>
      <c r="G5" s="859"/>
      <c r="H5" s="859"/>
      <c r="I5" s="859"/>
      <c r="J5" s="859"/>
      <c r="K5" s="860"/>
    </row>
    <row r="6" spans="2:13" s="265" customFormat="1" ht="58.5" customHeight="1" thickBot="1" x14ac:dyDescent="0.25">
      <c r="B6" s="697">
        <v>1</v>
      </c>
      <c r="C6" s="698" t="s">
        <v>155</v>
      </c>
      <c r="D6" s="699">
        <v>400</v>
      </c>
      <c r="E6" s="700">
        <v>0</v>
      </c>
      <c r="F6" s="701">
        <v>0</v>
      </c>
      <c r="G6" s="700">
        <v>40</v>
      </c>
      <c r="H6" s="702"/>
      <c r="I6" s="700">
        <f>SUM(E6:H6)</f>
        <v>40</v>
      </c>
      <c r="J6" s="700">
        <f>+D6-I6</f>
        <v>360</v>
      </c>
      <c r="K6" s="703"/>
    </row>
    <row r="7" spans="2:13" s="265" customFormat="1" ht="36.75" customHeight="1" thickBot="1" x14ac:dyDescent="0.25">
      <c r="B7" s="844">
        <v>0</v>
      </c>
      <c r="C7" s="859"/>
      <c r="D7" s="859"/>
      <c r="E7" s="859"/>
      <c r="F7" s="859"/>
      <c r="G7" s="859"/>
      <c r="H7" s="859"/>
      <c r="I7" s="859"/>
      <c r="J7" s="859"/>
      <c r="K7" s="860"/>
    </row>
    <row r="8" spans="2:13" s="265" customFormat="1" ht="63" customHeight="1" x14ac:dyDescent="0.2">
      <c r="B8" s="704">
        <v>2</v>
      </c>
      <c r="C8" s="572" t="s">
        <v>12</v>
      </c>
      <c r="D8" s="705">
        <v>310</v>
      </c>
      <c r="E8" s="706">
        <v>9.3000000000000007</v>
      </c>
      <c r="F8" s="571">
        <v>22.48</v>
      </c>
      <c r="G8" s="706">
        <v>0</v>
      </c>
      <c r="H8" s="707"/>
      <c r="I8" s="706">
        <f>SUM(E8:H8)</f>
        <v>31.78</v>
      </c>
      <c r="J8" s="706">
        <f>+D8-I8</f>
        <v>278.22000000000003</v>
      </c>
      <c r="K8" s="708"/>
    </row>
    <row r="9" spans="2:13" s="265" customFormat="1" ht="63" customHeight="1" thickBot="1" x14ac:dyDescent="0.25">
      <c r="B9" s="105">
        <v>3</v>
      </c>
      <c r="C9" s="558" t="s">
        <v>157</v>
      </c>
      <c r="D9" s="557">
        <v>450</v>
      </c>
      <c r="E9" s="556">
        <v>13.5</v>
      </c>
      <c r="F9" s="556">
        <v>32.630000000000003</v>
      </c>
      <c r="G9" s="556">
        <v>0</v>
      </c>
      <c r="H9" s="554"/>
      <c r="I9" s="554">
        <f>SUM(E9:H9)</f>
        <v>46.13</v>
      </c>
      <c r="J9" s="554">
        <f>+D9-I9</f>
        <v>403.87</v>
      </c>
      <c r="K9" s="553"/>
      <c r="L9" s="552"/>
      <c r="M9" s="551"/>
    </row>
    <row r="10" spans="2:13" ht="36" customHeight="1" thickBot="1" x14ac:dyDescent="0.35">
      <c r="B10" s="688" t="s">
        <v>8</v>
      </c>
      <c r="C10" s="696"/>
      <c r="D10" s="481">
        <f>+D6+D8+D9</f>
        <v>1160</v>
      </c>
      <c r="E10" s="481">
        <f>+E6+E8+E9</f>
        <v>22.8</v>
      </c>
      <c r="F10" s="481">
        <f>+F6+F8+F9</f>
        <v>55.11</v>
      </c>
      <c r="G10" s="481">
        <f>+G6+G8+G9</f>
        <v>40</v>
      </c>
      <c r="H10" s="481">
        <f t="shared" ref="E10:J10" si="0">+H6+H8+H9</f>
        <v>0</v>
      </c>
      <c r="I10" s="481">
        <f>+I6+I8+I9</f>
        <v>117.91</v>
      </c>
      <c r="J10" s="481">
        <f>+J6+J8+J9</f>
        <v>1042.0900000000001</v>
      </c>
      <c r="K10" s="577" t="s">
        <v>55</v>
      </c>
    </row>
    <row r="11" spans="2:13" x14ac:dyDescent="0.2">
      <c r="B11" s="13"/>
      <c r="D11" s="14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14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14"/>
      <c r="E13" s="14"/>
      <c r="F13" s="14"/>
      <c r="G13" s="14"/>
      <c r="H13" s="14"/>
      <c r="I13" s="14"/>
      <c r="J13" s="14"/>
      <c r="K13" s="5"/>
    </row>
    <row r="14" spans="2:13" ht="15" x14ac:dyDescent="0.25">
      <c r="B14" s="13"/>
      <c r="C14" s="34"/>
      <c r="D14" s="741"/>
      <c r="E14" s="741"/>
      <c r="F14" s="741"/>
      <c r="G14" s="741"/>
      <c r="H14" s="741"/>
      <c r="I14" s="741"/>
      <c r="J14" s="741"/>
      <c r="K14" s="5"/>
    </row>
    <row r="15" spans="2:13" ht="15" x14ac:dyDescent="0.25">
      <c r="B15" s="13"/>
      <c r="C15" s="43" t="str">
        <f>CONTRATO!C18</f>
        <v>SR. HERNAN JOSE TORRES ROMERO</v>
      </c>
      <c r="D15" s="741"/>
      <c r="E15" s="741"/>
      <c r="F15" s="741" t="str">
        <f>CONTRATO!F18</f>
        <v xml:space="preserve">LICO. NAHIN ARNELGE FERRUFINO </v>
      </c>
      <c r="G15" s="741"/>
      <c r="H15" s="741"/>
      <c r="I15" s="741"/>
      <c r="J15" s="741" t="str">
        <f>CONTRATO!J18</f>
        <v>LICDA. GLORIA  ISABEL GONZALEZ VASQUEZ</v>
      </c>
      <c r="K15" s="5"/>
    </row>
    <row r="16" spans="2:13" ht="15" x14ac:dyDescent="0.25">
      <c r="B16" s="13"/>
      <c r="C16" s="43" t="str">
        <f>CONTRATO!C19</f>
        <v>SINDICO MPAL</v>
      </c>
      <c r="D16" s="741"/>
      <c r="E16" s="741"/>
      <c r="F16" s="741" t="str">
        <f>CONTRATO!F19</f>
        <v>ALCALDE MPAL</v>
      </c>
      <c r="G16" s="741"/>
      <c r="H16" s="741"/>
      <c r="I16" s="741"/>
      <c r="J16" s="741" t="str">
        <f>CONTRATO!J19</f>
        <v>CONTADORA MPAL</v>
      </c>
      <c r="K16" s="5"/>
    </row>
    <row r="17" spans="2:14" s="54" customFormat="1" ht="15.75" x14ac:dyDescent="0.25">
      <c r="B17" s="356"/>
      <c r="C17" s="864"/>
      <c r="D17" s="52"/>
      <c r="E17" s="52"/>
      <c r="F17" s="52"/>
      <c r="G17" s="112"/>
      <c r="H17" s="52"/>
      <c r="I17" s="52"/>
      <c r="J17" s="357"/>
      <c r="K17" s="549"/>
      <c r="L17" s="549"/>
      <c r="M17" s="549"/>
      <c r="N17" s="7"/>
    </row>
    <row r="18" spans="2:14" s="54" customFormat="1" ht="15.75" x14ac:dyDescent="0.25">
      <c r="B18" s="356"/>
      <c r="C18" s="864"/>
      <c r="D18" s="52"/>
      <c r="E18" s="52"/>
      <c r="F18" s="52"/>
      <c r="G18" s="112"/>
      <c r="H18" s="52"/>
      <c r="I18" s="52"/>
      <c r="J18" s="52"/>
      <c r="K18" s="549"/>
      <c r="L18" s="549"/>
      <c r="M18" s="549"/>
      <c r="N18" s="7"/>
    </row>
    <row r="19" spans="2:14" s="54" customFormat="1" ht="15.75" x14ac:dyDescent="0.25">
      <c r="C19" s="52"/>
      <c r="D19" s="52"/>
      <c r="E19" s="52"/>
      <c r="F19" s="52"/>
      <c r="G19" s="52"/>
      <c r="H19" s="52"/>
      <c r="I19" s="52"/>
      <c r="J19" s="52"/>
      <c r="M19" s="76"/>
    </row>
    <row r="20" spans="2:14" ht="15" x14ac:dyDescent="0.25">
      <c r="C20" s="43"/>
      <c r="D20" s="43" t="str">
        <f>CONTRATO!D23</f>
        <v>LICDA. CARINA PATRICIA FLORES</v>
      </c>
      <c r="E20" s="43"/>
      <c r="F20" s="43"/>
      <c r="G20" s="43" t="str">
        <f>CONTRATO!H23</f>
        <v>SR. MARIO ALBERTO DIAZ</v>
      </c>
      <c r="H20" s="43"/>
      <c r="I20" s="43"/>
      <c r="J20" s="43"/>
      <c r="M20" s="3"/>
    </row>
    <row r="21" spans="2:14" ht="13.5" customHeight="1" x14ac:dyDescent="0.25">
      <c r="B21" s="76"/>
      <c r="C21" s="52"/>
      <c r="D21" s="52" t="str">
        <f>CONTRATO!D24</f>
        <v>JEFA DE DESARROLLO HUMANO</v>
      </c>
      <c r="E21" s="52"/>
      <c r="F21" s="43"/>
      <c r="G21" s="43" t="str">
        <f>CONTRATO!H24</f>
        <v>TESORERO  MPAL.</v>
      </c>
      <c r="H21" s="43"/>
      <c r="I21" s="865"/>
      <c r="J21" s="865"/>
      <c r="K21" s="3"/>
      <c r="L21" s="3"/>
      <c r="M21" s="3"/>
    </row>
    <row r="22" spans="2:14" ht="26.25" customHeight="1" x14ac:dyDescent="0.25">
      <c r="B22" s="197"/>
      <c r="C22" s="75"/>
      <c r="D22" s="279"/>
      <c r="E22" s="279"/>
      <c r="F22" s="279"/>
      <c r="G22" s="34"/>
      <c r="H22" s="34"/>
      <c r="I22" s="34"/>
      <c r="J22" s="34"/>
    </row>
    <row r="23" spans="2:14" ht="18.75" customHeight="1" x14ac:dyDescent="0.2">
      <c r="B23" s="13"/>
      <c r="F23" s="13"/>
    </row>
    <row r="24" spans="2:14" x14ac:dyDescent="0.2">
      <c r="B24" s="5"/>
    </row>
    <row r="25" spans="2:14" x14ac:dyDescent="0.2">
      <c r="B25" s="5"/>
      <c r="J25" s="5"/>
    </row>
    <row r="26" spans="2:14" x14ac:dyDescent="0.2">
      <c r="B26" s="5"/>
      <c r="J26" s="5"/>
    </row>
    <row r="27" spans="2:14" x14ac:dyDescent="0.2">
      <c r="B27" s="1"/>
      <c r="C27" s="1"/>
      <c r="D27" s="1"/>
      <c r="E27" s="2"/>
      <c r="F27" s="2"/>
      <c r="G27" s="2"/>
      <c r="H27" s="2"/>
      <c r="I27" s="1"/>
      <c r="J27" s="1"/>
      <c r="K27" s="1"/>
    </row>
    <row r="28" spans="2:14" x14ac:dyDescent="0.2">
      <c r="B28" s="1"/>
      <c r="C28" s="1"/>
      <c r="D28" s="1"/>
      <c r="E28" s="2"/>
      <c r="F28" s="5"/>
      <c r="G28" s="5"/>
      <c r="H28" s="5"/>
      <c r="K28" s="1"/>
    </row>
    <row r="29" spans="2:14" x14ac:dyDescent="0.2">
      <c r="B29" s="1"/>
      <c r="C29" s="1"/>
      <c r="D29" s="1"/>
      <c r="E29" s="2"/>
      <c r="F29" s="14"/>
      <c r="G29" s="14"/>
      <c r="H29" s="14"/>
      <c r="K29" s="1"/>
    </row>
    <row r="30" spans="2:14" x14ac:dyDescent="0.2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4" x14ac:dyDescent="0.2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4" x14ac:dyDescent="0.2"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3">
    <mergeCell ref="B5:K5"/>
    <mergeCell ref="B7:K7"/>
    <mergeCell ref="I21:J21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3:M28"/>
  <sheetViews>
    <sheetView topLeftCell="A4" zoomScale="75" zoomScaleNormal="75" workbookViewId="0">
      <selection activeCell="E10" sqref="E10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54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3" spans="2:12" x14ac:dyDescent="0.2">
      <c r="E3" s="5" t="str">
        <f>DESPACHO!F3</f>
        <v>PLANILLA DE SUELDO DEL MES DE MARZO 2019</v>
      </c>
    </row>
    <row r="4" spans="2:12" ht="30" customHeight="1" thickBot="1" x14ac:dyDescent="0.3">
      <c r="B4" s="18"/>
      <c r="C4" s="158"/>
      <c r="D4" s="16"/>
      <c r="E4" s="16"/>
      <c r="F4" s="16"/>
      <c r="G4" s="16"/>
      <c r="H4" s="16"/>
      <c r="I4" s="19"/>
      <c r="J4" s="190"/>
      <c r="K4" s="190"/>
      <c r="L4" s="191"/>
    </row>
    <row r="5" spans="2:12" ht="82.5" customHeight="1" thickBot="1" x14ac:dyDescent="0.25">
      <c r="B5" s="89" t="s">
        <v>13</v>
      </c>
      <c r="C5" s="162" t="s">
        <v>28</v>
      </c>
      <c r="D5" s="91" t="s">
        <v>14</v>
      </c>
      <c r="E5" s="90" t="s">
        <v>15</v>
      </c>
      <c r="F5" s="91" t="s">
        <v>16</v>
      </c>
      <c r="G5" s="86" t="s">
        <v>4</v>
      </c>
      <c r="H5" s="86" t="s">
        <v>0</v>
      </c>
      <c r="I5" s="90" t="s">
        <v>3</v>
      </c>
      <c r="J5" s="91" t="s">
        <v>17</v>
      </c>
      <c r="K5" s="91" t="s">
        <v>18</v>
      </c>
      <c r="L5" s="92" t="s">
        <v>19</v>
      </c>
    </row>
    <row r="6" spans="2:12" ht="23.25" customHeight="1" thickBot="1" x14ac:dyDescent="0.25">
      <c r="B6" s="779" t="s">
        <v>33</v>
      </c>
      <c r="C6" s="780"/>
      <c r="D6" s="780"/>
      <c r="E6" s="780"/>
      <c r="F6" s="780"/>
      <c r="G6" s="780"/>
      <c r="H6" s="780"/>
      <c r="I6" s="780"/>
      <c r="J6" s="780"/>
      <c r="K6" s="780"/>
      <c r="L6" s="776"/>
    </row>
    <row r="7" spans="2:12" ht="47.25" customHeight="1" x14ac:dyDescent="0.2">
      <c r="B7" s="278">
        <v>1</v>
      </c>
      <c r="C7" s="345" t="s">
        <v>117</v>
      </c>
      <c r="D7" s="417">
        <v>410</v>
      </c>
      <c r="E7" s="418">
        <v>12.3</v>
      </c>
      <c r="F7" s="418">
        <v>0</v>
      </c>
      <c r="G7" s="418">
        <v>29.73</v>
      </c>
      <c r="H7" s="418">
        <v>0</v>
      </c>
      <c r="I7" s="418">
        <v>0</v>
      </c>
      <c r="J7" s="419">
        <f>SUM(E7:I7)</f>
        <v>42.03</v>
      </c>
      <c r="K7" s="420">
        <f>+D7-J7</f>
        <v>367.97</v>
      </c>
      <c r="L7" s="405"/>
    </row>
    <row r="8" spans="2:12" ht="47.25" customHeight="1" x14ac:dyDescent="0.2">
      <c r="B8" s="61">
        <v>2</v>
      </c>
      <c r="C8" s="353" t="s">
        <v>99</v>
      </c>
      <c r="D8" s="421">
        <v>580</v>
      </c>
      <c r="E8" s="400">
        <v>17.399999999999999</v>
      </c>
      <c r="F8" s="400">
        <v>0</v>
      </c>
      <c r="G8" s="400">
        <v>0</v>
      </c>
      <c r="H8" s="399">
        <v>43.5</v>
      </c>
      <c r="I8" s="330">
        <v>22.38</v>
      </c>
      <c r="J8" s="399">
        <f>SUM(E8:I8)</f>
        <v>83.28</v>
      </c>
      <c r="K8" s="422">
        <f>+D8-J8</f>
        <v>496.72</v>
      </c>
      <c r="L8" s="405"/>
    </row>
    <row r="9" spans="2:12" ht="47.25" customHeight="1" thickBot="1" x14ac:dyDescent="0.25">
      <c r="B9" s="204">
        <v>3</v>
      </c>
      <c r="C9" s="406" t="s">
        <v>36</v>
      </c>
      <c r="D9" s="421">
        <v>475</v>
      </c>
      <c r="E9" s="400">
        <v>14.25</v>
      </c>
      <c r="F9" s="425">
        <v>0</v>
      </c>
      <c r="G9" s="425">
        <v>0</v>
      </c>
      <c r="H9" s="399">
        <v>35.630000000000003</v>
      </c>
      <c r="I9" s="330">
        <v>0</v>
      </c>
      <c r="J9" s="399">
        <f>SUM(E9:I9)</f>
        <v>49.88</v>
      </c>
      <c r="K9" s="422">
        <f>+D9-J9</f>
        <v>425.12</v>
      </c>
      <c r="L9" s="405"/>
    </row>
    <row r="10" spans="2:12" ht="47.25" customHeight="1" x14ac:dyDescent="0.2">
      <c r="B10" s="278">
        <v>4</v>
      </c>
      <c r="C10" s="406" t="s">
        <v>36</v>
      </c>
      <c r="D10" s="423">
        <v>370</v>
      </c>
      <c r="E10" s="424">
        <v>11.1</v>
      </c>
      <c r="F10" s="425">
        <v>26.83</v>
      </c>
      <c r="G10" s="425">
        <v>0</v>
      </c>
      <c r="H10" s="399">
        <v>0</v>
      </c>
      <c r="I10" s="331">
        <v>0</v>
      </c>
      <c r="J10" s="399">
        <f>SUM(E10:I10)</f>
        <v>37.93</v>
      </c>
      <c r="K10" s="422">
        <f>+D10-J10</f>
        <v>332.07</v>
      </c>
      <c r="L10" s="405"/>
    </row>
    <row r="11" spans="2:12" ht="47.25" customHeight="1" thickBot="1" x14ac:dyDescent="0.25">
      <c r="B11" s="61">
        <v>5</v>
      </c>
      <c r="C11" s="292" t="s">
        <v>36</v>
      </c>
      <c r="D11" s="426">
        <v>360</v>
      </c>
      <c r="E11" s="427">
        <v>10.8</v>
      </c>
      <c r="F11" s="427">
        <v>26.1</v>
      </c>
      <c r="G11" s="427">
        <v>0</v>
      </c>
      <c r="H11" s="428">
        <v>0</v>
      </c>
      <c r="I11" s="429">
        <v>0</v>
      </c>
      <c r="J11" s="428">
        <f>SUM(E11:I11)</f>
        <v>36.900000000000006</v>
      </c>
      <c r="K11" s="430">
        <f>+D11-J11</f>
        <v>323.10000000000002</v>
      </c>
      <c r="L11" s="320"/>
    </row>
    <row r="12" spans="2:12" ht="33" customHeight="1" thickBot="1" x14ac:dyDescent="0.3">
      <c r="B12" s="781" t="s">
        <v>8</v>
      </c>
      <c r="C12" s="782"/>
      <c r="D12" s="149">
        <f>SUM(D7:D11)</f>
        <v>2195</v>
      </c>
      <c r="E12" s="149">
        <f>SUM(E7:E11)</f>
        <v>65.850000000000009</v>
      </c>
      <c r="F12" s="149">
        <f>SUM(F7:F11)</f>
        <v>52.93</v>
      </c>
      <c r="G12" s="149">
        <f>SUM(G7:G11)</f>
        <v>29.73</v>
      </c>
      <c r="H12" s="149">
        <f>SUM(H7:H11)</f>
        <v>79.13</v>
      </c>
      <c r="I12" s="149">
        <f>SUM(I7:I11)</f>
        <v>22.38</v>
      </c>
      <c r="J12" s="149">
        <f>SUM(J7:J11)</f>
        <v>250.02</v>
      </c>
      <c r="K12" s="149">
        <f>SUM(K7:K11)</f>
        <v>1944.98</v>
      </c>
      <c r="L12" s="56" t="s">
        <v>64</v>
      </c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ht="15" x14ac:dyDescent="0.25">
      <c r="B16" s="13"/>
      <c r="C16" s="165" t="str">
        <f>DESPACHO!C16</f>
        <v>SR. HERNAN JOSE TORRES ROMERO</v>
      </c>
      <c r="D16" s="741"/>
      <c r="E16" s="741"/>
      <c r="F16" s="741"/>
      <c r="G16" s="741" t="str">
        <f>DESPACHO!F16</f>
        <v>LIC. NAHIN ARNELGE FERRUFINO BENITEZ</v>
      </c>
      <c r="H16" s="741"/>
      <c r="I16" s="741"/>
      <c r="J16" s="741"/>
      <c r="K16" s="741" t="str">
        <f>DESPACHO!J16</f>
        <v>LICDA. GLORIA ISABEL GONZALEZ</v>
      </c>
      <c r="L16" s="5"/>
    </row>
    <row r="17" spans="2:13" ht="15" x14ac:dyDescent="0.25">
      <c r="B17" s="13"/>
      <c r="C17" s="165" t="str">
        <f>DESPACHO!C17</f>
        <v>SINDICO MPAL</v>
      </c>
      <c r="D17" s="741"/>
      <c r="E17" s="741"/>
      <c r="F17" s="741"/>
      <c r="G17" s="741" t="str">
        <f>DESPACHO!F17</f>
        <v>ALCALDE MPAL</v>
      </c>
      <c r="H17" s="741"/>
      <c r="I17" s="741"/>
      <c r="J17" s="741"/>
      <c r="K17" s="741" t="str">
        <f>DESPACHO!J17</f>
        <v>CONTADORA MPAL</v>
      </c>
      <c r="L17" s="5"/>
    </row>
    <row r="18" spans="2:13" ht="15" x14ac:dyDescent="0.25">
      <c r="B18" s="13"/>
      <c r="C18" s="165"/>
      <c r="D18" s="741"/>
      <c r="E18" s="741"/>
      <c r="F18" s="741"/>
      <c r="G18" s="741"/>
      <c r="H18" s="741"/>
      <c r="I18" s="741"/>
      <c r="J18" s="741"/>
      <c r="K18" s="741"/>
      <c r="L18" s="5"/>
    </row>
    <row r="19" spans="2:13" ht="15" x14ac:dyDescent="0.2">
      <c r="B19" s="38"/>
      <c r="C19" s="165"/>
      <c r="D19" s="34"/>
      <c r="E19" s="34"/>
      <c r="F19" s="34"/>
      <c r="G19" s="34"/>
      <c r="H19" s="34"/>
      <c r="I19" s="34"/>
      <c r="J19" s="34"/>
      <c r="K19" s="34"/>
      <c r="L19" s="38"/>
      <c r="M19" s="38"/>
    </row>
    <row r="20" spans="2:13" ht="15.75" x14ac:dyDescent="0.25">
      <c r="B20" s="146"/>
      <c r="C20" s="740" t="str">
        <f>DESPACHO!C21</f>
        <v xml:space="preserve">LICDA. CARINA PATRICIA FLORES </v>
      </c>
      <c r="D20" s="43"/>
      <c r="E20" s="43"/>
      <c r="F20" s="43"/>
      <c r="G20" s="43" t="str">
        <f>DESPACHO!G21</f>
        <v>SR. MARIO ALBERTO DIAZ</v>
      </c>
      <c r="H20" s="43"/>
      <c r="I20" s="43"/>
      <c r="J20" s="34"/>
      <c r="K20" s="34"/>
      <c r="L20" s="38"/>
      <c r="M20" s="38"/>
    </row>
    <row r="21" spans="2:13" ht="15.75" x14ac:dyDescent="0.25">
      <c r="B21" s="146"/>
      <c r="C21" s="740" t="str">
        <f>DESPACHO!C22</f>
        <v>JEFE DE DESARROLLO HUMANO</v>
      </c>
      <c r="D21" s="43"/>
      <c r="E21" s="43"/>
      <c r="F21" s="43"/>
      <c r="G21" s="43" t="str">
        <f>DESPACHO!G22</f>
        <v>TESORERO MPAL</v>
      </c>
      <c r="H21" s="43"/>
      <c r="I21" s="43"/>
      <c r="J21" s="34"/>
      <c r="K21" s="34"/>
      <c r="L21" s="38"/>
      <c r="M21" s="38"/>
    </row>
    <row r="22" spans="2:13" ht="15.75" customHeight="1" x14ac:dyDescent="0.25">
      <c r="B22" s="146"/>
      <c r="C22" s="358"/>
      <c r="D22" s="38"/>
      <c r="E22" s="38"/>
      <c r="F22" s="38"/>
      <c r="G22" s="38"/>
      <c r="H22" s="38"/>
      <c r="I22" s="38"/>
      <c r="M22" s="38"/>
    </row>
    <row r="23" spans="2:13" ht="15.75" x14ac:dyDescent="0.25">
      <c r="B23" s="38"/>
      <c r="C23" s="358"/>
      <c r="D23" s="38"/>
      <c r="E23" s="146"/>
      <c r="F23" s="146"/>
      <c r="G23" s="146"/>
      <c r="H23" s="38"/>
      <c r="I23" s="38"/>
      <c r="M23" s="38"/>
    </row>
    <row r="24" spans="2:13" ht="15.75" x14ac:dyDescent="0.25">
      <c r="B24" s="38"/>
      <c r="C24" s="358"/>
      <c r="D24" s="38"/>
      <c r="E24" s="146"/>
      <c r="F24" s="146"/>
      <c r="G24" s="146"/>
      <c r="H24" s="38"/>
      <c r="I24" s="38"/>
      <c r="J24" s="132"/>
      <c r="K24" s="38"/>
      <c r="L24" s="38"/>
      <c r="M24" s="38"/>
    </row>
    <row r="25" spans="2:13" ht="15.75" x14ac:dyDescent="0.25">
      <c r="B25" s="38"/>
      <c r="C25" s="358"/>
      <c r="D25" s="38"/>
      <c r="E25" s="146"/>
      <c r="F25" s="146"/>
      <c r="G25" s="146"/>
      <c r="H25" s="38"/>
      <c r="I25" s="38"/>
      <c r="J25" s="38"/>
      <c r="K25" s="38"/>
      <c r="L25" s="38"/>
      <c r="M25" s="38"/>
    </row>
    <row r="26" spans="2:13" ht="14.25" x14ac:dyDescent="0.2">
      <c r="B26" s="34"/>
      <c r="C26" s="165"/>
      <c r="D26" s="34"/>
      <c r="E26" s="34"/>
      <c r="F26" s="34"/>
      <c r="G26" s="34"/>
      <c r="H26" s="34"/>
      <c r="I26" s="34"/>
      <c r="J26" s="34"/>
      <c r="K26" s="34"/>
      <c r="L26" s="34"/>
    </row>
    <row r="27" spans="2:13" x14ac:dyDescent="0.2">
      <c r="B27" s="1"/>
      <c r="C27" s="252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252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B6:L6"/>
    <mergeCell ref="B12:C12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5:K35"/>
  <sheetViews>
    <sheetView zoomScale="70" zoomScaleNormal="70" zoomScaleSheetLayoutView="100" zoomScalePageLayoutView="85" workbookViewId="0">
      <selection activeCell="D17" sqref="D17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54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54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5" spans="2:11" ht="16.5" customHeight="1" x14ac:dyDescent="0.35">
      <c r="B5" s="115"/>
      <c r="C5" s="253"/>
      <c r="D5" s="35"/>
      <c r="E5" s="35" t="str">
        <f>'GERENCIA GRAL'!E3</f>
        <v>PLANILLA DE SUELDO DEL MES DE MARZO 2019</v>
      </c>
      <c r="F5" s="54"/>
      <c r="G5" s="54"/>
      <c r="H5" s="155"/>
      <c r="I5" s="69"/>
      <c r="J5" s="68"/>
    </row>
    <row r="6" spans="2:11" ht="16.5" customHeight="1" x14ac:dyDescent="0.35">
      <c r="B6" s="115"/>
      <c r="C6" s="253"/>
      <c r="D6" s="35"/>
      <c r="E6" s="35"/>
      <c r="F6" s="54"/>
      <c r="G6" s="54"/>
      <c r="H6" s="155"/>
      <c r="I6" s="69"/>
      <c r="J6" s="68"/>
    </row>
    <row r="7" spans="2:11" ht="16.5" thickBot="1" x14ac:dyDescent="0.3">
      <c r="B7" s="115"/>
      <c r="C7" s="253"/>
      <c r="D7" s="54"/>
      <c r="E7" s="54"/>
      <c r="F7" s="54"/>
      <c r="G7" s="54"/>
      <c r="H7" s="155"/>
      <c r="I7" s="67"/>
      <c r="J7" s="70"/>
      <c r="K7" s="54"/>
    </row>
    <row r="8" spans="2:11" ht="75.75" customHeight="1" thickBot="1" x14ac:dyDescent="0.25">
      <c r="B8" s="544" t="s">
        <v>13</v>
      </c>
      <c r="C8" s="261" t="s">
        <v>1</v>
      </c>
      <c r="D8" s="262" t="s">
        <v>21</v>
      </c>
      <c r="E8" s="262" t="s">
        <v>2</v>
      </c>
      <c r="F8" s="262" t="s">
        <v>16</v>
      </c>
      <c r="G8" s="262" t="s">
        <v>22</v>
      </c>
      <c r="H8" s="261" t="s">
        <v>3</v>
      </c>
      <c r="I8" s="262" t="s">
        <v>23</v>
      </c>
      <c r="J8" s="262" t="s">
        <v>18</v>
      </c>
      <c r="K8" s="263" t="s">
        <v>24</v>
      </c>
    </row>
    <row r="9" spans="2:11" ht="22.5" customHeight="1" thickBot="1" x14ac:dyDescent="0.25">
      <c r="B9" s="788" t="s">
        <v>27</v>
      </c>
      <c r="C9" s="789"/>
      <c r="D9" s="789"/>
      <c r="E9" s="789"/>
      <c r="F9" s="789"/>
      <c r="G9" s="789"/>
      <c r="H9" s="789"/>
      <c r="I9" s="789"/>
      <c r="J9" s="789"/>
      <c r="K9" s="790"/>
    </row>
    <row r="10" spans="2:11" ht="55.5" customHeight="1" x14ac:dyDescent="0.3">
      <c r="B10" s="186">
        <v>1</v>
      </c>
      <c r="C10" s="462" t="s">
        <v>45</v>
      </c>
      <c r="D10" s="463">
        <v>940</v>
      </c>
      <c r="E10" s="464">
        <v>28.2</v>
      </c>
      <c r="F10" s="465">
        <v>68.150000000000006</v>
      </c>
      <c r="G10" s="466" t="s">
        <v>61</v>
      </c>
      <c r="H10" s="464">
        <v>54.84</v>
      </c>
      <c r="I10" s="464">
        <f>SUM(E10:H10)</f>
        <v>151.19</v>
      </c>
      <c r="J10" s="675">
        <f>D10-I10</f>
        <v>788.81</v>
      </c>
      <c r="K10" s="676"/>
    </row>
    <row r="11" spans="2:11" ht="55.5" customHeight="1" x14ac:dyDescent="0.3">
      <c r="B11" s="198">
        <v>2</v>
      </c>
      <c r="C11" s="668" t="s">
        <v>160</v>
      </c>
      <c r="D11" s="448">
        <v>725</v>
      </c>
      <c r="E11" s="669">
        <v>21.75</v>
      </c>
      <c r="F11" s="670" t="s">
        <v>161</v>
      </c>
      <c r="G11" s="671">
        <v>52.56</v>
      </c>
      <c r="H11" s="452">
        <v>35.54</v>
      </c>
      <c r="I11" s="464">
        <f>SUM(E11:H11)</f>
        <v>109.85</v>
      </c>
      <c r="J11" s="675">
        <f>D11-I11</f>
        <v>615.15</v>
      </c>
      <c r="K11" s="677"/>
    </row>
    <row r="12" spans="2:11" ht="60" customHeight="1" thickBot="1" x14ac:dyDescent="0.35">
      <c r="B12" s="185">
        <v>3</v>
      </c>
      <c r="C12" s="467" t="s">
        <v>78</v>
      </c>
      <c r="D12" s="468">
        <v>350</v>
      </c>
      <c r="E12" s="469">
        <v>10.5</v>
      </c>
      <c r="F12" s="465">
        <v>25.38</v>
      </c>
      <c r="G12" s="470">
        <v>0</v>
      </c>
      <c r="H12" s="471">
        <v>0</v>
      </c>
      <c r="I12" s="464">
        <f>SUM(E12:H12)</f>
        <v>35.879999999999995</v>
      </c>
      <c r="J12" s="675">
        <f>D12-I12</f>
        <v>314.12</v>
      </c>
      <c r="K12" s="678"/>
    </row>
    <row r="13" spans="2:11" ht="23.25" customHeight="1" thickBot="1" x14ac:dyDescent="0.25">
      <c r="B13" s="783" t="s">
        <v>34</v>
      </c>
      <c r="C13" s="784"/>
      <c r="D13" s="784"/>
      <c r="E13" s="784"/>
      <c r="F13" s="784"/>
      <c r="G13" s="784"/>
      <c r="H13" s="784"/>
      <c r="I13" s="784"/>
      <c r="J13" s="784"/>
      <c r="K13" s="785"/>
    </row>
    <row r="14" spans="2:11" ht="58.5" customHeight="1" x14ac:dyDescent="0.2">
      <c r="B14" s="359">
        <v>4</v>
      </c>
      <c r="C14" s="442" t="s">
        <v>87</v>
      </c>
      <c r="D14" s="443">
        <v>940</v>
      </c>
      <c r="E14" s="444">
        <v>28.2</v>
      </c>
      <c r="F14" s="444">
        <v>0</v>
      </c>
      <c r="G14" s="444">
        <v>68.150000000000006</v>
      </c>
      <c r="H14" s="445">
        <v>54.84</v>
      </c>
      <c r="I14" s="446">
        <f>SUM(E14:H14)</f>
        <v>151.19</v>
      </c>
      <c r="J14" s="679">
        <f>D14-I14</f>
        <v>788.81</v>
      </c>
      <c r="K14" s="682"/>
    </row>
    <row r="15" spans="2:11" ht="60" customHeight="1" x14ac:dyDescent="0.3">
      <c r="B15" s="287">
        <v>5</v>
      </c>
      <c r="C15" s="447" t="s">
        <v>76</v>
      </c>
      <c r="D15" s="448">
        <v>400</v>
      </c>
      <c r="E15" s="449">
        <v>12</v>
      </c>
      <c r="F15" s="450">
        <v>29</v>
      </c>
      <c r="G15" s="451">
        <v>0</v>
      </c>
      <c r="H15" s="414">
        <v>0</v>
      </c>
      <c r="I15" s="452">
        <f>SUM(E15:H15)</f>
        <v>41</v>
      </c>
      <c r="J15" s="680">
        <f>D15-I15</f>
        <v>359</v>
      </c>
      <c r="K15" s="683"/>
    </row>
    <row r="16" spans="2:11" ht="60.75" customHeight="1" x14ac:dyDescent="0.3">
      <c r="B16" s="198">
        <v>6</v>
      </c>
      <c r="C16" s="447" t="s">
        <v>78</v>
      </c>
      <c r="D16" s="448">
        <v>480</v>
      </c>
      <c r="E16" s="449">
        <v>14.4</v>
      </c>
      <c r="F16" s="450">
        <v>34.799999999999997</v>
      </c>
      <c r="G16" s="451">
        <v>0</v>
      </c>
      <c r="H16" s="414">
        <v>0</v>
      </c>
      <c r="I16" s="452">
        <f>SUM(E16:H16)</f>
        <v>49.199999999999996</v>
      </c>
      <c r="J16" s="680">
        <f>D16-I16</f>
        <v>430.8</v>
      </c>
      <c r="K16" s="683"/>
    </row>
    <row r="17" spans="2:11" ht="59.25" customHeight="1" x14ac:dyDescent="0.3">
      <c r="B17" s="198">
        <v>7</v>
      </c>
      <c r="C17" s="453" t="s">
        <v>51</v>
      </c>
      <c r="D17" s="454">
        <v>350</v>
      </c>
      <c r="E17" s="455">
        <v>10.5</v>
      </c>
      <c r="F17" s="450">
        <v>25.38</v>
      </c>
      <c r="G17" s="451">
        <v>0</v>
      </c>
      <c r="H17" s="414">
        <v>0</v>
      </c>
      <c r="I17" s="452">
        <f>SUM(E17:H17)</f>
        <v>35.879999999999995</v>
      </c>
      <c r="J17" s="680">
        <f>D17-I17</f>
        <v>314.12</v>
      </c>
      <c r="K17" s="683"/>
    </row>
    <row r="18" spans="2:11" ht="60.75" customHeight="1" x14ac:dyDescent="0.3">
      <c r="B18" s="198">
        <v>8</v>
      </c>
      <c r="C18" s="453" t="s">
        <v>51</v>
      </c>
      <c r="D18" s="448">
        <v>350</v>
      </c>
      <c r="E18" s="455">
        <v>10.5</v>
      </c>
      <c r="F18" s="450">
        <v>25.38</v>
      </c>
      <c r="G18" s="451">
        <v>0</v>
      </c>
      <c r="H18" s="414">
        <v>0</v>
      </c>
      <c r="I18" s="452">
        <f>SUM(E18:H18)</f>
        <v>35.879999999999995</v>
      </c>
      <c r="J18" s="680">
        <f>D18-I18</f>
        <v>314.12</v>
      </c>
      <c r="K18" s="683"/>
    </row>
    <row r="19" spans="2:11" ht="60.75" customHeight="1" x14ac:dyDescent="0.3">
      <c r="B19" s="198">
        <v>9</v>
      </c>
      <c r="C19" s="447" t="s">
        <v>76</v>
      </c>
      <c r="D19" s="448">
        <v>360</v>
      </c>
      <c r="E19" s="455">
        <v>10.8</v>
      </c>
      <c r="F19" s="450">
        <v>26.1</v>
      </c>
      <c r="G19" s="451">
        <v>0</v>
      </c>
      <c r="H19" s="414">
        <v>0</v>
      </c>
      <c r="I19" s="452">
        <f>SUM(E19:H19)</f>
        <v>36.900000000000006</v>
      </c>
      <c r="J19" s="680">
        <f>D19-I19</f>
        <v>323.10000000000002</v>
      </c>
      <c r="K19" s="683"/>
    </row>
    <row r="20" spans="2:11" ht="60.75" customHeight="1" thickBot="1" x14ac:dyDescent="0.35">
      <c r="B20" s="286">
        <v>10</v>
      </c>
      <c r="C20" s="456" t="s">
        <v>76</v>
      </c>
      <c r="D20" s="457">
        <v>380</v>
      </c>
      <c r="E20" s="458">
        <v>11.4</v>
      </c>
      <c r="F20" s="458">
        <v>0</v>
      </c>
      <c r="G20" s="459">
        <v>27.55</v>
      </c>
      <c r="H20" s="460">
        <v>0</v>
      </c>
      <c r="I20" s="461">
        <f t="shared" ref="I14:I20" si="0">SUM(E20:H20)</f>
        <v>38.950000000000003</v>
      </c>
      <c r="J20" s="681">
        <f>D20-I20</f>
        <v>341.05</v>
      </c>
      <c r="K20" s="684"/>
    </row>
    <row r="21" spans="2:11" ht="41.25" customHeight="1" thickBot="1" x14ac:dyDescent="0.25">
      <c r="B21" s="786" t="s">
        <v>8</v>
      </c>
      <c r="C21" s="787"/>
      <c r="D21" s="472">
        <f>SUM(D10:D20)</f>
        <v>5275</v>
      </c>
      <c r="E21" s="472">
        <f>SUM(E10:E20)</f>
        <v>158.25000000000003</v>
      </c>
      <c r="F21" s="472">
        <f>SUM(F10:F20)</f>
        <v>234.18999999999997</v>
      </c>
      <c r="G21" s="472">
        <f>SUM(G10:G20)</f>
        <v>148.26000000000002</v>
      </c>
      <c r="H21" s="472">
        <f>SUM(H10:H20)</f>
        <v>145.22</v>
      </c>
      <c r="I21" s="472">
        <f>SUM(I10:I20)</f>
        <v>685.92</v>
      </c>
      <c r="J21" s="472">
        <f>SUM(J10:J20)</f>
        <v>4589.08</v>
      </c>
      <c r="K21" s="283" t="s">
        <v>63</v>
      </c>
    </row>
    <row r="22" spans="2:11" ht="15.75" x14ac:dyDescent="0.2">
      <c r="B22" s="53"/>
      <c r="C22" s="254"/>
      <c r="D22" s="72"/>
      <c r="E22" s="72"/>
      <c r="F22" s="72"/>
      <c r="G22" s="72"/>
      <c r="H22" s="156"/>
      <c r="I22" s="72"/>
      <c r="J22" s="72"/>
      <c r="K22" s="71"/>
    </row>
    <row r="23" spans="2:11" ht="15.75" x14ac:dyDescent="0.2">
      <c r="B23" s="53"/>
      <c r="C23" s="254"/>
      <c r="D23" s="72"/>
      <c r="E23" s="72"/>
      <c r="F23" s="72"/>
      <c r="G23" s="72"/>
      <c r="H23" s="156"/>
      <c r="I23" s="72"/>
      <c r="J23" s="72"/>
      <c r="K23" s="71" t="s">
        <v>50</v>
      </c>
    </row>
    <row r="24" spans="2:11" ht="15.75" x14ac:dyDescent="0.2">
      <c r="B24" s="53"/>
      <c r="C24" s="254"/>
      <c r="D24" s="72"/>
      <c r="E24" s="72"/>
      <c r="F24" s="72"/>
      <c r="G24" s="72"/>
      <c r="H24" s="156"/>
      <c r="I24" s="72"/>
      <c r="J24" s="72"/>
      <c r="K24" s="71"/>
    </row>
    <row r="25" spans="2:11" ht="15.75" x14ac:dyDescent="0.2">
      <c r="B25" s="53"/>
      <c r="C25" s="254" t="str">
        <f>'GERENCIA GRAL'!C16</f>
        <v>SR. HERNAN JOSE TORRES ROMERO</v>
      </c>
      <c r="D25" s="72"/>
      <c r="E25" s="72"/>
      <c r="F25" s="72" t="str">
        <f>'GERENCIA GRAL'!G16</f>
        <v>LIC. NAHIN ARNELGE FERRUFINO BENITEZ</v>
      </c>
      <c r="G25" s="72"/>
      <c r="H25" s="156"/>
      <c r="I25" s="72"/>
      <c r="J25" s="72" t="str">
        <f>'GERENCIA GRAL'!K16</f>
        <v>LICDA. GLORIA ISABEL GONZALEZ</v>
      </c>
      <c r="K25" s="71"/>
    </row>
    <row r="26" spans="2:11" ht="15.75" x14ac:dyDescent="0.2">
      <c r="B26" s="53"/>
      <c r="C26" s="254" t="str">
        <f>'GERENCIA GRAL'!C17</f>
        <v>SINDICO MPAL</v>
      </c>
      <c r="D26" s="72"/>
      <c r="E26" s="72"/>
      <c r="F26" s="72" t="str">
        <f>'GERENCIA GRAL'!G17</f>
        <v>ALCALDE MPAL</v>
      </c>
      <c r="G26" s="72"/>
      <c r="H26" s="156"/>
      <c r="I26" s="72"/>
      <c r="J26" s="72" t="str">
        <f>'GERENCIA GRAL'!K17</f>
        <v>CONTADORA MPAL</v>
      </c>
      <c r="K26" s="71"/>
    </row>
    <row r="27" spans="2:11" ht="15.75" x14ac:dyDescent="0.2">
      <c r="B27" s="53"/>
      <c r="C27" s="254"/>
      <c r="D27" s="72"/>
      <c r="E27" s="72"/>
      <c r="F27" s="72"/>
      <c r="G27" s="72"/>
      <c r="H27" s="156"/>
      <c r="I27" s="72"/>
      <c r="J27" s="72"/>
      <c r="K27" s="71"/>
    </row>
    <row r="28" spans="2:11" ht="15.75" x14ac:dyDescent="0.2">
      <c r="B28" s="53"/>
      <c r="C28" s="254"/>
      <c r="D28" s="72"/>
      <c r="E28" s="72"/>
      <c r="F28" s="72"/>
      <c r="G28" s="72"/>
      <c r="H28" s="156"/>
      <c r="I28" s="72"/>
      <c r="J28" s="72"/>
      <c r="K28" s="71"/>
    </row>
    <row r="29" spans="2:11" ht="15.75" x14ac:dyDescent="0.2">
      <c r="B29" s="53"/>
      <c r="C29" s="254"/>
      <c r="D29" s="72" t="str">
        <f>'GERENCIA GRAL'!C20</f>
        <v xml:space="preserve">LICDA. CARINA PATRICIA FLORES </v>
      </c>
      <c r="E29" s="72"/>
      <c r="F29" s="72"/>
      <c r="G29" s="72"/>
      <c r="H29" s="156" t="str">
        <f>'GERENCIA GRAL'!G20</f>
        <v>SR. MARIO ALBERTO DIAZ</v>
      </c>
      <c r="I29" s="72"/>
      <c r="J29" s="72"/>
      <c r="K29" s="71"/>
    </row>
    <row r="30" spans="2:11" ht="15.75" x14ac:dyDescent="0.2">
      <c r="B30" s="53"/>
      <c r="C30" s="254"/>
      <c r="D30" s="72" t="str">
        <f>'GERENCIA GRAL'!C21</f>
        <v>JEFE DE DESARROLLO HUMANO</v>
      </c>
      <c r="E30" s="72"/>
      <c r="F30" s="72"/>
      <c r="G30" s="72"/>
      <c r="H30" s="156" t="str">
        <f>'GERENCIA GRAL'!G21</f>
        <v>TESORERO MPAL</v>
      </c>
      <c r="I30" s="72"/>
      <c r="J30" s="72"/>
      <c r="K30" s="71"/>
    </row>
    <row r="31" spans="2:11" s="34" customFormat="1" ht="15.75" x14ac:dyDescent="0.2">
      <c r="B31" s="53"/>
      <c r="C31" s="254"/>
      <c r="D31" s="72"/>
      <c r="E31" s="72"/>
      <c r="F31" s="72"/>
      <c r="G31" s="72"/>
      <c r="H31" s="156"/>
      <c r="I31" s="72"/>
      <c r="J31" s="72"/>
      <c r="K31" s="71"/>
    </row>
    <row r="32" spans="2:11" ht="15.75" x14ac:dyDescent="0.25">
      <c r="B32" s="17"/>
      <c r="C32" s="159"/>
      <c r="D32" s="32"/>
      <c r="E32" s="32"/>
      <c r="F32" s="32"/>
      <c r="G32" s="32"/>
      <c r="H32" s="159"/>
      <c r="I32" s="32"/>
      <c r="J32" s="32"/>
      <c r="K32" s="32"/>
    </row>
    <row r="33" spans="2:11" x14ac:dyDescent="0.2">
      <c r="B33" s="17"/>
      <c r="C33" s="157"/>
      <c r="D33" s="17"/>
      <c r="E33" s="17"/>
      <c r="F33" s="17"/>
      <c r="G33" s="17"/>
      <c r="H33" s="157"/>
      <c r="I33" s="17"/>
      <c r="J33" s="17"/>
      <c r="K33" s="17"/>
    </row>
    <row r="34" spans="2:11" ht="15.75" x14ac:dyDescent="0.25">
      <c r="I34" s="99"/>
    </row>
    <row r="35" spans="2:11" ht="15.75" x14ac:dyDescent="0.25">
      <c r="I35" s="99"/>
    </row>
  </sheetData>
  <mergeCells count="3">
    <mergeCell ref="B13:K13"/>
    <mergeCell ref="B21:C21"/>
    <mergeCell ref="B9:K9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N31"/>
  <sheetViews>
    <sheetView zoomScale="68" zoomScaleNormal="68" workbookViewId="0">
      <pane xSplit="28320" topLeftCell="AD1"/>
      <selection activeCell="I9" sqref="I9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5.7109375" style="154" customWidth="1"/>
    <col min="4" max="4" width="15.140625" style="6" customWidth="1"/>
    <col min="5" max="9" width="12.7109375" style="6" customWidth="1"/>
    <col min="10" max="10" width="14.85546875" style="6" customWidth="1"/>
    <col min="11" max="11" width="15" style="6" customWidth="1"/>
    <col min="12" max="12" width="37.5703125" style="6" customWidth="1"/>
    <col min="13" max="16384" width="11.42578125" style="6"/>
  </cols>
  <sheetData>
    <row r="2" spans="2:14" ht="19.5" customHeight="1" x14ac:dyDescent="0.25">
      <c r="E2" s="866" t="s">
        <v>192</v>
      </c>
    </row>
    <row r="4" spans="2:14" ht="15.75" thickBot="1" x14ac:dyDescent="0.3">
      <c r="B4" s="18"/>
      <c r="C4" s="158"/>
      <c r="D4" s="16"/>
      <c r="E4" s="16"/>
      <c r="F4" s="16"/>
      <c r="G4" s="16"/>
      <c r="H4" s="16"/>
      <c r="I4" s="19"/>
      <c r="J4" s="19"/>
      <c r="K4" s="19"/>
      <c r="L4" s="19"/>
    </row>
    <row r="5" spans="2:14" ht="100.5" customHeight="1" thickBot="1" x14ac:dyDescent="0.25">
      <c r="B5" s="89" t="s">
        <v>13</v>
      </c>
      <c r="C5" s="162" t="s">
        <v>28</v>
      </c>
      <c r="D5" s="231" t="s">
        <v>14</v>
      </c>
      <c r="E5" s="232" t="s">
        <v>15</v>
      </c>
      <c r="F5" s="231" t="s">
        <v>16</v>
      </c>
      <c r="G5" s="233" t="s">
        <v>53</v>
      </c>
      <c r="H5" s="233" t="s">
        <v>10</v>
      </c>
      <c r="I5" s="232" t="s">
        <v>3</v>
      </c>
      <c r="J5" s="231" t="s">
        <v>17</v>
      </c>
      <c r="K5" s="231" t="s">
        <v>18</v>
      </c>
      <c r="L5" s="234" t="s">
        <v>19</v>
      </c>
    </row>
    <row r="6" spans="2:14" ht="22.5" customHeight="1" thickBot="1" x14ac:dyDescent="0.25">
      <c r="B6" s="791" t="s">
        <v>37</v>
      </c>
      <c r="C6" s="792"/>
      <c r="D6" s="792"/>
      <c r="E6" s="792"/>
      <c r="F6" s="792"/>
      <c r="G6" s="792"/>
      <c r="H6" s="792"/>
      <c r="I6" s="792"/>
      <c r="J6" s="792"/>
      <c r="K6" s="792"/>
      <c r="L6" s="793"/>
    </row>
    <row r="7" spans="2:14" ht="60" customHeight="1" x14ac:dyDescent="0.2">
      <c r="B7" s="278">
        <v>1</v>
      </c>
      <c r="C7" s="433" t="s">
        <v>115</v>
      </c>
      <c r="D7" s="626">
        <v>600</v>
      </c>
      <c r="E7" s="627">
        <v>18</v>
      </c>
      <c r="F7" s="627">
        <v>0</v>
      </c>
      <c r="G7" s="628">
        <v>43.5</v>
      </c>
      <c r="H7" s="628">
        <v>0</v>
      </c>
      <c r="I7" s="629">
        <v>24.32</v>
      </c>
      <c r="J7" s="419">
        <f>SUM(E7:I7)</f>
        <v>85.82</v>
      </c>
      <c r="K7" s="419">
        <f>D7-J7</f>
        <v>514.18000000000006</v>
      </c>
      <c r="L7" s="630"/>
    </row>
    <row r="8" spans="2:14" ht="60" customHeight="1" x14ac:dyDescent="0.2">
      <c r="B8" s="151">
        <v>2</v>
      </c>
      <c r="C8" s="431" t="s">
        <v>51</v>
      </c>
      <c r="D8" s="402">
        <v>425</v>
      </c>
      <c r="E8" s="402">
        <v>12.75</v>
      </c>
      <c r="F8" s="402">
        <v>30.81</v>
      </c>
      <c r="G8" s="432">
        <v>0</v>
      </c>
      <c r="H8" s="432">
        <v>0</v>
      </c>
      <c r="I8" s="432">
        <v>0</v>
      </c>
      <c r="J8" s="625">
        <f>SUM(E8:I8)</f>
        <v>43.56</v>
      </c>
      <c r="K8" s="401">
        <f>D8-J8</f>
        <v>381.44</v>
      </c>
      <c r="L8" s="195"/>
    </row>
    <row r="9" spans="2:14" ht="60" customHeight="1" thickBot="1" x14ac:dyDescent="0.25">
      <c r="B9" s="100">
        <v>3</v>
      </c>
      <c r="C9" s="631" t="s">
        <v>78</v>
      </c>
      <c r="D9" s="429">
        <v>315</v>
      </c>
      <c r="E9" s="429">
        <v>9.4499999999999993</v>
      </c>
      <c r="F9" s="429">
        <v>0</v>
      </c>
      <c r="G9" s="440">
        <v>22.84</v>
      </c>
      <c r="H9" s="440">
        <v>0</v>
      </c>
      <c r="I9" s="440">
        <v>0</v>
      </c>
      <c r="J9" s="428">
        <f>SUM(E9:I9)</f>
        <v>32.29</v>
      </c>
      <c r="K9" s="428">
        <f>D9-J9</f>
        <v>282.70999999999998</v>
      </c>
      <c r="L9" s="101"/>
    </row>
    <row r="10" spans="2:14" ht="27.75" customHeight="1" thickBot="1" x14ac:dyDescent="0.25">
      <c r="B10" s="794" t="s">
        <v>40</v>
      </c>
      <c r="C10" s="795"/>
      <c r="D10" s="795"/>
      <c r="E10" s="795"/>
      <c r="F10" s="795"/>
      <c r="G10" s="795"/>
      <c r="H10" s="795"/>
      <c r="I10" s="795"/>
      <c r="J10" s="795"/>
      <c r="K10" s="795"/>
      <c r="L10" s="796"/>
      <c r="M10" s="196"/>
      <c r="N10" s="196"/>
    </row>
    <row r="11" spans="2:14" ht="60" customHeight="1" x14ac:dyDescent="0.2">
      <c r="B11" s="321">
        <v>4</v>
      </c>
      <c r="C11" s="433" t="s">
        <v>88</v>
      </c>
      <c r="D11" s="434">
        <v>1140</v>
      </c>
      <c r="E11" s="435">
        <v>30</v>
      </c>
      <c r="F11" s="435">
        <v>82.65</v>
      </c>
      <c r="G11" s="417">
        <v>0</v>
      </c>
      <c r="H11" s="417">
        <v>0</v>
      </c>
      <c r="I11" s="417">
        <v>86.42</v>
      </c>
      <c r="J11" s="419">
        <f>SUM(E11:I11)</f>
        <v>199.07</v>
      </c>
      <c r="K11" s="419">
        <f>D11-J11</f>
        <v>940.93000000000006</v>
      </c>
      <c r="L11" s="322"/>
      <c r="M11" s="196"/>
      <c r="N11" s="196"/>
    </row>
    <row r="12" spans="2:14" ht="60" customHeight="1" x14ac:dyDescent="0.2">
      <c r="B12" s="61">
        <v>5</v>
      </c>
      <c r="C12" s="436" t="s">
        <v>100</v>
      </c>
      <c r="D12" s="437">
        <v>515</v>
      </c>
      <c r="E12" s="330">
        <v>15.45</v>
      </c>
      <c r="F12" s="330">
        <v>37.340000000000003</v>
      </c>
      <c r="G12" s="421">
        <v>0</v>
      </c>
      <c r="H12" s="421">
        <v>0</v>
      </c>
      <c r="I12" s="421">
        <v>0</v>
      </c>
      <c r="J12" s="399">
        <f>SUM(E12:I12)</f>
        <v>52.790000000000006</v>
      </c>
      <c r="K12" s="399">
        <f>D12-J12</f>
        <v>462.21</v>
      </c>
      <c r="L12" s="177"/>
    </row>
    <row r="13" spans="2:14" ht="60" customHeight="1" x14ac:dyDescent="0.2">
      <c r="B13" s="151">
        <v>6</v>
      </c>
      <c r="C13" s="438" t="s">
        <v>100</v>
      </c>
      <c r="D13" s="332">
        <v>430</v>
      </c>
      <c r="E13" s="331">
        <v>12.9</v>
      </c>
      <c r="F13" s="331">
        <v>0</v>
      </c>
      <c r="G13" s="331">
        <v>31.18</v>
      </c>
      <c r="H13" s="331">
        <v>0</v>
      </c>
      <c r="I13" s="421">
        <v>0</v>
      </c>
      <c r="J13" s="399">
        <f>SUM(E13:I13)</f>
        <v>44.08</v>
      </c>
      <c r="K13" s="399">
        <f>D13-J13</f>
        <v>385.92</v>
      </c>
      <c r="L13" s="177"/>
    </row>
    <row r="14" spans="2:14" ht="60" customHeight="1" x14ac:dyDescent="0.2">
      <c r="B14" s="151">
        <v>7</v>
      </c>
      <c r="C14" s="550" t="s">
        <v>165</v>
      </c>
      <c r="D14" s="479">
        <v>430</v>
      </c>
      <c r="E14" s="363">
        <v>12.9</v>
      </c>
      <c r="F14" s="363">
        <v>0</v>
      </c>
      <c r="G14" s="363">
        <v>31.18</v>
      </c>
      <c r="H14" s="363">
        <v>0</v>
      </c>
      <c r="I14" s="731">
        <v>0</v>
      </c>
      <c r="J14" s="732">
        <f>SUM(E14:I14)</f>
        <v>44.08</v>
      </c>
      <c r="K14" s="732">
        <f>D14-J14</f>
        <v>385.92</v>
      </c>
      <c r="L14" s="195"/>
    </row>
    <row r="15" spans="2:14" ht="60" customHeight="1" thickBot="1" x14ac:dyDescent="0.25">
      <c r="B15" s="151">
        <v>8</v>
      </c>
      <c r="C15" s="881" t="s">
        <v>144</v>
      </c>
      <c r="D15" s="882">
        <v>410</v>
      </c>
      <c r="E15" s="480">
        <v>12.3</v>
      </c>
      <c r="F15" s="694">
        <v>0</v>
      </c>
      <c r="G15" s="432">
        <v>0</v>
      </c>
      <c r="H15" s="432">
        <v>24.6</v>
      </c>
      <c r="I15" s="432">
        <v>0</v>
      </c>
      <c r="J15" s="401">
        <f>SUM(E15:I15)</f>
        <v>36.900000000000006</v>
      </c>
      <c r="K15" s="401">
        <f>D15-J15</f>
        <v>373.1</v>
      </c>
      <c r="L15" s="195"/>
    </row>
    <row r="16" spans="2:14" ht="33" customHeight="1" thickBot="1" x14ac:dyDescent="0.25">
      <c r="B16" s="777" t="s">
        <v>8</v>
      </c>
      <c r="C16" s="778"/>
      <c r="D16" s="149">
        <f>SUM(D7:D15)</f>
        <v>4265</v>
      </c>
      <c r="E16" s="149">
        <f>SUM(E7:E15)</f>
        <v>123.75000000000001</v>
      </c>
      <c r="F16" s="149">
        <f>SUM(F7:F15)</f>
        <v>150.80000000000001</v>
      </c>
      <c r="G16" s="149">
        <f>SUM(G7:G15)</f>
        <v>128.70000000000002</v>
      </c>
      <c r="H16" s="149">
        <f>SUM(H7:H15)</f>
        <v>24.6</v>
      </c>
      <c r="I16" s="149">
        <f>SUM(I7:I15)</f>
        <v>110.74000000000001</v>
      </c>
      <c r="J16" s="149">
        <f>SUM(J7:J15)</f>
        <v>538.59</v>
      </c>
      <c r="K16" s="149">
        <f>SUM(K7:K15)</f>
        <v>3726.4100000000003</v>
      </c>
      <c r="L16" s="56" t="s">
        <v>64</v>
      </c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C19" s="249"/>
      <c r="D19" s="14"/>
      <c r="E19" s="14"/>
      <c r="F19" s="14"/>
      <c r="G19" s="14"/>
      <c r="H19" s="14"/>
      <c r="I19" s="14"/>
      <c r="J19" s="14"/>
      <c r="K19" s="14"/>
      <c r="L19" s="5"/>
    </row>
    <row r="20" spans="2:12" x14ac:dyDescent="0.2">
      <c r="B20" s="13"/>
      <c r="C20" s="249" t="str">
        <f>CONTABILIDAD!C25</f>
        <v>SR. HERNAN JOSE TORRES ROMERO</v>
      </c>
      <c r="D20" s="14"/>
      <c r="E20" s="14"/>
      <c r="F20" s="14"/>
      <c r="G20" s="14" t="str">
        <f>CONTABILIDAD!F25</f>
        <v>LIC. NAHIN ARNELGE FERRUFINO BENITEZ</v>
      </c>
      <c r="H20" s="14"/>
      <c r="I20" s="14"/>
      <c r="J20" s="14"/>
      <c r="K20" s="14"/>
      <c r="L20" s="5" t="str">
        <f>CONTABILIDAD!J25</f>
        <v>LICDA. GLORIA ISABEL GONZALEZ</v>
      </c>
    </row>
    <row r="21" spans="2:12" x14ac:dyDescent="0.2">
      <c r="B21" s="13"/>
      <c r="C21" s="249" t="str">
        <f>CONTABILIDAD!C26</f>
        <v>SINDICO MPAL</v>
      </c>
      <c r="D21" s="14"/>
      <c r="E21" s="14"/>
      <c r="F21" s="14"/>
      <c r="G21" s="14" t="str">
        <f>CONTABILIDAD!F26</f>
        <v>ALCALDE MPAL</v>
      </c>
      <c r="H21" s="14"/>
      <c r="I21" s="14"/>
      <c r="J21" s="14"/>
      <c r="K21" s="14"/>
      <c r="L21" s="5" t="str">
        <f>CONTABILIDAD!J26</f>
        <v>CONTADORA MPAL</v>
      </c>
    </row>
    <row r="22" spans="2:12" x14ac:dyDescent="0.2">
      <c r="B22" s="13"/>
      <c r="C22" s="249"/>
      <c r="D22" s="14"/>
      <c r="E22" s="14"/>
      <c r="F22" s="14"/>
      <c r="G22" s="14"/>
      <c r="H22" s="14"/>
      <c r="I22" s="14"/>
      <c r="J22" s="14"/>
      <c r="K22" s="14"/>
      <c r="L22" s="5"/>
    </row>
    <row r="23" spans="2:12" x14ac:dyDescent="0.2">
      <c r="B23" s="13"/>
      <c r="C23" s="249"/>
      <c r="D23" s="14"/>
      <c r="E23" s="14"/>
      <c r="F23" s="14"/>
      <c r="G23" s="14"/>
      <c r="H23" s="14"/>
      <c r="I23" s="14"/>
      <c r="J23" s="14"/>
      <c r="K23" s="14"/>
      <c r="L23" s="5"/>
    </row>
    <row r="24" spans="2:12" x14ac:dyDescent="0.2">
      <c r="B24" s="13"/>
      <c r="C24" s="249"/>
      <c r="D24" s="14" t="str">
        <f>CONTABILIDAD!D29</f>
        <v xml:space="preserve">LICDA. CARINA PATRICIA FLORES </v>
      </c>
      <c r="E24" s="14"/>
      <c r="F24" s="14"/>
      <c r="G24" s="14"/>
      <c r="H24" s="14"/>
      <c r="I24" s="14"/>
      <c r="J24" s="14" t="str">
        <f>CONTABILIDAD!H29</f>
        <v>SR. MARIO ALBERTO DIAZ</v>
      </c>
      <c r="K24" s="14"/>
      <c r="L24" s="5"/>
    </row>
    <row r="25" spans="2:12" x14ac:dyDescent="0.2">
      <c r="B25" s="5"/>
      <c r="C25" s="249"/>
      <c r="D25" s="5" t="str">
        <f>CONTABILIDAD!D30</f>
        <v>JEFE DE DESARROLLO HUMANO</v>
      </c>
      <c r="E25" s="5"/>
      <c r="F25" s="5"/>
      <c r="G25" s="5"/>
      <c r="H25" s="5"/>
      <c r="I25" s="5"/>
      <c r="J25" s="5" t="str">
        <f>CONTABILIDAD!H30</f>
        <v>TESORERO MPAL</v>
      </c>
      <c r="K25" s="5"/>
      <c r="L25" s="5"/>
    </row>
    <row r="26" spans="2:12" x14ac:dyDescent="0.2">
      <c r="B26" s="1"/>
      <c r="C26" s="743"/>
      <c r="D26" s="2"/>
      <c r="E26" s="2"/>
      <c r="F26" s="2"/>
      <c r="G26" s="2"/>
      <c r="H26" s="2"/>
      <c r="I26" s="5"/>
      <c r="J26" s="5"/>
      <c r="K26" s="2"/>
      <c r="L26" s="2"/>
    </row>
    <row r="27" spans="2:12" ht="17.25" x14ac:dyDescent="0.2">
      <c r="B27" s="1"/>
      <c r="C27" s="252"/>
      <c r="D27" s="1"/>
      <c r="E27" s="2"/>
      <c r="F27" s="2"/>
      <c r="G27" s="230"/>
      <c r="H27" s="230"/>
      <c r="I27" s="1"/>
      <c r="J27" s="144"/>
      <c r="L27" s="1"/>
    </row>
    <row r="28" spans="2:12" x14ac:dyDescent="0.2">
      <c r="B28" s="1"/>
      <c r="C28" s="252"/>
      <c r="D28" s="1"/>
      <c r="E28" s="2"/>
      <c r="F28" s="2"/>
      <c r="G28" s="2"/>
      <c r="H28" s="2"/>
      <c r="I28" s="1"/>
      <c r="L28" s="1"/>
    </row>
    <row r="29" spans="2:12" x14ac:dyDescent="0.2">
      <c r="B29" s="1"/>
      <c r="C29" s="252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">
      <c r="B30" s="1"/>
      <c r="C30" s="252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">
      <c r="B31" s="1"/>
      <c r="C31" s="252"/>
      <c r="D31" s="1"/>
      <c r="E31" s="1"/>
      <c r="F31" s="1"/>
      <c r="G31" s="1"/>
      <c r="H31" s="1"/>
      <c r="I31" s="1"/>
      <c r="J31" s="1"/>
      <c r="K31" s="1"/>
      <c r="L31" s="1"/>
    </row>
  </sheetData>
  <mergeCells count="3">
    <mergeCell ref="B6:L6"/>
    <mergeCell ref="B10:L10"/>
    <mergeCell ref="B16:C16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L27"/>
  <sheetViews>
    <sheetView showWhiteSpace="0" zoomScale="73" zoomScaleNormal="73" zoomScaleSheetLayoutView="100" zoomScalePageLayoutView="85" workbookViewId="0">
      <selection activeCell="C11" sqref="C11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54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54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21" customHeight="1" x14ac:dyDescent="0.2">
      <c r="E2" s="5" t="s">
        <v>191</v>
      </c>
    </row>
    <row r="3" spans="2:12" ht="16.5" thickBot="1" x14ac:dyDescent="0.3">
      <c r="B3" s="62"/>
      <c r="C3" s="248"/>
      <c r="D3" s="32"/>
      <c r="E3" s="32"/>
      <c r="F3" s="32"/>
      <c r="G3" s="32"/>
      <c r="H3" s="32"/>
      <c r="I3" s="159"/>
      <c r="J3" s="64"/>
      <c r="K3" s="65"/>
    </row>
    <row r="4" spans="2:12" s="38" customFormat="1" ht="82.5" customHeight="1" thickBot="1" x14ac:dyDescent="0.25">
      <c r="B4" s="547" t="s">
        <v>13</v>
      </c>
      <c r="C4" s="162" t="s">
        <v>1</v>
      </c>
      <c r="D4" s="91" t="s">
        <v>21</v>
      </c>
      <c r="E4" s="91" t="s">
        <v>2</v>
      </c>
      <c r="F4" s="91" t="s">
        <v>16</v>
      </c>
      <c r="G4" s="91" t="s">
        <v>22</v>
      </c>
      <c r="H4" s="91" t="s">
        <v>0</v>
      </c>
      <c r="I4" s="162" t="s">
        <v>3</v>
      </c>
      <c r="J4" s="91" t="s">
        <v>23</v>
      </c>
      <c r="K4" s="91" t="s">
        <v>18</v>
      </c>
      <c r="L4" s="548" t="s">
        <v>24</v>
      </c>
    </row>
    <row r="5" spans="2:12" ht="33.75" customHeight="1" thickBot="1" x14ac:dyDescent="0.25">
      <c r="B5" s="797" t="s">
        <v>124</v>
      </c>
      <c r="C5" s="798"/>
      <c r="D5" s="545">
        <f>SUM(D6:D12)</f>
        <v>3680</v>
      </c>
      <c r="E5" s="545">
        <f>SUM(E6:E12)</f>
        <v>110.4</v>
      </c>
      <c r="F5" s="545">
        <f>SUM(F6:F12)</f>
        <v>195.04000000000002</v>
      </c>
      <c r="G5" s="545">
        <f>SUM(G6:G12)</f>
        <v>46.4</v>
      </c>
      <c r="H5" s="545">
        <f>SUM(H6:H12)</f>
        <v>26.25</v>
      </c>
      <c r="I5" s="545">
        <f>SUM(I6:I12)</f>
        <v>117.48</v>
      </c>
      <c r="J5" s="545">
        <f>SUM(J6:J12)</f>
        <v>495.57</v>
      </c>
      <c r="K5" s="545">
        <f>SUM(K6:K12)</f>
        <v>3184.43</v>
      </c>
      <c r="L5" s="546"/>
    </row>
    <row r="6" spans="2:12" ht="50.1" customHeight="1" x14ac:dyDescent="0.2">
      <c r="B6" s="204">
        <v>1</v>
      </c>
      <c r="C6" s="340" t="s">
        <v>74</v>
      </c>
      <c r="D6" s="341">
        <v>750</v>
      </c>
      <c r="E6" s="200">
        <v>22.5</v>
      </c>
      <c r="F6" s="200">
        <v>54.38</v>
      </c>
      <c r="G6" s="200">
        <v>0</v>
      </c>
      <c r="H6" s="288">
        <v>0</v>
      </c>
      <c r="I6" s="342">
        <v>37.78</v>
      </c>
      <c r="J6" s="288">
        <f t="shared" ref="J6:J12" si="0">SUM(E6:I6)</f>
        <v>114.66</v>
      </c>
      <c r="K6" s="288">
        <f t="shared" ref="K6:K12" si="1">(D6-J6)</f>
        <v>635.34</v>
      </c>
      <c r="L6" s="361"/>
    </row>
    <row r="7" spans="2:12" ht="50.1" customHeight="1" x14ac:dyDescent="0.2">
      <c r="B7" s="61">
        <v>2</v>
      </c>
      <c r="C7" s="336" t="s">
        <v>72</v>
      </c>
      <c r="D7" s="473">
        <v>640</v>
      </c>
      <c r="E7" s="474">
        <v>19.2</v>
      </c>
      <c r="F7" s="59">
        <v>0</v>
      </c>
      <c r="G7" s="474">
        <v>46.4</v>
      </c>
      <c r="H7" s="58">
        <v>0</v>
      </c>
      <c r="I7" s="475">
        <v>27.91</v>
      </c>
      <c r="J7" s="288">
        <f t="shared" si="0"/>
        <v>93.509999999999991</v>
      </c>
      <c r="K7" s="58">
        <f t="shared" si="1"/>
        <v>546.49</v>
      </c>
      <c r="L7" s="360"/>
    </row>
    <row r="8" spans="2:12" ht="50.1" customHeight="1" x14ac:dyDescent="0.2">
      <c r="B8" s="61">
        <v>3</v>
      </c>
      <c r="C8" s="337" t="s">
        <v>103</v>
      </c>
      <c r="D8" s="167">
        <v>655</v>
      </c>
      <c r="E8" s="59">
        <v>19.649999999999999</v>
      </c>
      <c r="F8" s="59">
        <v>47.49</v>
      </c>
      <c r="G8" s="474">
        <v>0</v>
      </c>
      <c r="H8" s="58">
        <v>0</v>
      </c>
      <c r="I8" s="241">
        <v>29.26</v>
      </c>
      <c r="J8" s="288">
        <f t="shared" si="0"/>
        <v>96.4</v>
      </c>
      <c r="K8" s="58">
        <f t="shared" si="1"/>
        <v>558.6</v>
      </c>
      <c r="L8" s="360"/>
    </row>
    <row r="9" spans="2:12" ht="50.1" customHeight="1" x14ac:dyDescent="0.2">
      <c r="B9" s="61">
        <v>4</v>
      </c>
      <c r="C9" s="337" t="s">
        <v>102</v>
      </c>
      <c r="D9" s="167">
        <v>350</v>
      </c>
      <c r="E9" s="59">
        <v>10.5</v>
      </c>
      <c r="F9" s="59" t="s">
        <v>61</v>
      </c>
      <c r="G9" s="59" t="s">
        <v>41</v>
      </c>
      <c r="H9" s="58">
        <v>26.25</v>
      </c>
      <c r="I9" s="343">
        <v>0</v>
      </c>
      <c r="J9" s="288">
        <f t="shared" si="0"/>
        <v>36.75</v>
      </c>
      <c r="K9" s="58">
        <f t="shared" si="1"/>
        <v>313.25</v>
      </c>
      <c r="L9" s="360"/>
    </row>
    <row r="10" spans="2:12" ht="50.1" customHeight="1" x14ac:dyDescent="0.2">
      <c r="B10" s="61">
        <v>5</v>
      </c>
      <c r="C10" s="337" t="s">
        <v>101</v>
      </c>
      <c r="D10" s="167">
        <v>580</v>
      </c>
      <c r="E10" s="59">
        <v>17.399999999999999</v>
      </c>
      <c r="F10" s="59">
        <v>42.05</v>
      </c>
      <c r="G10" s="59">
        <v>0</v>
      </c>
      <c r="H10" s="58">
        <v>0</v>
      </c>
      <c r="I10" s="343">
        <v>22.53</v>
      </c>
      <c r="J10" s="288">
        <f t="shared" si="0"/>
        <v>81.97999999999999</v>
      </c>
      <c r="K10" s="58">
        <f t="shared" si="1"/>
        <v>498.02</v>
      </c>
      <c r="L10" s="360"/>
    </row>
    <row r="11" spans="2:12" ht="50.1" customHeight="1" x14ac:dyDescent="0.2">
      <c r="B11" s="61">
        <v>6</v>
      </c>
      <c r="C11" s="337" t="s">
        <v>114</v>
      </c>
      <c r="D11" s="167">
        <v>390</v>
      </c>
      <c r="E11" s="59">
        <v>11.7</v>
      </c>
      <c r="F11" s="59">
        <v>28.28</v>
      </c>
      <c r="G11" s="59">
        <v>0</v>
      </c>
      <c r="H11" s="58">
        <v>0</v>
      </c>
      <c r="I11" s="343">
        <v>0</v>
      </c>
      <c r="J11" s="288">
        <f t="shared" si="0"/>
        <v>39.980000000000004</v>
      </c>
      <c r="K11" s="58">
        <f t="shared" si="1"/>
        <v>350.02</v>
      </c>
      <c r="L11" s="360"/>
    </row>
    <row r="12" spans="2:12" s="4" customFormat="1" ht="50.1" customHeight="1" thickBot="1" x14ac:dyDescent="0.25">
      <c r="B12" s="151">
        <v>7</v>
      </c>
      <c r="C12" s="344" t="s">
        <v>104</v>
      </c>
      <c r="D12" s="404">
        <v>315</v>
      </c>
      <c r="E12" s="476">
        <v>9.4499999999999993</v>
      </c>
      <c r="F12" s="476">
        <v>22.84</v>
      </c>
      <c r="G12" s="476">
        <v>0</v>
      </c>
      <c r="H12" s="476">
        <v>0</v>
      </c>
      <c r="I12" s="477">
        <v>0</v>
      </c>
      <c r="J12" s="288">
        <f t="shared" si="0"/>
        <v>32.29</v>
      </c>
      <c r="K12" s="57">
        <f t="shared" si="1"/>
        <v>282.70999999999998</v>
      </c>
      <c r="L12" s="362"/>
    </row>
    <row r="13" spans="2:12" s="4" customFormat="1" ht="39.75" customHeight="1" thickBot="1" x14ac:dyDescent="0.25">
      <c r="B13" s="799" t="s">
        <v>94</v>
      </c>
      <c r="C13" s="800"/>
      <c r="D13" s="407">
        <f>D14</f>
        <v>1040</v>
      </c>
      <c r="E13" s="407">
        <f>E14</f>
        <v>30</v>
      </c>
      <c r="F13" s="407">
        <f>F14</f>
        <v>75.400000000000006</v>
      </c>
      <c r="G13" s="407">
        <f t="shared" ref="G13:H13" si="2">G14</f>
        <v>0</v>
      </c>
      <c r="H13" s="407">
        <f t="shared" si="2"/>
        <v>0</v>
      </c>
      <c r="I13" s="407">
        <f>I14</f>
        <v>67.87</v>
      </c>
      <c r="J13" s="407">
        <f>J14</f>
        <v>173.27</v>
      </c>
      <c r="K13" s="407">
        <f>K14</f>
        <v>866.73</v>
      </c>
      <c r="L13" s="408"/>
    </row>
    <row r="14" spans="2:12" s="4" customFormat="1" ht="50.1" customHeight="1" thickBot="1" x14ac:dyDescent="0.25">
      <c r="B14" s="583">
        <v>8</v>
      </c>
      <c r="C14" s="582" t="s">
        <v>93</v>
      </c>
      <c r="D14" s="710">
        <v>1040</v>
      </c>
      <c r="E14" s="710">
        <v>30</v>
      </c>
      <c r="F14" s="710">
        <v>75.400000000000006</v>
      </c>
      <c r="G14" s="710">
        <v>0</v>
      </c>
      <c r="H14" s="710">
        <v>0</v>
      </c>
      <c r="I14" s="711">
        <v>67.87</v>
      </c>
      <c r="J14" s="712">
        <f>SUM(E14:I14)</f>
        <v>173.27</v>
      </c>
      <c r="K14" s="712">
        <f>(D14-J14)</f>
        <v>866.73</v>
      </c>
      <c r="L14" s="713"/>
    </row>
    <row r="15" spans="2:12" ht="50.1" customHeight="1" thickBot="1" x14ac:dyDescent="0.25">
      <c r="B15" s="777" t="s">
        <v>8</v>
      </c>
      <c r="C15" s="778"/>
      <c r="D15" s="714">
        <f>+D5+D13</f>
        <v>4720</v>
      </c>
      <c r="E15" s="714">
        <f>+E5+E13</f>
        <v>140.4</v>
      </c>
      <c r="F15" s="714">
        <f>+F5+F13</f>
        <v>270.44000000000005</v>
      </c>
      <c r="G15" s="714">
        <f t="shared" ref="G15:I15" si="3">+G5+G13</f>
        <v>46.4</v>
      </c>
      <c r="H15" s="714">
        <f t="shared" si="3"/>
        <v>26.25</v>
      </c>
      <c r="I15" s="714">
        <f t="shared" si="3"/>
        <v>185.35000000000002</v>
      </c>
      <c r="J15" s="714">
        <f>+J5+J13</f>
        <v>668.84</v>
      </c>
      <c r="K15" s="714">
        <f>+K5+K13</f>
        <v>4051.16</v>
      </c>
      <c r="L15" s="715" t="s">
        <v>56</v>
      </c>
    </row>
    <row r="16" spans="2:12" x14ac:dyDescent="0.2">
      <c r="B16" s="22"/>
      <c r="C16" s="255"/>
      <c r="D16" s="24"/>
      <c r="E16" s="24"/>
      <c r="F16" s="24"/>
      <c r="G16" s="24"/>
      <c r="H16" s="24"/>
      <c r="I16" s="160"/>
      <c r="J16" s="24"/>
      <c r="K16" s="24"/>
      <c r="L16" s="23"/>
    </row>
    <row r="17" spans="2:12" x14ac:dyDescent="0.2">
      <c r="B17" s="22"/>
      <c r="C17" s="255"/>
      <c r="D17" s="24"/>
      <c r="E17" s="24"/>
      <c r="F17" s="24"/>
      <c r="G17" s="24"/>
      <c r="H17" s="24"/>
      <c r="I17" s="160"/>
      <c r="J17" s="24"/>
      <c r="K17" s="24"/>
      <c r="L17" s="23"/>
    </row>
    <row r="18" spans="2:12" x14ac:dyDescent="0.2">
      <c r="B18" s="22"/>
      <c r="C18" s="255"/>
      <c r="D18" s="24"/>
      <c r="E18" s="24"/>
      <c r="F18" s="24"/>
      <c r="G18" s="24"/>
      <c r="H18" s="24"/>
      <c r="I18" s="160"/>
      <c r="J18" s="24"/>
      <c r="K18" s="24"/>
      <c r="L18" s="23"/>
    </row>
    <row r="19" spans="2:12" ht="15" x14ac:dyDescent="0.2">
      <c r="B19" s="22"/>
      <c r="C19" s="744" t="str">
        <f>'DESARROLLO HNO'!C20</f>
        <v>SR. HERNAN JOSE TORRES ROMERO</v>
      </c>
      <c r="D19" s="745"/>
      <c r="E19" s="745"/>
      <c r="F19" s="745"/>
      <c r="G19" s="745"/>
      <c r="H19" s="745"/>
      <c r="I19" s="746"/>
      <c r="J19" s="745"/>
      <c r="K19" s="24"/>
      <c r="L19" s="23"/>
    </row>
    <row r="20" spans="2:12" ht="15" x14ac:dyDescent="0.2">
      <c r="B20" s="22"/>
      <c r="C20" s="744" t="str">
        <f>'DESARROLLO HNO'!C21</f>
        <v>SINDICO MPAL</v>
      </c>
      <c r="D20" s="745"/>
      <c r="E20" s="745"/>
      <c r="F20" s="745" t="str">
        <f>'DESARROLLO HNO'!G20</f>
        <v>LIC. NAHIN ARNELGE FERRUFINO BENITEZ</v>
      </c>
      <c r="G20" s="745"/>
      <c r="H20" s="745"/>
      <c r="I20" s="746"/>
      <c r="J20" s="745" t="str">
        <f>'DESARROLLO HNO'!L20</f>
        <v>LICDA. GLORIA ISABEL GONZALEZ</v>
      </c>
      <c r="K20" s="24"/>
      <c r="L20" s="23"/>
    </row>
    <row r="21" spans="2:12" s="34" customFormat="1" ht="15" x14ac:dyDescent="0.25">
      <c r="B21" s="20"/>
      <c r="C21" s="161"/>
      <c r="D21" s="20"/>
      <c r="E21" s="20"/>
      <c r="F21" s="20" t="str">
        <f>'DESARROLLO HNO'!G21</f>
        <v>ALCALDE MPAL</v>
      </c>
      <c r="G21" s="20"/>
      <c r="H21" s="20"/>
      <c r="I21" s="161"/>
      <c r="J21" s="34" t="str">
        <f>'DESARROLLO HNO'!L21</f>
        <v>CONTADORA MPAL</v>
      </c>
    </row>
    <row r="22" spans="2:12" ht="15" x14ac:dyDescent="0.25">
      <c r="B22" s="16"/>
      <c r="C22" s="161"/>
      <c r="D22" s="20"/>
      <c r="E22" s="20"/>
      <c r="F22" s="19"/>
      <c r="G22" s="19"/>
      <c r="H22" s="20"/>
      <c r="I22" s="161"/>
      <c r="J22" s="34"/>
    </row>
    <row r="23" spans="2:12" ht="15" x14ac:dyDescent="0.25">
      <c r="B23" s="16"/>
      <c r="C23" s="161"/>
      <c r="D23" s="20"/>
      <c r="E23" s="20"/>
      <c r="F23" s="19"/>
      <c r="G23" s="19"/>
      <c r="H23" s="20"/>
      <c r="I23" s="161"/>
      <c r="J23" s="20"/>
      <c r="K23" s="16"/>
      <c r="L23" s="16"/>
    </row>
    <row r="24" spans="2:12" ht="15" x14ac:dyDescent="0.25">
      <c r="B24" s="25"/>
      <c r="C24" s="161" t="str">
        <f>'DESARROLLO HNO'!D24</f>
        <v xml:space="preserve">LICDA. CARINA PATRICIA FLORES </v>
      </c>
      <c r="D24" s="20"/>
      <c r="E24" s="20"/>
      <c r="F24" s="19" t="str">
        <f>'DESARROLLO HNO'!J24</f>
        <v>SR. MARIO ALBERTO DIAZ</v>
      </c>
      <c r="G24" s="19"/>
      <c r="H24" s="20"/>
      <c r="I24" s="161"/>
      <c r="J24" s="20"/>
      <c r="K24" s="25"/>
      <c r="L24" s="25"/>
    </row>
    <row r="25" spans="2:12" ht="15" x14ac:dyDescent="0.25">
      <c r="B25" s="17"/>
      <c r="C25" s="161" t="str">
        <f>'DESARROLLO HNO'!D25</f>
        <v>JEFE DE DESARROLLO HUMANO</v>
      </c>
      <c r="D25" s="20"/>
      <c r="E25" s="20"/>
      <c r="F25" s="20" t="str">
        <f>'DESARROLLO HNO'!J25</f>
        <v>TESORERO MPAL</v>
      </c>
      <c r="G25" s="20"/>
      <c r="H25" s="20"/>
      <c r="I25" s="161"/>
      <c r="J25" s="20"/>
      <c r="K25" s="17"/>
      <c r="L25" s="17"/>
    </row>
    <row r="26" spans="2:12" x14ac:dyDescent="0.2">
      <c r="B26" s="17"/>
      <c r="C26" s="157"/>
      <c r="D26" s="17"/>
      <c r="E26" s="17"/>
      <c r="F26" s="17"/>
      <c r="G26" s="17"/>
      <c r="H26" s="17"/>
      <c r="I26" s="157"/>
      <c r="J26" s="17"/>
      <c r="K26" s="17"/>
      <c r="L26" s="17"/>
    </row>
    <row r="27" spans="2:12" x14ac:dyDescent="0.2">
      <c r="B27" s="17"/>
      <c r="C27" s="157"/>
      <c r="D27" s="17"/>
      <c r="E27" s="17"/>
      <c r="F27" s="17"/>
      <c r="G27" s="17"/>
      <c r="H27" s="17"/>
      <c r="I27" s="157"/>
      <c r="J27" s="17"/>
      <c r="K27" s="17"/>
      <c r="L27" s="17"/>
    </row>
  </sheetData>
  <mergeCells count="3">
    <mergeCell ref="B5:C5"/>
    <mergeCell ref="B15:C15"/>
    <mergeCell ref="B13:C13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A2:K24"/>
  <sheetViews>
    <sheetView zoomScale="75" zoomScaleNormal="75" workbookViewId="0">
      <selection activeCell="E11" sqref="E11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54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1:11" ht="15" customHeight="1" x14ac:dyDescent="0.2">
      <c r="E2" s="5" t="str">
        <f>'DESARROLLO HNO'!E2</f>
        <v>PLANILLA DE SUELDO DEL MES DE MARZO 2010</v>
      </c>
    </row>
    <row r="3" spans="1:11" ht="21.75" thickBot="1" x14ac:dyDescent="0.4">
      <c r="B3" s="62"/>
      <c r="C3" s="15"/>
      <c r="D3" s="35"/>
      <c r="E3" s="35"/>
      <c r="F3" s="35"/>
      <c r="G3" s="35"/>
      <c r="J3" s="73"/>
      <c r="K3" s="74"/>
    </row>
    <row r="4" spans="1:11" s="38" customFormat="1" ht="75" customHeight="1" thickBot="1" x14ac:dyDescent="0.25">
      <c r="B4" s="89" t="s">
        <v>13</v>
      </c>
      <c r="C4" s="91" t="s">
        <v>1</v>
      </c>
      <c r="D4" s="91" t="s">
        <v>21</v>
      </c>
      <c r="E4" s="91" t="s">
        <v>6</v>
      </c>
      <c r="F4" s="91" t="s">
        <v>16</v>
      </c>
      <c r="G4" s="91" t="s">
        <v>20</v>
      </c>
      <c r="H4" s="162" t="s">
        <v>3</v>
      </c>
      <c r="I4" s="91" t="s">
        <v>23</v>
      </c>
      <c r="J4" s="91" t="s">
        <v>29</v>
      </c>
      <c r="K4" s="372" t="s">
        <v>24</v>
      </c>
    </row>
    <row r="5" spans="1:11" ht="24" customHeight="1" thickBot="1" x14ac:dyDescent="0.25">
      <c r="B5" s="774" t="s">
        <v>30</v>
      </c>
      <c r="C5" s="775"/>
      <c r="D5" s="775"/>
      <c r="E5" s="775"/>
      <c r="F5" s="775"/>
      <c r="G5" s="775"/>
      <c r="H5" s="775"/>
      <c r="I5" s="775"/>
      <c r="J5" s="775"/>
      <c r="K5" s="776"/>
    </row>
    <row r="6" spans="1:11" ht="35.25" customHeight="1" x14ac:dyDescent="0.2">
      <c r="A6" s="875"/>
      <c r="B6" s="883">
        <v>1</v>
      </c>
      <c r="C6" s="304" t="s">
        <v>163</v>
      </c>
      <c r="D6" s="333">
        <v>711.43</v>
      </c>
      <c r="E6" s="727">
        <v>21.34</v>
      </c>
      <c r="F6" s="335">
        <v>51.58</v>
      </c>
      <c r="G6" s="335">
        <v>0</v>
      </c>
      <c r="H6" s="334">
        <v>34.32</v>
      </c>
      <c r="I6" s="700">
        <f>SUM(E6:H6)</f>
        <v>107.24000000000001</v>
      </c>
      <c r="J6" s="700">
        <f>(D6-I6)</f>
        <v>604.18999999999994</v>
      </c>
      <c r="K6" s="884"/>
    </row>
    <row r="7" spans="1:11" ht="35.25" customHeight="1" x14ac:dyDescent="0.2">
      <c r="A7" s="729"/>
      <c r="B7" s="876">
        <v>2</v>
      </c>
      <c r="C7" s="293" t="s">
        <v>164</v>
      </c>
      <c r="D7" s="478">
        <v>465</v>
      </c>
      <c r="E7" s="730">
        <v>13.95</v>
      </c>
      <c r="F7" s="331">
        <v>33.71</v>
      </c>
      <c r="G7" s="335">
        <v>0</v>
      </c>
      <c r="H7" s="334">
        <v>0</v>
      </c>
      <c r="I7" s="402">
        <f>SUM(E7:H7)</f>
        <v>47.66</v>
      </c>
      <c r="J7" s="402">
        <f>(D7-I7)</f>
        <v>417.34000000000003</v>
      </c>
      <c r="K7" s="728"/>
    </row>
    <row r="8" spans="1:11" ht="54.95" customHeight="1" thickBot="1" x14ac:dyDescent="0.25">
      <c r="B8" s="100">
        <v>3</v>
      </c>
      <c r="C8" s="763" t="s">
        <v>82</v>
      </c>
      <c r="D8" s="877">
        <v>360</v>
      </c>
      <c r="E8" s="878">
        <v>10.8</v>
      </c>
      <c r="F8" s="429">
        <v>0</v>
      </c>
      <c r="G8" s="429">
        <v>26.1</v>
      </c>
      <c r="H8" s="429">
        <v>0</v>
      </c>
      <c r="I8" s="429">
        <f>SUM(E8:H8)</f>
        <v>36.900000000000006</v>
      </c>
      <c r="J8" s="429">
        <f>(D8-I8)</f>
        <v>323.10000000000002</v>
      </c>
      <c r="K8" s="879"/>
    </row>
    <row r="9" spans="1:11" ht="24.75" customHeight="1" thickBot="1" x14ac:dyDescent="0.25">
      <c r="B9" s="774" t="s">
        <v>105</v>
      </c>
      <c r="C9" s="775"/>
      <c r="D9" s="775"/>
      <c r="E9" s="775"/>
      <c r="F9" s="775"/>
      <c r="G9" s="775"/>
      <c r="H9" s="775"/>
      <c r="I9" s="775"/>
      <c r="J9" s="775"/>
      <c r="K9" s="776"/>
    </row>
    <row r="10" spans="1:11" ht="54.95" customHeight="1" x14ac:dyDescent="0.2">
      <c r="B10" s="365">
        <v>4</v>
      </c>
      <c r="C10" s="366" t="s">
        <v>74</v>
      </c>
      <c r="D10" s="367">
        <v>920</v>
      </c>
      <c r="E10" s="368">
        <v>27.6</v>
      </c>
      <c r="F10" s="369">
        <v>66.7</v>
      </c>
      <c r="G10" s="369">
        <v>0</v>
      </c>
      <c r="H10" s="369">
        <v>53.04</v>
      </c>
      <c r="I10" s="335">
        <f>SUM(E10:H10)</f>
        <v>147.34</v>
      </c>
      <c r="J10" s="335">
        <f>D10-I10</f>
        <v>772.66</v>
      </c>
      <c r="K10" s="370"/>
    </row>
    <row r="11" spans="1:11" ht="54.95" customHeight="1" thickBot="1" x14ac:dyDescent="0.25">
      <c r="B11" s="151">
        <v>5</v>
      </c>
      <c r="C11" s="317" t="s">
        <v>66</v>
      </c>
      <c r="D11" s="479">
        <v>870</v>
      </c>
      <c r="E11" s="364">
        <v>26.1</v>
      </c>
      <c r="F11" s="364">
        <v>63.08</v>
      </c>
      <c r="G11" s="364">
        <v>0</v>
      </c>
      <c r="H11" s="480">
        <v>48.55</v>
      </c>
      <c r="I11" s="402">
        <f>SUM(E11:H11)</f>
        <v>137.73000000000002</v>
      </c>
      <c r="J11" s="402">
        <f>D11-I11</f>
        <v>732.27</v>
      </c>
      <c r="K11" s="371"/>
    </row>
    <row r="12" spans="1:11" ht="54.95" customHeight="1" thickBot="1" x14ac:dyDescent="0.25">
      <c r="B12" s="777" t="s">
        <v>8</v>
      </c>
      <c r="C12" s="778"/>
      <c r="D12" s="481">
        <f>SUM(D6:D11)</f>
        <v>3326.43</v>
      </c>
      <c r="E12" s="481">
        <f>SUM(E6:E11)</f>
        <v>99.789999999999992</v>
      </c>
      <c r="F12" s="481">
        <f>SUM(F6:F11)</f>
        <v>215.07</v>
      </c>
      <c r="G12" s="481">
        <f>SUM(G6:G11)</f>
        <v>26.1</v>
      </c>
      <c r="H12" s="481">
        <f>SUM(H6:H11)</f>
        <v>135.91</v>
      </c>
      <c r="I12" s="481">
        <f>SUM(I6:I11)</f>
        <v>476.87</v>
      </c>
      <c r="J12" s="481">
        <f>SUM(J6:J11)</f>
        <v>2849.56</v>
      </c>
      <c r="K12" s="142" t="s">
        <v>55</v>
      </c>
    </row>
    <row r="13" spans="1:11" x14ac:dyDescent="0.2">
      <c r="B13" s="10"/>
      <c r="C13" s="8"/>
      <c r="D13" s="11"/>
      <c r="E13" s="11"/>
      <c r="F13" s="11"/>
      <c r="G13" s="11"/>
      <c r="H13" s="163"/>
      <c r="I13" s="11"/>
      <c r="J13" s="11"/>
      <c r="K13" s="9"/>
    </row>
    <row r="14" spans="1:11" x14ac:dyDescent="0.2">
      <c r="B14" s="10"/>
      <c r="C14" s="12" t="s">
        <v>9</v>
      </c>
      <c r="D14" s="12"/>
      <c r="E14" s="12"/>
      <c r="F14" s="12"/>
      <c r="G14" s="12"/>
      <c r="H14" s="164"/>
      <c r="I14" s="12"/>
      <c r="J14" s="11"/>
      <c r="K14" s="9"/>
    </row>
    <row r="15" spans="1:11" x14ac:dyDescent="0.2">
      <c r="B15" s="10"/>
      <c r="C15" s="12"/>
      <c r="D15" s="12"/>
      <c r="E15" s="12"/>
      <c r="F15" s="12"/>
      <c r="G15" s="12"/>
      <c r="H15" s="164"/>
      <c r="I15" s="12"/>
      <c r="J15" s="11"/>
      <c r="K15" s="9"/>
    </row>
    <row r="16" spans="1:11" ht="15" x14ac:dyDescent="0.25">
      <c r="B16" s="10"/>
      <c r="C16" s="43" t="str">
        <f>UATM!C19</f>
        <v>SR. HERNAN JOSE TORRES ROMERO</v>
      </c>
      <c r="D16" s="43"/>
      <c r="E16" s="43"/>
      <c r="F16" s="43" t="str">
        <f>UATM!F20</f>
        <v>LIC. NAHIN ARNELGE FERRUFINO BENITEZ</v>
      </c>
      <c r="G16" s="43"/>
      <c r="H16" s="740"/>
      <c r="I16" s="43"/>
      <c r="J16" s="14" t="str">
        <f>UATM!J20</f>
        <v>LICDA. GLORIA ISABEL GONZALEZ</v>
      </c>
      <c r="K16" s="5"/>
    </row>
    <row r="17" spans="2:11" ht="15" x14ac:dyDescent="0.25">
      <c r="B17" s="10"/>
      <c r="C17" s="43" t="str">
        <f>UATM!C20</f>
        <v>SINDICO MPAL</v>
      </c>
      <c r="D17" s="43"/>
      <c r="E17" s="43"/>
      <c r="F17" s="43" t="str">
        <f>UATM!F21</f>
        <v>ALCALDE MPAL</v>
      </c>
      <c r="G17" s="43"/>
      <c r="H17" s="740"/>
      <c r="I17" s="43"/>
      <c r="J17" s="14" t="str">
        <f>UATM!J21</f>
        <v>CONTADORA MPAL</v>
      </c>
      <c r="K17" s="5"/>
    </row>
    <row r="18" spans="2:11" ht="15" x14ac:dyDescent="0.25">
      <c r="B18" s="10"/>
      <c r="C18" s="12"/>
      <c r="D18" s="43"/>
      <c r="E18" s="43"/>
      <c r="F18" s="43"/>
      <c r="G18" s="43"/>
      <c r="H18" s="740"/>
      <c r="I18" s="43"/>
      <c r="J18" s="11"/>
      <c r="K18" s="9"/>
    </row>
    <row r="19" spans="2:11" ht="15" x14ac:dyDescent="0.25">
      <c r="B19" s="10"/>
      <c r="C19" s="12"/>
      <c r="D19" s="43"/>
      <c r="E19" s="43"/>
      <c r="F19" s="43"/>
      <c r="G19" s="43"/>
      <c r="H19" s="740"/>
      <c r="I19" s="43"/>
      <c r="J19" s="11"/>
      <c r="K19" s="9"/>
    </row>
    <row r="20" spans="2:11" s="34" customFormat="1" ht="15" x14ac:dyDescent="0.25">
      <c r="B20" s="43"/>
      <c r="C20" s="43"/>
      <c r="D20" s="45" t="str">
        <f>UATM!C24</f>
        <v xml:space="preserve">LICDA. CARINA PATRICIA FLORES </v>
      </c>
      <c r="E20" s="45"/>
      <c r="F20" s="43"/>
      <c r="G20" s="43"/>
      <c r="H20" s="740" t="str">
        <f>UATM!F24</f>
        <v>SR. MARIO ALBERTO DIAZ</v>
      </c>
      <c r="I20" s="43"/>
    </row>
    <row r="21" spans="2:11" s="34" customFormat="1" ht="15" x14ac:dyDescent="0.25">
      <c r="D21" s="43" t="str">
        <f>UATM!C25</f>
        <v>JEFE DE DESARROLLO HUMANO</v>
      </c>
      <c r="E21" s="43"/>
      <c r="F21" s="43"/>
      <c r="G21" s="43"/>
      <c r="H21" s="740" t="str">
        <f>UATM!F25</f>
        <v>TESORERO MPAL</v>
      </c>
      <c r="I21" s="43"/>
    </row>
    <row r="22" spans="2:11" s="34" customFormat="1" ht="15" x14ac:dyDescent="0.25">
      <c r="D22" s="43"/>
      <c r="E22" s="43"/>
      <c r="F22" s="43"/>
      <c r="G22" s="43"/>
      <c r="H22" s="740"/>
      <c r="I22" s="43"/>
    </row>
    <row r="23" spans="2:11" s="34" customFormat="1" ht="14.25" x14ac:dyDescent="0.2">
      <c r="H23" s="165"/>
    </row>
    <row r="24" spans="2:11" s="34" customFormat="1" ht="14.25" x14ac:dyDescent="0.2">
      <c r="H24" s="165"/>
    </row>
  </sheetData>
  <mergeCells count="3">
    <mergeCell ref="B5:K5"/>
    <mergeCell ref="B9:K9"/>
    <mergeCell ref="B12:C12"/>
  </mergeCells>
  <printOptions horizontalCentered="1"/>
  <pageMargins left="0" right="0" top="0.51181102362204722" bottom="0.31496062992125984" header="0" footer="0"/>
  <pageSetup paperSize="5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A1:K25"/>
  <sheetViews>
    <sheetView topLeftCell="A4" zoomScale="75" zoomScaleNormal="75" workbookViewId="0">
      <selection activeCell="C9" sqref="C9"/>
    </sheetView>
  </sheetViews>
  <sheetFormatPr baseColWidth="10" defaultRowHeight="12.75" x14ac:dyDescent="0.2"/>
  <cols>
    <col min="1" max="1" width="6" style="6" customWidth="1"/>
    <col min="2" max="2" width="11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5.42578125" style="6" customWidth="1"/>
    <col min="7" max="7" width="20.7109375" style="6" customWidth="1"/>
    <col min="8" max="8" width="23" style="6" customWidth="1"/>
    <col min="9" max="9" width="33" style="6" customWidth="1"/>
    <col min="10" max="16384" width="11.42578125" style="6"/>
  </cols>
  <sheetData>
    <row r="1" spans="1:11" ht="37.5" customHeight="1" x14ac:dyDescent="0.2">
      <c r="E1" s="5" t="str">
        <f>'REG.'!E2</f>
        <v>PLANILLA DE SUELDO DEL MES DE MARZO 2010</v>
      </c>
    </row>
    <row r="2" spans="1:11" ht="19.5" thickBot="1" x14ac:dyDescent="0.35">
      <c r="B2" s="62"/>
      <c r="C2" s="15"/>
      <c r="D2" s="35"/>
      <c r="E2" s="35"/>
      <c r="F2" s="35"/>
      <c r="G2" s="62"/>
      <c r="H2" s="63"/>
    </row>
    <row r="3" spans="1:11" s="38" customFormat="1" ht="71.25" customHeight="1" x14ac:dyDescent="0.2">
      <c r="B3" s="517" t="s">
        <v>13</v>
      </c>
      <c r="C3" s="641" t="s">
        <v>1</v>
      </c>
      <c r="D3" s="641" t="s">
        <v>21</v>
      </c>
      <c r="E3" s="641" t="s">
        <v>6</v>
      </c>
      <c r="F3" s="641" t="s">
        <v>16</v>
      </c>
      <c r="G3" s="641" t="s">
        <v>23</v>
      </c>
      <c r="H3" s="641" t="s">
        <v>29</v>
      </c>
      <c r="I3" s="642" t="s">
        <v>24</v>
      </c>
    </row>
    <row r="4" spans="1:11" ht="32.25" customHeight="1" thickBot="1" x14ac:dyDescent="0.25">
      <c r="B4" s="801" t="s">
        <v>39</v>
      </c>
      <c r="C4" s="802"/>
      <c r="D4" s="802"/>
      <c r="E4" s="802"/>
      <c r="F4" s="802"/>
      <c r="G4" s="802"/>
      <c r="H4" s="802"/>
      <c r="I4" s="803"/>
    </row>
    <row r="5" spans="1:11" ht="54.95" customHeight="1" x14ac:dyDescent="0.2">
      <c r="B5" s="639">
        <v>1</v>
      </c>
      <c r="C5" s="129" t="s">
        <v>83</v>
      </c>
      <c r="D5" s="333">
        <v>475</v>
      </c>
      <c r="E5" s="482">
        <v>14.25</v>
      </c>
      <c r="F5" s="482">
        <v>34.44</v>
      </c>
      <c r="G5" s="335">
        <f>SUM(E5:F5)</f>
        <v>48.69</v>
      </c>
      <c r="H5" s="335">
        <f>D5-G5</f>
        <v>426.31</v>
      </c>
      <c r="I5" s="640"/>
    </row>
    <row r="6" spans="1:11" ht="54.95" customHeight="1" x14ac:dyDescent="0.2">
      <c r="B6" s="654">
        <v>2</v>
      </c>
      <c r="C6" s="129" t="s">
        <v>106</v>
      </c>
      <c r="D6" s="333">
        <v>370</v>
      </c>
      <c r="E6" s="482">
        <v>11.1</v>
      </c>
      <c r="F6" s="655">
        <v>26.83</v>
      </c>
      <c r="G6" s="335">
        <f>SUM(E6:F6)</f>
        <v>37.93</v>
      </c>
      <c r="H6" s="335">
        <f>D6-G6</f>
        <v>332.07</v>
      </c>
      <c r="I6" s="640"/>
    </row>
    <row r="7" spans="1:11" ht="54.95" customHeight="1" x14ac:dyDescent="0.2">
      <c r="B7" s="639">
        <v>3</v>
      </c>
      <c r="C7" s="293" t="s">
        <v>106</v>
      </c>
      <c r="D7" s="478">
        <v>350</v>
      </c>
      <c r="E7" s="637">
        <v>10.5</v>
      </c>
      <c r="F7" s="439">
        <v>25.38</v>
      </c>
      <c r="G7" s="331">
        <f>SUM(E7:F7)</f>
        <v>35.879999999999995</v>
      </c>
      <c r="H7" s="331">
        <f>D7-G7</f>
        <v>314.12</v>
      </c>
      <c r="I7" s="638"/>
    </row>
    <row r="8" spans="1:11" ht="54.95" customHeight="1" x14ac:dyDescent="0.2">
      <c r="B8" s="639">
        <v>4</v>
      </c>
      <c r="C8" s="293" t="s">
        <v>106</v>
      </c>
      <c r="D8" s="478">
        <v>445</v>
      </c>
      <c r="E8" s="637">
        <v>13.35</v>
      </c>
      <c r="F8" s="439">
        <v>32.26</v>
      </c>
      <c r="G8" s="331">
        <f>SUM(E8:F8)</f>
        <v>45.61</v>
      </c>
      <c r="H8" s="331">
        <f>D8-G8</f>
        <v>399.39</v>
      </c>
      <c r="I8" s="720"/>
    </row>
    <row r="9" spans="1:11" ht="54.95" customHeight="1" thickBot="1" x14ac:dyDescent="0.25">
      <c r="B9" s="721">
        <v>5</v>
      </c>
      <c r="C9" s="317" t="s">
        <v>78</v>
      </c>
      <c r="D9" s="479">
        <v>410</v>
      </c>
      <c r="E9" s="718">
        <v>12.3</v>
      </c>
      <c r="F9" s="719">
        <v>29.73</v>
      </c>
      <c r="G9" s="402">
        <f>SUM(E9:F9)</f>
        <v>42.03</v>
      </c>
      <c r="H9" s="402">
        <f>D9-G9</f>
        <v>367.97</v>
      </c>
      <c r="I9" s="720"/>
    </row>
    <row r="10" spans="1:11" ht="54.95" customHeight="1" thickBot="1" x14ac:dyDescent="0.25">
      <c r="B10" s="804" t="s">
        <v>118</v>
      </c>
      <c r="C10" s="805"/>
      <c r="D10" s="481">
        <f>SUM(D5:D9)</f>
        <v>2050</v>
      </c>
      <c r="E10" s="481">
        <f>SUM(E5:E9)</f>
        <v>61.5</v>
      </c>
      <c r="F10" s="481">
        <f>SUM(F5:F9)</f>
        <v>148.63999999999999</v>
      </c>
      <c r="G10" s="481">
        <f>SUM(G5:G9)</f>
        <v>210.14000000000001</v>
      </c>
      <c r="H10" s="481">
        <f>SUM(H5:H9)</f>
        <v>1839.86</v>
      </c>
      <c r="I10" s="142" t="s">
        <v>55</v>
      </c>
    </row>
    <row r="11" spans="1:11" x14ac:dyDescent="0.2">
      <c r="B11" s="10"/>
      <c r="C11" s="8"/>
      <c r="D11" s="11"/>
      <c r="E11" s="11"/>
      <c r="F11" s="11"/>
      <c r="G11" s="11"/>
      <c r="H11" s="11"/>
      <c r="I11" s="9"/>
    </row>
    <row r="12" spans="1:11" x14ac:dyDescent="0.2">
      <c r="B12" s="10"/>
      <c r="C12" s="8"/>
      <c r="D12" s="11"/>
      <c r="E12" s="11"/>
      <c r="F12" s="11"/>
      <c r="G12" s="11"/>
      <c r="H12" s="11"/>
      <c r="I12" s="9"/>
    </row>
    <row r="13" spans="1:11" x14ac:dyDescent="0.2">
      <c r="B13" s="10"/>
      <c r="C13" s="8"/>
      <c r="D13" s="11"/>
      <c r="E13" s="11"/>
      <c r="F13" s="11"/>
      <c r="G13" s="11"/>
      <c r="H13" s="11"/>
      <c r="I13" s="9"/>
    </row>
    <row r="14" spans="1:11" x14ac:dyDescent="0.2">
      <c r="A14" s="4"/>
      <c r="B14" s="549" t="str">
        <f>'REG.'!C16</f>
        <v>SR. HERNAN JOSE TORRES ROMERO</v>
      </c>
      <c r="C14" s="4"/>
      <c r="D14" s="374"/>
      <c r="E14" s="374" t="str">
        <f>'REG.'!F16</f>
        <v>LIC. NAHIN ARNELGE FERRUFINO BENITEZ</v>
      </c>
      <c r="F14" s="374"/>
      <c r="G14" s="374"/>
      <c r="H14" s="374" t="str">
        <f>'REG.'!J16</f>
        <v>LICDA. GLORIA ISABEL GONZALEZ</v>
      </c>
      <c r="I14" s="9"/>
    </row>
    <row r="15" spans="1:11" x14ac:dyDescent="0.2">
      <c r="A15" s="4"/>
      <c r="B15" s="549" t="str">
        <f>'REG.'!C17</f>
        <v>SINDICO MPAL</v>
      </c>
      <c r="C15" s="747" t="s">
        <v>9</v>
      </c>
      <c r="D15" s="747"/>
      <c r="E15" s="747" t="str">
        <f>'REG.'!F17</f>
        <v>ALCALDE MPAL</v>
      </c>
      <c r="F15" s="747"/>
      <c r="G15" s="747"/>
      <c r="H15" s="374" t="str">
        <f>'REG.'!J17</f>
        <v>CONTADORA MPAL</v>
      </c>
      <c r="I15" s="9"/>
    </row>
    <row r="16" spans="1:11" x14ac:dyDescent="0.2">
      <c r="A16" s="4"/>
      <c r="B16" s="549"/>
      <c r="C16" s="747"/>
      <c r="D16" s="747"/>
      <c r="E16" s="747"/>
      <c r="F16" s="747"/>
      <c r="G16" s="747"/>
      <c r="H16" s="374"/>
      <c r="I16" s="9"/>
      <c r="J16" s="5"/>
      <c r="K16" s="5"/>
    </row>
    <row r="17" spans="1:11" x14ac:dyDescent="0.2">
      <c r="A17" s="4"/>
      <c r="B17" s="549"/>
      <c r="C17" s="747"/>
      <c r="D17" s="747"/>
      <c r="E17" s="747"/>
      <c r="F17" s="747"/>
      <c r="G17" s="747"/>
      <c r="H17" s="11"/>
      <c r="I17" s="9"/>
      <c r="J17" s="5"/>
      <c r="K17" s="5"/>
    </row>
    <row r="18" spans="1:11" s="75" customFormat="1" ht="15.75" x14ac:dyDescent="0.25">
      <c r="A18" s="748"/>
      <c r="B18" s="76"/>
      <c r="C18" s="687" t="str">
        <f>'REG.'!D20</f>
        <v xml:space="preserve">LICDA. CARINA PATRICIA FLORES </v>
      </c>
      <c r="D18" s="687"/>
      <c r="E18" s="687" t="str">
        <f>'REG.'!H20</f>
        <v>SR. MARIO ALBERTO DIAZ</v>
      </c>
      <c r="F18" s="717"/>
      <c r="G18" s="717"/>
      <c r="H18" s="104"/>
      <c r="I18" s="104"/>
      <c r="J18" s="112"/>
      <c r="K18" s="52"/>
    </row>
    <row r="19" spans="1:11" s="75" customFormat="1" ht="15" x14ac:dyDescent="0.25">
      <c r="A19" s="748"/>
      <c r="B19" s="76"/>
      <c r="C19" s="687" t="str">
        <f>'REG.'!D21</f>
        <v>JEFE DE DESARROLLO HUMANO</v>
      </c>
      <c r="D19" s="687"/>
      <c r="E19" s="687" t="str">
        <f>'REG.'!H21</f>
        <v>TESORERO MPAL</v>
      </c>
      <c r="F19" s="717"/>
      <c r="G19" s="748"/>
      <c r="K19" s="52"/>
    </row>
    <row r="20" spans="1:11" s="75" customFormat="1" ht="15.75" x14ac:dyDescent="0.25">
      <c r="B20" s="99"/>
      <c r="C20" s="171"/>
      <c r="D20" s="171"/>
      <c r="E20" s="171"/>
      <c r="F20" s="104"/>
      <c r="K20" s="52"/>
    </row>
    <row r="21" spans="1:11" s="34" customFormat="1" ht="15.75" x14ac:dyDescent="0.25">
      <c r="B21" s="355"/>
      <c r="C21" s="355"/>
      <c r="D21" s="355"/>
      <c r="E21" s="355"/>
      <c r="F21" s="63"/>
      <c r="G21" s="146"/>
      <c r="H21" s="146"/>
      <c r="I21" s="43"/>
      <c r="J21" s="43"/>
      <c r="K21" s="43"/>
    </row>
    <row r="22" spans="1:11" s="34" customFormat="1" ht="12.75" customHeight="1" x14ac:dyDescent="0.25">
      <c r="B22" s="355"/>
      <c r="C22" s="355"/>
      <c r="D22" s="355"/>
      <c r="E22" s="355"/>
      <c r="F22" s="63"/>
      <c r="G22" s="146"/>
      <c r="H22" s="146"/>
      <c r="I22" s="43"/>
      <c r="J22" s="43"/>
      <c r="K22" s="43"/>
    </row>
    <row r="23" spans="1:11" s="34" customFormat="1" ht="12.75" customHeight="1" x14ac:dyDescent="0.25">
      <c r="B23" s="43"/>
      <c r="C23" s="43"/>
      <c r="D23" s="43"/>
      <c r="E23" s="43"/>
      <c r="F23" s="43"/>
      <c r="J23" s="43"/>
      <c r="K23" s="43"/>
    </row>
    <row r="24" spans="1:11" s="34" customFormat="1" ht="15" x14ac:dyDescent="0.25">
      <c r="B24" s="43"/>
      <c r="C24" s="43"/>
      <c r="D24" s="43"/>
      <c r="E24" s="43"/>
      <c r="F24" s="43"/>
      <c r="J24" s="43"/>
      <c r="K24" s="43"/>
    </row>
    <row r="25" spans="1:1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2">
    <mergeCell ref="B4:I4"/>
    <mergeCell ref="B10:C10"/>
  </mergeCells>
  <printOptions horizontalCentered="1"/>
  <pageMargins left="0" right="0" top="0.51181102362204722" bottom="0.31496062992125984" header="0" footer="0"/>
  <pageSetup paperSize="5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1:L37"/>
  <sheetViews>
    <sheetView topLeftCell="A4" zoomScale="68" zoomScaleNormal="68" workbookViewId="0">
      <selection activeCell="E10" sqref="E10"/>
    </sheetView>
  </sheetViews>
  <sheetFormatPr baseColWidth="10" defaultRowHeight="12.75" x14ac:dyDescent="0.2"/>
  <cols>
    <col min="1" max="1" width="3.140625" style="6" customWidth="1"/>
    <col min="2" max="2" width="4.28515625" style="6" customWidth="1"/>
    <col min="3" max="3" width="17.7109375" style="6" customWidth="1"/>
    <col min="4" max="4" width="14.28515625" style="6" customWidth="1"/>
    <col min="5" max="5" width="12.85546875" style="6" customWidth="1"/>
    <col min="6" max="7" width="14.42578125" style="6" customWidth="1"/>
    <col min="8" max="8" width="12" style="154" customWidth="1"/>
    <col min="9" max="9" width="15" style="6" customWidth="1"/>
    <col min="10" max="10" width="12.85546875" style="6" customWidth="1"/>
    <col min="11" max="11" width="34.42578125" style="6" customWidth="1"/>
    <col min="12" max="16384" width="11.42578125" style="6"/>
  </cols>
  <sheetData>
    <row r="1" spans="2:11" ht="22.5" customHeight="1" x14ac:dyDescent="0.2"/>
    <row r="2" spans="2:11" ht="32.25" customHeight="1" x14ac:dyDescent="0.2">
      <c r="E2" s="5" t="str">
        <f>MERC.MLES!E1</f>
        <v>PLANILLA DE SUELDO DEL MES DE MARZO 2010</v>
      </c>
    </row>
    <row r="3" spans="2:11" ht="42" customHeight="1" thickBot="1" x14ac:dyDescent="0.25"/>
    <row r="4" spans="2:11" s="38" customFormat="1" ht="75.75" customHeight="1" thickBot="1" x14ac:dyDescent="0.25">
      <c r="B4" s="89" t="s">
        <v>13</v>
      </c>
      <c r="C4" s="91" t="s">
        <v>1</v>
      </c>
      <c r="D4" s="91" t="s">
        <v>21</v>
      </c>
      <c r="E4" s="91" t="s">
        <v>6</v>
      </c>
      <c r="F4" s="91" t="s">
        <v>16</v>
      </c>
      <c r="G4" s="91" t="s">
        <v>20</v>
      </c>
      <c r="H4" s="162" t="s">
        <v>3</v>
      </c>
      <c r="I4" s="91" t="s">
        <v>23</v>
      </c>
      <c r="J4" s="91" t="s">
        <v>29</v>
      </c>
      <c r="K4" s="548" t="s">
        <v>24</v>
      </c>
    </row>
    <row r="5" spans="2:11" ht="19.5" customHeight="1" thickBot="1" x14ac:dyDescent="0.25">
      <c r="B5" s="812" t="s">
        <v>123</v>
      </c>
      <c r="C5" s="813"/>
      <c r="D5" s="813"/>
      <c r="E5" s="813"/>
      <c r="F5" s="813"/>
      <c r="G5" s="813"/>
      <c r="H5" s="813"/>
      <c r="I5" s="813"/>
      <c r="J5" s="813"/>
      <c r="K5" s="814"/>
    </row>
    <row r="6" spans="2:11" ht="39.950000000000003" customHeight="1" x14ac:dyDescent="0.2">
      <c r="B6" s="377">
        <v>1</v>
      </c>
      <c r="C6" s="483" t="s">
        <v>95</v>
      </c>
      <c r="D6" s="484">
        <v>361</v>
      </c>
      <c r="E6" s="485">
        <v>10.83</v>
      </c>
      <c r="F6" s="485">
        <v>26.17</v>
      </c>
      <c r="G6" s="485">
        <v>0</v>
      </c>
      <c r="H6" s="525">
        <v>0</v>
      </c>
      <c r="I6" s="526">
        <f>SUM(E6:H6)</f>
        <v>37</v>
      </c>
      <c r="J6" s="526">
        <f>(D6-I6)</f>
        <v>324</v>
      </c>
      <c r="K6" s="527"/>
    </row>
    <row r="7" spans="2:11" ht="39.950000000000003" customHeight="1" thickBot="1" x14ac:dyDescent="0.25">
      <c r="B7" s="528">
        <v>2</v>
      </c>
      <c r="C7" s="521" t="s">
        <v>122</v>
      </c>
      <c r="D7" s="529">
        <v>395</v>
      </c>
      <c r="E7" s="530">
        <v>11.85</v>
      </c>
      <c r="F7" s="530">
        <v>28.64</v>
      </c>
      <c r="G7" s="530">
        <v>0</v>
      </c>
      <c r="H7" s="531">
        <v>0</v>
      </c>
      <c r="I7" s="143">
        <f>SUM(E7:H7)</f>
        <v>40.49</v>
      </c>
      <c r="J7" s="143">
        <f>(D7-I7)</f>
        <v>354.51</v>
      </c>
      <c r="K7" s="532"/>
    </row>
    <row r="8" spans="2:11" s="66" customFormat="1" ht="33.75" customHeight="1" thickBot="1" x14ac:dyDescent="0.25">
      <c r="B8" s="809" t="s">
        <v>81</v>
      </c>
      <c r="C8" s="810"/>
      <c r="D8" s="810"/>
      <c r="E8" s="810"/>
      <c r="F8" s="810"/>
      <c r="G8" s="810"/>
      <c r="H8" s="810"/>
      <c r="I8" s="810"/>
      <c r="J8" s="810"/>
      <c r="K8" s="811"/>
    </row>
    <row r="9" spans="2:11" s="66" customFormat="1" ht="39.950000000000003" customHeight="1" x14ac:dyDescent="0.2">
      <c r="B9" s="517">
        <v>3</v>
      </c>
      <c r="C9" s="519" t="s">
        <v>121</v>
      </c>
      <c r="D9" s="520">
        <v>445</v>
      </c>
      <c r="E9" s="520">
        <v>13.35</v>
      </c>
      <c r="F9" s="520">
        <v>32.26</v>
      </c>
      <c r="G9" s="520">
        <v>0</v>
      </c>
      <c r="H9" s="520">
        <v>0</v>
      </c>
      <c r="I9" s="520">
        <f>SUM(E9:H9)</f>
        <v>45.61</v>
      </c>
      <c r="J9" s="520">
        <f>(D9-I9)</f>
        <v>399.39</v>
      </c>
      <c r="K9" s="518"/>
    </row>
    <row r="10" spans="2:11" s="66" customFormat="1" ht="39.950000000000003" customHeight="1" thickBot="1" x14ac:dyDescent="0.25">
      <c r="B10" s="490">
        <v>4</v>
      </c>
      <c r="C10" s="521" t="s">
        <v>84</v>
      </c>
      <c r="D10" s="522">
        <v>340</v>
      </c>
      <c r="E10" s="173">
        <v>10.199999999999999</v>
      </c>
      <c r="F10" s="173">
        <v>24.65</v>
      </c>
      <c r="G10" s="523">
        <v>0</v>
      </c>
      <c r="H10" s="523">
        <v>0</v>
      </c>
      <c r="I10" s="143">
        <f>SUM(E10:H10)</f>
        <v>34.849999999999994</v>
      </c>
      <c r="J10" s="143">
        <f>(D10-I10)</f>
        <v>305.14999999999998</v>
      </c>
      <c r="K10" s="491"/>
    </row>
    <row r="11" spans="2:11" ht="24" customHeight="1" thickBot="1" x14ac:dyDescent="0.25">
      <c r="B11" s="809" t="s">
        <v>120</v>
      </c>
      <c r="C11" s="810"/>
      <c r="D11" s="810"/>
      <c r="E11" s="810"/>
      <c r="F11" s="810"/>
      <c r="G11" s="810"/>
      <c r="H11" s="810"/>
      <c r="I11" s="810"/>
      <c r="J11" s="810"/>
      <c r="K11" s="811"/>
    </row>
    <row r="12" spans="2:11" ht="39.950000000000003" customHeight="1" x14ac:dyDescent="0.2">
      <c r="B12" s="517">
        <v>5</v>
      </c>
      <c r="C12" s="519" t="s">
        <v>143</v>
      </c>
      <c r="D12" s="520">
        <v>330</v>
      </c>
      <c r="E12" s="520">
        <v>9.9</v>
      </c>
      <c r="F12" s="520">
        <v>23.93</v>
      </c>
      <c r="G12" s="520">
        <v>0</v>
      </c>
      <c r="H12" s="520">
        <v>0</v>
      </c>
      <c r="I12" s="520">
        <f>SUM(E12:H12)</f>
        <v>33.83</v>
      </c>
      <c r="J12" s="520">
        <f t="shared" ref="J12:J17" si="0">(D12-I12)</f>
        <v>296.17</v>
      </c>
      <c r="K12" s="518"/>
    </row>
    <row r="13" spans="2:11" ht="39.950000000000003" customHeight="1" x14ac:dyDescent="0.2">
      <c r="B13" s="486">
        <v>6</v>
      </c>
      <c r="C13" s="336" t="s">
        <v>143</v>
      </c>
      <c r="D13" s="351">
        <v>370</v>
      </c>
      <c r="E13" s="147">
        <v>11.1</v>
      </c>
      <c r="F13" s="147">
        <v>26.83</v>
      </c>
      <c r="G13" s="229">
        <v>0</v>
      </c>
      <c r="H13" s="351">
        <v>0</v>
      </c>
      <c r="I13" s="59">
        <f>SUM(E13:H13)</f>
        <v>37.93</v>
      </c>
      <c r="J13" s="59">
        <f t="shared" si="0"/>
        <v>332.07</v>
      </c>
      <c r="K13" s="487"/>
    </row>
    <row r="14" spans="2:11" s="66" customFormat="1" ht="39.950000000000003" customHeight="1" x14ac:dyDescent="0.2">
      <c r="B14" s="486">
        <v>7</v>
      </c>
      <c r="C14" s="632" t="s">
        <v>73</v>
      </c>
      <c r="D14" s="351">
        <v>360</v>
      </c>
      <c r="E14" s="147">
        <v>10.8</v>
      </c>
      <c r="F14" s="147">
        <v>26.1</v>
      </c>
      <c r="G14" s="147">
        <v>0</v>
      </c>
      <c r="H14" s="167">
        <v>0</v>
      </c>
      <c r="I14" s="59">
        <f>SUM(E14:H14)</f>
        <v>36.900000000000006</v>
      </c>
      <c r="J14" s="59">
        <f t="shared" si="0"/>
        <v>323.10000000000002</v>
      </c>
      <c r="K14" s="488"/>
    </row>
    <row r="15" spans="2:11" ht="39.950000000000003" customHeight="1" x14ac:dyDescent="0.2">
      <c r="B15" s="486">
        <v>8</v>
      </c>
      <c r="C15" s="632" t="s">
        <v>73</v>
      </c>
      <c r="D15" s="167">
        <v>315</v>
      </c>
      <c r="E15" s="59">
        <v>9.4499999999999993</v>
      </c>
      <c r="F15" s="489">
        <v>0</v>
      </c>
      <c r="G15" s="489">
        <v>22.84</v>
      </c>
      <c r="H15" s="489">
        <v>0</v>
      </c>
      <c r="I15" s="59">
        <f>SUM(E15:H15)</f>
        <v>32.29</v>
      </c>
      <c r="J15" s="59">
        <f t="shared" si="0"/>
        <v>282.70999999999998</v>
      </c>
      <c r="K15" s="487"/>
    </row>
    <row r="16" spans="2:11" ht="39.950000000000003" customHeight="1" x14ac:dyDescent="0.2">
      <c r="B16" s="486">
        <v>9</v>
      </c>
      <c r="C16" s="336" t="s">
        <v>143</v>
      </c>
      <c r="D16" s="489">
        <v>350</v>
      </c>
      <c r="E16" s="489">
        <v>10.5</v>
      </c>
      <c r="F16" s="489">
        <v>0</v>
      </c>
      <c r="G16" s="489">
        <v>25.38</v>
      </c>
      <c r="H16" s="489">
        <v>0</v>
      </c>
      <c r="I16" s="59">
        <f>SUM(E16:H16)</f>
        <v>35.879999999999995</v>
      </c>
      <c r="J16" s="59">
        <f t="shared" si="0"/>
        <v>314.12</v>
      </c>
      <c r="K16" s="487"/>
    </row>
    <row r="17" spans="2:12" ht="39.950000000000003" customHeight="1" thickBot="1" x14ac:dyDescent="0.25">
      <c r="B17" s="490">
        <v>10</v>
      </c>
      <c r="C17" s="338" t="s">
        <v>107</v>
      </c>
      <c r="D17" s="339">
        <v>331</v>
      </c>
      <c r="E17" s="143">
        <v>9.93</v>
      </c>
      <c r="F17" s="339">
        <v>24</v>
      </c>
      <c r="G17" s="339">
        <v>0</v>
      </c>
      <c r="H17" s="339">
        <v>0</v>
      </c>
      <c r="I17" s="143">
        <f>SUM(E17:H17)</f>
        <v>33.93</v>
      </c>
      <c r="J17" s="143">
        <f t="shared" si="0"/>
        <v>297.07</v>
      </c>
      <c r="K17" s="491"/>
    </row>
    <row r="18" spans="2:12" ht="24" customHeight="1" thickBot="1" x14ac:dyDescent="0.25">
      <c r="B18" s="809" t="s">
        <v>96</v>
      </c>
      <c r="C18" s="810"/>
      <c r="D18" s="810"/>
      <c r="E18" s="810"/>
      <c r="F18" s="810"/>
      <c r="G18" s="810"/>
      <c r="H18" s="810"/>
      <c r="I18" s="810"/>
      <c r="J18" s="810"/>
      <c r="K18" s="811"/>
    </row>
    <row r="19" spans="2:12" ht="39.950000000000003" customHeight="1" thickBot="1" x14ac:dyDescent="0.25">
      <c r="B19" s="492">
        <v>11</v>
      </c>
      <c r="C19" s="493" t="s">
        <v>43</v>
      </c>
      <c r="D19" s="300">
        <v>1100</v>
      </c>
      <c r="E19" s="301">
        <v>30</v>
      </c>
      <c r="F19" s="206">
        <v>79.75</v>
      </c>
      <c r="G19" s="494">
        <v>0</v>
      </c>
      <c r="H19" s="495">
        <v>79</v>
      </c>
      <c r="I19" s="187">
        <f>SUM(E19:H19)</f>
        <v>188.75</v>
      </c>
      <c r="J19" s="187">
        <f>(D19-I19)</f>
        <v>911.25</v>
      </c>
      <c r="K19" s="496"/>
    </row>
    <row r="20" spans="2:12" ht="39.950000000000003" customHeight="1" thickBot="1" x14ac:dyDescent="0.25">
      <c r="B20" s="807" t="s">
        <v>8</v>
      </c>
      <c r="C20" s="808"/>
      <c r="D20" s="141">
        <f>SUM(D6:D19)</f>
        <v>4697</v>
      </c>
      <c r="E20" s="141">
        <f>SUM(E6:E19)</f>
        <v>137.91</v>
      </c>
      <c r="F20" s="141">
        <f>SUM(F6:F19)</f>
        <v>292.33000000000004</v>
      </c>
      <c r="G20" s="141">
        <f>SUM(G6:G19)</f>
        <v>48.22</v>
      </c>
      <c r="H20" s="141">
        <f>SUM(H6:H19)</f>
        <v>79</v>
      </c>
      <c r="I20" s="141">
        <f>SUM(I6:I19)</f>
        <v>557.46</v>
      </c>
      <c r="J20" s="141">
        <f>SUM(J6:J19)</f>
        <v>4139.5400000000009</v>
      </c>
      <c r="K20" s="92" t="s">
        <v>55</v>
      </c>
    </row>
    <row r="21" spans="2:12" x14ac:dyDescent="0.2">
      <c r="B21" s="10"/>
      <c r="C21" s="8"/>
      <c r="D21" s="11"/>
      <c r="E21" s="11"/>
      <c r="F21" s="11"/>
      <c r="G21" s="11"/>
      <c r="H21" s="163"/>
      <c r="I21" s="11"/>
      <c r="J21" s="11"/>
      <c r="K21" s="9"/>
    </row>
    <row r="22" spans="2:12" x14ac:dyDescent="0.2">
      <c r="B22" s="10"/>
      <c r="C22" s="12" t="s">
        <v>9</v>
      </c>
      <c r="D22" s="12"/>
      <c r="E22" s="12"/>
      <c r="F22" s="12"/>
      <c r="G22" s="12"/>
      <c r="H22" s="164"/>
      <c r="I22" s="12"/>
      <c r="J22" s="11"/>
      <c r="K22" s="9"/>
    </row>
    <row r="23" spans="2:12" x14ac:dyDescent="0.2">
      <c r="B23" s="10"/>
      <c r="C23" s="12"/>
      <c r="D23" s="12"/>
      <c r="E23" s="12"/>
      <c r="F23" s="12"/>
      <c r="G23" s="12"/>
      <c r="H23" s="164"/>
      <c r="I23" s="12"/>
      <c r="J23" s="11"/>
      <c r="K23" s="9"/>
    </row>
    <row r="24" spans="2:12" x14ac:dyDescent="0.2">
      <c r="B24" s="13"/>
      <c r="C24" s="5" t="str">
        <f>MERC.MLES!B14</f>
        <v>SR. HERNAN JOSE TORRES ROMERO</v>
      </c>
      <c r="D24" s="5"/>
      <c r="E24" s="5"/>
      <c r="F24" s="5" t="str">
        <f>MERC.MLES!E14</f>
        <v>LIC. NAHIN ARNELGE FERRUFINO BENITEZ</v>
      </c>
      <c r="G24" s="5"/>
      <c r="H24" s="249"/>
      <c r="I24" s="749"/>
      <c r="J24" s="14" t="str">
        <f>MERC.MLES!H14</f>
        <v>LICDA. GLORIA ISABEL GONZALEZ</v>
      </c>
      <c r="K24" s="5"/>
    </row>
    <row r="25" spans="2:12" x14ac:dyDescent="0.2">
      <c r="B25" s="13"/>
      <c r="C25" s="5" t="str">
        <f>MERC.MLES!B15</f>
        <v>SINDICO MPAL</v>
      </c>
      <c r="D25" s="5"/>
      <c r="E25" s="5"/>
      <c r="F25" s="5" t="str">
        <f>MERC.MLES!E15</f>
        <v>ALCALDE MPAL</v>
      </c>
      <c r="G25" s="5"/>
      <c r="H25" s="249"/>
      <c r="I25" s="749"/>
      <c r="J25" s="14" t="str">
        <f>MERC.MLES!H15</f>
        <v>CONTADORA MPAL</v>
      </c>
      <c r="K25" s="5"/>
    </row>
    <row r="26" spans="2:12" x14ac:dyDescent="0.2">
      <c r="B26" s="13"/>
      <c r="C26" s="5"/>
      <c r="D26" s="5"/>
      <c r="E26" s="5"/>
      <c r="F26" s="5"/>
      <c r="G26" s="5"/>
      <c r="H26" s="249"/>
      <c r="I26" s="749"/>
      <c r="J26" s="14"/>
      <c r="K26" s="5"/>
    </row>
    <row r="27" spans="2:12" x14ac:dyDescent="0.2">
      <c r="B27" s="13"/>
      <c r="C27" s="749"/>
      <c r="D27" s="749"/>
      <c r="E27" s="749"/>
      <c r="F27" s="749"/>
      <c r="G27" s="749"/>
      <c r="H27" s="750"/>
      <c r="I27" s="749"/>
      <c r="J27" s="14"/>
      <c r="K27" s="5"/>
    </row>
    <row r="28" spans="2:12" s="34" customFormat="1" ht="15" x14ac:dyDescent="0.25">
      <c r="B28" s="716"/>
      <c r="C28" s="716" t="str">
        <f>MERC.MLES!C18</f>
        <v xml:space="preserve">LICDA. CARINA PATRICIA FLORES </v>
      </c>
      <c r="D28" s="716"/>
      <c r="E28" s="716"/>
      <c r="F28" s="16"/>
      <c r="G28" s="15" t="str">
        <f>MERC.MLES!E18</f>
        <v>SR. MARIO ALBERTO DIAZ</v>
      </c>
      <c r="H28" s="751"/>
      <c r="I28" s="7"/>
      <c r="J28" s="7"/>
      <c r="K28" s="7"/>
      <c r="L28" s="43"/>
    </row>
    <row r="29" spans="2:12" s="34" customFormat="1" ht="15" x14ac:dyDescent="0.25">
      <c r="B29" s="44"/>
      <c r="C29" s="44" t="str">
        <f>MERC.MLES!C19</f>
        <v>JEFE DE DESARROLLO HUMANO</v>
      </c>
      <c r="D29" s="44"/>
      <c r="E29" s="44"/>
      <c r="F29" s="20"/>
      <c r="G29" s="19" t="str">
        <f>MERC.MLES!E19</f>
        <v>TESORERO MPAL</v>
      </c>
      <c r="H29" s="166"/>
      <c r="L29" s="43"/>
    </row>
    <row r="30" spans="2:12" s="34" customFormat="1" ht="15" x14ac:dyDescent="0.25">
      <c r="B30" s="44"/>
      <c r="C30" s="44"/>
      <c r="D30" s="44"/>
      <c r="E30" s="44"/>
      <c r="F30" s="20"/>
      <c r="G30" s="20"/>
      <c r="H30" s="166"/>
      <c r="L30" s="43"/>
    </row>
    <row r="31" spans="2:12" s="34" customFormat="1" ht="15.75" x14ac:dyDescent="0.25">
      <c r="B31" s="44"/>
      <c r="C31" s="44"/>
      <c r="D31" s="44"/>
      <c r="E31" s="44"/>
      <c r="F31" s="20"/>
      <c r="G31" s="20"/>
      <c r="H31" s="166"/>
      <c r="J31" s="132"/>
      <c r="L31" s="43"/>
    </row>
    <row r="32" spans="2:12" s="34" customFormat="1" ht="15.75" x14ac:dyDescent="0.25">
      <c r="B32" s="44"/>
      <c r="C32" s="44"/>
      <c r="D32" s="44"/>
      <c r="E32" s="44"/>
      <c r="F32" s="20"/>
      <c r="G32" s="20"/>
      <c r="H32" s="166"/>
      <c r="I32" s="806" t="s">
        <v>50</v>
      </c>
      <c r="J32" s="806"/>
      <c r="L32" s="43"/>
    </row>
    <row r="33" spans="2:8" s="34" customFormat="1" ht="15" x14ac:dyDescent="0.25">
      <c r="B33" s="43"/>
      <c r="C33" s="43"/>
      <c r="D33" s="45"/>
      <c r="E33" s="45"/>
      <c r="H33" s="165"/>
    </row>
    <row r="34" spans="2:8" s="34" customFormat="1" ht="14.25" x14ac:dyDescent="0.2">
      <c r="H34" s="165"/>
    </row>
    <row r="35" spans="2:8" s="34" customFormat="1" ht="14.25" x14ac:dyDescent="0.2">
      <c r="H35" s="165"/>
    </row>
    <row r="36" spans="2:8" s="34" customFormat="1" ht="14.25" x14ac:dyDescent="0.2">
      <c r="H36" s="165"/>
    </row>
    <row r="37" spans="2:8" s="34" customFormat="1" ht="14.25" x14ac:dyDescent="0.2">
      <c r="H37" s="165"/>
    </row>
  </sheetData>
  <mergeCells count="6">
    <mergeCell ref="I32:J32"/>
    <mergeCell ref="B20:C20"/>
    <mergeCell ref="B11:K11"/>
    <mergeCell ref="B18:K18"/>
    <mergeCell ref="B5:K5"/>
    <mergeCell ref="B8:K8"/>
  </mergeCells>
  <phoneticPr fontId="5" type="noConversion"/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2:L27"/>
  <sheetViews>
    <sheetView showWhiteSpace="0" topLeftCell="A10" zoomScale="82" zoomScaleNormal="82" zoomScalePageLayoutView="75" workbookViewId="0">
      <selection activeCell="C15" sqref="C15"/>
    </sheetView>
  </sheetViews>
  <sheetFormatPr baseColWidth="10" defaultRowHeight="12.75" x14ac:dyDescent="0.2"/>
  <cols>
    <col min="1" max="1" width="19.42578125" style="114" customWidth="1"/>
    <col min="2" max="2" width="4.28515625" style="114" customWidth="1"/>
    <col min="3" max="3" width="15.42578125" style="154" customWidth="1"/>
    <col min="4" max="4" width="13.42578125" style="209" customWidth="1"/>
    <col min="5" max="5" width="14.42578125" style="209" customWidth="1"/>
    <col min="6" max="6" width="12" style="209" customWidth="1"/>
    <col min="7" max="7" width="12.42578125" style="209" customWidth="1"/>
    <col min="8" max="8" width="12" style="209" customWidth="1"/>
    <col min="9" max="9" width="13.5703125" style="209" customWidth="1"/>
    <col min="10" max="10" width="14.140625" style="209" customWidth="1"/>
    <col min="11" max="11" width="31.140625" style="114" customWidth="1"/>
    <col min="12" max="16384" width="11.42578125" style="114"/>
  </cols>
  <sheetData>
    <row r="2" spans="2:11" x14ac:dyDescent="0.2">
      <c r="E2" s="264" t="str">
        <f>'TIANGUE Y RASTRO'!E2</f>
        <v>PLANILLA DE SUELDO DEL MES DE MARZO 2010</v>
      </c>
    </row>
    <row r="3" spans="2:11" ht="16.5" thickBot="1" x14ac:dyDescent="0.3">
      <c r="B3" s="99"/>
      <c r="C3" s="253"/>
      <c r="D3" s="208"/>
      <c r="I3" s="208"/>
      <c r="J3" s="208"/>
      <c r="K3" s="99"/>
    </row>
    <row r="4" spans="2:11" s="75" customFormat="1" ht="58.5" customHeight="1" thickBot="1" x14ac:dyDescent="0.3">
      <c r="B4" s="266" t="s">
        <v>13</v>
      </c>
      <c r="C4" s="267" t="s">
        <v>1</v>
      </c>
      <c r="D4" s="268" t="s">
        <v>21</v>
      </c>
      <c r="E4" s="268" t="s">
        <v>2</v>
      </c>
      <c r="F4" s="268" t="s">
        <v>16</v>
      </c>
      <c r="G4" s="268" t="s">
        <v>154</v>
      </c>
      <c r="H4" s="268" t="s">
        <v>10</v>
      </c>
      <c r="I4" s="268" t="s">
        <v>25</v>
      </c>
      <c r="J4" s="651" t="s">
        <v>26</v>
      </c>
      <c r="K4" s="652" t="s">
        <v>7</v>
      </c>
    </row>
    <row r="5" spans="2:11" ht="24.75" customHeight="1" thickBot="1" x14ac:dyDescent="0.25">
      <c r="B5" s="894" t="s">
        <v>59</v>
      </c>
      <c r="C5" s="895"/>
      <c r="D5" s="895"/>
      <c r="E5" s="895"/>
      <c r="F5" s="895"/>
      <c r="G5" s="895"/>
      <c r="H5" s="895"/>
      <c r="I5" s="895"/>
      <c r="J5" s="895"/>
      <c r="K5" s="896"/>
    </row>
    <row r="6" spans="2:11" ht="50.1" customHeight="1" thickBot="1" x14ac:dyDescent="0.25">
      <c r="B6" s="885">
        <v>1</v>
      </c>
      <c r="C6" s="886" t="s">
        <v>112</v>
      </c>
      <c r="D6" s="887">
        <v>505</v>
      </c>
      <c r="E6" s="888">
        <v>15.15</v>
      </c>
      <c r="F6" s="889">
        <v>36.61</v>
      </c>
      <c r="G6" s="889">
        <v>0</v>
      </c>
      <c r="H6" s="890">
        <v>0</v>
      </c>
      <c r="I6" s="891">
        <f>SUM(E6:H6)</f>
        <v>51.76</v>
      </c>
      <c r="J6" s="892">
        <f>+D6-I6</f>
        <v>453.24</v>
      </c>
      <c r="K6" s="893"/>
    </row>
    <row r="7" spans="2:11" ht="20.25" customHeight="1" thickBot="1" x14ac:dyDescent="0.25">
      <c r="B7" s="815" t="s">
        <v>67</v>
      </c>
      <c r="C7" s="816"/>
      <c r="D7" s="816"/>
      <c r="E7" s="816"/>
      <c r="F7" s="816"/>
      <c r="G7" s="816"/>
      <c r="H7" s="816"/>
      <c r="I7" s="816"/>
      <c r="J7" s="816"/>
      <c r="K7" s="817"/>
    </row>
    <row r="8" spans="2:11" ht="50.1" customHeight="1" x14ac:dyDescent="0.3">
      <c r="B8" s="497">
        <v>2</v>
      </c>
      <c r="C8" s="498" t="s">
        <v>159</v>
      </c>
      <c r="D8" s="499">
        <v>475</v>
      </c>
      <c r="E8" s="500">
        <v>14.25</v>
      </c>
      <c r="F8" s="501">
        <v>34.44</v>
      </c>
      <c r="G8" s="501">
        <v>0</v>
      </c>
      <c r="H8" s="501">
        <v>0</v>
      </c>
      <c r="I8" s="502">
        <f>SUM(E8:H8)</f>
        <v>48.69</v>
      </c>
      <c r="J8" s="645">
        <f t="shared" ref="J8:J15" si="0">+D8-I8</f>
        <v>426.31</v>
      </c>
      <c r="K8" s="648"/>
    </row>
    <row r="9" spans="2:11" ht="50.1" customHeight="1" x14ac:dyDescent="0.3">
      <c r="B9" s="497">
        <v>3</v>
      </c>
      <c r="C9" s="510" t="s">
        <v>75</v>
      </c>
      <c r="D9" s="395">
        <v>350</v>
      </c>
      <c r="E9" s="395">
        <v>10.5</v>
      </c>
      <c r="F9" s="395">
        <v>25.38</v>
      </c>
      <c r="G9" s="672">
        <v>0</v>
      </c>
      <c r="H9" s="672">
        <v>0</v>
      </c>
      <c r="I9" s="397">
        <f>SUM(E9:H9)</f>
        <v>35.879999999999995</v>
      </c>
      <c r="J9" s="673">
        <f t="shared" si="0"/>
        <v>314.12</v>
      </c>
      <c r="K9" s="674"/>
    </row>
    <row r="10" spans="2:11" ht="50.1" customHeight="1" x14ac:dyDescent="0.3">
      <c r="B10" s="497">
        <v>4</v>
      </c>
      <c r="C10" s="510" t="s">
        <v>31</v>
      </c>
      <c r="D10" s="395">
        <v>475</v>
      </c>
      <c r="E10" s="395">
        <v>14.25</v>
      </c>
      <c r="F10" s="395">
        <v>0</v>
      </c>
      <c r="G10" s="395">
        <v>0</v>
      </c>
      <c r="H10" s="507">
        <v>28.5</v>
      </c>
      <c r="I10" s="509">
        <f>SUM(E10:H10)</f>
        <v>42.75</v>
      </c>
      <c r="J10" s="646">
        <f t="shared" si="0"/>
        <v>432.25</v>
      </c>
      <c r="K10" s="649"/>
    </row>
    <row r="11" spans="2:11" ht="50.1" customHeight="1" x14ac:dyDescent="0.3">
      <c r="B11" s="497">
        <v>5</v>
      </c>
      <c r="C11" s="503" t="s">
        <v>31</v>
      </c>
      <c r="D11" s="635">
        <v>400</v>
      </c>
      <c r="E11" s="395">
        <v>12</v>
      </c>
      <c r="F11" s="395">
        <v>29</v>
      </c>
      <c r="G11" s="395">
        <v>0</v>
      </c>
      <c r="H11" s="507">
        <v>0</v>
      </c>
      <c r="I11" s="509">
        <f>SUM(E11:H11)</f>
        <v>41</v>
      </c>
      <c r="J11" s="646">
        <f t="shared" si="0"/>
        <v>359</v>
      </c>
      <c r="K11" s="649"/>
    </row>
    <row r="12" spans="2:11" ht="50.1" customHeight="1" x14ac:dyDescent="0.3">
      <c r="B12" s="497">
        <v>6</v>
      </c>
      <c r="C12" s="504" t="s">
        <v>31</v>
      </c>
      <c r="D12" s="505">
        <v>360</v>
      </c>
      <c r="E12" s="506">
        <v>10.8</v>
      </c>
      <c r="F12" s="506">
        <v>0</v>
      </c>
      <c r="G12" s="506">
        <v>26.1</v>
      </c>
      <c r="H12" s="507">
        <v>0</v>
      </c>
      <c r="I12" s="509">
        <f>SUM(E12:H12)</f>
        <v>36.900000000000006</v>
      </c>
      <c r="J12" s="646">
        <f t="shared" si="0"/>
        <v>323.10000000000002</v>
      </c>
      <c r="K12" s="649"/>
    </row>
    <row r="13" spans="2:11" ht="50.1" customHeight="1" x14ac:dyDescent="0.3">
      <c r="B13" s="497">
        <v>7</v>
      </c>
      <c r="C13" s="504" t="s">
        <v>31</v>
      </c>
      <c r="D13" s="505">
        <v>325</v>
      </c>
      <c r="E13" s="506">
        <v>9.75</v>
      </c>
      <c r="F13" s="506">
        <v>0</v>
      </c>
      <c r="G13" s="506">
        <v>0</v>
      </c>
      <c r="H13" s="507">
        <v>19.5</v>
      </c>
      <c r="I13" s="509">
        <f>SUM(E13:H13)</f>
        <v>29.25</v>
      </c>
      <c r="J13" s="646">
        <f t="shared" ref="J13" si="1">+D13-I13</f>
        <v>295.75</v>
      </c>
      <c r="K13" s="649"/>
    </row>
    <row r="14" spans="2:11" ht="50.1" customHeight="1" x14ac:dyDescent="0.3">
      <c r="B14" s="497">
        <v>8</v>
      </c>
      <c r="C14" s="504" t="s">
        <v>31</v>
      </c>
      <c r="D14" s="505">
        <v>370</v>
      </c>
      <c r="E14" s="506">
        <v>11.1</v>
      </c>
      <c r="F14" s="506">
        <v>26.83</v>
      </c>
      <c r="G14" s="506">
        <v>0</v>
      </c>
      <c r="H14" s="508">
        <v>0</v>
      </c>
      <c r="I14" s="509">
        <f>SUM(E14:H14)</f>
        <v>37.93</v>
      </c>
      <c r="J14" s="646">
        <f t="shared" si="0"/>
        <v>332.07</v>
      </c>
      <c r="K14" s="649"/>
    </row>
    <row r="15" spans="2:11" ht="50.1" customHeight="1" thickBot="1" x14ac:dyDescent="0.25">
      <c r="B15" s="497">
        <v>9</v>
      </c>
      <c r="C15" s="511" t="s">
        <v>31</v>
      </c>
      <c r="D15" s="512">
        <v>315</v>
      </c>
      <c r="E15" s="513">
        <v>9.4499999999999993</v>
      </c>
      <c r="F15" s="514">
        <v>22.84</v>
      </c>
      <c r="G15" s="514">
        <v>0</v>
      </c>
      <c r="H15" s="515">
        <v>0</v>
      </c>
      <c r="I15" s="516">
        <f t="shared" ref="I8:I15" si="2">SUM(E15:H15)</f>
        <v>32.29</v>
      </c>
      <c r="J15" s="647">
        <f t="shared" si="0"/>
        <v>282.70999999999998</v>
      </c>
      <c r="K15" s="650"/>
    </row>
    <row r="16" spans="2:11" s="116" customFormat="1" ht="50.1" customHeight="1" thickBot="1" x14ac:dyDescent="0.25">
      <c r="B16" s="804" t="s">
        <v>119</v>
      </c>
      <c r="C16" s="805"/>
      <c r="D16" s="398">
        <f>SUM(D6:D15)</f>
        <v>3575</v>
      </c>
      <c r="E16" s="398">
        <f>SUM(E6:E15)</f>
        <v>107.25</v>
      </c>
      <c r="F16" s="398">
        <f t="shared" ref="E16:H16" si="3">SUM(F6:F15)</f>
        <v>175.1</v>
      </c>
      <c r="G16" s="398">
        <f t="shared" si="3"/>
        <v>26.1</v>
      </c>
      <c r="H16" s="398">
        <f>SUM(H6:H15)</f>
        <v>48</v>
      </c>
      <c r="I16" s="398">
        <f>SUM(I6:I15)</f>
        <v>356.45000000000005</v>
      </c>
      <c r="J16" s="653">
        <f>SUM(J6:J15)</f>
        <v>3218.55</v>
      </c>
      <c r="K16" s="142" t="s">
        <v>79</v>
      </c>
    </row>
    <row r="17" spans="2:12" x14ac:dyDescent="0.2">
      <c r="B17" s="117"/>
      <c r="C17" s="157"/>
      <c r="D17" s="210"/>
      <c r="E17" s="210"/>
      <c r="F17" s="210"/>
      <c r="G17" s="210"/>
      <c r="H17" s="210"/>
      <c r="I17" s="210"/>
      <c r="J17" s="210"/>
      <c r="K17" s="118"/>
    </row>
    <row r="18" spans="2:12" x14ac:dyDescent="0.2">
      <c r="B18" s="117"/>
      <c r="C18" s="157"/>
      <c r="D18" s="210"/>
      <c r="E18" s="210"/>
      <c r="F18" s="210"/>
      <c r="G18" s="210"/>
      <c r="H18" s="210"/>
      <c r="I18" s="210"/>
      <c r="J18" s="210"/>
      <c r="K18" s="118"/>
    </row>
    <row r="19" spans="2:12" x14ac:dyDescent="0.2">
      <c r="B19" s="117"/>
      <c r="C19" s="157"/>
      <c r="D19" s="210"/>
      <c r="E19" s="210"/>
      <c r="F19" s="210"/>
      <c r="G19" s="210"/>
      <c r="H19" s="210"/>
      <c r="I19" s="210"/>
      <c r="J19" s="210"/>
      <c r="K19" s="118"/>
    </row>
    <row r="20" spans="2:12" ht="15" x14ac:dyDescent="0.25">
      <c r="B20" s="117"/>
      <c r="C20" s="161" t="str">
        <f>'TIANGUE Y RASTRO'!C24</f>
        <v>SR. HERNAN JOSE TORRES ROMERO</v>
      </c>
      <c r="D20" s="753"/>
      <c r="E20" s="753"/>
      <c r="F20" s="753" t="str">
        <f>'TIANGUE Y RASTRO'!F24</f>
        <v>LIC. NAHIN ARNELGE FERRUFINO BENITEZ</v>
      </c>
      <c r="G20" s="753"/>
      <c r="H20" s="754"/>
      <c r="I20" s="753"/>
      <c r="J20" s="753" t="str">
        <f>'TIANGUE Y RASTRO'!J24</f>
        <v>LICDA. GLORIA ISABEL GONZALEZ</v>
      </c>
      <c r="K20" s="118"/>
    </row>
    <row r="21" spans="2:12" ht="15" x14ac:dyDescent="0.25">
      <c r="B21" s="117"/>
      <c r="C21" s="161" t="str">
        <f>'TIANGUE Y RASTRO'!C25</f>
        <v>SINDICO MPAL</v>
      </c>
      <c r="D21" s="753"/>
      <c r="E21" s="753"/>
      <c r="F21" s="753" t="str">
        <f>'TIANGUE Y RASTRO'!F25</f>
        <v>ALCALDE MPAL</v>
      </c>
      <c r="G21" s="753"/>
      <c r="H21" s="753"/>
      <c r="I21" s="753"/>
      <c r="J21" s="753" t="str">
        <f>'TIANGUE Y RASTRO'!J25</f>
        <v>CONTADORA MPAL</v>
      </c>
      <c r="K21" s="118"/>
    </row>
    <row r="22" spans="2:12" ht="15" x14ac:dyDescent="0.25">
      <c r="B22" s="29"/>
      <c r="C22" s="755"/>
      <c r="D22" s="753"/>
      <c r="E22" s="753"/>
      <c r="F22" s="753"/>
      <c r="G22" s="753"/>
      <c r="H22" s="753"/>
      <c r="I22" s="753"/>
      <c r="J22" s="753"/>
      <c r="K22" s="21"/>
    </row>
    <row r="23" spans="2:12" ht="15" x14ac:dyDescent="0.25">
      <c r="B23" s="29"/>
      <c r="C23" s="755"/>
      <c r="D23" s="753" t="str">
        <f>'TIANGUE Y RASTRO'!C28</f>
        <v xml:space="preserve">LICDA. CARINA PATRICIA FLORES </v>
      </c>
      <c r="E23" s="753"/>
      <c r="F23" s="753"/>
      <c r="G23" s="753"/>
      <c r="H23" s="753" t="str">
        <f>'TIANGUE Y RASTRO'!G28</f>
        <v>SR. MARIO ALBERTO DIAZ</v>
      </c>
      <c r="I23" s="753"/>
      <c r="J23" s="753"/>
      <c r="K23" s="21"/>
    </row>
    <row r="24" spans="2:12" ht="18" customHeight="1" x14ac:dyDescent="0.25">
      <c r="C24" s="165"/>
      <c r="D24" s="756" t="str">
        <f>'TIANGUE Y RASTRO'!C29</f>
        <v>JEFE DE DESARROLLO HUMANO</v>
      </c>
      <c r="E24" s="756"/>
      <c r="F24" s="756"/>
      <c r="G24" s="357"/>
      <c r="H24" s="756" t="str">
        <f>'TIANGUE Y RASTRO'!G29</f>
        <v>TESORERO MPAL</v>
      </c>
      <c r="I24" s="756"/>
      <c r="J24" s="756"/>
      <c r="K24" s="374"/>
      <c r="L24" s="112"/>
    </row>
    <row r="25" spans="2:12" ht="14.25" x14ac:dyDescent="0.2">
      <c r="B25" s="3"/>
      <c r="C25" s="251"/>
      <c r="D25" s="373"/>
      <c r="E25" s="373"/>
      <c r="F25" s="373"/>
      <c r="G25" s="373"/>
      <c r="H25" s="373"/>
      <c r="I25" s="373"/>
      <c r="J25" s="373"/>
      <c r="K25" s="3"/>
      <c r="L25" s="119"/>
    </row>
    <row r="26" spans="2:12" ht="14.25" x14ac:dyDescent="0.2">
      <c r="B26" s="3"/>
      <c r="C26" s="251"/>
      <c r="D26" s="373"/>
      <c r="E26" s="373"/>
      <c r="F26" s="373"/>
      <c r="G26" s="373"/>
      <c r="H26" s="373"/>
      <c r="I26" s="373"/>
      <c r="J26" s="373"/>
      <c r="K26" s="3"/>
      <c r="L26" s="119"/>
    </row>
    <row r="27" spans="2:12" x14ac:dyDescent="0.2">
      <c r="B27" s="5"/>
      <c r="C27" s="249"/>
      <c r="D27" s="264"/>
      <c r="E27" s="264"/>
      <c r="F27" s="264"/>
      <c r="G27" s="264"/>
      <c r="H27" s="264"/>
      <c r="I27" s="264"/>
      <c r="J27" s="264"/>
      <c r="K27" s="5"/>
    </row>
  </sheetData>
  <mergeCells count="3">
    <mergeCell ref="B5:K5"/>
    <mergeCell ref="B7:K7"/>
    <mergeCell ref="B16:C16"/>
  </mergeCells>
  <pageMargins left="0.25" right="0.25" top="0.75" bottom="0.75" header="0.3" footer="0.3"/>
  <pageSetup paperSize="5" scale="5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TIANGUE Y RASTRO</vt:lpstr>
      <vt:lpstr>AIP</vt:lpstr>
      <vt:lpstr>POLICIA1</vt:lpstr>
      <vt:lpstr>POLICIAS 2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2019-04-08T17:11:07Z</cp:lastPrinted>
  <dcterms:created xsi:type="dcterms:W3CDTF">2002-01-15T14:42:07Z</dcterms:created>
  <dcterms:modified xsi:type="dcterms:W3CDTF">2020-03-12T14:42:00Z</dcterms:modified>
</cp:coreProperties>
</file>