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LISON 2019 A\PLANILLA PARA ACESSO2019\JOSEPH  NUEVA 2019\FEBRERO\"/>
    </mc:Choice>
  </mc:AlternateContent>
  <xr:revisionPtr revIDLastSave="0" documentId="13_ncr:1_{ED97FECD-0D8F-4330-A0B6-3B45ED4CE12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ESPACHO" sheetId="17" r:id="rId1"/>
    <sheet name="GERENCIA GRAL" sheetId="120" r:id="rId2"/>
    <sheet name="CONTABILIDAD" sheetId="107" r:id="rId3"/>
    <sheet name="DESARROLLO HNO" sheetId="105" r:id="rId4"/>
    <sheet name="UATM" sheetId="108" r:id="rId5"/>
    <sheet name="REG." sheetId="109" r:id="rId6"/>
    <sheet name="MERC.MLES" sheetId="121" r:id="rId7"/>
    <sheet name="TIANGUE Y RASTRO" sheetId="7" r:id="rId8"/>
    <sheet name="AIP" sheetId="112" r:id="rId9"/>
    <sheet name="POLICIAS 2" sheetId="114" r:id="rId10"/>
    <sheet name="POLICIA1" sheetId="113" r:id="rId11"/>
    <sheet name="SERVICIOS GENERALES" sheetId="115" r:id="rId12"/>
    <sheet name="ASEO 1" sheetId="9" r:id="rId13"/>
    <sheet name="CENTRO DE FORMACION " sheetId="117" r:id="rId14"/>
    <sheet name="GESTION T." sheetId="118" r:id="rId15"/>
    <sheet name="UNIDAD JURIDICA" sheetId="160" r:id="rId16"/>
    <sheet name="CONTRATO" sheetId="159" r:id="rId17"/>
    <sheet name="CONTRATO NUEVO" sheetId="163" r:id="rId18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163" l="1"/>
  <c r="I12" i="163"/>
  <c r="G12" i="163"/>
  <c r="F12" i="163"/>
  <c r="E12" i="163"/>
  <c r="D12" i="163"/>
  <c r="L14" i="159"/>
  <c r="K14" i="159"/>
  <c r="L8" i="159"/>
  <c r="K8" i="159"/>
  <c r="I8" i="159"/>
  <c r="H8" i="159"/>
  <c r="G8" i="159"/>
  <c r="F8" i="159"/>
  <c r="E8" i="159"/>
  <c r="D8" i="159"/>
  <c r="I14" i="159"/>
  <c r="D14" i="159"/>
  <c r="L17" i="160"/>
  <c r="K17" i="160"/>
  <c r="J17" i="160"/>
  <c r="H17" i="160"/>
  <c r="G17" i="160"/>
  <c r="F17" i="160"/>
  <c r="E17" i="160"/>
  <c r="D17" i="160"/>
  <c r="J11" i="118"/>
  <c r="J9" i="118"/>
  <c r="J8" i="118"/>
  <c r="J7" i="118"/>
  <c r="I12" i="118"/>
  <c r="H12" i="118"/>
  <c r="F12" i="118"/>
  <c r="E12" i="118"/>
  <c r="D12" i="118"/>
  <c r="K19" i="117"/>
  <c r="F19" i="117"/>
  <c r="E19" i="117"/>
  <c r="D19" i="117"/>
  <c r="I15" i="9"/>
  <c r="H9" i="9"/>
  <c r="H6" i="9"/>
  <c r="H15" i="9" s="1"/>
  <c r="G15" i="9"/>
  <c r="F15" i="9"/>
  <c r="E15" i="9"/>
  <c r="D15" i="9"/>
  <c r="L20" i="115"/>
  <c r="K20" i="115"/>
  <c r="J20" i="115"/>
  <c r="I20" i="115"/>
  <c r="H20" i="115"/>
  <c r="G20" i="115"/>
  <c r="E20" i="115"/>
  <c r="D20" i="115"/>
  <c r="I11" i="113"/>
  <c r="I10" i="113"/>
  <c r="I9" i="113"/>
  <c r="I8" i="113"/>
  <c r="I7" i="113"/>
  <c r="I6" i="113"/>
  <c r="I16" i="113"/>
  <c r="H16" i="113"/>
  <c r="G16" i="113"/>
  <c r="F16" i="113"/>
  <c r="E16" i="113"/>
  <c r="D16" i="113"/>
  <c r="H17" i="114"/>
  <c r="C17" i="114"/>
  <c r="H16" i="114"/>
  <c r="H15" i="114"/>
  <c r="H14" i="114"/>
  <c r="H13" i="114"/>
  <c r="H12" i="114"/>
  <c r="H11" i="114"/>
  <c r="H10" i="114"/>
  <c r="H9" i="114"/>
  <c r="H8" i="114"/>
  <c r="H7" i="114"/>
  <c r="H6" i="114"/>
  <c r="D13" i="112"/>
  <c r="J20" i="7"/>
  <c r="I20" i="7"/>
  <c r="H20" i="7"/>
  <c r="G20" i="7"/>
  <c r="F20" i="7"/>
  <c r="E20" i="7"/>
  <c r="D20" i="7"/>
  <c r="H10" i="121"/>
  <c r="G10" i="121"/>
  <c r="F10" i="121"/>
  <c r="E10" i="121"/>
  <c r="D10" i="121"/>
  <c r="J11" i="109"/>
  <c r="H11" i="109"/>
  <c r="D11" i="109"/>
  <c r="J16" i="108"/>
  <c r="I16" i="108"/>
  <c r="D16" i="108"/>
  <c r="J7" i="109"/>
  <c r="I7" i="109"/>
  <c r="I6" i="109"/>
  <c r="I5" i="109"/>
  <c r="G11" i="109"/>
  <c r="F11" i="109"/>
  <c r="E11" i="109"/>
  <c r="H16" i="108"/>
  <c r="F16" i="108"/>
  <c r="J14" i="108"/>
  <c r="D14" i="108"/>
  <c r="J21" i="107"/>
  <c r="I21" i="107"/>
  <c r="D21" i="107"/>
  <c r="J10" i="107"/>
  <c r="H21" i="107"/>
  <c r="G21" i="107"/>
  <c r="F21" i="107"/>
  <c r="E21" i="107"/>
  <c r="K11" i="120"/>
  <c r="J11" i="120"/>
  <c r="I11" i="120"/>
  <c r="H11" i="120"/>
  <c r="G11" i="120"/>
  <c r="F11" i="120"/>
  <c r="E11" i="120"/>
  <c r="D11" i="120"/>
  <c r="J13" i="17"/>
  <c r="D13" i="17"/>
  <c r="D22" i="163"/>
  <c r="I18" i="163"/>
  <c r="I17" i="163"/>
  <c r="D18" i="163"/>
  <c r="D17" i="163"/>
  <c r="H27" i="159"/>
  <c r="H26" i="159"/>
  <c r="D27" i="159"/>
  <c r="D26" i="159"/>
  <c r="K21" i="159"/>
  <c r="K20" i="159"/>
  <c r="F21" i="159"/>
  <c r="F20" i="159"/>
  <c r="C21" i="159"/>
  <c r="C20" i="159"/>
  <c r="H14" i="159"/>
  <c r="G14" i="159"/>
  <c r="F14" i="159"/>
  <c r="E14" i="159"/>
  <c r="L9" i="160"/>
  <c r="K9" i="160"/>
  <c r="L5" i="160"/>
  <c r="K5" i="160"/>
  <c r="J5" i="160"/>
  <c r="F5" i="160"/>
  <c r="E5" i="160"/>
  <c r="D5" i="160"/>
  <c r="D9" i="160"/>
  <c r="D11" i="160"/>
  <c r="D13" i="160"/>
  <c r="D15" i="160"/>
  <c r="I6" i="7"/>
  <c r="H9" i="121"/>
  <c r="H8" i="121"/>
  <c r="H7" i="121"/>
  <c r="H6" i="121"/>
  <c r="H5" i="121"/>
  <c r="J6" i="108"/>
  <c r="D6" i="108"/>
  <c r="K14" i="108"/>
  <c r="I14" i="108"/>
  <c r="H14" i="108"/>
  <c r="G14" i="108"/>
  <c r="F14" i="108"/>
  <c r="E14" i="108"/>
  <c r="J13" i="105"/>
  <c r="J12" i="105"/>
  <c r="J11" i="105"/>
  <c r="J9" i="105"/>
  <c r="J8" i="105"/>
  <c r="J7" i="105"/>
  <c r="J16" i="105"/>
  <c r="I16" i="105"/>
  <c r="H16" i="105"/>
  <c r="G16" i="105"/>
  <c r="F16" i="105"/>
  <c r="E16" i="105"/>
  <c r="D16" i="105"/>
  <c r="K9" i="120"/>
  <c r="K6" i="120"/>
  <c r="J10" i="120"/>
  <c r="J9" i="120"/>
  <c r="J8" i="120"/>
  <c r="J7" i="120"/>
  <c r="J6" i="120"/>
  <c r="K13" i="17"/>
  <c r="I13" i="17"/>
  <c r="H13" i="17"/>
  <c r="G13" i="17"/>
  <c r="F13" i="17"/>
  <c r="E13" i="17"/>
  <c r="K12" i="17"/>
  <c r="K11" i="17"/>
  <c r="K9" i="17"/>
  <c r="J12" i="17"/>
  <c r="J11" i="17"/>
  <c r="J9" i="17"/>
  <c r="F27" i="160"/>
  <c r="F26" i="160"/>
  <c r="C27" i="160"/>
  <c r="C26" i="160"/>
  <c r="L23" i="160"/>
  <c r="L22" i="160"/>
  <c r="F23" i="160"/>
  <c r="F22" i="160"/>
  <c r="C23" i="160"/>
  <c r="C22" i="160"/>
  <c r="F15" i="118"/>
  <c r="F14" i="118"/>
  <c r="C15" i="118"/>
  <c r="C14" i="118"/>
  <c r="F23" i="117"/>
  <c r="F22" i="117"/>
  <c r="C23" i="117"/>
  <c r="C22" i="117"/>
  <c r="H29" i="115"/>
  <c r="H28" i="115"/>
  <c r="C29" i="115"/>
  <c r="C28" i="115"/>
  <c r="K24" i="115"/>
  <c r="K23" i="115"/>
  <c r="G24" i="115"/>
  <c r="G23" i="115"/>
  <c r="C24" i="115"/>
  <c r="C23" i="115"/>
  <c r="E27" i="114"/>
  <c r="E26" i="114"/>
  <c r="B27" i="114"/>
  <c r="B26" i="114"/>
  <c r="I22" i="114"/>
  <c r="I21" i="114"/>
  <c r="E22" i="114"/>
  <c r="E21" i="114"/>
  <c r="B22" i="114"/>
  <c r="B21" i="114"/>
  <c r="C24" i="113"/>
  <c r="C23" i="113"/>
  <c r="I20" i="113"/>
  <c r="I19" i="113"/>
  <c r="E20" i="113"/>
  <c r="E19" i="113"/>
  <c r="C20" i="113"/>
  <c r="C19" i="113"/>
  <c r="J18" i="112"/>
  <c r="J17" i="112"/>
  <c r="F18" i="112"/>
  <c r="F17" i="112"/>
  <c r="C18" i="112"/>
  <c r="C17" i="112"/>
  <c r="G28" i="7"/>
  <c r="G29" i="7"/>
  <c r="C29" i="7"/>
  <c r="C28" i="7"/>
  <c r="I24" i="7"/>
  <c r="I23" i="7"/>
  <c r="F24" i="7"/>
  <c r="F23" i="7"/>
  <c r="C24" i="7"/>
  <c r="C23" i="7"/>
  <c r="I15" i="121"/>
  <c r="I14" i="121"/>
  <c r="F15" i="121"/>
  <c r="F14" i="121"/>
  <c r="C14" i="121"/>
  <c r="C13" i="121"/>
  <c r="C21" i="109"/>
  <c r="C20" i="109"/>
  <c r="F21" i="109"/>
  <c r="F20" i="109"/>
  <c r="J16" i="109"/>
  <c r="J15" i="109"/>
  <c r="F16" i="109"/>
  <c r="F15" i="109"/>
  <c r="C16" i="109"/>
  <c r="C15" i="109"/>
  <c r="G26" i="108"/>
  <c r="F25" i="108"/>
  <c r="C26" i="108"/>
  <c r="C25" i="108"/>
  <c r="I21" i="108"/>
  <c r="I20" i="108"/>
  <c r="E21" i="108"/>
  <c r="E20" i="108"/>
  <c r="C21" i="108"/>
  <c r="C20" i="108"/>
  <c r="G27" i="105"/>
  <c r="G26" i="105"/>
  <c r="C27" i="105"/>
  <c r="C26" i="105"/>
  <c r="K21" i="105"/>
  <c r="K20" i="105"/>
  <c r="G21" i="105"/>
  <c r="G20" i="105"/>
  <c r="C21" i="105"/>
  <c r="C20" i="105"/>
  <c r="D3" i="159"/>
  <c r="E2" i="160"/>
  <c r="E3" i="118"/>
  <c r="E2" i="117"/>
  <c r="D2" i="9"/>
  <c r="D1" i="109"/>
  <c r="D1" i="121" s="1"/>
  <c r="B2" i="7" s="1"/>
  <c r="D2" i="108"/>
  <c r="D6" i="107"/>
  <c r="D2" i="120"/>
  <c r="J29" i="107"/>
  <c r="H26" i="107"/>
  <c r="C25" i="107"/>
  <c r="H21" i="120"/>
  <c r="F31" i="107" s="1"/>
  <c r="H20" i="120"/>
  <c r="F30" i="107" s="1"/>
  <c r="D21" i="120"/>
  <c r="C31" i="107" s="1"/>
  <c r="D20" i="120"/>
  <c r="C30" i="107" s="1"/>
  <c r="K16" i="120"/>
  <c r="J30" i="107" s="1"/>
  <c r="K15" i="120"/>
  <c r="G16" i="120"/>
  <c r="G15" i="120"/>
  <c r="H25" i="107" s="1"/>
  <c r="C16" i="120"/>
  <c r="C26" i="107" s="1"/>
  <c r="C15" i="120"/>
  <c r="J12" i="118" l="1"/>
  <c r="I11" i="109"/>
  <c r="I7" i="114"/>
  <c r="I15" i="114"/>
  <c r="I16" i="114"/>
  <c r="D17" i="114"/>
  <c r="K12" i="115"/>
  <c r="L12" i="115" s="1"/>
  <c r="I11" i="107"/>
  <c r="J11" i="107" s="1"/>
  <c r="I14" i="113"/>
  <c r="J14" i="113" s="1"/>
  <c r="I13" i="113"/>
  <c r="J13" i="113"/>
  <c r="H11" i="9"/>
  <c r="I11" i="9"/>
  <c r="G6" i="121"/>
  <c r="J5" i="109" l="1"/>
  <c r="J6" i="109"/>
  <c r="I9" i="109"/>
  <c r="J9" i="109" s="1"/>
  <c r="I10" i="109"/>
  <c r="J10" i="109" s="1"/>
  <c r="I8" i="163" l="1"/>
  <c r="K7" i="159"/>
  <c r="K6" i="160"/>
  <c r="L6" i="160" s="1"/>
  <c r="J6" i="117"/>
  <c r="H7" i="9"/>
  <c r="I7" i="9" s="1"/>
  <c r="H14" i="9"/>
  <c r="K15" i="115"/>
  <c r="K14" i="115"/>
  <c r="K9" i="115"/>
  <c r="G8" i="121"/>
  <c r="G9" i="121"/>
  <c r="H10" i="9" l="1"/>
  <c r="I10" i="9" s="1"/>
  <c r="K11" i="159" l="1"/>
  <c r="L11" i="159" s="1"/>
  <c r="J14" i="105" l="1"/>
  <c r="K14" i="105" s="1"/>
  <c r="J15" i="105"/>
  <c r="K15" i="105" s="1"/>
  <c r="G7" i="121"/>
  <c r="G5" i="121"/>
  <c r="I12" i="112"/>
  <c r="J12" i="112" s="1"/>
  <c r="I11" i="112"/>
  <c r="J11" i="112" s="1"/>
  <c r="I10" i="112"/>
  <c r="J10" i="112" s="1"/>
  <c r="I9" i="112"/>
  <c r="J9" i="112" s="1"/>
  <c r="I8" i="112"/>
  <c r="J8" i="112" s="1"/>
  <c r="I7" i="112"/>
  <c r="J7" i="112" s="1"/>
  <c r="H13" i="112"/>
  <c r="G13" i="112"/>
  <c r="F13" i="112"/>
  <c r="E13" i="112"/>
  <c r="I11" i="163"/>
  <c r="J11" i="163" s="1"/>
  <c r="I10" i="163"/>
  <c r="J10" i="163" l="1"/>
  <c r="H12" i="163" l="1"/>
  <c r="J8" i="163" l="1"/>
  <c r="I9" i="9"/>
  <c r="I5" i="112"/>
  <c r="J5" i="112" l="1"/>
  <c r="J13" i="112" s="1"/>
  <c r="I13" i="112"/>
  <c r="K10" i="160" l="1"/>
  <c r="K7" i="160"/>
  <c r="L10" i="160" l="1"/>
  <c r="K9" i="105" l="1"/>
  <c r="G5" i="160" l="1"/>
  <c r="H5" i="160"/>
  <c r="I5" i="160"/>
  <c r="K8" i="160"/>
  <c r="E9" i="160"/>
  <c r="F9" i="160"/>
  <c r="G9" i="160"/>
  <c r="H9" i="160"/>
  <c r="I9" i="160"/>
  <c r="J9" i="160"/>
  <c r="E11" i="160"/>
  <c r="F11" i="160"/>
  <c r="G11" i="160"/>
  <c r="H11" i="160"/>
  <c r="I11" i="160"/>
  <c r="J11" i="160"/>
  <c r="K12" i="160"/>
  <c r="L12" i="160" s="1"/>
  <c r="E13" i="160"/>
  <c r="F13" i="160"/>
  <c r="G13" i="160"/>
  <c r="H13" i="160"/>
  <c r="I13" i="160"/>
  <c r="J13" i="160"/>
  <c r="K14" i="160"/>
  <c r="K13" i="160" s="1"/>
  <c r="E15" i="160"/>
  <c r="F15" i="160"/>
  <c r="G15" i="160"/>
  <c r="H15" i="160"/>
  <c r="I15" i="160"/>
  <c r="J15" i="160"/>
  <c r="K16" i="160"/>
  <c r="L16" i="160" s="1"/>
  <c r="D6" i="159"/>
  <c r="E6" i="159"/>
  <c r="F6" i="159"/>
  <c r="G6" i="159"/>
  <c r="H6" i="159"/>
  <c r="I6" i="159"/>
  <c r="J6" i="159"/>
  <c r="J8" i="159"/>
  <c r="K9" i="159"/>
  <c r="L9" i="159" s="1"/>
  <c r="K13" i="159"/>
  <c r="L8" i="160" l="1"/>
  <c r="I17" i="160"/>
  <c r="J14" i="159"/>
  <c r="K6" i="159"/>
  <c r="L11" i="160"/>
  <c r="L13" i="159"/>
  <c r="L7" i="159"/>
  <c r="L15" i="160"/>
  <c r="L7" i="160"/>
  <c r="L14" i="160"/>
  <c r="K15" i="160"/>
  <c r="K11" i="160"/>
  <c r="L13" i="160" l="1"/>
  <c r="L6" i="159"/>
  <c r="I6" i="108" l="1"/>
  <c r="H6" i="108"/>
  <c r="G6" i="108"/>
  <c r="J15" i="108"/>
  <c r="J8" i="108"/>
  <c r="J7" i="108"/>
  <c r="I14" i="9" l="1"/>
  <c r="H13" i="9"/>
  <c r="I13" i="9" s="1"/>
  <c r="I7" i="7" l="1"/>
  <c r="J7" i="7" s="1"/>
  <c r="I9" i="7" l="1"/>
  <c r="J9" i="7" s="1"/>
  <c r="I10" i="7"/>
  <c r="I15" i="7"/>
  <c r="I12" i="7"/>
  <c r="J12" i="7" s="1"/>
  <c r="I19" i="7" l="1"/>
  <c r="J19" i="7" s="1"/>
  <c r="I17" i="7"/>
  <c r="I16" i="7"/>
  <c r="I14" i="7"/>
  <c r="I13" i="7"/>
  <c r="H8" i="9" l="1"/>
  <c r="I8" i="9" s="1"/>
  <c r="K11" i="118" l="1"/>
  <c r="K7" i="118"/>
  <c r="I6" i="114"/>
  <c r="E17" i="114"/>
  <c r="J6" i="113"/>
  <c r="I6" i="9" l="1"/>
  <c r="I8" i="114" l="1"/>
  <c r="K7" i="108" l="1"/>
  <c r="J9" i="108"/>
  <c r="K9" i="108" s="1"/>
  <c r="K8" i="108"/>
  <c r="J10" i="108"/>
  <c r="K10" i="108" s="1"/>
  <c r="J11" i="108"/>
  <c r="J12" i="108"/>
  <c r="K12" i="108" s="1"/>
  <c r="J13" i="108"/>
  <c r="K13" i="108" s="1"/>
  <c r="J7" i="113"/>
  <c r="I15" i="113"/>
  <c r="J15" i="113" s="1"/>
  <c r="E6" i="108"/>
  <c r="G16" i="108"/>
  <c r="F6" i="108"/>
  <c r="I20" i="107"/>
  <c r="J20" i="107" s="1"/>
  <c r="K12" i="105"/>
  <c r="K13" i="105"/>
  <c r="K8" i="105"/>
  <c r="K11" i="115"/>
  <c r="L11" i="115" s="1"/>
  <c r="I10" i="107"/>
  <c r="K8" i="118"/>
  <c r="K6" i="117"/>
  <c r="K10" i="120"/>
  <c r="K8" i="120"/>
  <c r="K7" i="120"/>
  <c r="K18" i="115"/>
  <c r="L18" i="115" s="1"/>
  <c r="F20" i="115"/>
  <c r="J8" i="113"/>
  <c r="J9" i="113"/>
  <c r="J10" i="113"/>
  <c r="J11" i="113"/>
  <c r="I12" i="113"/>
  <c r="J12" i="113" s="1"/>
  <c r="I19" i="117"/>
  <c r="H19" i="117"/>
  <c r="G19" i="117"/>
  <c r="J17" i="7"/>
  <c r="J16" i="7"/>
  <c r="J18" i="117"/>
  <c r="K18" i="117" s="1"/>
  <c r="J17" i="117"/>
  <c r="K17" i="117" s="1"/>
  <c r="J16" i="117"/>
  <c r="K16" i="117" s="1"/>
  <c r="J12" i="117"/>
  <c r="K12" i="117" s="1"/>
  <c r="J11" i="117"/>
  <c r="K11" i="117" s="1"/>
  <c r="J10" i="117"/>
  <c r="K10" i="117" s="1"/>
  <c r="J9" i="117"/>
  <c r="K9" i="117" s="1"/>
  <c r="J8" i="117"/>
  <c r="K8" i="117" s="1"/>
  <c r="J7" i="117"/>
  <c r="K7" i="117" s="1"/>
  <c r="H12" i="9"/>
  <c r="I12" i="9" s="1"/>
  <c r="K19" i="115"/>
  <c r="L19" i="115" s="1"/>
  <c r="K17" i="115"/>
  <c r="L17" i="115" s="1"/>
  <c r="K16" i="115"/>
  <c r="L16" i="115" s="1"/>
  <c r="L15" i="115"/>
  <c r="L14" i="115"/>
  <c r="K10" i="115"/>
  <c r="L10" i="115" s="1"/>
  <c r="L9" i="115"/>
  <c r="I14" i="114"/>
  <c r="I13" i="114"/>
  <c r="I12" i="114"/>
  <c r="I11" i="114"/>
  <c r="I10" i="114"/>
  <c r="G17" i="114"/>
  <c r="F17" i="114"/>
  <c r="J15" i="7"/>
  <c r="J14" i="7"/>
  <c r="J13" i="7"/>
  <c r="J10" i="7"/>
  <c r="I19" i="107"/>
  <c r="J19" i="107" s="1"/>
  <c r="I18" i="107"/>
  <c r="J18" i="107" s="1"/>
  <c r="I17" i="107"/>
  <c r="J17" i="107" s="1"/>
  <c r="I16" i="107"/>
  <c r="J16" i="107" s="1"/>
  <c r="I15" i="107"/>
  <c r="J15" i="107" s="1"/>
  <c r="I14" i="107"/>
  <c r="J14" i="107" s="1"/>
  <c r="I12" i="107"/>
  <c r="J12" i="107" s="1"/>
  <c r="K9" i="118"/>
  <c r="G12" i="118"/>
  <c r="E14" i="117"/>
  <c r="I5" i="114"/>
  <c r="H5" i="114"/>
  <c r="J6" i="7"/>
  <c r="K12" i="118" l="1"/>
  <c r="J16" i="113"/>
  <c r="E16" i="108"/>
  <c r="I9" i="114"/>
  <c r="I17" i="114" s="1"/>
  <c r="J14" i="117"/>
  <c r="K14" i="117" s="1"/>
  <c r="K7" i="105"/>
  <c r="K11" i="108"/>
  <c r="K11" i="105"/>
  <c r="K15" i="108"/>
  <c r="K16" i="105" l="1"/>
  <c r="J19" i="117"/>
  <c r="K6" i="108"/>
  <c r="K16" i="108" l="1"/>
</calcChain>
</file>

<file path=xl/sharedStrings.xml><?xml version="1.0" encoding="utf-8"?>
<sst xmlns="http://schemas.openxmlformats.org/spreadsheetml/2006/main" count="459" uniqueCount="203">
  <si>
    <t>INPEP</t>
  </si>
  <si>
    <t>CARGO</t>
  </si>
  <si>
    <t>I S S S</t>
  </si>
  <si>
    <t>AGEPYM</t>
  </si>
  <si>
    <t>RENTA</t>
  </si>
  <si>
    <t>CRECER</t>
  </si>
  <si>
    <t>AUDITORIA INTERNA</t>
  </si>
  <si>
    <t>ISSS</t>
  </si>
  <si>
    <t xml:space="preserve">F I R M A S </t>
  </si>
  <si>
    <t xml:space="preserve">TOTAL. . . . . . . . . . . . . . . . . . . . . </t>
  </si>
  <si>
    <t xml:space="preserve">                 </t>
  </si>
  <si>
    <t>IPSFA</t>
  </si>
  <si>
    <t>TOTAL.............................................</t>
  </si>
  <si>
    <t>POLICIA MUNICIPAL</t>
  </si>
  <si>
    <t>#</t>
  </si>
  <si>
    <t>SUELDO  MENSUAL</t>
  </si>
  <si>
    <t xml:space="preserve">I S S S </t>
  </si>
  <si>
    <t>AFP´S CONFIA</t>
  </si>
  <si>
    <t>TOTAL DE DESCUENTO</t>
  </si>
  <si>
    <t>LIQUIDO  A  PAGAR</t>
  </si>
  <si>
    <t>FIRMA</t>
  </si>
  <si>
    <t>AFP´S CRECER</t>
  </si>
  <si>
    <t>SUELDO MENSUAL</t>
  </si>
  <si>
    <t>AFP´S  CRECER</t>
  </si>
  <si>
    <t>TOTAL DE DESC.</t>
  </si>
  <si>
    <t>FIRMAS</t>
  </si>
  <si>
    <t>TOTAL  DE   DESC.</t>
  </si>
  <si>
    <t>LIQUIDO  A   PAGAR</t>
  </si>
  <si>
    <t>CONTABILIDAD</t>
  </si>
  <si>
    <t xml:space="preserve">CARGO   </t>
  </si>
  <si>
    <t xml:space="preserve">LIQUIDO A PAGAR </t>
  </si>
  <si>
    <t>REGISTRO DEL ESTADO FAMILIAR</t>
  </si>
  <si>
    <t>Policia Mpal</t>
  </si>
  <si>
    <t>SCOTIBANK</t>
  </si>
  <si>
    <t>GERENCIA GENERAL</t>
  </si>
  <si>
    <t>TESORERIA MUNICIPAL</t>
  </si>
  <si>
    <t>Confrontadora</t>
  </si>
  <si>
    <t>Instructora de Cosmetologia</t>
  </si>
  <si>
    <t>Concerje</t>
  </si>
  <si>
    <t>DESARROLLO HUMANO</t>
  </si>
  <si>
    <t>GESTION TERRITORIAL Y ORGANIZACIÓN COMUNITARIA</t>
  </si>
  <si>
    <t>MERCADOS MUNICIPALES</t>
  </si>
  <si>
    <t xml:space="preserve"> UNIDAD DE ADQUISICIONES Y CONTRATACIONES, UACI</t>
  </si>
  <si>
    <t xml:space="preserve"> $        -  </t>
  </si>
  <si>
    <t xml:space="preserve"> $          -  </t>
  </si>
  <si>
    <t xml:space="preserve"> Delegado Contravencional </t>
  </si>
  <si>
    <t>................................</t>
  </si>
  <si>
    <t>Contadora Municipal</t>
  </si>
  <si>
    <t>Motorista de Camión Recolector</t>
  </si>
  <si>
    <t>Instructora de Corte y Confección</t>
  </si>
  <si>
    <t>Guarda Parques</t>
  </si>
  <si>
    <t>Policia Municipal</t>
  </si>
  <si>
    <t xml:space="preserve"> </t>
  </si>
  <si>
    <t xml:space="preserve">Asistente </t>
  </si>
  <si>
    <t>AFP"S CRECER</t>
  </si>
  <si>
    <t>AFP CRECER</t>
  </si>
  <si>
    <t>TOTAL...........................................................................</t>
  </si>
  <si>
    <t>……………………………</t>
  </si>
  <si>
    <t>……………………………..</t>
  </si>
  <si>
    <t>Instructora de Informatica</t>
  </si>
  <si>
    <t>DESC. LLEGADAS TARD./SEPT./2016</t>
  </si>
  <si>
    <t>ACESSO A LA INFORMACION PUBLICA Y ARCHIVO INTITUCIONAL</t>
  </si>
  <si>
    <t>…………………………………</t>
  </si>
  <si>
    <t xml:space="preserve"> $           -  </t>
  </si>
  <si>
    <t>Auditora Interna</t>
  </si>
  <si>
    <t xml:space="preserve"> Motorista </t>
  </si>
  <si>
    <t>...................</t>
  </si>
  <si>
    <t>.........................</t>
  </si>
  <si>
    <t>DESPACHO MUNICIPAL</t>
  </si>
  <si>
    <t xml:space="preserve">Tecnico </t>
  </si>
  <si>
    <t>POLICIA MUNCIPAL</t>
  </si>
  <si>
    <t>ASEO Y ORNATO PUBLICO</t>
  </si>
  <si>
    <t xml:space="preserve">COMUNICACIONES </t>
  </si>
  <si>
    <t>RECURSOS NATURALES Y GESTION AMBIENTAL</t>
  </si>
  <si>
    <t>....................</t>
  </si>
  <si>
    <t xml:space="preserve">Encargado de  Recuperacion de Mora </t>
  </si>
  <si>
    <t>Jefa</t>
  </si>
  <si>
    <t>Auxiliar de Mantenimiento General</t>
  </si>
  <si>
    <t xml:space="preserve">Jefe </t>
  </si>
  <si>
    <t xml:space="preserve">Motorista </t>
  </si>
  <si>
    <t>Cajera</t>
  </si>
  <si>
    <t>Auxiliar</t>
  </si>
  <si>
    <t>Asistente</t>
  </si>
  <si>
    <t>…………………</t>
  </si>
  <si>
    <t>Promotora de Fomento al Emprendurismo</t>
  </si>
  <si>
    <t>CEMENTERIOS MUNICIPALES</t>
  </si>
  <si>
    <t>Digitadora</t>
  </si>
  <si>
    <t>Administador</t>
  </si>
  <si>
    <t>Panteonero</t>
  </si>
  <si>
    <t>………………………</t>
  </si>
  <si>
    <t>AFPS CRECER</t>
  </si>
  <si>
    <t>Tesorero Municipal</t>
  </si>
  <si>
    <t>Jefe de UACI</t>
  </si>
  <si>
    <t>ASEO  Y ORNATO PUBLICO</t>
  </si>
  <si>
    <t>Instrutora de Panaderia y Cocina</t>
  </si>
  <si>
    <t>Motorista del camion Recolector</t>
  </si>
  <si>
    <t>Motorista del Camion Recolector</t>
  </si>
  <si>
    <t>Gestor de Mora Judicial</t>
  </si>
  <si>
    <t>UATM, CIFRA: 18-9319-1-0102-2-000-51201</t>
  </si>
  <si>
    <t>Asistente   del Rastro Mpal.</t>
  </si>
  <si>
    <t>UNIDAD CONTRAVENCIONAL MUNICIPAL</t>
  </si>
  <si>
    <t>0202  POLICIA MUNICIPAL</t>
  </si>
  <si>
    <t>MANTENIMIENTO  GENERALES</t>
  </si>
  <si>
    <t>Recepcionista</t>
  </si>
  <si>
    <t>Asistente UACI</t>
  </si>
  <si>
    <t>Resposable Ctas Corriente</t>
  </si>
  <si>
    <t>Inspector</t>
  </si>
  <si>
    <t>Responsable de Catastro Inmuebles</t>
  </si>
  <si>
    <t>Notificador UATM</t>
  </si>
  <si>
    <t>DESARROLLO URBANO</t>
  </si>
  <si>
    <t>Cobrador y Notificador  de Mercados</t>
  </si>
  <si>
    <t>Tecnico en Asistencia Turistica</t>
  </si>
  <si>
    <t>0202 UNIDAD DE LA MUJER; CENTRO DE FORMACION Y PRODUCCION DE LA MUJER (CFPM)</t>
  </si>
  <si>
    <t>Asistente de Organización Comunitario (Comico Mpal)</t>
  </si>
  <si>
    <t>Asistente de Comunicaciones</t>
  </si>
  <si>
    <t>Asistente de Recursos Naturales y Gestion Ambiental</t>
  </si>
  <si>
    <t>Asistente de Arhivo Inst.</t>
  </si>
  <si>
    <t>........................</t>
  </si>
  <si>
    <t>Tecnico Encargado de Catastro Empresas</t>
  </si>
  <si>
    <t>Jefe de Desarrollo Humano</t>
  </si>
  <si>
    <t>Jefa de la Unidad de la Mujer</t>
  </si>
  <si>
    <t>Asistente de Gerencia</t>
  </si>
  <si>
    <t xml:space="preserve">TOTAL. . . . . . . . . . . . . . . . . . . . . . . . . . . . . . . . . . . . . . . . . . . . . </t>
  </si>
  <si>
    <t xml:space="preserve">TOTAL. . . . . . . . . . . . . . . . . . . . . . . . . . . . . . . </t>
  </si>
  <si>
    <t>EDUCACION CULTURA Y DEPORTES</t>
  </si>
  <si>
    <t>Encargada de Cementerio</t>
  </si>
  <si>
    <t>Encargado de Rastro y Tiangue Mpal.</t>
  </si>
  <si>
    <t>TIANGUE Y RASTRO</t>
  </si>
  <si>
    <r>
      <rPr>
        <sz val="8"/>
        <color indexed="8"/>
        <rFont val="Calibri"/>
        <family val="2"/>
      </rPr>
      <t xml:space="preserve">CIFRA PRESUP: 18-9319-1-01-02-2-000-51101  </t>
    </r>
    <r>
      <rPr>
        <b/>
        <sz val="8"/>
        <color indexed="8"/>
        <rFont val="Calibri"/>
        <family val="2"/>
      </rPr>
      <t>UNIDAD  DE LA ADMINISTRACION TRIBUTARIA MUNICIPAL</t>
    </r>
  </si>
  <si>
    <t>SECRETARIO MUNICIPAL</t>
  </si>
  <si>
    <t>SECRETARIA  MUNICIPAL</t>
  </si>
  <si>
    <t>Juridico Municipal</t>
  </si>
  <si>
    <t xml:space="preserve">  UNIDAD JURIDICA</t>
  </si>
  <si>
    <t xml:space="preserve"> DIRECCION Y ADMINISTRACION SUPERIOR, DESPACHO MUNICIPAL 18-9319-1-0101-2-000-51201</t>
  </si>
  <si>
    <t>ALCALDE MUNICIPAL</t>
  </si>
  <si>
    <t xml:space="preserve"> DIRECCION Y ADMINISTRACION SUPERIOR, DESPACHO MUNICIPAL 18-9319-1-0101-2-000-51101</t>
  </si>
  <si>
    <t>Planificador</t>
  </si>
  <si>
    <t xml:space="preserve">GESTION TERRITORIAL Y ORGANIZACIÓN COMUNITARIA   </t>
  </si>
  <si>
    <t>Enc. De Informatica y Soporte Tecnico</t>
  </si>
  <si>
    <t>INFORMATICA Y SOPORTE TECNICO, Cifra: 18-9319-1-0202-2-000-51201</t>
  </si>
  <si>
    <t xml:space="preserve">  POLICIA MUNICIPAL19-9319-1-0202-2-000-51201</t>
  </si>
  <si>
    <t>Jefe de Aseo Publico y Ornato</t>
  </si>
  <si>
    <t>ASEO Y ORNATO PUBLICO 18-9319-1-0202-2-000-1-51101</t>
  </si>
  <si>
    <t>Asistente  de Sub Gerencia</t>
  </si>
  <si>
    <t>Sub-Gerente Operativo</t>
  </si>
  <si>
    <t>Gerente General</t>
  </si>
  <si>
    <t>GERENCIA GENERAL   18-9319-1-0101-2-000-1-51201</t>
  </si>
  <si>
    <t>Asistente de Deporte</t>
  </si>
  <si>
    <t>Responsable de Bodega</t>
  </si>
  <si>
    <t>Ordenanza de Polideportivo</t>
  </si>
  <si>
    <t>Encargado de Mantenimiento General</t>
  </si>
  <si>
    <t>Sub Jefe de Aseo Publico y Ornato</t>
  </si>
  <si>
    <t>Sub Jefa de la Unidad de la Mujer</t>
  </si>
  <si>
    <t>Psicologo</t>
  </si>
  <si>
    <t>Encargada de niñez y Adolec.</t>
  </si>
  <si>
    <t>Asistente de  Gestion Territorial y Org. Com.</t>
  </si>
  <si>
    <t>Encargada de Gestion Territorial y Organiz. Comunit.</t>
  </si>
  <si>
    <t>ASISTENTE DE SECRETARIA MUNICIPAL</t>
  </si>
  <si>
    <t>AFP'S CRECER</t>
  </si>
  <si>
    <t>JEFE</t>
  </si>
  <si>
    <t>RENTA 10%</t>
  </si>
  <si>
    <t xml:space="preserve">MOTORISTA </t>
  </si>
  <si>
    <t>19-9319-1-01-02-2-51201      EDUCACION CULTURA Y DEPORTES</t>
  </si>
  <si>
    <t>19-9319-1-01-02-2-51201     POLICIA MUNICIPAL</t>
  </si>
  <si>
    <t xml:space="preserve"> $             -  </t>
  </si>
  <si>
    <t>Responsable Presupuesto</t>
  </si>
  <si>
    <t>Motorista</t>
  </si>
  <si>
    <t>SR. HERNAN JOSE TORRES ROMERO</t>
  </si>
  <si>
    <t>SINDICO MUNICIPAL</t>
  </si>
  <si>
    <t>LICDO. NAHIN FERRUFINO BENITEZ</t>
  </si>
  <si>
    <t>ALCALDE MUNCIPAL</t>
  </si>
  <si>
    <t>LICDA. GLORIA ISABEL GONZALEZ VASQUEZ</t>
  </si>
  <si>
    <t>CONTADORA MUNICIPAL</t>
  </si>
  <si>
    <t xml:space="preserve">LCDA. CARINA PATRICIA FLORES </t>
  </si>
  <si>
    <t>JEFE DE DESARROLLO HUMANO</t>
  </si>
  <si>
    <t>SR. MARIO ALBERTO DIAZ</t>
  </si>
  <si>
    <t>TESORERO MUNICIPAL.</t>
  </si>
  <si>
    <t>PLANILLA DE SUELDO DEL MES DE FEBRERO 2019</t>
  </si>
  <si>
    <t>PLANILLA  DE MES DE FEBRERO 2019</t>
  </si>
  <si>
    <t>PLANILLA DE FEBRERO 2019</t>
  </si>
  <si>
    <t>PLANILLA DE SUELDO MES DE FEBRERO 2019</t>
  </si>
  <si>
    <t>PLANILLA DE SUELDO MES FEBRERO 2019</t>
  </si>
  <si>
    <t>PLANILLA DE SUELDO FEBRERO 2019</t>
  </si>
  <si>
    <t>LICDA. CARINA PATRICIA FLORES</t>
  </si>
  <si>
    <t>JEFA DE DESARROLLO HUMANO</t>
  </si>
  <si>
    <t>TESORERO MPAL.</t>
  </si>
  <si>
    <t xml:space="preserve">LICDA, CARINA PATRICIA FLORES </t>
  </si>
  <si>
    <t>SR. MARIO ALBELTO PAIZ</t>
  </si>
  <si>
    <t>SR.. MARIO ALBERTO PAIZ</t>
  </si>
  <si>
    <t>TESORERO MPAL</t>
  </si>
  <si>
    <t>PLANILLA  DE SARARIO DEL MES FEBRRO 2019</t>
  </si>
  <si>
    <t>SR. HERNAN TORRES ROMERO</t>
  </si>
  <si>
    <t>SINDICO MPAL</t>
  </si>
  <si>
    <t>LICDO. NAHIN ARNELGE FERRUFINO BENITEZ</t>
  </si>
  <si>
    <t>LICDA. GLORIA ISABEL GONZALEZ</t>
  </si>
  <si>
    <t>CARINA PATRICIA FLORES</t>
  </si>
  <si>
    <t>TESORERO MUNICIPAL</t>
  </si>
  <si>
    <t>CONTADORA MPAL.</t>
  </si>
  <si>
    <t>LICDA. CARINA PATRICIA FLORES VASQUEZ</t>
  </si>
  <si>
    <t>CONTADORA MUNICIPAL.</t>
  </si>
  <si>
    <t>SR. MARIO ALBERTO  DIAZ</t>
  </si>
  <si>
    <t xml:space="preserve">CARINA PATRICIA FLORES </t>
  </si>
  <si>
    <t>HERNAN JOSE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</si>
</sst>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¢&quot;* #,##0.00_);_(&quot;¢&quot;* \(#,##0.00\);_(&quot;¢&quot;* &quot;-&quot;??_);_(@_)"/>
    <numFmt numFmtId="165" formatCode="_([$$-409]* #,##0.00_);_([$$-409]* \(#,##0.00\);_([$$-409]* &quot;-&quot;??_);_(@_)"/>
    <numFmt numFmtId="166" formatCode="_-[$$-440A]* #,##0.00_-;\-[$$-440A]* #,##0.00_-;_-[$$-440A]* &quot;-&quot;??_-;_-@_-"/>
  </numFmts>
  <fonts count="14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7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7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u/>
      <sz val="10"/>
      <name val="Calibri"/>
      <family val="2"/>
    </font>
    <font>
      <sz val="12"/>
      <name val="Calibri"/>
      <family val="2"/>
    </font>
    <font>
      <sz val="11"/>
      <name val="Arial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13"/>
      <name val="Calibri"/>
      <family val="2"/>
    </font>
    <font>
      <b/>
      <sz val="11"/>
      <name val="Arial"/>
      <family val="2"/>
    </font>
    <font>
      <b/>
      <u/>
      <sz val="11"/>
      <name val="Calibri"/>
      <family val="2"/>
    </font>
    <font>
      <b/>
      <u/>
      <sz val="11"/>
      <name val="Arial"/>
      <family val="2"/>
    </font>
    <font>
      <sz val="10"/>
      <name val="Calibri"/>
      <family val="2"/>
    </font>
    <font>
      <b/>
      <sz val="18"/>
      <name val="Calibri"/>
      <family val="2"/>
    </font>
    <font>
      <sz val="16"/>
      <name val="Calibri"/>
      <family val="2"/>
    </font>
    <font>
      <b/>
      <sz val="13"/>
      <name val="Calibri"/>
      <family val="2"/>
    </font>
    <font>
      <sz val="14"/>
      <name val="Calibri"/>
      <family val="2"/>
    </font>
    <font>
      <b/>
      <sz val="26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Calibri"/>
      <family val="2"/>
    </font>
    <font>
      <b/>
      <sz val="7"/>
      <name val="Calibri"/>
      <family val="2"/>
    </font>
    <font>
      <sz val="11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Bookman Old Style"/>
      <family val="1"/>
    </font>
    <font>
      <sz val="12"/>
      <name val="Bookman Old Style"/>
      <family val="1"/>
    </font>
    <font>
      <b/>
      <sz val="10"/>
      <name val="Bookman Old Style"/>
      <family val="1"/>
    </font>
    <font>
      <sz val="9"/>
      <name val="Bookman Old Style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10"/>
      <color theme="0"/>
      <name val="Arial"/>
      <family val="2"/>
    </font>
    <font>
      <sz val="13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</font>
    <font>
      <sz val="10"/>
      <color theme="1"/>
      <name val="Calibri"/>
      <family val="2"/>
    </font>
    <font>
      <b/>
      <sz val="7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7"/>
      <color theme="1"/>
      <name val="Arial"/>
      <family val="2"/>
    </font>
    <font>
      <b/>
      <i/>
      <sz val="7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3"/>
      <color theme="1"/>
      <name val="Calibri"/>
      <family val="2"/>
    </font>
    <font>
      <b/>
      <sz val="9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1"/>
      <color theme="1"/>
      <name val="Arial"/>
      <family val="2"/>
    </font>
    <font>
      <sz val="13"/>
      <color rgb="FF7030A0"/>
      <name val="Calibri"/>
      <family val="2"/>
      <scheme val="minor"/>
    </font>
    <font>
      <sz val="14"/>
      <color theme="1"/>
      <name val="Calibri"/>
      <family val="2"/>
    </font>
    <font>
      <b/>
      <sz val="13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2.5"/>
      <name val="Arial"/>
      <family val="2"/>
    </font>
    <font>
      <sz val="13.5"/>
      <name val="Calibri"/>
      <family val="2"/>
      <scheme val="minor"/>
    </font>
    <font>
      <sz val="13.5"/>
      <name val="Arial"/>
      <family val="2"/>
    </font>
    <font>
      <sz val="12.5"/>
      <name val="Calibri"/>
      <family val="2"/>
    </font>
    <font>
      <sz val="12.5"/>
      <name val="Bookman Old Style"/>
      <family val="1"/>
    </font>
    <font>
      <sz val="12.5"/>
      <color rgb="FF000000"/>
      <name val="Calibri"/>
      <family val="2"/>
    </font>
    <font>
      <sz val="12.5"/>
      <color theme="1"/>
      <name val="Calibri"/>
      <family val="2"/>
    </font>
    <font>
      <b/>
      <sz val="14"/>
      <color theme="1"/>
      <name val="Arial"/>
      <family val="2"/>
    </font>
    <font>
      <sz val="14.5"/>
      <name val="Calibri"/>
      <family val="2"/>
      <scheme val="minor"/>
    </font>
    <font>
      <sz val="14.5"/>
      <name val="Calibri"/>
      <family val="2"/>
    </font>
    <font>
      <sz val="14.5"/>
      <name val="Arial"/>
      <family val="2"/>
    </font>
    <font>
      <sz val="14.5"/>
      <color theme="1"/>
      <name val="Calibri"/>
      <family val="2"/>
    </font>
    <font>
      <sz val="14"/>
      <color theme="1"/>
      <name val="Arial"/>
      <family val="2"/>
    </font>
    <font>
      <sz val="14.5"/>
      <color theme="1"/>
      <name val="Arial"/>
      <family val="2"/>
    </font>
    <font>
      <b/>
      <sz val="12"/>
      <color rgb="FFFF0000"/>
      <name val="Calibri"/>
      <family val="2"/>
    </font>
    <font>
      <sz val="12.5"/>
      <color rgb="FF7030A0"/>
      <name val="Calibri"/>
      <family val="2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b/>
      <sz val="12.5"/>
      <color theme="1"/>
      <name val="Calibri"/>
      <family val="2"/>
    </font>
    <font>
      <b/>
      <sz val="12.5"/>
      <name val="Calibri"/>
      <family val="2"/>
    </font>
    <font>
      <b/>
      <sz val="8"/>
      <color theme="1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3"/>
      <color rgb="FF000000"/>
      <name val="Calibri"/>
      <family val="2"/>
    </font>
    <font>
      <b/>
      <sz val="11"/>
      <color rgb="FFFF0000"/>
      <name val="Calibri"/>
      <family val="2"/>
    </font>
    <font>
      <sz val="14"/>
      <color rgb="FFFF0000"/>
      <name val="Calibri"/>
      <family val="2"/>
    </font>
    <font>
      <b/>
      <sz val="20"/>
      <name val="Calibri"/>
      <family val="2"/>
    </font>
    <font>
      <b/>
      <sz val="13"/>
      <color theme="1"/>
      <name val="Calibri"/>
      <family val="2"/>
    </font>
    <font>
      <b/>
      <sz val="13"/>
      <color theme="7"/>
      <name val="Calibri"/>
      <family val="2"/>
    </font>
    <font>
      <sz val="13"/>
      <color rgb="FFFF0000"/>
      <name val="Calibri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u/>
      <sz val="12"/>
      <name val="Calibri"/>
      <family val="2"/>
    </font>
    <font>
      <b/>
      <u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rgb="FF000000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025">
    <xf numFmtId="0" fontId="0" fillId="0" borderId="0" xfId="0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Fill="1" applyBorder="1"/>
    <xf numFmtId="0" fontId="8" fillId="0" borderId="0" xfId="0" applyFont="1"/>
    <xf numFmtId="0" fontId="9" fillId="0" borderId="0" xfId="0" applyFont="1"/>
    <xf numFmtId="0" fontId="3" fillId="0" borderId="0" xfId="0" applyFont="1" applyBorder="1"/>
    <xf numFmtId="0" fontId="6" fillId="0" borderId="0" xfId="0" applyFont="1"/>
    <xf numFmtId="0" fontId="8" fillId="0" borderId="0" xfId="0" applyFont="1" applyFill="1"/>
    <xf numFmtId="0" fontId="7" fillId="0" borderId="0" xfId="0" applyFont="1"/>
    <xf numFmtId="0" fontId="1" fillId="0" borderId="0" xfId="0" applyFont="1"/>
    <xf numFmtId="0" fontId="5" fillId="0" borderId="0" xfId="0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165" fontId="11" fillId="0" borderId="0" xfId="0" applyNumberFormat="1" applyFont="1" applyBorder="1"/>
    <xf numFmtId="165" fontId="11" fillId="0" borderId="0" xfId="0" applyNumberFormat="1" applyFont="1" applyFill="1" applyBorder="1"/>
    <xf numFmtId="0" fontId="12" fillId="0" borderId="0" xfId="0" applyFont="1"/>
    <xf numFmtId="0" fontId="12" fillId="0" borderId="0" xfId="0" applyFont="1" applyFill="1"/>
    <xf numFmtId="0" fontId="11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165" fontId="6" fillId="0" borderId="0" xfId="0" applyNumberFormat="1" applyFont="1" applyBorder="1"/>
    <xf numFmtId="165" fontId="6" fillId="0" borderId="0" xfId="0" applyNumberFormat="1" applyFont="1" applyFill="1" applyBorder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/>
    <xf numFmtId="0" fontId="22" fillId="0" borderId="0" xfId="0" applyFont="1" applyBorder="1"/>
    <xf numFmtId="0" fontId="22" fillId="0" borderId="0" xfId="0" applyFont="1"/>
    <xf numFmtId="0" fontId="20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165" fontId="23" fillId="0" borderId="0" xfId="0" applyNumberFormat="1" applyFont="1" applyBorder="1" applyAlignment="1">
      <alignment vertical="center"/>
    </xf>
    <xf numFmtId="0" fontId="15" fillId="0" borderId="0" xfId="0" applyFont="1"/>
    <xf numFmtId="0" fontId="16" fillId="0" borderId="0" xfId="0" applyFont="1" applyBorder="1"/>
    <xf numFmtId="0" fontId="15" fillId="0" borderId="0" xfId="0" applyFont="1" applyBorder="1"/>
    <xf numFmtId="0" fontId="20" fillId="0" borderId="0" xfId="0" applyFont="1" applyBorder="1"/>
    <xf numFmtId="0" fontId="17" fillId="0" borderId="0" xfId="0" applyFont="1"/>
    <xf numFmtId="0" fontId="24" fillId="0" borderId="0" xfId="0" applyFont="1"/>
    <xf numFmtId="0" fontId="15" fillId="0" borderId="0" xfId="0" applyFont="1" applyBorder="1" applyAlignment="1">
      <alignment horizontal="center"/>
    </xf>
    <xf numFmtId="0" fontId="19" fillId="0" borderId="0" xfId="0" applyFont="1" applyBorder="1"/>
    <xf numFmtId="165" fontId="23" fillId="0" borderId="0" xfId="0" applyNumberFormat="1" applyFont="1" applyBorder="1"/>
    <xf numFmtId="165" fontId="23" fillId="0" borderId="0" xfId="0" applyNumberFormat="1" applyFont="1" applyFill="1" applyBorder="1"/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3" fillId="0" borderId="0" xfId="0" applyFont="1" applyBorder="1"/>
    <xf numFmtId="0" fontId="26" fillId="0" borderId="0" xfId="0" applyFont="1" applyAlignment="1">
      <alignment wrapText="1"/>
    </xf>
    <xf numFmtId="0" fontId="27" fillId="0" borderId="0" xfId="0" applyFont="1"/>
    <xf numFmtId="44" fontId="25" fillId="0" borderId="0" xfId="0" applyNumberFormat="1" applyFont="1" applyBorder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/>
    <xf numFmtId="0" fontId="21" fillId="0" borderId="0" xfId="0" applyFont="1" applyFill="1"/>
    <xf numFmtId="0" fontId="2" fillId="0" borderId="0" xfId="0" applyFont="1" applyFill="1"/>
    <xf numFmtId="44" fontId="25" fillId="0" borderId="0" xfId="0" applyNumberFormat="1" applyFont="1" applyFill="1" applyBorder="1" applyAlignment="1">
      <alignment horizontal="center"/>
    </xf>
    <xf numFmtId="0" fontId="20" fillId="0" borderId="0" xfId="0" applyFont="1" applyBorder="1" applyAlignment="1"/>
    <xf numFmtId="0" fontId="24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 applyBorder="1"/>
    <xf numFmtId="0" fontId="6" fillId="0" borderId="0" xfId="0" applyFont="1" applyAlignment="1"/>
    <xf numFmtId="165" fontId="6" fillId="0" borderId="0" xfId="0" applyNumberFormat="1" applyFont="1" applyFill="1" applyBorder="1" applyAlignment="1"/>
    <xf numFmtId="0" fontId="19" fillId="0" borderId="0" xfId="0" applyFont="1" applyFill="1" applyBorder="1"/>
    <xf numFmtId="0" fontId="17" fillId="0" borderId="0" xfId="0" applyFont="1" applyFill="1" applyBorder="1"/>
    <xf numFmtId="0" fontId="17" fillId="0" borderId="0" xfId="0" applyFont="1" applyBorder="1"/>
    <xf numFmtId="0" fontId="22" fillId="0" borderId="0" xfId="0" applyFont="1" applyFill="1" applyBorder="1"/>
    <xf numFmtId="0" fontId="28" fillId="0" borderId="0" xfId="0" applyFont="1" applyFill="1"/>
    <xf numFmtId="0" fontId="32" fillId="0" borderId="0" xfId="0" applyFont="1" applyBorder="1"/>
    <xf numFmtId="0" fontId="32" fillId="0" borderId="0" xfId="0" applyFont="1"/>
    <xf numFmtId="0" fontId="28" fillId="0" borderId="0" xfId="0" applyFont="1" applyFill="1" applyBorder="1"/>
    <xf numFmtId="0" fontId="21" fillId="0" borderId="0" xfId="0" applyFont="1" applyAlignment="1">
      <alignment horizontal="center"/>
    </xf>
    <xf numFmtId="0" fontId="32" fillId="0" borderId="0" xfId="0" applyFont="1" applyBorder="1" applyAlignment="1">
      <alignment horizontal="left"/>
    </xf>
    <xf numFmtId="0" fontId="33" fillId="0" borderId="0" xfId="0" applyFont="1" applyFill="1" applyBorder="1" applyAlignment="1">
      <alignment wrapText="1"/>
    </xf>
    <xf numFmtId="0" fontId="34" fillId="0" borderId="0" xfId="0" applyFont="1" applyAlignment="1">
      <alignment wrapText="1"/>
    </xf>
    <xf numFmtId="0" fontId="35" fillId="0" borderId="0" xfId="0" applyFont="1"/>
    <xf numFmtId="0" fontId="35" fillId="0" borderId="0" xfId="0" applyFont="1" applyBorder="1"/>
    <xf numFmtId="44" fontId="35" fillId="0" borderId="0" xfId="0" applyNumberFormat="1" applyFont="1" applyBorder="1" applyAlignment="1">
      <alignment horizontal="center"/>
    </xf>
    <xf numFmtId="44" fontId="35" fillId="0" borderId="0" xfId="0" applyNumberFormat="1" applyFont="1" applyFill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24" fillId="3" borderId="3" xfId="0" applyFont="1" applyFill="1" applyBorder="1" applyAlignment="1">
      <alignment horizontal="center" vertical="center" wrapText="1"/>
    </xf>
    <xf numFmtId="0" fontId="54" fillId="0" borderId="0" xfId="0" applyFont="1" applyAlignment="1"/>
    <xf numFmtId="0" fontId="56" fillId="0" borderId="0" xfId="0" applyFont="1" applyBorder="1" applyAlignment="1">
      <alignment horizontal="center" vertical="center"/>
    </xf>
    <xf numFmtId="0" fontId="56" fillId="0" borderId="0" xfId="0" applyFont="1" applyBorder="1"/>
    <xf numFmtId="0" fontId="57" fillId="0" borderId="0" xfId="0" applyFont="1" applyBorder="1"/>
    <xf numFmtId="165" fontId="18" fillId="0" borderId="7" xfId="0" applyNumberFormat="1" applyFont="1" applyBorder="1" applyAlignment="1">
      <alignment horizontal="center" vertical="center"/>
    </xf>
    <xf numFmtId="165" fontId="27" fillId="0" borderId="8" xfId="0" applyNumberFormat="1" applyFont="1" applyFill="1" applyBorder="1" applyAlignment="1">
      <alignment vertical="center"/>
    </xf>
    <xf numFmtId="165" fontId="27" fillId="0" borderId="4" xfId="0" applyNumberFormat="1" applyFont="1" applyFill="1" applyBorder="1" applyAlignment="1">
      <alignment vertical="center"/>
    </xf>
    <xf numFmtId="165" fontId="27" fillId="0" borderId="4" xfId="0" applyNumberFormat="1" applyFont="1" applyFill="1" applyBorder="1" applyAlignment="1">
      <alignment horizontal="center" vertical="center"/>
    </xf>
    <xf numFmtId="0" fontId="58" fillId="0" borderId="9" xfId="0" applyFont="1" applyBorder="1"/>
    <xf numFmtId="0" fontId="24" fillId="0" borderId="10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8" fillId="0" borderId="0" xfId="0" applyFont="1"/>
    <xf numFmtId="0" fontId="13" fillId="0" borderId="0" xfId="0" applyFont="1"/>
    <xf numFmtId="0" fontId="18" fillId="0" borderId="0" xfId="0" applyFont="1" applyFill="1"/>
    <xf numFmtId="0" fontId="18" fillId="0" borderId="0" xfId="0" applyFont="1" applyFill="1" applyAlignment="1">
      <alignment horizontal="right"/>
    </xf>
    <xf numFmtId="0" fontId="18" fillId="0" borderId="0" xfId="0" applyFont="1" applyFill="1" applyAlignment="1">
      <alignment horizontal="left"/>
    </xf>
    <xf numFmtId="0" fontId="27" fillId="0" borderId="0" xfId="0" applyFont="1" applyBorder="1"/>
    <xf numFmtId="0" fontId="27" fillId="0" borderId="0" xfId="0" applyFont="1" applyFill="1" applyAlignment="1">
      <alignment horizontal="left"/>
    </xf>
    <xf numFmtId="0" fontId="29" fillId="0" borderId="0" xfId="0" applyFont="1"/>
    <xf numFmtId="0" fontId="60" fillId="0" borderId="0" xfId="0" applyFont="1" applyFill="1" applyAlignment="1">
      <alignment horizontal="left"/>
    </xf>
    <xf numFmtId="0" fontId="61" fillId="0" borderId="0" xfId="0" applyFont="1" applyFill="1" applyAlignment="1">
      <alignment horizontal="left"/>
    </xf>
    <xf numFmtId="0" fontId="36" fillId="0" borderId="0" xfId="0" applyFont="1" applyFill="1" applyAlignment="1">
      <alignment horizontal="left"/>
    </xf>
    <xf numFmtId="0" fontId="62" fillId="0" borderId="0" xfId="0" applyFont="1" applyFill="1" applyAlignment="1">
      <alignment horizontal="left"/>
    </xf>
    <xf numFmtId="0" fontId="56" fillId="0" borderId="0" xfId="0" applyFont="1"/>
    <xf numFmtId="0" fontId="56" fillId="0" borderId="0" xfId="0" applyFont="1" applyFill="1"/>
    <xf numFmtId="0" fontId="56" fillId="0" borderId="0" xfId="0" applyFont="1" applyFill="1" applyAlignment="1">
      <alignment horizontal="left"/>
    </xf>
    <xf numFmtId="0" fontId="60" fillId="0" borderId="0" xfId="0" applyFont="1" applyBorder="1" applyAlignment="1">
      <alignment vertical="center"/>
    </xf>
    <xf numFmtId="165" fontId="60" fillId="0" borderId="0" xfId="0" applyNumberFormat="1" applyFont="1" applyBorder="1" applyAlignment="1">
      <alignment vertical="center"/>
    </xf>
    <xf numFmtId="0" fontId="14" fillId="0" borderId="0" xfId="0" applyFont="1" applyFill="1"/>
    <xf numFmtId="0" fontId="30" fillId="0" borderId="0" xfId="0" applyFont="1" applyFill="1"/>
    <xf numFmtId="0" fontId="37" fillId="0" borderId="0" xfId="0" applyFont="1"/>
    <xf numFmtId="0" fontId="63" fillId="0" borderId="0" xfId="0" applyFont="1"/>
    <xf numFmtId="0" fontId="54" fillId="0" borderId="0" xfId="0" applyFont="1"/>
    <xf numFmtId="0" fontId="65" fillId="0" borderId="0" xfId="0" applyFont="1"/>
    <xf numFmtId="0" fontId="65" fillId="0" borderId="0" xfId="0" applyFont="1" applyFill="1"/>
    <xf numFmtId="0" fontId="61" fillId="0" borderId="0" xfId="0" applyFont="1" applyFill="1"/>
    <xf numFmtId="44" fontId="60" fillId="3" borderId="6" xfId="0" applyNumberFormat="1" applyFont="1" applyFill="1" applyBorder="1" applyAlignment="1">
      <alignment vertical="center"/>
    </xf>
    <xf numFmtId="44" fontId="67" fillId="0" borderId="0" xfId="0" applyNumberFormat="1" applyFont="1" applyBorder="1" applyAlignment="1">
      <alignment horizontal="center"/>
    </xf>
    <xf numFmtId="0" fontId="67" fillId="0" borderId="0" xfId="0" applyFont="1" applyBorder="1"/>
    <xf numFmtId="0" fontId="67" fillId="0" borderId="0" xfId="0" applyFont="1"/>
    <xf numFmtId="0" fontId="57" fillId="0" borderId="0" xfId="0" applyFont="1" applyFill="1" applyBorder="1"/>
    <xf numFmtId="0" fontId="68" fillId="0" borderId="0" xfId="0" applyFont="1" applyBorder="1" applyAlignment="1">
      <alignment horizontal="center"/>
    </xf>
    <xf numFmtId="0" fontId="68" fillId="0" borderId="0" xfId="0" applyFont="1" applyBorder="1"/>
    <xf numFmtId="0" fontId="69" fillId="0" borderId="0" xfId="0" applyFont="1" applyBorder="1" applyAlignment="1"/>
    <xf numFmtId="165" fontId="68" fillId="0" borderId="0" xfId="0" applyNumberFormat="1" applyFont="1" applyBorder="1"/>
    <xf numFmtId="165" fontId="68" fillId="0" borderId="0" xfId="0" applyNumberFormat="1" applyFont="1" applyFill="1" applyBorder="1"/>
    <xf numFmtId="0" fontId="56" fillId="3" borderId="1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60" fillId="0" borderId="12" xfId="0" applyFont="1" applyFill="1" applyBorder="1" applyAlignment="1">
      <alignment horizontal="center" vertical="center" wrapText="1"/>
    </xf>
    <xf numFmtId="0" fontId="60" fillId="0" borderId="13" xfId="0" applyFont="1" applyFill="1" applyBorder="1" applyAlignment="1">
      <alignment horizontal="center" vertical="center" wrapText="1"/>
    </xf>
    <xf numFmtId="0" fontId="60" fillId="0" borderId="7" xfId="0" applyFont="1" applyFill="1" applyBorder="1" applyAlignment="1">
      <alignment horizontal="center" vertical="center" wrapText="1"/>
    </xf>
    <xf numFmtId="0" fontId="60" fillId="0" borderId="15" xfId="0" applyFont="1" applyFill="1" applyBorder="1" applyAlignment="1">
      <alignment horizontal="center" vertical="center" wrapText="1"/>
    </xf>
    <xf numFmtId="0" fontId="9" fillId="0" borderId="0" xfId="0" applyFont="1" applyFill="1"/>
    <xf numFmtId="165" fontId="27" fillId="3" borderId="4" xfId="0" applyNumberFormat="1" applyFont="1" applyFill="1" applyBorder="1" applyAlignment="1">
      <alignment vertical="center"/>
    </xf>
    <xf numFmtId="0" fontId="56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60" fillId="0" borderId="0" xfId="0" applyFont="1" applyBorder="1"/>
    <xf numFmtId="165" fontId="40" fillId="0" borderId="6" xfId="0" applyNumberFormat="1" applyFont="1" applyFill="1" applyBorder="1" applyAlignment="1">
      <alignment vertical="center"/>
    </xf>
    <xf numFmtId="0" fontId="59" fillId="0" borderId="0" xfId="0" applyFont="1" applyFill="1"/>
    <xf numFmtId="0" fontId="67" fillId="0" borderId="0" xfId="0" applyFont="1" applyAlignment="1"/>
    <xf numFmtId="0" fontId="27" fillId="0" borderId="17" xfId="0" applyFont="1" applyFill="1" applyBorder="1" applyAlignment="1">
      <alignment horizontal="center" vertical="center"/>
    </xf>
    <xf numFmtId="165" fontId="27" fillId="0" borderId="19" xfId="0" applyNumberFormat="1" applyFont="1" applyFill="1" applyBorder="1" applyAlignment="1">
      <alignment vertical="center"/>
    </xf>
    <xf numFmtId="165" fontId="27" fillId="3" borderId="20" xfId="0" applyNumberFormat="1" applyFont="1" applyFill="1" applyBorder="1" applyAlignment="1">
      <alignment vertical="center"/>
    </xf>
    <xf numFmtId="0" fontId="60" fillId="0" borderId="21" xfId="0" applyFont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/>
    </xf>
    <xf numFmtId="165" fontId="13" fillId="3" borderId="20" xfId="0" applyNumberFormat="1" applyFont="1" applyFill="1" applyBorder="1" applyAlignment="1">
      <alignment vertical="center"/>
    </xf>
    <xf numFmtId="44" fontId="13" fillId="3" borderId="20" xfId="0" applyNumberFormat="1" applyFont="1" applyFill="1" applyBorder="1" applyAlignment="1">
      <alignment vertical="center"/>
    </xf>
    <xf numFmtId="44" fontId="13" fillId="3" borderId="4" xfId="0" applyNumberFormat="1" applyFont="1" applyFill="1" applyBorder="1" applyAlignment="1">
      <alignment vertical="center"/>
    </xf>
    <xf numFmtId="0" fontId="0" fillId="3" borderId="0" xfId="0" applyFill="1"/>
    <xf numFmtId="0" fontId="70" fillId="3" borderId="0" xfId="0" applyFont="1" applyFill="1"/>
    <xf numFmtId="0" fontId="19" fillId="3" borderId="4" xfId="0" applyFont="1" applyFill="1" applyBorder="1" applyAlignment="1">
      <alignment horizontal="center" vertical="center" wrapText="1"/>
    </xf>
    <xf numFmtId="165" fontId="54" fillId="0" borderId="0" xfId="0" applyNumberFormat="1" applyFont="1" applyBorder="1" applyAlignment="1"/>
    <xf numFmtId="165" fontId="32" fillId="0" borderId="0" xfId="0" applyNumberFormat="1" applyFont="1" applyFill="1" applyBorder="1"/>
    <xf numFmtId="165" fontId="71" fillId="3" borderId="4" xfId="0" applyNumberFormat="1" applyFont="1" applyFill="1" applyBorder="1" applyAlignment="1">
      <alignment horizontal="center" vertical="center"/>
    </xf>
    <xf numFmtId="0" fontId="42" fillId="0" borderId="0" xfId="0" applyFont="1"/>
    <xf numFmtId="0" fontId="60" fillId="0" borderId="0" xfId="0" applyFont="1" applyAlignment="1"/>
    <xf numFmtId="0" fontId="60" fillId="0" borderId="0" xfId="0" applyFont="1"/>
    <xf numFmtId="0" fontId="60" fillId="0" borderId="0" xfId="0" applyFont="1" applyAlignment="1">
      <alignment horizontal="right"/>
    </xf>
    <xf numFmtId="0" fontId="60" fillId="0" borderId="0" xfId="0" applyFont="1" applyFill="1"/>
    <xf numFmtId="0" fontId="57" fillId="0" borderId="0" xfId="0" applyFont="1"/>
    <xf numFmtId="0" fontId="42" fillId="0" borderId="0" xfId="0" applyFont="1" applyAlignment="1">
      <alignment vertical="center"/>
    </xf>
    <xf numFmtId="0" fontId="44" fillId="0" borderId="0" xfId="0" applyFont="1" applyBorder="1" applyAlignment="1">
      <alignment horizontal="center"/>
    </xf>
    <xf numFmtId="0" fontId="44" fillId="0" borderId="0" xfId="0" applyFont="1" applyBorder="1"/>
    <xf numFmtId="0" fontId="45" fillId="0" borderId="0" xfId="0" applyFont="1"/>
    <xf numFmtId="165" fontId="13" fillId="0" borderId="8" xfId="0" applyNumberFormat="1" applyFont="1" applyFill="1" applyBorder="1" applyAlignment="1">
      <alignment horizontal="center" vertical="center"/>
    </xf>
    <xf numFmtId="165" fontId="55" fillId="0" borderId="24" xfId="0" applyNumberFormat="1" applyFont="1" applyFill="1" applyBorder="1" applyAlignment="1">
      <alignment vertical="center"/>
    </xf>
    <xf numFmtId="44" fontId="46" fillId="0" borderId="13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165" fontId="71" fillId="3" borderId="25" xfId="0" applyNumberFormat="1" applyFont="1" applyFill="1" applyBorder="1" applyAlignment="1">
      <alignment horizontal="center" vertical="center"/>
    </xf>
    <xf numFmtId="0" fontId="72" fillId="0" borderId="0" xfId="0" applyFont="1"/>
    <xf numFmtId="0" fontId="72" fillId="0" borderId="0" xfId="0" applyFont="1" applyFill="1" applyBorder="1"/>
    <xf numFmtId="0" fontId="73" fillId="0" borderId="0" xfId="0" applyFont="1" applyFill="1" applyBorder="1"/>
    <xf numFmtId="0" fontId="72" fillId="0" borderId="0" xfId="0" applyFont="1" applyBorder="1"/>
    <xf numFmtId="165" fontId="13" fillId="0" borderId="26" xfId="0" applyNumberFormat="1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 wrapText="1"/>
    </xf>
    <xf numFmtId="165" fontId="27" fillId="3" borderId="26" xfId="0" applyNumberFormat="1" applyFont="1" applyFill="1" applyBorder="1" applyAlignment="1">
      <alignment vertical="center"/>
    </xf>
    <xf numFmtId="44" fontId="27" fillId="3" borderId="4" xfId="0" applyNumberFormat="1" applyFont="1" applyFill="1" applyBorder="1" applyAlignment="1">
      <alignment vertical="center"/>
    </xf>
    <xf numFmtId="165" fontId="60" fillId="0" borderId="0" xfId="0" applyNumberFormat="1" applyFont="1" applyBorder="1" applyAlignment="1"/>
    <xf numFmtId="165" fontId="71" fillId="3" borderId="26" xfId="0" applyNumberFormat="1" applyFont="1" applyFill="1" applyBorder="1" applyAlignment="1">
      <alignment horizontal="center" vertical="center"/>
    </xf>
    <xf numFmtId="0" fontId="74" fillId="0" borderId="0" xfId="0" applyFont="1" applyAlignment="1">
      <alignment wrapText="1"/>
    </xf>
    <xf numFmtId="0" fontId="63" fillId="0" borderId="0" xfId="0" applyFont="1" applyFill="1"/>
    <xf numFmtId="165" fontId="31" fillId="4" borderId="4" xfId="0" applyNumberFormat="1" applyFont="1" applyFill="1" applyBorder="1" applyAlignment="1">
      <alignment horizontal="center" vertical="center"/>
    </xf>
    <xf numFmtId="165" fontId="27" fillId="4" borderId="25" xfId="0" applyNumberFormat="1" applyFont="1" applyFill="1" applyBorder="1" applyAlignment="1">
      <alignment vertical="center"/>
    </xf>
    <xf numFmtId="44" fontId="13" fillId="4" borderId="20" xfId="0" applyNumberFormat="1" applyFont="1" applyFill="1" applyBorder="1" applyAlignment="1">
      <alignment vertical="center"/>
    </xf>
    <xf numFmtId="44" fontId="13" fillId="4" borderId="27" xfId="0" applyNumberFormat="1" applyFont="1" applyFill="1" applyBorder="1" applyAlignment="1">
      <alignment vertical="center"/>
    </xf>
    <xf numFmtId="165" fontId="31" fillId="4" borderId="25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5" fontId="38" fillId="0" borderId="13" xfId="0" applyNumberFormat="1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165" fontId="27" fillId="0" borderId="18" xfId="0" applyNumberFormat="1" applyFont="1" applyFill="1" applyBorder="1" applyAlignment="1">
      <alignment horizontal="center" vertical="center"/>
    </xf>
    <xf numFmtId="44" fontId="13" fillId="0" borderId="8" xfId="0" applyNumberFormat="1" applyFont="1" applyFill="1" applyBorder="1" applyAlignment="1">
      <alignment horizontal="center" vertical="center"/>
    </xf>
    <xf numFmtId="165" fontId="13" fillId="0" borderId="4" xfId="0" applyNumberFormat="1" applyFont="1" applyFill="1" applyBorder="1" applyAlignment="1">
      <alignment vertical="center"/>
    </xf>
    <xf numFmtId="165" fontId="13" fillId="3" borderId="4" xfId="0" applyNumberFormat="1" applyFont="1" applyFill="1" applyBorder="1" applyAlignment="1">
      <alignment vertical="center"/>
    </xf>
    <xf numFmtId="165" fontId="41" fillId="0" borderId="13" xfId="0" applyNumberFormat="1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44" fontId="13" fillId="3" borderId="25" xfId="0" applyNumberFormat="1" applyFont="1" applyFill="1" applyBorder="1" applyAlignment="1">
      <alignment vertical="center"/>
    </xf>
    <xf numFmtId="165" fontId="13" fillId="3" borderId="25" xfId="0" applyNumberFormat="1" applyFont="1" applyFill="1" applyBorder="1" applyAlignment="1">
      <alignment vertical="center"/>
    </xf>
    <xf numFmtId="165" fontId="65" fillId="0" borderId="0" xfId="0" applyNumberFormat="1" applyFont="1" applyFill="1" applyBorder="1" applyAlignment="1"/>
    <xf numFmtId="0" fontId="75" fillId="0" borderId="0" xfId="0" applyFont="1"/>
    <xf numFmtId="0" fontId="76" fillId="0" borderId="0" xfId="0" applyFont="1"/>
    <xf numFmtId="165" fontId="77" fillId="0" borderId="0" xfId="0" applyNumberFormat="1" applyFont="1" applyBorder="1" applyAlignment="1">
      <alignment vertical="center"/>
    </xf>
    <xf numFmtId="0" fontId="78" fillId="0" borderId="0" xfId="0" applyFont="1"/>
    <xf numFmtId="0" fontId="79" fillId="0" borderId="0" xfId="0" applyFont="1"/>
    <xf numFmtId="0" fontId="58" fillId="0" borderId="0" xfId="0" applyFont="1"/>
    <xf numFmtId="165" fontId="80" fillId="0" borderId="0" xfId="0" applyNumberFormat="1" applyFont="1" applyBorder="1" applyAlignment="1">
      <alignment vertical="center"/>
    </xf>
    <xf numFmtId="0" fontId="81" fillId="0" borderId="0" xfId="0" applyFont="1"/>
    <xf numFmtId="0" fontId="82" fillId="0" borderId="0" xfId="0" applyFont="1" applyFill="1" applyBorder="1"/>
    <xf numFmtId="0" fontId="79" fillId="0" borderId="0" xfId="0" applyFont="1" applyFill="1" applyBorder="1"/>
    <xf numFmtId="0" fontId="79" fillId="0" borderId="0" xfId="0" applyFont="1" applyBorder="1"/>
    <xf numFmtId="0" fontId="83" fillId="0" borderId="0" xfId="0" applyFont="1" applyBorder="1"/>
    <xf numFmtId="0" fontId="78" fillId="0" borderId="0" xfId="0" applyFont="1" applyBorder="1"/>
    <xf numFmtId="0" fontId="85" fillId="0" borderId="13" xfId="0" applyFont="1" applyFill="1" applyBorder="1" applyAlignment="1">
      <alignment horizontal="center" vertical="center" wrapText="1"/>
    </xf>
    <xf numFmtId="165" fontId="86" fillId="0" borderId="0" xfId="0" applyNumberFormat="1" applyFont="1" applyFill="1" applyBorder="1"/>
    <xf numFmtId="0" fontId="87" fillId="0" borderId="0" xfId="0" applyFont="1" applyFill="1"/>
    <xf numFmtId="0" fontId="88" fillId="0" borderId="0" xfId="0" applyFont="1"/>
    <xf numFmtId="165" fontId="81" fillId="0" borderId="0" xfId="0" applyNumberFormat="1" applyFont="1" applyFill="1" applyBorder="1" applyAlignment="1"/>
    <xf numFmtId="0" fontId="18" fillId="0" borderId="7" xfId="0" applyFont="1" applyBorder="1" applyAlignment="1">
      <alignment horizontal="center" vertical="center"/>
    </xf>
    <xf numFmtId="44" fontId="27" fillId="0" borderId="4" xfId="0" applyNumberFormat="1" applyFont="1" applyFill="1" applyBorder="1" applyAlignment="1">
      <alignment horizontal="center" vertical="center"/>
    </xf>
    <xf numFmtId="0" fontId="19" fillId="0" borderId="29" xfId="0" applyFont="1" applyBorder="1"/>
    <xf numFmtId="44" fontId="18" fillId="0" borderId="30" xfId="0" applyNumberFormat="1" applyFont="1" applyBorder="1" applyAlignment="1">
      <alignment horizontal="center"/>
    </xf>
    <xf numFmtId="165" fontId="27" fillId="4" borderId="4" xfId="0" applyNumberFormat="1" applyFont="1" applyFill="1" applyBorder="1" applyAlignment="1">
      <alignment vertical="center"/>
    </xf>
    <xf numFmtId="0" fontId="22" fillId="0" borderId="17" xfId="0" applyFont="1" applyBorder="1" applyAlignment="1">
      <alignment horizontal="center" vertical="center"/>
    </xf>
    <xf numFmtId="165" fontId="27" fillId="4" borderId="18" xfId="0" applyNumberFormat="1" applyFont="1" applyFill="1" applyBorder="1" applyAlignment="1">
      <alignment vertical="center"/>
    </xf>
    <xf numFmtId="165" fontId="27" fillId="3" borderId="18" xfId="0" applyNumberFormat="1" applyFont="1" applyFill="1" applyBorder="1" applyAlignment="1">
      <alignment vertical="center"/>
    </xf>
    <xf numFmtId="165" fontId="27" fillId="3" borderId="19" xfId="0" applyNumberFormat="1" applyFont="1" applyFill="1" applyBorder="1" applyAlignment="1">
      <alignment vertical="center"/>
    </xf>
    <xf numFmtId="165" fontId="27" fillId="3" borderId="25" xfId="0" applyNumberFormat="1" applyFont="1" applyFill="1" applyBorder="1" applyAlignment="1">
      <alignment vertical="center"/>
    </xf>
    <xf numFmtId="165" fontId="27" fillId="0" borderId="6" xfId="0" applyNumberFormat="1" applyFont="1" applyFill="1" applyBorder="1" applyAlignment="1">
      <alignment vertical="center"/>
    </xf>
    <xf numFmtId="165" fontId="27" fillId="3" borderId="6" xfId="0" applyNumberFormat="1" applyFont="1" applyFill="1" applyBorder="1" applyAlignment="1">
      <alignment vertical="center"/>
    </xf>
    <xf numFmtId="44" fontId="13" fillId="4" borderId="25" xfId="0" applyNumberFormat="1" applyFont="1" applyFill="1" applyBorder="1" applyAlignment="1">
      <alignment vertical="center"/>
    </xf>
    <xf numFmtId="44" fontId="13" fillId="4" borderId="33" xfId="0" applyNumberFormat="1" applyFont="1" applyFill="1" applyBorder="1" applyAlignment="1">
      <alignment vertical="center"/>
    </xf>
    <xf numFmtId="44" fontId="60" fillId="3" borderId="34" xfId="0" applyNumberFormat="1" applyFont="1" applyFill="1" applyBorder="1" applyAlignment="1">
      <alignment vertical="center"/>
    </xf>
    <xf numFmtId="0" fontId="89" fillId="0" borderId="22" xfId="0" applyFont="1" applyBorder="1" applyAlignment="1">
      <alignment horizontal="center" vertical="center"/>
    </xf>
    <xf numFmtId="165" fontId="90" fillId="0" borderId="35" xfId="0" applyNumberFormat="1" applyFont="1" applyFill="1" applyBorder="1" applyAlignment="1">
      <alignment horizontal="center"/>
    </xf>
    <xf numFmtId="0" fontId="89" fillId="0" borderId="36" xfId="0" applyFont="1" applyBorder="1" applyAlignment="1">
      <alignment horizontal="center" vertical="center"/>
    </xf>
    <xf numFmtId="165" fontId="90" fillId="0" borderId="9" xfId="0" applyNumberFormat="1" applyFont="1" applyFill="1" applyBorder="1" applyAlignment="1">
      <alignment horizont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165" fontId="27" fillId="0" borderId="13" xfId="0" applyNumberFormat="1" applyFont="1" applyFill="1" applyBorder="1" applyAlignment="1">
      <alignment horizontal="center" vertical="center"/>
    </xf>
    <xf numFmtId="0" fontId="56" fillId="3" borderId="28" xfId="0" applyFont="1" applyFill="1" applyBorder="1" applyAlignment="1">
      <alignment horizontal="center" vertical="center"/>
    </xf>
    <xf numFmtId="0" fontId="56" fillId="3" borderId="17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/>
    </xf>
    <xf numFmtId="0" fontId="21" fillId="3" borderId="0" xfId="0" applyFont="1" applyFill="1" applyBorder="1"/>
    <xf numFmtId="0" fontId="21" fillId="3" borderId="6" xfId="0" applyFont="1" applyFill="1" applyBorder="1" applyAlignment="1">
      <alignment horizontal="center" vertical="center"/>
    </xf>
    <xf numFmtId="165" fontId="91" fillId="3" borderId="30" xfId="0" applyNumberFormat="1" applyFont="1" applyFill="1" applyBorder="1" applyAlignment="1">
      <alignment vertical="center"/>
    </xf>
    <xf numFmtId="165" fontId="31" fillId="4" borderId="31" xfId="0" applyNumberFormat="1" applyFont="1" applyFill="1" applyBorder="1" applyAlignment="1">
      <alignment horizontal="center" vertical="center"/>
    </xf>
    <xf numFmtId="44" fontId="7" fillId="0" borderId="4" xfId="0" applyNumberFormat="1" applyFont="1" applyBorder="1" applyAlignment="1">
      <alignment vertical="center"/>
    </xf>
    <xf numFmtId="165" fontId="27" fillId="0" borderId="24" xfId="0" applyNumberFormat="1" applyFont="1" applyFill="1" applyBorder="1" applyAlignment="1">
      <alignment vertical="center"/>
    </xf>
    <xf numFmtId="0" fontId="90" fillId="3" borderId="0" xfId="0" applyFont="1" applyFill="1" applyBorder="1" applyAlignment="1">
      <alignment vertical="center"/>
    </xf>
    <xf numFmtId="0" fontId="89" fillId="0" borderId="11" xfId="0" applyFont="1" applyFill="1" applyBorder="1" applyAlignment="1">
      <alignment horizontal="center" vertical="center"/>
    </xf>
    <xf numFmtId="165" fontId="89" fillId="0" borderId="6" xfId="0" applyNumberFormat="1" applyFont="1" applyFill="1" applyBorder="1" applyAlignment="1">
      <alignment horizontal="center"/>
    </xf>
    <xf numFmtId="0" fontId="67" fillId="0" borderId="0" xfId="0" applyFont="1" applyBorder="1" applyAlignment="1">
      <alignment horizontal="center"/>
    </xf>
    <xf numFmtId="165" fontId="54" fillId="0" borderId="0" xfId="0" applyNumberFormat="1" applyFont="1" applyBorder="1" applyAlignment="1">
      <alignment horizontal="center"/>
    </xf>
    <xf numFmtId="165" fontId="27" fillId="0" borderId="20" xfId="0" applyNumberFormat="1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165" fontId="27" fillId="3" borderId="31" xfId="0" applyNumberFormat="1" applyFont="1" applyFill="1" applyBorder="1" applyAlignment="1">
      <alignment vertical="center"/>
    </xf>
    <xf numFmtId="44" fontId="28" fillId="3" borderId="20" xfId="0" applyNumberFormat="1" applyFont="1" applyFill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165" fontId="71" fillId="5" borderId="31" xfId="0" applyNumberFormat="1" applyFont="1" applyFill="1" applyBorder="1" applyAlignment="1">
      <alignment horizontal="center" vertical="center"/>
    </xf>
    <xf numFmtId="165" fontId="58" fillId="4" borderId="39" xfId="0" applyNumberFormat="1" applyFont="1" applyFill="1" applyBorder="1" applyAlignment="1">
      <alignment horizontal="center" vertical="center"/>
    </xf>
    <xf numFmtId="165" fontId="71" fillId="3" borderId="31" xfId="0" applyNumberFormat="1" applyFont="1" applyFill="1" applyBorder="1" applyAlignment="1">
      <alignment horizontal="center" vertical="center"/>
    </xf>
    <xf numFmtId="44" fontId="42" fillId="0" borderId="0" xfId="0" applyNumberFormat="1" applyFont="1"/>
    <xf numFmtId="44" fontId="44" fillId="0" borderId="0" xfId="0" applyNumberFormat="1" applyFont="1" applyBorder="1"/>
    <xf numFmtId="44" fontId="44" fillId="0" borderId="0" xfId="0" applyNumberFormat="1" applyFont="1" applyFill="1" applyBorder="1"/>
    <xf numFmtId="44" fontId="76" fillId="3" borderId="0" xfId="0" applyNumberFormat="1" applyFont="1" applyFill="1" applyBorder="1" applyAlignment="1">
      <alignment vertical="center"/>
    </xf>
    <xf numFmtId="165" fontId="71" fillId="5" borderId="20" xfId="0" applyNumberFormat="1" applyFont="1" applyFill="1" applyBorder="1" applyAlignment="1">
      <alignment horizontal="center" vertical="center"/>
    </xf>
    <xf numFmtId="44" fontId="7" fillId="0" borderId="20" xfId="0" applyNumberFormat="1" applyFont="1" applyBorder="1" applyAlignment="1">
      <alignment horizontal="center" vertical="center"/>
    </xf>
    <xf numFmtId="44" fontId="67" fillId="0" borderId="0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44" fontId="54" fillId="3" borderId="6" xfId="0" applyNumberFormat="1" applyFont="1" applyFill="1" applyBorder="1" applyAlignment="1">
      <alignment horizontal="center" vertical="center"/>
    </xf>
    <xf numFmtId="0" fontId="65" fillId="0" borderId="12" xfId="0" applyFont="1" applyFill="1" applyBorder="1" applyAlignment="1">
      <alignment horizontal="center" vertical="center" wrapText="1"/>
    </xf>
    <xf numFmtId="0" fontId="65" fillId="0" borderId="13" xfId="0" applyFont="1" applyFill="1" applyBorder="1" applyAlignment="1">
      <alignment horizontal="center" vertical="center" wrapText="1"/>
    </xf>
    <xf numFmtId="0" fontId="65" fillId="3" borderId="13" xfId="0" applyFont="1" applyFill="1" applyBorder="1" applyAlignment="1">
      <alignment horizontal="center" vertical="center" wrapText="1"/>
    </xf>
    <xf numFmtId="0" fontId="65" fillId="0" borderId="7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165" fontId="27" fillId="3" borderId="8" xfId="0" applyNumberFormat="1" applyFont="1" applyFill="1" applyBorder="1" applyAlignment="1">
      <alignment vertical="center"/>
    </xf>
    <xf numFmtId="44" fontId="29" fillId="0" borderId="31" xfId="0" applyNumberFormat="1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165" fontId="27" fillId="3" borderId="40" xfId="0" applyNumberFormat="1" applyFont="1" applyFill="1" applyBorder="1" applyAlignment="1">
      <alignment vertical="center"/>
    </xf>
    <xf numFmtId="165" fontId="27" fillId="3" borderId="37" xfId="0" applyNumberFormat="1" applyFont="1" applyFill="1" applyBorder="1" applyAlignment="1">
      <alignment vertical="center"/>
    </xf>
    <xf numFmtId="165" fontId="27" fillId="3" borderId="41" xfId="0" applyNumberFormat="1" applyFont="1" applyFill="1" applyBorder="1" applyAlignment="1">
      <alignment vertical="center"/>
    </xf>
    <xf numFmtId="44" fontId="13" fillId="0" borderId="4" xfId="0" applyNumberFormat="1" applyFont="1" applyFill="1" applyBorder="1" applyAlignment="1">
      <alignment vertical="center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/>
    </xf>
    <xf numFmtId="165" fontId="95" fillId="0" borderId="20" xfId="0" applyNumberFormat="1" applyFont="1" applyFill="1" applyBorder="1" applyAlignment="1">
      <alignment vertical="center"/>
    </xf>
    <xf numFmtId="44" fontId="96" fillId="4" borderId="20" xfId="0" applyNumberFormat="1" applyFont="1" applyFill="1" applyBorder="1" applyAlignment="1">
      <alignment vertical="center"/>
    </xf>
    <xf numFmtId="44" fontId="96" fillId="4" borderId="27" xfId="0" applyNumberFormat="1" applyFont="1" applyFill="1" applyBorder="1" applyAlignment="1">
      <alignment vertical="center"/>
    </xf>
    <xf numFmtId="44" fontId="95" fillId="3" borderId="20" xfId="0" applyNumberFormat="1" applyFont="1" applyFill="1" applyBorder="1" applyAlignment="1">
      <alignment vertical="center"/>
    </xf>
    <xf numFmtId="44" fontId="28" fillId="3" borderId="4" xfId="0" applyNumberFormat="1" applyFont="1" applyFill="1" applyBorder="1" applyAlignment="1">
      <alignment horizontal="center" vertical="center"/>
    </xf>
    <xf numFmtId="44" fontId="96" fillId="4" borderId="4" xfId="0" applyNumberFormat="1" applyFont="1" applyFill="1" applyBorder="1" applyAlignment="1">
      <alignment vertical="center"/>
    </xf>
    <xf numFmtId="165" fontId="95" fillId="0" borderId="4" xfId="0" applyNumberFormat="1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44" fontId="29" fillId="0" borderId="0" xfId="0" applyNumberFormat="1" applyFont="1" applyBorder="1" applyAlignment="1">
      <alignment horizontal="center" vertical="center"/>
    </xf>
    <xf numFmtId="44" fontId="18" fillId="0" borderId="0" xfId="0" applyNumberFormat="1" applyFont="1" applyBorder="1" applyAlignment="1">
      <alignment horizontal="center"/>
    </xf>
    <xf numFmtId="0" fontId="21" fillId="3" borderId="0" xfId="0" applyFont="1" applyFill="1" applyBorder="1" applyAlignment="1">
      <alignment vertical="center"/>
    </xf>
    <xf numFmtId="165" fontId="40" fillId="0" borderId="24" xfId="0" applyNumberFormat="1" applyFont="1" applyFill="1" applyBorder="1" applyAlignment="1">
      <alignment vertical="center"/>
    </xf>
    <xf numFmtId="0" fontId="67" fillId="0" borderId="0" xfId="0" applyFont="1" applyBorder="1" applyAlignment="1">
      <alignment horizontal="center"/>
    </xf>
    <xf numFmtId="0" fontId="56" fillId="5" borderId="11" xfId="0" applyFont="1" applyFill="1" applyBorder="1" applyAlignment="1">
      <alignment horizontal="center" vertical="center"/>
    </xf>
    <xf numFmtId="44" fontId="54" fillId="3" borderId="9" xfId="0" applyNumberFormat="1" applyFont="1" applyFill="1" applyBorder="1" applyAlignment="1">
      <alignment horizontal="center" vertical="center"/>
    </xf>
    <xf numFmtId="0" fontId="92" fillId="0" borderId="0" xfId="0" applyFont="1" applyAlignment="1"/>
    <xf numFmtId="0" fontId="85" fillId="0" borderId="0" xfId="0" applyFont="1"/>
    <xf numFmtId="0" fontId="75" fillId="0" borderId="0" xfId="0" applyFont="1" applyBorder="1"/>
    <xf numFmtId="165" fontId="97" fillId="0" borderId="0" xfId="0" applyNumberFormat="1" applyFont="1" applyBorder="1"/>
    <xf numFmtId="0" fontId="99" fillId="0" borderId="0" xfId="0" applyFont="1" applyFill="1"/>
    <xf numFmtId="0" fontId="99" fillId="0" borderId="0" xfId="0" applyFont="1"/>
    <xf numFmtId="0" fontId="100" fillId="0" borderId="0" xfId="0" applyFont="1" applyBorder="1"/>
    <xf numFmtId="0" fontId="100" fillId="0" borderId="0" xfId="0" applyFont="1"/>
    <xf numFmtId="0" fontId="77" fillId="0" borderId="0" xfId="0" applyFont="1"/>
    <xf numFmtId="0" fontId="77" fillId="0" borderId="0" xfId="0" applyFont="1" applyBorder="1" applyAlignment="1">
      <alignment vertical="center"/>
    </xf>
    <xf numFmtId="0" fontId="80" fillId="0" borderId="0" xfId="0" applyFont="1" applyBorder="1" applyAlignment="1">
      <alignment vertical="center"/>
    </xf>
    <xf numFmtId="0" fontId="82" fillId="0" borderId="0" xfId="0" applyFont="1"/>
    <xf numFmtId="0" fontId="78" fillId="0" borderId="0" xfId="0" applyFont="1" applyBorder="1" applyAlignment="1"/>
    <xf numFmtId="0" fontId="94" fillId="0" borderId="3" xfId="0" applyFont="1" applyFill="1" applyBorder="1" applyAlignment="1">
      <alignment horizontal="center" vertical="center" wrapText="1"/>
    </xf>
    <xf numFmtId="0" fontId="82" fillId="0" borderId="8" xfId="0" applyFont="1" applyFill="1" applyBorder="1" applyAlignment="1">
      <alignment horizontal="center" vertical="center" wrapText="1"/>
    </xf>
    <xf numFmtId="0" fontId="102" fillId="0" borderId="0" xfId="0" applyFont="1" applyFill="1" applyBorder="1"/>
    <xf numFmtId="0" fontId="103" fillId="0" borderId="9" xfId="0" applyFont="1" applyBorder="1"/>
    <xf numFmtId="0" fontId="59" fillId="0" borderId="0" xfId="0" applyFont="1" applyBorder="1"/>
    <xf numFmtId="0" fontId="102" fillId="0" borderId="3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 wrapText="1"/>
    </xf>
    <xf numFmtId="0" fontId="67" fillId="0" borderId="10" xfId="0" applyFont="1" applyFill="1" applyBorder="1" applyAlignment="1">
      <alignment horizontal="center" vertical="center" wrapText="1"/>
    </xf>
    <xf numFmtId="165" fontId="13" fillId="4" borderId="26" xfId="0" applyNumberFormat="1" applyFont="1" applyFill="1" applyBorder="1" applyAlignment="1">
      <alignment vertical="center"/>
    </xf>
    <xf numFmtId="165" fontId="54" fillId="0" borderId="0" xfId="0" applyNumberFormat="1" applyFont="1" applyBorder="1" applyAlignment="1">
      <alignment horizontal="center"/>
    </xf>
    <xf numFmtId="44" fontId="6" fillId="0" borderId="0" xfId="0" applyNumberFormat="1" applyFont="1"/>
    <xf numFmtId="0" fontId="1" fillId="3" borderId="0" xfId="0" applyFont="1" applyFill="1"/>
    <xf numFmtId="44" fontId="23" fillId="0" borderId="0" xfId="0" applyNumberFormat="1" applyFont="1" applyFill="1" applyBorder="1"/>
    <xf numFmtId="0" fontId="54" fillId="0" borderId="12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44" fontId="54" fillId="0" borderId="13" xfId="0" applyNumberFormat="1" applyFont="1" applyFill="1" applyBorder="1" applyAlignment="1">
      <alignment horizontal="center" vertical="center" wrapText="1"/>
    </xf>
    <xf numFmtId="44" fontId="13" fillId="3" borderId="26" xfId="0" applyNumberFormat="1" applyFont="1" applyFill="1" applyBorder="1" applyAlignment="1">
      <alignment horizontal="center" vertical="center"/>
    </xf>
    <xf numFmtId="165" fontId="18" fillId="0" borderId="30" xfId="0" applyNumberFormat="1" applyFont="1" applyBorder="1" applyAlignment="1">
      <alignment horizontal="center" vertical="center"/>
    </xf>
    <xf numFmtId="44" fontId="13" fillId="0" borderId="20" xfId="0" applyNumberFormat="1" applyFont="1" applyBorder="1" applyAlignment="1">
      <alignment horizontal="center" vertical="center"/>
    </xf>
    <xf numFmtId="44" fontId="89" fillId="3" borderId="34" xfId="0" applyNumberFormat="1" applyFont="1" applyFill="1" applyBorder="1" applyAlignment="1">
      <alignment horizontal="center" vertical="center"/>
    </xf>
    <xf numFmtId="165" fontId="89" fillId="0" borderId="19" xfId="0" applyNumberFormat="1" applyFont="1" applyFill="1" applyBorder="1" applyAlignment="1">
      <alignment horizontal="center"/>
    </xf>
    <xf numFmtId="0" fontId="19" fillId="3" borderId="18" xfId="0" applyFont="1" applyFill="1" applyBorder="1" applyAlignment="1">
      <alignment horizontal="center" vertical="center" wrapText="1"/>
    </xf>
    <xf numFmtId="0" fontId="54" fillId="2" borderId="6" xfId="0" applyFont="1" applyFill="1" applyBorder="1"/>
    <xf numFmtId="0" fontId="52" fillId="3" borderId="6" xfId="0" applyFont="1" applyFill="1" applyBorder="1"/>
    <xf numFmtId="0" fontId="88" fillId="0" borderId="0" xfId="0" applyFont="1" applyFill="1" applyBorder="1"/>
    <xf numFmtId="0" fontId="32" fillId="0" borderId="0" xfId="0" applyFont="1" applyFill="1" applyBorder="1"/>
    <xf numFmtId="0" fontId="28" fillId="0" borderId="0" xfId="0" applyFont="1" applyBorder="1"/>
    <xf numFmtId="0" fontId="88" fillId="0" borderId="0" xfId="0" applyFont="1" applyBorder="1"/>
    <xf numFmtId="0" fontId="22" fillId="0" borderId="23" xfId="0" applyFont="1" applyBorder="1" applyAlignment="1">
      <alignment horizontal="center" vertical="center"/>
    </xf>
    <xf numFmtId="165" fontId="27" fillId="4" borderId="8" xfId="0" applyNumberFormat="1" applyFont="1" applyFill="1" applyBorder="1" applyAlignment="1">
      <alignment vertical="center"/>
    </xf>
    <xf numFmtId="165" fontId="27" fillId="3" borderId="24" xfId="0" applyNumberFormat="1" applyFont="1" applyFill="1" applyBorder="1" applyAlignment="1">
      <alignment vertical="center"/>
    </xf>
    <xf numFmtId="44" fontId="28" fillId="3" borderId="26" xfId="0" applyNumberFormat="1" applyFont="1" applyFill="1" applyBorder="1" applyAlignment="1">
      <alignment horizontal="center" vertical="center"/>
    </xf>
    <xf numFmtId="44" fontId="54" fillId="3" borderId="40" xfId="0" applyNumberFormat="1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54" fillId="0" borderId="0" xfId="0" applyFont="1" applyFill="1" applyAlignment="1">
      <alignment wrapText="1"/>
    </xf>
    <xf numFmtId="0" fontId="50" fillId="0" borderId="0" xfId="0" applyFont="1" applyAlignment="1"/>
    <xf numFmtId="165" fontId="27" fillId="3" borderId="34" xfId="0" applyNumberFormat="1" applyFont="1" applyFill="1" applyBorder="1" applyAlignment="1">
      <alignment vertical="center"/>
    </xf>
    <xf numFmtId="165" fontId="7" fillId="0" borderId="44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05" fillId="0" borderId="17" xfId="0" applyFont="1" applyFill="1" applyBorder="1" applyAlignment="1">
      <alignment horizontal="center" vertical="center"/>
    </xf>
    <xf numFmtId="0" fontId="105" fillId="0" borderId="11" xfId="0" applyFont="1" applyFill="1" applyBorder="1" applyAlignment="1">
      <alignment horizontal="center" vertical="center"/>
    </xf>
    <xf numFmtId="165" fontId="27" fillId="0" borderId="20" xfId="0" applyNumberFormat="1" applyFont="1" applyFill="1" applyBorder="1" applyAlignment="1">
      <alignment vertical="center"/>
    </xf>
    <xf numFmtId="165" fontId="27" fillId="0" borderId="9" xfId="0" applyNumberFormat="1" applyFont="1" applyFill="1" applyBorder="1" applyAlignment="1">
      <alignment vertical="center"/>
    </xf>
    <xf numFmtId="0" fontId="22" fillId="3" borderId="4" xfId="0" applyFont="1" applyFill="1" applyBorder="1" applyAlignment="1">
      <alignment horizontal="center" vertical="center"/>
    </xf>
    <xf numFmtId="44" fontId="13" fillId="3" borderId="4" xfId="0" applyNumberFormat="1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 wrapText="1"/>
    </xf>
    <xf numFmtId="44" fontId="22" fillId="3" borderId="4" xfId="0" applyNumberFormat="1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/>
    </xf>
    <xf numFmtId="0" fontId="63" fillId="3" borderId="18" xfId="0" applyFont="1" applyFill="1" applyBorder="1" applyAlignment="1">
      <alignment horizontal="center" vertical="center" wrapText="1"/>
    </xf>
    <xf numFmtId="0" fontId="57" fillId="3" borderId="4" xfId="0" applyFont="1" applyFill="1" applyBorder="1" applyAlignment="1">
      <alignment horizontal="center" vertical="center" wrapText="1"/>
    </xf>
    <xf numFmtId="44" fontId="13" fillId="3" borderId="25" xfId="0" applyNumberFormat="1" applyFont="1" applyFill="1" applyBorder="1" applyAlignment="1">
      <alignment horizontal="center" vertical="center"/>
    </xf>
    <xf numFmtId="0" fontId="63" fillId="3" borderId="4" xfId="0" applyFont="1" applyFill="1" applyBorder="1" applyAlignment="1">
      <alignment horizontal="center" vertical="center" wrapText="1"/>
    </xf>
    <xf numFmtId="44" fontId="27" fillId="3" borderId="13" xfId="0" applyNumberFormat="1" applyFont="1" applyFill="1" applyBorder="1" applyAlignment="1">
      <alignment horizontal="center" vertical="center"/>
    </xf>
    <xf numFmtId="165" fontId="27" fillId="4" borderId="13" xfId="0" applyNumberFormat="1" applyFont="1" applyFill="1" applyBorder="1" applyAlignment="1">
      <alignment horizontal="center" vertical="center"/>
    </xf>
    <xf numFmtId="0" fontId="63" fillId="3" borderId="25" xfId="0" applyFont="1" applyFill="1" applyBorder="1" applyAlignment="1">
      <alignment horizontal="center" vertical="center" wrapText="1"/>
    </xf>
    <xf numFmtId="44" fontId="71" fillId="5" borderId="20" xfId="0" applyNumberFormat="1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 wrapText="1"/>
    </xf>
    <xf numFmtId="44" fontId="13" fillId="3" borderId="26" xfId="0" applyNumberFormat="1" applyFont="1" applyFill="1" applyBorder="1" applyAlignment="1">
      <alignment vertical="center"/>
    </xf>
    <xf numFmtId="0" fontId="27" fillId="3" borderId="20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44" fontId="27" fillId="3" borderId="8" xfId="0" applyNumberFormat="1" applyFont="1" applyFill="1" applyBorder="1" applyAlignment="1">
      <alignment vertical="center"/>
    </xf>
    <xf numFmtId="44" fontId="27" fillId="3" borderId="18" xfId="0" applyNumberFormat="1" applyFont="1" applyFill="1" applyBorder="1" applyAlignment="1">
      <alignment vertical="center"/>
    </xf>
    <xf numFmtId="0" fontId="63" fillId="3" borderId="26" xfId="0" applyFont="1" applyFill="1" applyBorder="1" applyAlignment="1">
      <alignment horizontal="center" vertical="center" wrapText="1"/>
    </xf>
    <xf numFmtId="0" fontId="51" fillId="0" borderId="31" xfId="0" applyFont="1" applyBorder="1" applyAlignment="1">
      <alignment horizontal="center" vertical="center" wrapText="1"/>
    </xf>
    <xf numFmtId="44" fontId="31" fillId="3" borderId="31" xfId="0" applyNumberFormat="1" applyFont="1" applyFill="1" applyBorder="1" applyAlignment="1">
      <alignment horizontal="center" vertical="center"/>
    </xf>
    <xf numFmtId="0" fontId="97" fillId="0" borderId="0" xfId="0" applyFont="1"/>
    <xf numFmtId="0" fontId="56" fillId="3" borderId="36" xfId="0" applyFont="1" applyFill="1" applyBorder="1" applyAlignment="1">
      <alignment horizontal="center" vertical="center"/>
    </xf>
    <xf numFmtId="0" fontId="57" fillId="3" borderId="20" xfId="0" applyFont="1" applyFill="1" applyBorder="1" applyAlignment="1">
      <alignment horizontal="center" vertical="center" wrapText="1"/>
    </xf>
    <xf numFmtId="44" fontId="67" fillId="3" borderId="9" xfId="0" applyNumberFormat="1" applyFont="1" applyFill="1" applyBorder="1" applyAlignment="1">
      <alignment horizontal="center" vertical="center"/>
    </xf>
    <xf numFmtId="44" fontId="67" fillId="3" borderId="6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 wrapText="1"/>
    </xf>
    <xf numFmtId="0" fontId="54" fillId="0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165" fontId="32" fillId="0" borderId="13" xfId="0" applyNumberFormat="1" applyFont="1" applyBorder="1" applyAlignment="1">
      <alignment vertical="center"/>
    </xf>
    <xf numFmtId="0" fontId="54" fillId="0" borderId="7" xfId="0" applyFont="1" applyBorder="1" applyAlignment="1">
      <alignment horizontal="center" vertical="center"/>
    </xf>
    <xf numFmtId="0" fontId="21" fillId="3" borderId="46" xfId="0" applyFont="1" applyFill="1" applyBorder="1" applyAlignment="1">
      <alignment horizontal="center" vertical="center"/>
    </xf>
    <xf numFmtId="0" fontId="90" fillId="3" borderId="42" xfId="0" applyFont="1" applyFill="1" applyBorder="1" applyAlignment="1">
      <alignment horizontal="center" vertical="center"/>
    </xf>
    <xf numFmtId="0" fontId="90" fillId="3" borderId="47" xfId="0" applyFont="1" applyFill="1" applyBorder="1" applyAlignment="1">
      <alignment horizontal="center" vertical="center"/>
    </xf>
    <xf numFmtId="44" fontId="27" fillId="3" borderId="25" xfId="0" applyNumberFormat="1" applyFont="1" applyFill="1" applyBorder="1" applyAlignment="1">
      <alignment vertical="center"/>
    </xf>
    <xf numFmtId="165" fontId="27" fillId="0" borderId="18" xfId="0" applyNumberFormat="1" applyFont="1" applyFill="1" applyBorder="1" applyAlignment="1">
      <alignment vertical="center"/>
    </xf>
    <xf numFmtId="165" fontId="27" fillId="3" borderId="48" xfId="0" applyNumberFormat="1" applyFont="1" applyFill="1" applyBorder="1" applyAlignment="1">
      <alignment vertical="center"/>
    </xf>
    <xf numFmtId="165" fontId="71" fillId="3" borderId="18" xfId="0" applyNumberFormat="1" applyFont="1" applyFill="1" applyBorder="1" applyAlignment="1">
      <alignment horizontal="center" vertical="center"/>
    </xf>
    <xf numFmtId="165" fontId="27" fillId="3" borderId="46" xfId="0" applyNumberFormat="1" applyFont="1" applyFill="1" applyBorder="1" applyAlignment="1">
      <alignment vertical="center"/>
    </xf>
    <xf numFmtId="0" fontId="55" fillId="3" borderId="17" xfId="0" applyFont="1" applyFill="1" applyBorder="1" applyAlignment="1">
      <alignment horizontal="center" vertical="center"/>
    </xf>
    <xf numFmtId="165" fontId="31" fillId="5" borderId="18" xfId="0" applyNumberFormat="1" applyFont="1" applyFill="1" applyBorder="1" applyAlignment="1">
      <alignment horizontal="center" vertical="center"/>
    </xf>
    <xf numFmtId="165" fontId="106" fillId="0" borderId="4" xfId="0" applyNumberFormat="1" applyFont="1" applyFill="1" applyBorder="1" applyAlignment="1">
      <alignment horizontal="center" vertical="center"/>
    </xf>
    <xf numFmtId="165" fontId="39" fillId="0" borderId="4" xfId="0" applyNumberFormat="1" applyFont="1" applyFill="1" applyBorder="1" applyAlignment="1">
      <alignment horizontal="center" vertical="center"/>
    </xf>
    <xf numFmtId="44" fontId="39" fillId="0" borderId="4" xfId="0" applyNumberFormat="1" applyFont="1" applyFill="1" applyBorder="1" applyAlignment="1">
      <alignment horizontal="center" vertical="center"/>
    </xf>
    <xf numFmtId="44" fontId="39" fillId="3" borderId="20" xfId="0" applyNumberFormat="1" applyFont="1" applyFill="1" applyBorder="1" applyAlignment="1">
      <alignment horizontal="center" vertical="center"/>
    </xf>
    <xf numFmtId="165" fontId="106" fillId="0" borderId="20" xfId="0" applyNumberFormat="1" applyFont="1" applyFill="1" applyBorder="1" applyAlignment="1">
      <alignment horizontal="center" vertical="center"/>
    </xf>
    <xf numFmtId="165" fontId="39" fillId="0" borderId="20" xfId="0" applyNumberFormat="1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center" vertical="center"/>
    </xf>
    <xf numFmtId="0" fontId="56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 wrapText="1"/>
    </xf>
    <xf numFmtId="165" fontId="56" fillId="0" borderId="18" xfId="0" applyNumberFormat="1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67" fillId="0" borderId="0" xfId="0" applyFont="1" applyBorder="1" applyAlignment="1">
      <alignment horizontal="center"/>
    </xf>
    <xf numFmtId="0" fontId="60" fillId="0" borderId="0" xfId="0" applyFont="1" applyBorder="1" applyAlignment="1">
      <alignment horizontal="center"/>
    </xf>
    <xf numFmtId="0" fontId="10" fillId="0" borderId="0" xfId="0" applyFont="1"/>
    <xf numFmtId="44" fontId="27" fillId="0" borderId="20" xfId="0" applyNumberFormat="1" applyFont="1" applyFill="1" applyBorder="1" applyAlignment="1">
      <alignment horizontal="center" vertical="center"/>
    </xf>
    <xf numFmtId="165" fontId="58" fillId="0" borderId="20" xfId="0" applyNumberFormat="1" applyFont="1" applyFill="1" applyBorder="1" applyAlignment="1">
      <alignment vertical="center"/>
    </xf>
    <xf numFmtId="165" fontId="58" fillId="0" borderId="4" xfId="0" applyNumberFormat="1" applyFont="1" applyFill="1" applyBorder="1" applyAlignment="1">
      <alignment vertical="center"/>
    </xf>
    <xf numFmtId="0" fontId="63" fillId="0" borderId="8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44" fontId="27" fillId="0" borderId="25" xfId="0" applyNumberFormat="1" applyFont="1" applyFill="1" applyBorder="1" applyAlignment="1">
      <alignment vertical="center"/>
    </xf>
    <xf numFmtId="165" fontId="27" fillId="0" borderId="25" xfId="0" applyNumberFormat="1" applyFont="1" applyFill="1" applyBorder="1" applyAlignment="1">
      <alignment vertical="center"/>
    </xf>
    <xf numFmtId="0" fontId="101" fillId="0" borderId="34" xfId="0" applyFont="1" applyFill="1" applyBorder="1" applyAlignment="1">
      <alignment horizontal="center" vertical="center"/>
    </xf>
    <xf numFmtId="44" fontId="27" fillId="0" borderId="20" xfId="0" applyNumberFormat="1" applyFont="1" applyFill="1" applyBorder="1" applyAlignment="1">
      <alignment vertical="center"/>
    </xf>
    <xf numFmtId="0" fontId="79" fillId="0" borderId="28" xfId="0" applyFont="1" applyFill="1" applyBorder="1" applyAlignment="1">
      <alignment horizontal="center" vertical="center"/>
    </xf>
    <xf numFmtId="44" fontId="13" fillId="0" borderId="4" xfId="0" applyNumberFormat="1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165" fontId="13" fillId="0" borderId="20" xfId="0" applyNumberFormat="1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0" fontId="65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165" fontId="104" fillId="0" borderId="0" xfId="0" applyNumberFormat="1" applyFont="1" applyBorder="1"/>
    <xf numFmtId="165" fontId="32" fillId="0" borderId="0" xfId="0" applyNumberFormat="1" applyFont="1" applyBorder="1"/>
    <xf numFmtId="0" fontId="89" fillId="3" borderId="28" xfId="0" applyFont="1" applyFill="1" applyBorder="1" applyAlignment="1">
      <alignment horizontal="center" vertical="center"/>
    </xf>
    <xf numFmtId="165" fontId="21" fillId="0" borderId="41" xfId="0" applyNumberFormat="1" applyFont="1" applyBorder="1" applyAlignment="1">
      <alignment vertical="center"/>
    </xf>
    <xf numFmtId="165" fontId="18" fillId="0" borderId="6" xfId="0" applyNumberFormat="1" applyFont="1" applyFill="1" applyBorder="1" applyAlignment="1">
      <alignment horizontal="center" vertical="center"/>
    </xf>
    <xf numFmtId="165" fontId="18" fillId="0" borderId="9" xfId="0" applyNumberFormat="1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 wrapText="1"/>
    </xf>
    <xf numFmtId="0" fontId="38" fillId="3" borderId="36" xfId="0" applyFont="1" applyFill="1" applyBorder="1" applyAlignment="1">
      <alignment horizontal="center" vertical="center"/>
    </xf>
    <xf numFmtId="0" fontId="31" fillId="3" borderId="2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165" fontId="39" fillId="3" borderId="8" xfId="0" applyNumberFormat="1" applyFont="1" applyFill="1" applyBorder="1" applyAlignment="1">
      <alignment horizontal="center" vertical="center"/>
    </xf>
    <xf numFmtId="165" fontId="39" fillId="4" borderId="8" xfId="0" applyNumberFormat="1" applyFont="1" applyFill="1" applyBorder="1" applyAlignment="1">
      <alignment horizontal="center" vertical="center"/>
    </xf>
    <xf numFmtId="0" fontId="21" fillId="3" borderId="55" xfId="0" applyFont="1" applyFill="1" applyBorder="1" applyAlignment="1">
      <alignment horizontal="center" vertical="center"/>
    </xf>
    <xf numFmtId="44" fontId="31" fillId="3" borderId="20" xfId="0" applyNumberFormat="1" applyFont="1" applyFill="1" applyBorder="1" applyAlignment="1">
      <alignment horizontal="center" vertical="center" wrapText="1"/>
    </xf>
    <xf numFmtId="165" fontId="39" fillId="3" borderId="20" xfId="0" applyNumberFormat="1" applyFont="1" applyFill="1" applyBorder="1" applyAlignment="1">
      <alignment horizontal="center" vertical="center"/>
    </xf>
    <xf numFmtId="165" fontId="106" fillId="4" borderId="20" xfId="0" applyNumberFormat="1" applyFont="1" applyFill="1" applyBorder="1" applyAlignment="1">
      <alignment horizontal="center" vertical="center"/>
    </xf>
    <xf numFmtId="165" fontId="106" fillId="3" borderId="20" xfId="0" applyNumberFormat="1" applyFont="1" applyFill="1" applyBorder="1" applyAlignment="1">
      <alignment horizontal="center" vertical="center"/>
    </xf>
    <xf numFmtId="0" fontId="21" fillId="3" borderId="54" xfId="0" applyFont="1" applyFill="1" applyBorder="1" applyAlignment="1">
      <alignment horizontal="center" vertical="center"/>
    </xf>
    <xf numFmtId="0" fontId="21" fillId="3" borderId="38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 wrapText="1"/>
    </xf>
    <xf numFmtId="0" fontId="80" fillId="0" borderId="0" xfId="0" applyFont="1" applyBorder="1" applyAlignment="1"/>
    <xf numFmtId="44" fontId="23" fillId="0" borderId="0" xfId="0" applyNumberFormat="1" applyFont="1" applyBorder="1"/>
    <xf numFmtId="44" fontId="8" fillId="0" borderId="0" xfId="0" applyNumberFormat="1" applyFont="1"/>
    <xf numFmtId="165" fontId="8" fillId="0" borderId="0" xfId="0" applyNumberFormat="1" applyFont="1" applyBorder="1" applyAlignment="1"/>
    <xf numFmtId="44" fontId="65" fillId="0" borderId="0" xfId="0" applyNumberFormat="1" applyFont="1" applyBorder="1" applyAlignment="1">
      <alignment horizontal="center"/>
    </xf>
    <xf numFmtId="44" fontId="65" fillId="0" borderId="0" xfId="0" applyNumberFormat="1" applyFont="1" applyFill="1" applyBorder="1" applyAlignment="1">
      <alignment horizontal="center"/>
    </xf>
    <xf numFmtId="0" fontId="73" fillId="0" borderId="0" xfId="0" applyFont="1" applyBorder="1" applyAlignment="1">
      <alignment horizontal="center"/>
    </xf>
    <xf numFmtId="0" fontId="108" fillId="0" borderId="28" xfId="0" applyFont="1" applyBorder="1" applyAlignment="1">
      <alignment horizontal="center" vertical="center"/>
    </xf>
    <xf numFmtId="44" fontId="109" fillId="3" borderId="25" xfId="0" applyNumberFormat="1" applyFont="1" applyFill="1" applyBorder="1" applyAlignment="1">
      <alignment horizontal="center" vertical="center"/>
    </xf>
    <xf numFmtId="165" fontId="109" fillId="4" borderId="25" xfId="0" applyNumberFormat="1" applyFont="1" applyFill="1" applyBorder="1" applyAlignment="1">
      <alignment horizontal="center" vertical="center"/>
    </xf>
    <xf numFmtId="165" fontId="109" fillId="3" borderId="25" xfId="0" applyNumberFormat="1" applyFont="1" applyFill="1" applyBorder="1" applyAlignment="1">
      <alignment horizontal="center" vertical="center"/>
    </xf>
    <xf numFmtId="165" fontId="109" fillId="0" borderId="25" xfId="0" applyNumberFormat="1" applyFont="1" applyFill="1" applyBorder="1" applyAlignment="1">
      <alignment horizontal="center" vertical="center"/>
    </xf>
    <xf numFmtId="44" fontId="109" fillId="3" borderId="4" xfId="0" applyNumberFormat="1" applyFont="1" applyFill="1" applyBorder="1" applyAlignment="1">
      <alignment horizontal="center" vertical="center"/>
    </xf>
    <xf numFmtId="165" fontId="109" fillId="4" borderId="4" xfId="0" applyNumberFormat="1" applyFont="1" applyFill="1" applyBorder="1" applyAlignment="1">
      <alignment horizontal="center" vertical="center"/>
    </xf>
    <xf numFmtId="165" fontId="109" fillId="3" borderId="4" xfId="0" applyNumberFormat="1" applyFont="1" applyFill="1" applyBorder="1" applyAlignment="1">
      <alignment horizontal="center" vertical="center"/>
    </xf>
    <xf numFmtId="165" fontId="109" fillId="0" borderId="4" xfId="0" applyNumberFormat="1" applyFont="1" applyFill="1" applyBorder="1" applyAlignment="1">
      <alignment horizontal="center" vertical="center"/>
    </xf>
    <xf numFmtId="165" fontId="110" fillId="3" borderId="20" xfId="0" applyNumberFormat="1" applyFont="1" applyFill="1" applyBorder="1" applyAlignment="1">
      <alignment horizontal="center" vertical="center"/>
    </xf>
    <xf numFmtId="165" fontId="110" fillId="3" borderId="20" xfId="0" applyNumberFormat="1" applyFont="1" applyFill="1" applyBorder="1" applyAlignment="1">
      <alignment vertical="center"/>
    </xf>
    <xf numFmtId="165" fontId="110" fillId="0" borderId="20" xfId="0" applyNumberFormat="1" applyFont="1" applyFill="1" applyBorder="1" applyAlignment="1">
      <alignment vertical="center"/>
    </xf>
    <xf numFmtId="165" fontId="110" fillId="3" borderId="4" xfId="0" applyNumberFormat="1" applyFont="1" applyFill="1" applyBorder="1" applyAlignment="1">
      <alignment horizontal="center" vertical="center"/>
    </xf>
    <xf numFmtId="165" fontId="110" fillId="3" borderId="4" xfId="0" applyNumberFormat="1" applyFont="1" applyFill="1" applyBorder="1" applyAlignment="1">
      <alignment vertical="center"/>
    </xf>
    <xf numFmtId="44" fontId="110" fillId="3" borderId="4" xfId="0" applyNumberFormat="1" applyFont="1" applyFill="1" applyBorder="1" applyAlignment="1">
      <alignment vertical="center"/>
    </xf>
    <xf numFmtId="165" fontId="110" fillId="0" borderId="4" xfId="0" applyNumberFormat="1" applyFont="1" applyFill="1" applyBorder="1" applyAlignment="1">
      <alignment vertical="center"/>
    </xf>
    <xf numFmtId="44" fontId="111" fillId="3" borderId="4" xfId="0" applyNumberFormat="1" applyFont="1" applyFill="1" applyBorder="1" applyAlignment="1">
      <alignment horizontal="center" vertical="center"/>
    </xf>
    <xf numFmtId="165" fontId="111" fillId="4" borderId="4" xfId="0" applyNumberFormat="1" applyFont="1" applyFill="1" applyBorder="1" applyAlignment="1">
      <alignment horizontal="center" vertical="center"/>
    </xf>
    <xf numFmtId="165" fontId="111" fillId="3" borderId="4" xfId="0" applyNumberFormat="1" applyFont="1" applyFill="1" applyBorder="1" applyAlignment="1">
      <alignment horizontal="center" vertical="center"/>
    </xf>
    <xf numFmtId="44" fontId="109" fillId="0" borderId="20" xfId="0" applyNumberFormat="1" applyFont="1" applyBorder="1" applyAlignment="1">
      <alignment vertical="center"/>
    </xf>
    <xf numFmtId="44" fontId="112" fillId="3" borderId="4" xfId="0" applyNumberFormat="1" applyFont="1" applyFill="1" applyBorder="1" applyAlignment="1">
      <alignment vertical="center"/>
    </xf>
    <xf numFmtId="165" fontId="112" fillId="4" borderId="20" xfId="0" applyNumberFormat="1" applyFont="1" applyFill="1" applyBorder="1" applyAlignment="1">
      <alignment vertical="center"/>
    </xf>
    <xf numFmtId="165" fontId="112" fillId="4" borderId="27" xfId="0" applyNumberFormat="1" applyFont="1" applyFill="1" applyBorder="1" applyAlignment="1">
      <alignment vertical="center"/>
    </xf>
    <xf numFmtId="44" fontId="113" fillId="0" borderId="4" xfId="0" applyNumberFormat="1" applyFont="1" applyBorder="1" applyAlignment="1">
      <alignment vertical="center"/>
    </xf>
    <xf numFmtId="44" fontId="114" fillId="4" borderId="4" xfId="0" applyNumberFormat="1" applyFont="1" applyFill="1" applyBorder="1" applyAlignment="1">
      <alignment vertical="center"/>
    </xf>
    <xf numFmtId="44" fontId="115" fillId="3" borderId="20" xfId="0" applyNumberFormat="1" applyFont="1" applyFill="1" applyBorder="1" applyAlignment="1">
      <alignment vertical="center"/>
    </xf>
    <xf numFmtId="44" fontId="43" fillId="0" borderId="13" xfId="0" applyNumberFormat="1" applyFont="1" applyBorder="1" applyAlignment="1">
      <alignment vertical="center"/>
    </xf>
    <xf numFmtId="165" fontId="47" fillId="0" borderId="4" xfId="0" applyNumberFormat="1" applyFont="1" applyFill="1" applyBorder="1" applyAlignment="1">
      <alignment horizontal="center" vertical="center"/>
    </xf>
    <xf numFmtId="165" fontId="47" fillId="0" borderId="4" xfId="0" applyNumberFormat="1" applyFont="1" applyFill="1" applyBorder="1" applyAlignment="1">
      <alignment vertical="center"/>
    </xf>
    <xf numFmtId="165" fontId="47" fillId="0" borderId="8" xfId="0" applyNumberFormat="1" applyFont="1" applyFill="1" applyBorder="1" applyAlignment="1">
      <alignment horizontal="center" vertical="center"/>
    </xf>
    <xf numFmtId="165" fontId="39" fillId="0" borderId="8" xfId="0" applyNumberFormat="1" applyFont="1" applyFill="1" applyBorder="1" applyAlignment="1">
      <alignment horizontal="center" vertical="center"/>
    </xf>
    <xf numFmtId="165" fontId="116" fillId="0" borderId="13" xfId="0" applyNumberFormat="1" applyFont="1" applyBorder="1" applyAlignment="1">
      <alignment horizontal="center" vertical="center"/>
    </xf>
    <xf numFmtId="165" fontId="41" fillId="0" borderId="13" xfId="0" applyNumberFormat="1" applyFont="1" applyFill="1" applyBorder="1" applyAlignment="1">
      <alignment horizontal="center" vertical="center"/>
    </xf>
    <xf numFmtId="44" fontId="56" fillId="0" borderId="8" xfId="0" applyNumberFormat="1" applyFont="1" applyFill="1" applyBorder="1" applyAlignment="1">
      <alignment horizontal="center" vertical="center"/>
    </xf>
    <xf numFmtId="0" fontId="57" fillId="0" borderId="18" xfId="0" applyFont="1" applyFill="1" applyBorder="1" applyAlignment="1">
      <alignment horizontal="center" vertical="center" wrapText="1"/>
    </xf>
    <xf numFmtId="44" fontId="109" fillId="0" borderId="20" xfId="0" applyNumberFormat="1" applyFont="1" applyFill="1" applyBorder="1" applyAlignment="1">
      <alignment vertical="center"/>
    </xf>
    <xf numFmtId="0" fontId="21" fillId="0" borderId="37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44" fontId="10" fillId="6" borderId="13" xfId="0" applyNumberFormat="1" applyFont="1" applyFill="1" applyBorder="1" applyAlignment="1">
      <alignment vertical="center"/>
    </xf>
    <xf numFmtId="0" fontId="17" fillId="6" borderId="21" xfId="0" applyFont="1" applyFill="1" applyBorder="1" applyAlignment="1">
      <alignment horizontal="center" vertical="center" wrapText="1"/>
    </xf>
    <xf numFmtId="44" fontId="117" fillId="0" borderId="18" xfId="0" applyNumberFormat="1" applyFont="1" applyFill="1" applyBorder="1" applyAlignment="1">
      <alignment vertical="center"/>
    </xf>
    <xf numFmtId="165" fontId="118" fillId="0" borderId="31" xfId="0" applyNumberFormat="1" applyFont="1" applyFill="1" applyBorder="1" applyAlignment="1">
      <alignment vertical="center"/>
    </xf>
    <xf numFmtId="165" fontId="118" fillId="0" borderId="32" xfId="0" applyNumberFormat="1" applyFont="1" applyFill="1" applyBorder="1" applyAlignment="1">
      <alignment vertical="center"/>
    </xf>
    <xf numFmtId="165" fontId="117" fillId="0" borderId="18" xfId="0" applyNumberFormat="1" applyFont="1" applyFill="1" applyBorder="1" applyAlignment="1">
      <alignment vertical="center"/>
    </xf>
    <xf numFmtId="165" fontId="119" fillId="0" borderId="31" xfId="0" applyNumberFormat="1" applyFont="1" applyFill="1" applyBorder="1" applyAlignment="1">
      <alignment horizontal="center" vertical="center"/>
    </xf>
    <xf numFmtId="44" fontId="119" fillId="0" borderId="4" xfId="0" applyNumberFormat="1" applyFont="1" applyFill="1" applyBorder="1" applyAlignment="1">
      <alignment horizontal="center" vertical="center"/>
    </xf>
    <xf numFmtId="165" fontId="119" fillId="0" borderId="4" xfId="0" applyNumberFormat="1" applyFont="1" applyFill="1" applyBorder="1" applyAlignment="1">
      <alignment horizontal="center" vertical="center"/>
    </xf>
    <xf numFmtId="165" fontId="119" fillId="0" borderId="20" xfId="0" applyNumberFormat="1" applyFont="1" applyFill="1" applyBorder="1" applyAlignment="1">
      <alignment horizontal="center" vertical="center"/>
    </xf>
    <xf numFmtId="165" fontId="120" fillId="0" borderId="20" xfId="0" applyNumberFormat="1" applyFont="1" applyFill="1" applyBorder="1" applyAlignment="1">
      <alignment horizontal="center" vertical="center"/>
    </xf>
    <xf numFmtId="165" fontId="119" fillId="0" borderId="4" xfId="0" applyNumberFormat="1" applyFont="1" applyFill="1" applyBorder="1" applyAlignment="1">
      <alignment vertical="center"/>
    </xf>
    <xf numFmtId="44" fontId="119" fillId="0" borderId="8" xfId="0" applyNumberFormat="1" applyFont="1" applyFill="1" applyBorder="1" applyAlignment="1">
      <alignment horizontal="center" vertical="center"/>
    </xf>
    <xf numFmtId="165" fontId="119" fillId="0" borderId="8" xfId="0" applyNumberFormat="1" applyFont="1" applyFill="1" applyBorder="1" applyAlignment="1">
      <alignment horizontal="center" vertical="center"/>
    </xf>
    <xf numFmtId="165" fontId="118" fillId="0" borderId="8" xfId="0" applyNumberFormat="1" applyFont="1" applyFill="1" applyBorder="1" applyAlignment="1">
      <alignment horizontal="center" vertical="center"/>
    </xf>
    <xf numFmtId="165" fontId="119" fillId="0" borderId="8" xfId="0" applyNumberFormat="1" applyFont="1" applyFill="1" applyBorder="1" applyAlignment="1">
      <alignment vertical="center"/>
    </xf>
    <xf numFmtId="44" fontId="47" fillId="0" borderId="25" xfId="0" applyNumberFormat="1" applyFont="1" applyFill="1" applyBorder="1" applyAlignment="1">
      <alignment vertical="center"/>
    </xf>
    <xf numFmtId="165" fontId="47" fillId="0" borderId="25" xfId="0" applyNumberFormat="1" applyFont="1" applyFill="1" applyBorder="1" applyAlignment="1">
      <alignment vertical="center"/>
    </xf>
    <xf numFmtId="165" fontId="47" fillId="0" borderId="25" xfId="0" applyNumberFormat="1" applyFont="1" applyFill="1" applyBorder="1" applyAlignment="1">
      <alignment horizontal="center" vertical="center"/>
    </xf>
    <xf numFmtId="165" fontId="47" fillId="0" borderId="34" xfId="0" applyNumberFormat="1" applyFont="1" applyFill="1" applyBorder="1" applyAlignment="1">
      <alignment horizontal="center" vertical="center"/>
    </xf>
    <xf numFmtId="44" fontId="47" fillId="0" borderId="4" xfId="0" applyNumberFormat="1" applyFont="1" applyFill="1" applyBorder="1" applyAlignment="1">
      <alignment vertical="center"/>
    </xf>
    <xf numFmtId="165" fontId="47" fillId="0" borderId="6" xfId="0" applyNumberFormat="1" applyFont="1" applyFill="1" applyBorder="1" applyAlignment="1">
      <alignment horizontal="center" vertical="center"/>
    </xf>
    <xf numFmtId="44" fontId="47" fillId="0" borderId="45" xfId="0" applyNumberFormat="1" applyFont="1" applyFill="1" applyBorder="1" applyAlignment="1">
      <alignment vertical="center"/>
    </xf>
    <xf numFmtId="165" fontId="47" fillId="0" borderId="20" xfId="0" applyNumberFormat="1" applyFont="1" applyFill="1" applyBorder="1" applyAlignment="1">
      <alignment vertical="center"/>
    </xf>
    <xf numFmtId="165" fontId="47" fillId="0" borderId="27" xfId="0" applyNumberFormat="1" applyFont="1" applyFill="1" applyBorder="1" applyAlignment="1">
      <alignment vertical="center"/>
    </xf>
    <xf numFmtId="44" fontId="47" fillId="3" borderId="18" xfId="0" applyNumberFormat="1" applyFont="1" applyFill="1" applyBorder="1" applyAlignment="1">
      <alignment vertical="center"/>
    </xf>
    <xf numFmtId="165" fontId="47" fillId="4" borderId="18" xfId="0" applyNumberFormat="1" applyFont="1" applyFill="1" applyBorder="1" applyAlignment="1">
      <alignment vertical="center"/>
    </xf>
    <xf numFmtId="165" fontId="47" fillId="0" borderId="18" xfId="0" applyNumberFormat="1" applyFont="1" applyBorder="1" applyAlignment="1">
      <alignment horizontal="center" vertical="center"/>
    </xf>
    <xf numFmtId="165" fontId="39" fillId="0" borderId="18" xfId="0" applyNumberFormat="1" applyFont="1" applyBorder="1" applyAlignment="1">
      <alignment horizontal="center" vertical="center"/>
    </xf>
    <xf numFmtId="165" fontId="47" fillId="0" borderId="18" xfId="0" applyNumberFormat="1" applyFont="1" applyFill="1" applyBorder="1" applyAlignment="1">
      <alignment horizontal="center" vertical="center"/>
    </xf>
    <xf numFmtId="165" fontId="47" fillId="0" borderId="19" xfId="0" applyNumberFormat="1" applyFont="1" applyFill="1" applyBorder="1" applyAlignment="1">
      <alignment horizontal="center" vertical="center"/>
    </xf>
    <xf numFmtId="44" fontId="39" fillId="0" borderId="8" xfId="0" applyNumberFormat="1" applyFont="1" applyFill="1" applyBorder="1" applyAlignment="1">
      <alignment horizontal="center" vertical="center" wrapText="1"/>
    </xf>
    <xf numFmtId="44" fontId="47" fillId="0" borderId="8" xfId="0" applyNumberFormat="1" applyFont="1" applyFill="1" applyBorder="1" applyAlignment="1">
      <alignment vertical="center"/>
    </xf>
    <xf numFmtId="0" fontId="64" fillId="0" borderId="25" xfId="0" applyFont="1" applyFill="1" applyBorder="1" applyAlignment="1">
      <alignment horizontal="center" vertical="center" wrapText="1"/>
    </xf>
    <xf numFmtId="44" fontId="64" fillId="0" borderId="25" xfId="0" applyNumberFormat="1" applyFont="1" applyFill="1" applyBorder="1" applyAlignment="1">
      <alignment vertical="center"/>
    </xf>
    <xf numFmtId="165" fontId="106" fillId="0" borderId="25" xfId="0" applyNumberFormat="1" applyFont="1" applyFill="1" applyBorder="1" applyAlignment="1">
      <alignment horizontal="center" vertical="center"/>
    </xf>
    <xf numFmtId="0" fontId="64" fillId="0" borderId="4" xfId="0" applyFont="1" applyFill="1" applyBorder="1" applyAlignment="1">
      <alignment horizontal="center" vertical="center" wrapText="1"/>
    </xf>
    <xf numFmtId="44" fontId="64" fillId="0" borderId="4" xfId="0" applyNumberFormat="1" applyFont="1" applyFill="1" applyBorder="1" applyAlignment="1">
      <alignment vertical="center"/>
    </xf>
    <xf numFmtId="0" fontId="39" fillId="0" borderId="4" xfId="0" applyFont="1" applyFill="1" applyBorder="1" applyAlignment="1">
      <alignment horizontal="center" vertical="center" wrapText="1"/>
    </xf>
    <xf numFmtId="165" fontId="39" fillId="0" borderId="4" xfId="0" applyNumberFormat="1" applyFont="1" applyFill="1" applyBorder="1" applyAlignment="1">
      <alignment vertical="center"/>
    </xf>
    <xf numFmtId="165" fontId="106" fillId="0" borderId="18" xfId="0" applyNumberFormat="1" applyFont="1" applyFill="1" applyBorder="1" applyAlignment="1">
      <alignment horizontal="center" vertical="center"/>
    </xf>
    <xf numFmtId="44" fontId="47" fillId="0" borderId="18" xfId="0" applyNumberFormat="1" applyFont="1" applyFill="1" applyBorder="1" applyAlignment="1">
      <alignment vertical="center"/>
    </xf>
    <xf numFmtId="165" fontId="41" fillId="0" borderId="31" xfId="0" applyNumberFormat="1" applyFont="1" applyBorder="1" applyAlignment="1">
      <alignment horizontal="center" vertical="center"/>
    </xf>
    <xf numFmtId="0" fontId="117" fillId="3" borderId="25" xfId="0" applyFont="1" applyFill="1" applyBorder="1" applyAlignment="1">
      <alignment horizontal="center" vertical="center" wrapText="1"/>
    </xf>
    <xf numFmtId="44" fontId="119" fillId="3" borderId="25" xfId="0" applyNumberFormat="1" applyFont="1" applyFill="1" applyBorder="1" applyAlignment="1">
      <alignment horizontal="center" vertical="center"/>
    </xf>
    <xf numFmtId="44" fontId="122" fillId="3" borderId="25" xfId="0" applyNumberFormat="1" applyFont="1" applyFill="1" applyBorder="1" applyAlignment="1">
      <alignment horizontal="center" vertical="center"/>
    </xf>
    <xf numFmtId="44" fontId="122" fillId="0" borderId="25" xfId="0" applyNumberFormat="1" applyFont="1" applyFill="1" applyBorder="1" applyAlignment="1">
      <alignment horizontal="center" vertical="center"/>
    </xf>
    <xf numFmtId="165" fontId="122" fillId="0" borderId="25" xfId="0" applyNumberFormat="1" applyFont="1" applyFill="1" applyBorder="1" applyAlignment="1">
      <alignment vertical="center"/>
    </xf>
    <xf numFmtId="0" fontId="118" fillId="3" borderId="4" xfId="0" applyFont="1" applyFill="1" applyBorder="1" applyAlignment="1">
      <alignment horizontal="center" vertical="center" wrapText="1"/>
    </xf>
    <xf numFmtId="44" fontId="119" fillId="3" borderId="4" xfId="0" applyNumberFormat="1" applyFont="1" applyFill="1" applyBorder="1" applyAlignment="1">
      <alignment horizontal="center" vertical="center"/>
    </xf>
    <xf numFmtId="165" fontId="119" fillId="5" borderId="4" xfId="0" applyNumberFormat="1" applyFont="1" applyFill="1" applyBorder="1" applyAlignment="1">
      <alignment vertical="center"/>
    </xf>
    <xf numFmtId="165" fontId="119" fillId="4" borderId="4" xfId="0" applyNumberFormat="1" applyFont="1" applyFill="1" applyBorder="1" applyAlignment="1">
      <alignment horizontal="center" vertical="center"/>
    </xf>
    <xf numFmtId="44" fontId="119" fillId="0" borderId="4" xfId="0" applyNumberFormat="1" applyFont="1" applyFill="1" applyBorder="1" applyAlignment="1">
      <alignment vertical="center"/>
    </xf>
    <xf numFmtId="165" fontId="122" fillId="0" borderId="4" xfId="0" applyNumberFormat="1" applyFont="1" applyFill="1" applyBorder="1" applyAlignment="1">
      <alignment vertical="center"/>
    </xf>
    <xf numFmtId="44" fontId="118" fillId="3" borderId="4" xfId="0" applyNumberFormat="1" applyFont="1" applyFill="1" applyBorder="1" applyAlignment="1">
      <alignment horizontal="center" vertical="center" wrapText="1"/>
    </xf>
    <xf numFmtId="165" fontId="119" fillId="3" borderId="4" xfId="0" applyNumberFormat="1" applyFont="1" applyFill="1" applyBorder="1" applyAlignment="1">
      <alignment horizontal="center" vertical="center"/>
    </xf>
    <xf numFmtId="165" fontId="119" fillId="5" borderId="4" xfId="0" applyNumberFormat="1" applyFont="1" applyFill="1" applyBorder="1" applyAlignment="1">
      <alignment horizontal="center" vertical="center"/>
    </xf>
    <xf numFmtId="44" fontId="118" fillId="3" borderId="18" xfId="0" applyNumberFormat="1" applyFont="1" applyFill="1" applyBorder="1" applyAlignment="1">
      <alignment horizontal="center" vertical="center" wrapText="1"/>
    </xf>
    <xf numFmtId="165" fontId="119" fillId="3" borderId="18" xfId="0" applyNumberFormat="1" applyFont="1" applyFill="1" applyBorder="1" applyAlignment="1">
      <alignment horizontal="center" vertical="center"/>
    </xf>
    <xf numFmtId="165" fontId="119" fillId="4" borderId="18" xfId="0" applyNumberFormat="1" applyFont="1" applyFill="1" applyBorder="1" applyAlignment="1">
      <alignment horizontal="center" vertical="center"/>
    </xf>
    <xf numFmtId="44" fontId="119" fillId="0" borderId="18" xfId="0" applyNumberFormat="1" applyFont="1" applyFill="1" applyBorder="1" applyAlignment="1">
      <alignment vertical="center"/>
    </xf>
    <xf numFmtId="165" fontId="119" fillId="0" borderId="18" xfId="0" applyNumberFormat="1" applyFont="1" applyFill="1" applyBorder="1" applyAlignment="1">
      <alignment vertical="center"/>
    </xf>
    <xf numFmtId="165" fontId="122" fillId="0" borderId="18" xfId="0" applyNumberFormat="1" applyFont="1" applyFill="1" applyBorder="1" applyAlignment="1">
      <alignment vertical="center"/>
    </xf>
    <xf numFmtId="44" fontId="117" fillId="3" borderId="20" xfId="0" applyNumberFormat="1" applyFont="1" applyFill="1" applyBorder="1" applyAlignment="1">
      <alignment horizontal="center" vertical="center" wrapText="1"/>
    </xf>
    <xf numFmtId="44" fontId="119" fillId="3" borderId="20" xfId="0" applyNumberFormat="1" applyFont="1" applyFill="1" applyBorder="1" applyAlignment="1">
      <alignment horizontal="center" vertical="center"/>
    </xf>
    <xf numFmtId="165" fontId="122" fillId="0" borderId="20" xfId="0" applyNumberFormat="1" applyFont="1" applyFill="1" applyBorder="1" applyAlignment="1">
      <alignment vertical="center"/>
    </xf>
    <xf numFmtId="165" fontId="122" fillId="0" borderId="27" xfId="0" applyNumberFormat="1" applyFont="1" applyFill="1" applyBorder="1" applyAlignment="1">
      <alignment horizontal="center" vertical="center"/>
    </xf>
    <xf numFmtId="165" fontId="122" fillId="0" borderId="27" xfId="0" applyNumberFormat="1" applyFont="1" applyFill="1" applyBorder="1" applyAlignment="1">
      <alignment vertical="center"/>
    </xf>
    <xf numFmtId="0" fontId="117" fillId="3" borderId="20" xfId="0" applyFont="1" applyFill="1" applyBorder="1" applyAlignment="1">
      <alignment horizontal="center" vertical="center" wrapText="1"/>
    </xf>
    <xf numFmtId="165" fontId="119" fillId="3" borderId="20" xfId="0" applyNumberFormat="1" applyFont="1" applyFill="1" applyBorder="1" applyAlignment="1">
      <alignment horizontal="center" vertical="center"/>
    </xf>
    <xf numFmtId="165" fontId="122" fillId="0" borderId="20" xfId="0" applyNumberFormat="1" applyFont="1" applyFill="1" applyBorder="1" applyAlignment="1">
      <alignment horizontal="center" vertical="center"/>
    </xf>
    <xf numFmtId="165" fontId="119" fillId="0" borderId="43" xfId="0" applyNumberFormat="1" applyFont="1" applyFill="1" applyBorder="1" applyAlignment="1">
      <alignment vertical="center"/>
    </xf>
    <xf numFmtId="165" fontId="122" fillId="0" borderId="26" xfId="0" applyNumberFormat="1" applyFont="1" applyFill="1" applyBorder="1" applyAlignment="1">
      <alignment vertical="center"/>
    </xf>
    <xf numFmtId="165" fontId="41" fillId="0" borderId="31" xfId="0" applyNumberFormat="1" applyFont="1" applyBorder="1" applyAlignment="1">
      <alignment vertical="center"/>
    </xf>
    <xf numFmtId="44" fontId="56" fillId="0" borderId="4" xfId="0" applyNumberFormat="1" applyFont="1" applyFill="1" applyBorder="1" applyAlignment="1">
      <alignment horizontal="center" vertical="center"/>
    </xf>
    <xf numFmtId="165" fontId="56" fillId="0" borderId="4" xfId="0" applyNumberFormat="1" applyFont="1" applyFill="1" applyBorder="1" applyAlignment="1">
      <alignment vertical="center"/>
    </xf>
    <xf numFmtId="165" fontId="76" fillId="0" borderId="4" xfId="0" applyNumberFormat="1" applyFont="1" applyFill="1" applyBorder="1" applyAlignment="1">
      <alignment vertical="center"/>
    </xf>
    <xf numFmtId="165" fontId="56" fillId="0" borderId="8" xfId="0" applyNumberFormat="1" applyFont="1" applyFill="1" applyBorder="1" applyAlignment="1">
      <alignment vertical="center"/>
    </xf>
    <xf numFmtId="165" fontId="76" fillId="0" borderId="8" xfId="0" applyNumberFormat="1" applyFont="1" applyFill="1" applyBorder="1" applyAlignment="1">
      <alignment vertical="center"/>
    </xf>
    <xf numFmtId="44" fontId="18" fillId="3" borderId="20" xfId="0" applyNumberFormat="1" applyFont="1" applyFill="1" applyBorder="1" applyAlignment="1">
      <alignment vertical="center"/>
    </xf>
    <xf numFmtId="44" fontId="85" fillId="3" borderId="20" xfId="0" applyNumberFormat="1" applyFont="1" applyFill="1" applyBorder="1" applyAlignment="1">
      <alignment vertical="center"/>
    </xf>
    <xf numFmtId="165" fontId="10" fillId="0" borderId="31" xfId="0" applyNumberFormat="1" applyFont="1" applyBorder="1" applyAlignment="1">
      <alignment vertical="center"/>
    </xf>
    <xf numFmtId="165" fontId="39" fillId="4" borderId="20" xfId="0" applyNumberFormat="1" applyFont="1" applyFill="1" applyBorder="1" applyAlignment="1">
      <alignment horizontal="center" vertical="center"/>
    </xf>
    <xf numFmtId="44" fontId="39" fillId="3" borderId="4" xfId="0" applyNumberFormat="1" applyFont="1" applyFill="1" applyBorder="1" applyAlignment="1">
      <alignment horizontal="center" vertical="center"/>
    </xf>
    <xf numFmtId="165" fontId="39" fillId="4" borderId="4" xfId="0" applyNumberFormat="1" applyFont="1" applyFill="1" applyBorder="1" applyAlignment="1">
      <alignment horizontal="center" vertical="center"/>
    </xf>
    <xf numFmtId="44" fontId="39" fillId="3" borderId="8" xfId="0" applyNumberFormat="1" applyFont="1" applyFill="1" applyBorder="1" applyAlignment="1">
      <alignment horizontal="center" vertical="center"/>
    </xf>
    <xf numFmtId="165" fontId="106" fillId="3" borderId="8" xfId="0" applyNumberFormat="1" applyFont="1" applyFill="1" applyBorder="1" applyAlignment="1">
      <alignment horizontal="center" vertical="center"/>
    </xf>
    <xf numFmtId="165" fontId="29" fillId="0" borderId="13" xfId="0" applyNumberFormat="1" applyFont="1" applyFill="1" applyBorder="1" applyAlignment="1">
      <alignment horizontal="center" vertical="center"/>
    </xf>
    <xf numFmtId="165" fontId="39" fillId="4" borderId="20" xfId="0" applyNumberFormat="1" applyFont="1" applyFill="1" applyBorder="1" applyAlignment="1">
      <alignment vertical="center"/>
    </xf>
    <xf numFmtId="0" fontId="27" fillId="3" borderId="25" xfId="0" applyFont="1" applyFill="1" applyBorder="1" applyAlignment="1">
      <alignment horizontal="center" vertical="center" wrapText="1"/>
    </xf>
    <xf numFmtId="44" fontId="56" fillId="5" borderId="25" xfId="0" applyNumberFormat="1" applyFont="1" applyFill="1" applyBorder="1" applyAlignment="1">
      <alignment horizontal="center" vertical="center"/>
    </xf>
    <xf numFmtId="165" fontId="27" fillId="4" borderId="25" xfId="0" applyNumberFormat="1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23" fillId="3" borderId="6" xfId="0" applyFont="1" applyFill="1" applyBorder="1" applyAlignment="1">
      <alignment horizontal="center" vertical="center"/>
    </xf>
    <xf numFmtId="165" fontId="56" fillId="0" borderId="4" xfId="0" applyNumberFormat="1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44" fontId="27" fillId="3" borderId="13" xfId="0" applyNumberFormat="1" applyFont="1" applyFill="1" applyBorder="1" applyAlignment="1">
      <alignment horizontal="center" vertical="center" wrapText="1"/>
    </xf>
    <xf numFmtId="165" fontId="56" fillId="5" borderId="13" xfId="0" applyNumberFormat="1" applyFont="1" applyFill="1" applyBorder="1" applyAlignment="1">
      <alignment horizontal="center" vertical="center"/>
    </xf>
    <xf numFmtId="44" fontId="85" fillId="3" borderId="13" xfId="0" applyNumberFormat="1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12" fillId="3" borderId="11" xfId="0" applyFont="1" applyFill="1" applyBorder="1" applyAlignment="1">
      <alignment horizontal="center" vertical="center"/>
    </xf>
    <xf numFmtId="0" fontId="126" fillId="3" borderId="4" xfId="0" applyFont="1" applyFill="1" applyBorder="1" applyAlignment="1">
      <alignment horizontal="center" vertical="center"/>
    </xf>
    <xf numFmtId="0" fontId="126" fillId="3" borderId="4" xfId="0" applyFont="1" applyFill="1" applyBorder="1" applyAlignment="1">
      <alignment horizontal="center" vertical="center" wrapText="1"/>
    </xf>
    <xf numFmtId="44" fontId="126" fillId="3" borderId="4" xfId="0" applyNumberFormat="1" applyFont="1" applyFill="1" applyBorder="1" applyAlignment="1">
      <alignment vertical="center"/>
    </xf>
    <xf numFmtId="44" fontId="112" fillId="4" borderId="4" xfId="0" applyNumberFormat="1" applyFont="1" applyFill="1" applyBorder="1" applyAlignment="1">
      <alignment vertical="center"/>
    </xf>
    <xf numFmtId="44" fontId="125" fillId="0" borderId="4" xfId="0" applyNumberFormat="1" applyFont="1" applyFill="1" applyBorder="1" applyAlignment="1">
      <alignment vertical="center"/>
    </xf>
    <xf numFmtId="44" fontId="115" fillId="0" borderId="4" xfId="0" applyNumberFormat="1" applyFont="1" applyFill="1" applyBorder="1" applyAlignment="1">
      <alignment vertical="center"/>
    </xf>
    <xf numFmtId="0" fontId="126" fillId="0" borderId="4" xfId="0" applyFont="1" applyBorder="1" applyAlignment="1">
      <alignment horizontal="center" vertical="center"/>
    </xf>
    <xf numFmtId="44" fontId="112" fillId="0" borderId="4" xfId="0" applyNumberFormat="1" applyFont="1" applyBorder="1" applyAlignment="1">
      <alignment horizontal="center" vertical="center"/>
    </xf>
    <xf numFmtId="0" fontId="126" fillId="3" borderId="26" xfId="0" applyFont="1" applyFill="1" applyBorder="1" applyAlignment="1">
      <alignment horizontal="center" vertical="center" wrapText="1"/>
    </xf>
    <xf numFmtId="44" fontId="126" fillId="3" borderId="26" xfId="0" applyNumberFormat="1" applyFont="1" applyFill="1" applyBorder="1" applyAlignment="1">
      <alignment vertical="center"/>
    </xf>
    <xf numFmtId="44" fontId="112" fillId="4" borderId="26" xfId="0" applyNumberFormat="1" applyFont="1" applyFill="1" applyBorder="1" applyAlignment="1">
      <alignment vertical="center"/>
    </xf>
    <xf numFmtId="44" fontId="114" fillId="4" borderId="43" xfId="0" applyNumberFormat="1" applyFont="1" applyFill="1" applyBorder="1" applyAlignment="1">
      <alignment vertical="center"/>
    </xf>
    <xf numFmtId="44" fontId="112" fillId="0" borderId="8" xfId="0" applyNumberFormat="1" applyFont="1" applyFill="1" applyBorder="1" applyAlignment="1">
      <alignment horizontal="center" vertical="center"/>
    </xf>
    <xf numFmtId="44" fontId="112" fillId="0" borderId="8" xfId="0" applyNumberFormat="1" applyFont="1" applyFill="1" applyBorder="1" applyAlignment="1">
      <alignment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 wrapText="1"/>
    </xf>
    <xf numFmtId="166" fontId="27" fillId="0" borderId="25" xfId="1" applyNumberFormat="1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 wrapText="1"/>
    </xf>
    <xf numFmtId="44" fontId="27" fillId="3" borderId="18" xfId="0" applyNumberFormat="1" applyFont="1" applyFill="1" applyBorder="1" applyAlignment="1">
      <alignment horizontal="center" vertical="center"/>
    </xf>
    <xf numFmtId="43" fontId="18" fillId="3" borderId="18" xfId="0" applyNumberFormat="1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 wrapText="1"/>
    </xf>
    <xf numFmtId="165" fontId="58" fillId="3" borderId="25" xfId="0" applyNumberFormat="1" applyFont="1" applyFill="1" applyBorder="1" applyAlignment="1">
      <alignment horizontal="center" vertical="center"/>
    </xf>
    <xf numFmtId="165" fontId="27" fillId="0" borderId="25" xfId="0" applyNumberFormat="1" applyFont="1" applyFill="1" applyBorder="1" applyAlignment="1">
      <alignment horizontal="center" vertical="center"/>
    </xf>
    <xf numFmtId="0" fontId="103" fillId="0" borderId="34" xfId="0" applyFont="1" applyBorder="1" applyAlignment="1">
      <alignment horizontal="center" vertical="center"/>
    </xf>
    <xf numFmtId="0" fontId="108" fillId="0" borderId="17" xfId="0" applyFont="1" applyBorder="1" applyAlignment="1">
      <alignment horizontal="center" vertical="center"/>
    </xf>
    <xf numFmtId="44" fontId="56" fillId="5" borderId="18" xfId="0" applyNumberFormat="1" applyFont="1" applyFill="1" applyBorder="1" applyAlignment="1">
      <alignment horizontal="center" vertical="center"/>
    </xf>
    <xf numFmtId="165" fontId="27" fillId="4" borderId="18" xfId="0" applyNumberFormat="1" applyFont="1" applyFill="1" applyBorder="1" applyAlignment="1">
      <alignment horizontal="center" vertical="center"/>
    </xf>
    <xf numFmtId="165" fontId="58" fillId="3" borderId="18" xfId="0" applyNumberFormat="1" applyFont="1" applyFill="1" applyBorder="1" applyAlignment="1">
      <alignment horizontal="center" vertical="center"/>
    </xf>
    <xf numFmtId="0" fontId="103" fillId="0" borderId="19" xfId="0" applyFont="1" applyBorder="1" applyAlignment="1">
      <alignment horizontal="center" vertical="center"/>
    </xf>
    <xf numFmtId="0" fontId="58" fillId="0" borderId="35" xfId="0" applyFont="1" applyBorder="1"/>
    <xf numFmtId="165" fontId="18" fillId="0" borderId="31" xfId="0" applyNumberFormat="1" applyFont="1" applyBorder="1" applyAlignment="1">
      <alignment vertical="center"/>
    </xf>
    <xf numFmtId="44" fontId="115" fillId="3" borderId="4" xfId="0" applyNumberFormat="1" applyFont="1" applyFill="1" applyBorder="1" applyAlignment="1">
      <alignment vertical="center"/>
    </xf>
    <xf numFmtId="44" fontId="109" fillId="0" borderId="4" xfId="0" applyNumberFormat="1" applyFont="1" applyBorder="1" applyAlignment="1">
      <alignment vertical="center"/>
    </xf>
    <xf numFmtId="0" fontId="27" fillId="0" borderId="28" xfId="0" applyFont="1" applyBorder="1" applyAlignment="1">
      <alignment horizontal="center" vertical="center"/>
    </xf>
    <xf numFmtId="44" fontId="109" fillId="3" borderId="25" xfId="0" applyNumberFormat="1" applyFont="1" applyFill="1" applyBorder="1" applyAlignment="1">
      <alignment vertical="center"/>
    </xf>
    <xf numFmtId="165" fontId="109" fillId="4" borderId="25" xfId="0" applyNumberFormat="1" applyFont="1" applyFill="1" applyBorder="1" applyAlignment="1">
      <alignment vertical="center"/>
    </xf>
    <xf numFmtId="165" fontId="109" fillId="4" borderId="33" xfId="0" applyNumberFormat="1" applyFont="1" applyFill="1" applyBorder="1" applyAlignment="1">
      <alignment vertical="center"/>
    </xf>
    <xf numFmtId="44" fontId="109" fillId="0" borderId="25" xfId="0" applyNumberFormat="1" applyFont="1" applyFill="1" applyBorder="1" applyAlignment="1">
      <alignment vertical="center"/>
    </xf>
    <xf numFmtId="44" fontId="109" fillId="0" borderId="25" xfId="0" applyNumberFormat="1" applyFont="1" applyBorder="1" applyAlignment="1">
      <alignment vertical="center"/>
    </xf>
    <xf numFmtId="0" fontId="103" fillId="0" borderId="34" xfId="0" applyFont="1" applyBorder="1"/>
    <xf numFmtId="0" fontId="27" fillId="0" borderId="17" xfId="0" applyFont="1" applyBorder="1" applyAlignment="1">
      <alignment horizontal="center" vertical="center"/>
    </xf>
    <xf numFmtId="44" fontId="113" fillId="0" borderId="18" xfId="0" applyNumberFormat="1" applyFont="1" applyBorder="1" applyAlignment="1">
      <alignment vertical="center"/>
    </xf>
    <xf numFmtId="44" fontId="114" fillId="4" borderId="18" xfId="0" applyNumberFormat="1" applyFont="1" applyFill="1" applyBorder="1" applyAlignment="1">
      <alignment vertical="center"/>
    </xf>
    <xf numFmtId="44" fontId="115" fillId="3" borderId="18" xfId="0" applyNumberFormat="1" applyFont="1" applyFill="1" applyBorder="1" applyAlignment="1">
      <alignment vertical="center"/>
    </xf>
    <xf numFmtId="44" fontId="109" fillId="0" borderId="18" xfId="0" applyNumberFormat="1" applyFont="1" applyBorder="1" applyAlignment="1">
      <alignment vertical="center"/>
    </xf>
    <xf numFmtId="0" fontId="22" fillId="0" borderId="29" xfId="0" applyFont="1" applyBorder="1"/>
    <xf numFmtId="0" fontId="67" fillId="0" borderId="2" xfId="0" applyFont="1" applyFill="1" applyBorder="1" applyAlignment="1">
      <alignment horizontal="center" vertical="center" wrapText="1"/>
    </xf>
    <xf numFmtId="44" fontId="85" fillId="6" borderId="31" xfId="0" applyNumberFormat="1" applyFont="1" applyFill="1" applyBorder="1" applyAlignment="1">
      <alignment vertical="center"/>
    </xf>
    <xf numFmtId="0" fontId="81" fillId="6" borderId="41" xfId="0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54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6" fillId="0" borderId="0" xfId="0" applyFont="1" applyAlignment="1">
      <alignment horizontal="center"/>
    </xf>
    <xf numFmtId="165" fontId="98" fillId="0" borderId="0" xfId="0" applyNumberFormat="1" applyFont="1" applyBorder="1" applyAlignment="1"/>
    <xf numFmtId="0" fontId="1" fillId="0" borderId="0" xfId="0" applyFont="1" applyAlignment="1"/>
    <xf numFmtId="0" fontId="8" fillId="0" borderId="0" xfId="0" applyFont="1" applyBorder="1"/>
    <xf numFmtId="165" fontId="8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39" fillId="3" borderId="4" xfId="0" applyFont="1" applyFill="1" applyBorder="1" applyAlignment="1">
      <alignment horizontal="center" vertical="center" wrapText="1"/>
    </xf>
    <xf numFmtId="0" fontId="38" fillId="4" borderId="0" xfId="0" applyFont="1" applyFill="1" applyBorder="1" applyAlignment="1">
      <alignment vertical="center"/>
    </xf>
    <xf numFmtId="165" fontId="31" fillId="0" borderId="0" xfId="0" applyNumberFormat="1" applyFont="1" applyBorder="1" applyAlignment="1">
      <alignment horizontal="center" vertical="center"/>
    </xf>
    <xf numFmtId="165" fontId="31" fillId="0" borderId="40" xfId="0" applyNumberFormat="1" applyFont="1" applyBorder="1" applyAlignment="1">
      <alignment horizontal="center" vertical="center"/>
    </xf>
    <xf numFmtId="165" fontId="132" fillId="0" borderId="43" xfId="0" applyNumberFormat="1" applyFont="1" applyBorder="1" applyAlignment="1">
      <alignment horizontal="center" vertical="center"/>
    </xf>
    <xf numFmtId="165" fontId="31" fillId="0" borderId="43" xfId="0" applyNumberFormat="1" applyFont="1" applyBorder="1" applyAlignment="1">
      <alignment horizontal="center" vertical="center"/>
    </xf>
    <xf numFmtId="165" fontId="31" fillId="4" borderId="43" xfId="0" applyNumberFormat="1" applyFont="1" applyFill="1" applyBorder="1" applyAlignment="1">
      <alignment horizontal="center" vertical="center"/>
    </xf>
    <xf numFmtId="44" fontId="31" fillId="4" borderId="43" xfId="0" applyNumberFormat="1" applyFont="1" applyFill="1" applyBorder="1" applyAlignment="1">
      <alignment horizontal="center" vertical="center"/>
    </xf>
    <xf numFmtId="0" fontId="22" fillId="4" borderId="43" xfId="0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/>
    </xf>
    <xf numFmtId="0" fontId="38" fillId="0" borderId="0" xfId="0" applyFont="1" applyFill="1" applyBorder="1" applyAlignment="1">
      <alignment vertical="center"/>
    </xf>
    <xf numFmtId="0" fontId="1" fillId="3" borderId="0" xfId="0" applyFont="1" applyFill="1" applyBorder="1"/>
    <xf numFmtId="165" fontId="133" fillId="3" borderId="6" xfId="0" applyNumberFormat="1" applyFont="1" applyFill="1" applyBorder="1" applyAlignment="1">
      <alignment horizontal="center" vertical="center" wrapText="1"/>
    </xf>
    <xf numFmtId="165" fontId="39" fillId="0" borderId="4" xfId="0" applyNumberFormat="1" applyFont="1" applyFill="1" applyBorder="1" applyAlignment="1">
      <alignment horizontal="center" vertical="center" wrapText="1"/>
    </xf>
    <xf numFmtId="165" fontId="134" fillId="0" borderId="4" xfId="0" applyNumberFormat="1" applyFont="1" applyFill="1" applyBorder="1" applyAlignment="1">
      <alignment horizontal="center" vertical="center" wrapText="1"/>
    </xf>
    <xf numFmtId="165" fontId="106" fillId="0" borderId="4" xfId="0" applyNumberFormat="1" applyFont="1" applyFill="1" applyBorder="1" applyAlignment="1">
      <alignment horizontal="center" vertical="center" wrapText="1"/>
    </xf>
    <xf numFmtId="44" fontId="47" fillId="0" borderId="4" xfId="0" applyNumberFormat="1" applyFont="1" applyFill="1" applyBorder="1" applyAlignment="1">
      <alignment horizontal="center" vertical="center" wrapText="1"/>
    </xf>
    <xf numFmtId="165" fontId="39" fillId="0" borderId="4" xfId="0" applyNumberFormat="1" applyFont="1" applyBorder="1" applyAlignment="1">
      <alignment horizontal="center" vertical="center" wrapText="1"/>
    </xf>
    <xf numFmtId="44" fontId="39" fillId="3" borderId="4" xfId="0" applyNumberFormat="1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165" fontId="133" fillId="6" borderId="6" xfId="0" applyNumberFormat="1" applyFont="1" applyFill="1" applyBorder="1" applyAlignment="1">
      <alignment horizontal="center" vertical="center"/>
    </xf>
    <xf numFmtId="44" fontId="39" fillId="6" borderId="4" xfId="0" applyNumberFormat="1" applyFont="1" applyFill="1" applyBorder="1" applyAlignment="1">
      <alignment horizontal="center" vertical="center"/>
    </xf>
    <xf numFmtId="165" fontId="133" fillId="3" borderId="9" xfId="0" applyNumberFormat="1" applyFont="1" applyFill="1" applyBorder="1" applyAlignment="1">
      <alignment horizontal="center" vertical="center"/>
    </xf>
    <xf numFmtId="165" fontId="134" fillId="0" borderId="20" xfId="0" applyNumberFormat="1" applyFont="1" applyFill="1" applyBorder="1" applyAlignment="1">
      <alignment horizontal="center" vertical="center"/>
    </xf>
    <xf numFmtId="165" fontId="39" fillId="0" borderId="20" xfId="0" applyNumberFormat="1" applyFont="1" applyBorder="1" applyAlignment="1">
      <alignment horizontal="center" vertical="center"/>
    </xf>
    <xf numFmtId="44" fontId="47" fillId="0" borderId="20" xfId="0" applyNumberFormat="1" applyFont="1" applyFill="1" applyBorder="1" applyAlignment="1">
      <alignment horizontal="center" vertical="center" wrapText="1"/>
    </xf>
    <xf numFmtId="0" fontId="39" fillId="3" borderId="20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165" fontId="21" fillId="6" borderId="7" xfId="0" applyNumberFormat="1" applyFont="1" applyFill="1" applyBorder="1" applyAlignment="1">
      <alignment horizontal="center" vertical="center"/>
    </xf>
    <xf numFmtId="165" fontId="38" fillId="6" borderId="13" xfId="0" applyNumberFormat="1" applyFont="1" applyFill="1" applyBorder="1" applyAlignment="1">
      <alignment horizontal="center" vertical="center"/>
    </xf>
    <xf numFmtId="0" fontId="135" fillId="0" borderId="0" xfId="0" applyFont="1" applyAlignment="1"/>
    <xf numFmtId="165" fontId="21" fillId="0" borderId="7" xfId="0" applyNumberFormat="1" applyFont="1" applyBorder="1" applyAlignment="1">
      <alignment horizontal="center" vertical="center"/>
    </xf>
    <xf numFmtId="165" fontId="38" fillId="0" borderId="13" xfId="0" applyNumberFormat="1" applyFont="1" applyBorder="1" applyAlignment="1">
      <alignment horizontal="center" vertical="center"/>
    </xf>
    <xf numFmtId="165" fontId="22" fillId="0" borderId="10" xfId="0" applyNumberFormat="1" applyFont="1" applyFill="1" applyBorder="1" applyAlignment="1">
      <alignment vertical="center"/>
    </xf>
    <xf numFmtId="165" fontId="31" fillId="0" borderId="3" xfId="0" applyNumberFormat="1" applyFont="1" applyFill="1" applyBorder="1" applyAlignment="1">
      <alignment horizontal="center" vertical="center"/>
    </xf>
    <xf numFmtId="44" fontId="136" fillId="3" borderId="3" xfId="0" applyNumberFormat="1" applyFont="1" applyFill="1" applyBorder="1" applyAlignment="1">
      <alignment vertical="center"/>
    </xf>
    <xf numFmtId="44" fontId="38" fillId="3" borderId="3" xfId="0" applyNumberFormat="1" applyFont="1" applyFill="1" applyBorder="1" applyAlignment="1">
      <alignment vertical="center"/>
    </xf>
    <xf numFmtId="0" fontId="31" fillId="3" borderId="26" xfId="0" applyFont="1" applyFill="1" applyBorder="1" applyAlignment="1">
      <alignment horizontal="center" vertical="center" wrapText="1"/>
    </xf>
    <xf numFmtId="0" fontId="38" fillId="3" borderId="22" xfId="0" applyFont="1" applyFill="1" applyBorder="1" applyAlignment="1">
      <alignment horizontal="center" vertical="center"/>
    </xf>
    <xf numFmtId="0" fontId="38" fillId="6" borderId="21" xfId="0" applyFont="1" applyFill="1" applyBorder="1" applyAlignment="1">
      <alignment vertical="center"/>
    </xf>
    <xf numFmtId="44" fontId="38" fillId="6" borderId="49" xfId="0" applyNumberFormat="1" applyFont="1" applyFill="1" applyBorder="1" applyAlignment="1">
      <alignment vertical="center"/>
    </xf>
    <xf numFmtId="165" fontId="22" fillId="0" borderId="35" xfId="0" applyNumberFormat="1" applyFont="1" applyFill="1" applyBorder="1" applyAlignment="1">
      <alignment vertical="center"/>
    </xf>
    <xf numFmtId="165" fontId="31" fillId="0" borderId="26" xfId="0" applyNumberFormat="1" applyFont="1" applyFill="1" applyBorder="1" applyAlignment="1">
      <alignment horizontal="center" vertical="center"/>
    </xf>
    <xf numFmtId="44" fontId="136" fillId="3" borderId="26" xfId="0" applyNumberFormat="1" applyFont="1" applyFill="1" applyBorder="1" applyAlignment="1">
      <alignment vertical="center"/>
    </xf>
    <xf numFmtId="44" fontId="38" fillId="3" borderId="26" xfId="0" applyNumberFormat="1" applyFont="1" applyFill="1" applyBorder="1" applyAlignment="1">
      <alignment vertical="center"/>
    </xf>
    <xf numFmtId="0" fontId="27" fillId="3" borderId="26" xfId="0" applyFont="1" applyFill="1" applyBorder="1" applyAlignment="1">
      <alignment vertical="center" wrapText="1"/>
    </xf>
    <xf numFmtId="0" fontId="38" fillId="6" borderId="7" xfId="0" applyFont="1" applyFill="1" applyBorder="1" applyAlignment="1">
      <alignment vertical="center"/>
    </xf>
    <xf numFmtId="44" fontId="38" fillId="6" borderId="13" xfId="0" applyNumberFormat="1" applyFont="1" applyFill="1" applyBorder="1" applyAlignment="1">
      <alignment vertical="center"/>
    </xf>
    <xf numFmtId="165" fontId="137" fillId="0" borderId="3" xfId="0" applyNumberFormat="1" applyFont="1" applyFill="1" applyBorder="1" applyAlignment="1">
      <alignment horizontal="center" vertical="center"/>
    </xf>
    <xf numFmtId="165" fontId="138" fillId="0" borderId="3" xfId="0" applyNumberFormat="1" applyFont="1" applyFill="1" applyBorder="1" applyAlignment="1">
      <alignment horizontal="center" vertical="center"/>
    </xf>
    <xf numFmtId="165" fontId="71" fillId="3" borderId="3" xfId="0" applyNumberFormat="1" applyFont="1" applyFill="1" applyBorder="1" applyAlignment="1">
      <alignment horizontal="center" vertical="center"/>
    </xf>
    <xf numFmtId="44" fontId="71" fillId="3" borderId="3" xfId="0" applyNumberFormat="1" applyFont="1" applyFill="1" applyBorder="1" applyAlignment="1">
      <alignment horizontal="center" vertical="center"/>
    </xf>
    <xf numFmtId="0" fontId="63" fillId="3" borderId="3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38" fillId="6" borderId="41" xfId="0" applyFont="1" applyFill="1" applyBorder="1" applyAlignment="1">
      <alignment vertical="center"/>
    </xf>
    <xf numFmtId="44" fontId="38" fillId="6" borderId="31" xfId="0" applyNumberFormat="1" applyFont="1" applyFill="1" applyBorder="1" applyAlignment="1">
      <alignment vertical="center"/>
    </xf>
    <xf numFmtId="0" fontId="38" fillId="3" borderId="7" xfId="0" applyFont="1" applyFill="1" applyBorder="1" applyAlignment="1">
      <alignment vertical="center"/>
    </xf>
    <xf numFmtId="165" fontId="31" fillId="0" borderId="13" xfId="0" applyNumberFormat="1" applyFont="1" applyFill="1" applyBorder="1" applyAlignment="1">
      <alignment horizontal="center" vertical="center"/>
    </xf>
    <xf numFmtId="165" fontId="136" fillId="0" borderId="13" xfId="0" applyNumberFormat="1" applyFont="1" applyFill="1" applyBorder="1" applyAlignment="1">
      <alignment horizontal="center" vertical="center"/>
    </xf>
    <xf numFmtId="165" fontId="138" fillId="0" borderId="13" xfId="0" applyNumberFormat="1" applyFont="1" applyFill="1" applyBorder="1" applyAlignment="1">
      <alignment horizontal="center" vertical="center"/>
    </xf>
    <xf numFmtId="165" fontId="71" fillId="3" borderId="13" xfId="0" applyNumberFormat="1" applyFont="1" applyFill="1" applyBorder="1" applyAlignment="1">
      <alignment horizontal="center" vertical="center"/>
    </xf>
    <xf numFmtId="44" fontId="71" fillId="3" borderId="13" xfId="0" applyNumberFormat="1" applyFont="1" applyFill="1" applyBorder="1" applyAlignment="1">
      <alignment horizontal="center" vertical="center"/>
    </xf>
    <xf numFmtId="0" fontId="63" fillId="3" borderId="13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21" fillId="6" borderId="21" xfId="0" applyFont="1" applyFill="1" applyBorder="1" applyAlignment="1">
      <alignment vertical="center"/>
    </xf>
    <xf numFmtId="165" fontId="38" fillId="6" borderId="13" xfId="0" applyNumberFormat="1" applyFont="1" applyFill="1" applyBorder="1" applyAlignment="1">
      <alignment vertical="center"/>
    </xf>
    <xf numFmtId="165" fontId="22" fillId="0" borderId="19" xfId="0" applyNumberFormat="1" applyFont="1" applyFill="1" applyBorder="1" applyAlignment="1">
      <alignment vertical="center"/>
    </xf>
    <xf numFmtId="165" fontId="31" fillId="0" borderId="18" xfId="0" applyNumberFormat="1" applyFont="1" applyFill="1" applyBorder="1" applyAlignment="1">
      <alignment horizontal="center" vertical="center"/>
    </xf>
    <xf numFmtId="44" fontId="31" fillId="0" borderId="18" xfId="0" applyNumberFormat="1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vertical="center"/>
    </xf>
    <xf numFmtId="165" fontId="31" fillId="0" borderId="4" xfId="0" applyNumberFormat="1" applyFont="1" applyFill="1" applyBorder="1" applyAlignment="1">
      <alignment horizontal="center" vertical="center"/>
    </xf>
    <xf numFmtId="165" fontId="93" fillId="0" borderId="4" xfId="0" applyNumberFormat="1" applyFont="1" applyFill="1" applyBorder="1" applyAlignment="1">
      <alignment horizontal="center" vertical="center"/>
    </xf>
    <xf numFmtId="44" fontId="31" fillId="0" borderId="4" xfId="0" applyNumberFormat="1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vertical="center"/>
    </xf>
    <xf numFmtId="165" fontId="31" fillId="0" borderId="25" xfId="0" applyNumberFormat="1" applyFont="1" applyFill="1" applyBorder="1" applyAlignment="1">
      <alignment horizontal="center" vertical="center"/>
    </xf>
    <xf numFmtId="165" fontId="93" fillId="0" borderId="25" xfId="0" applyNumberFormat="1" applyFont="1" applyFill="1" applyBorder="1" applyAlignment="1">
      <alignment horizontal="center" vertical="center"/>
    </xf>
    <xf numFmtId="44" fontId="31" fillId="0" borderId="25" xfId="0" applyNumberFormat="1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 wrapText="1"/>
    </xf>
    <xf numFmtId="44" fontId="39" fillId="0" borderId="8" xfId="0" applyNumberFormat="1" applyFont="1" applyFill="1" applyBorder="1" applyAlignment="1">
      <alignment horizontal="center" vertical="center"/>
    </xf>
    <xf numFmtId="165" fontId="47" fillId="0" borderId="26" xfId="0" applyNumberFormat="1" applyFont="1" applyFill="1" applyBorder="1" applyAlignment="1">
      <alignment horizontal="center" vertical="center"/>
    </xf>
    <xf numFmtId="44" fontId="64" fillId="0" borderId="25" xfId="0" applyNumberFormat="1" applyFont="1" applyFill="1" applyBorder="1" applyAlignment="1">
      <alignment horizontal="center" vertical="center" wrapText="1"/>
    </xf>
    <xf numFmtId="44" fontId="106" fillId="0" borderId="25" xfId="0" applyNumberFormat="1" applyFont="1" applyFill="1" applyBorder="1" applyAlignment="1">
      <alignment horizontal="center" vertical="center" wrapText="1"/>
    </xf>
    <xf numFmtId="44" fontId="47" fillId="0" borderId="25" xfId="0" applyNumberFormat="1" applyFont="1" applyFill="1" applyBorder="1" applyAlignment="1">
      <alignment horizontal="center" vertical="center"/>
    </xf>
    <xf numFmtId="44" fontId="121" fillId="0" borderId="25" xfId="0" applyNumberFormat="1" applyFont="1" applyFill="1" applyBorder="1" applyAlignment="1">
      <alignment vertical="center"/>
    </xf>
    <xf numFmtId="0" fontId="21" fillId="0" borderId="47" xfId="0" applyFont="1" applyFill="1" applyBorder="1" applyAlignment="1">
      <alignment horizontal="center" vertical="center"/>
    </xf>
    <xf numFmtId="44" fontId="39" fillId="0" borderId="18" xfId="0" applyNumberFormat="1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>
      <alignment horizontal="center" vertical="center"/>
    </xf>
    <xf numFmtId="0" fontId="57" fillId="0" borderId="4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66" fillId="3" borderId="3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5" fillId="0" borderId="0" xfId="0" applyFont="1" applyBorder="1" applyAlignment="1">
      <alignment horizontal="center"/>
    </xf>
    <xf numFmtId="44" fontId="49" fillId="3" borderId="4" xfId="0" applyNumberFormat="1" applyFont="1" applyFill="1" applyBorder="1" applyAlignment="1">
      <alignment vertical="center"/>
    </xf>
    <xf numFmtId="44" fontId="125" fillId="0" borderId="4" xfId="0" applyNumberFormat="1" applyFont="1" applyBorder="1" applyAlignment="1">
      <alignment vertical="center"/>
    </xf>
    <xf numFmtId="165" fontId="112" fillId="4" borderId="4" xfId="0" applyNumberFormat="1" applyFont="1" applyFill="1" applyBorder="1" applyAlignment="1">
      <alignment vertical="center"/>
    </xf>
    <xf numFmtId="165" fontId="29" fillId="0" borderId="31" xfId="0" applyNumberFormat="1" applyFont="1" applyFill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165" fontId="39" fillId="4" borderId="4" xfId="0" applyNumberFormat="1" applyFont="1" applyFill="1" applyBorder="1" applyAlignment="1">
      <alignment vertical="center"/>
    </xf>
    <xf numFmtId="0" fontId="103" fillId="0" borderId="6" xfId="0" applyFont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 wrapText="1"/>
    </xf>
    <xf numFmtId="44" fontId="39" fillId="3" borderId="18" xfId="0" applyNumberFormat="1" applyFont="1" applyFill="1" applyBorder="1" applyAlignment="1">
      <alignment horizontal="center" vertical="center"/>
    </xf>
    <xf numFmtId="165" fontId="39" fillId="4" borderId="18" xfId="0" applyNumberFormat="1" applyFont="1" applyFill="1" applyBorder="1" applyAlignment="1">
      <alignment vertical="center"/>
    </xf>
    <xf numFmtId="165" fontId="39" fillId="0" borderId="18" xfId="0" applyNumberFormat="1" applyFont="1" applyFill="1" applyBorder="1" applyAlignment="1">
      <alignment vertical="center"/>
    </xf>
    <xf numFmtId="0" fontId="18" fillId="3" borderId="36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165" fontId="106" fillId="3" borderId="18" xfId="0" applyNumberFormat="1" applyFont="1" applyFill="1" applyBorder="1" applyAlignment="1">
      <alignment horizontal="center" vertical="center"/>
    </xf>
    <xf numFmtId="44" fontId="109" fillId="3" borderId="18" xfId="0" applyNumberFormat="1" applyFont="1" applyFill="1" applyBorder="1" applyAlignment="1">
      <alignment horizontal="center" vertical="center"/>
    </xf>
    <xf numFmtId="165" fontId="109" fillId="4" borderId="18" xfId="0" applyNumberFormat="1" applyFont="1" applyFill="1" applyBorder="1" applyAlignment="1">
      <alignment horizontal="center" vertical="center"/>
    </xf>
    <xf numFmtId="165" fontId="109" fillId="3" borderId="18" xfId="0" applyNumberFormat="1" applyFont="1" applyFill="1" applyBorder="1" applyAlignment="1">
      <alignment horizontal="center" vertical="center"/>
    </xf>
    <xf numFmtId="165" fontId="109" fillId="0" borderId="18" xfId="0" applyNumberFormat="1" applyFont="1" applyFill="1" applyBorder="1" applyAlignment="1">
      <alignment horizontal="center" vertical="center"/>
    </xf>
    <xf numFmtId="44" fontId="54" fillId="3" borderId="19" xfId="0" applyNumberFormat="1" applyFont="1" applyFill="1" applyBorder="1" applyAlignment="1">
      <alignment horizontal="center" vertical="center"/>
    </xf>
    <xf numFmtId="0" fontId="58" fillId="0" borderId="19" xfId="0" applyFont="1" applyBorder="1"/>
    <xf numFmtId="44" fontId="115" fillId="0" borderId="1" xfId="0" applyNumberFormat="1" applyFont="1" applyFill="1" applyBorder="1" applyAlignment="1">
      <alignment vertical="center"/>
    </xf>
    <xf numFmtId="44" fontId="112" fillId="0" borderId="64" xfId="0" applyNumberFormat="1" applyFont="1" applyFill="1" applyBorder="1" applyAlignment="1">
      <alignment vertical="center"/>
    </xf>
    <xf numFmtId="0" fontId="127" fillId="2" borderId="52" xfId="0" applyFont="1" applyFill="1" applyBorder="1"/>
    <xf numFmtId="0" fontId="128" fillId="0" borderId="52" xfId="0" applyFont="1" applyFill="1" applyBorder="1" applyAlignment="1">
      <alignment horizontal="center" vertical="center" wrapText="1"/>
    </xf>
    <xf numFmtId="0" fontId="128" fillId="0" borderId="53" xfId="0" applyFont="1" applyFill="1" applyBorder="1" applyAlignment="1">
      <alignment horizontal="center" vertical="center" wrapText="1"/>
    </xf>
    <xf numFmtId="44" fontId="54" fillId="0" borderId="15" xfId="0" applyNumberFormat="1" applyFont="1" applyFill="1" applyBorder="1" applyAlignment="1">
      <alignment horizontal="center" vertical="center" wrapText="1"/>
    </xf>
    <xf numFmtId="0" fontId="54" fillId="0" borderId="16" xfId="0" applyFont="1" applyFill="1" applyBorder="1" applyAlignment="1">
      <alignment horizontal="center" vertical="center" wrapText="1"/>
    </xf>
    <xf numFmtId="44" fontId="43" fillId="0" borderId="15" xfId="0" applyNumberFormat="1" applyFont="1" applyBorder="1" applyAlignment="1">
      <alignment vertical="center"/>
    </xf>
    <xf numFmtId="0" fontId="54" fillId="0" borderId="0" xfId="0" applyFont="1" applyAlignment="1">
      <alignment horizontal="center"/>
    </xf>
    <xf numFmtId="0" fontId="21" fillId="0" borderId="32" xfId="0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30" fillId="0" borderId="12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24" fillId="0" borderId="29" xfId="0" applyFont="1" applyBorder="1" applyAlignment="1">
      <alignment horizontal="center" vertical="center"/>
    </xf>
    <xf numFmtId="0" fontId="126" fillId="3" borderId="31" xfId="0" applyFont="1" applyFill="1" applyBorder="1" applyAlignment="1">
      <alignment horizontal="center" vertical="center" wrapText="1"/>
    </xf>
    <xf numFmtId="44" fontId="126" fillId="3" borderId="31" xfId="0" applyNumberFormat="1" applyFont="1" applyFill="1" applyBorder="1" applyAlignment="1">
      <alignment vertical="center"/>
    </xf>
    <xf numFmtId="44" fontId="112" fillId="4" borderId="31" xfId="0" applyNumberFormat="1" applyFont="1" applyFill="1" applyBorder="1" applyAlignment="1">
      <alignment horizontal="center" vertical="center"/>
    </xf>
    <xf numFmtId="44" fontId="115" fillId="4" borderId="31" xfId="0" applyNumberFormat="1" applyFont="1" applyFill="1" applyBorder="1" applyAlignment="1">
      <alignment horizontal="center" vertical="center"/>
    </xf>
    <xf numFmtId="44" fontId="115" fillId="0" borderId="31" xfId="0" applyNumberFormat="1" applyFont="1" applyBorder="1" applyAlignment="1">
      <alignment horizontal="center" vertical="center"/>
    </xf>
    <xf numFmtId="44" fontId="115" fillId="0" borderId="31" xfId="0" applyNumberFormat="1" applyFont="1" applyFill="1" applyBorder="1" applyAlignment="1">
      <alignment vertical="center"/>
    </xf>
    <xf numFmtId="44" fontId="115" fillId="0" borderId="60" xfId="0" applyNumberFormat="1" applyFont="1" applyFill="1" applyBorder="1" applyAlignment="1">
      <alignment vertical="center"/>
    </xf>
    <xf numFmtId="0" fontId="127" fillId="0" borderId="44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/>
    </xf>
    <xf numFmtId="0" fontId="39" fillId="3" borderId="8" xfId="0" applyFont="1" applyFill="1" applyBorder="1" applyAlignment="1">
      <alignment horizontal="center" vertical="center" wrapText="1"/>
    </xf>
    <xf numFmtId="165" fontId="106" fillId="0" borderId="8" xfId="0" applyNumberFormat="1" applyFont="1" applyFill="1" applyBorder="1" applyAlignment="1">
      <alignment horizontal="center" vertical="center"/>
    </xf>
    <xf numFmtId="165" fontId="22" fillId="0" borderId="24" xfId="0" applyNumberFormat="1" applyFont="1" applyFill="1" applyBorder="1" applyAlignment="1">
      <alignment vertical="center"/>
    </xf>
    <xf numFmtId="0" fontId="29" fillId="0" borderId="13" xfId="0" applyFont="1" applyBorder="1" applyAlignment="1">
      <alignment horizontal="center"/>
    </xf>
    <xf numFmtId="165" fontId="29" fillId="0" borderId="13" xfId="0" applyNumberFormat="1" applyFont="1" applyBorder="1" applyAlignment="1">
      <alignment horizontal="center" vertical="center"/>
    </xf>
    <xf numFmtId="0" fontId="39" fillId="0" borderId="22" xfId="0" applyFont="1" applyFill="1" applyBorder="1" applyAlignment="1">
      <alignment horizontal="center" vertical="center"/>
    </xf>
    <xf numFmtId="0" fontId="39" fillId="3" borderId="26" xfId="0" applyFont="1" applyFill="1" applyBorder="1" applyAlignment="1">
      <alignment horizontal="center" vertical="center" wrapText="1"/>
    </xf>
    <xf numFmtId="44" fontId="39" fillId="3" borderId="26" xfId="0" applyNumberFormat="1" applyFont="1" applyFill="1" applyBorder="1" applyAlignment="1">
      <alignment horizontal="center" vertical="center"/>
    </xf>
    <xf numFmtId="165" fontId="39" fillId="0" borderId="26" xfId="0" applyNumberFormat="1" applyFont="1" applyBorder="1" applyAlignment="1">
      <alignment horizontal="center" vertical="center"/>
    </xf>
    <xf numFmtId="44" fontId="47" fillId="0" borderId="26" xfId="0" applyNumberFormat="1" applyFont="1" applyFill="1" applyBorder="1" applyAlignment="1">
      <alignment horizontal="center" vertical="center" wrapText="1"/>
    </xf>
    <xf numFmtId="165" fontId="134" fillId="0" borderId="26" xfId="0" applyNumberFormat="1" applyFont="1" applyFill="1" applyBorder="1" applyAlignment="1">
      <alignment horizontal="center" vertical="center"/>
    </xf>
    <xf numFmtId="165" fontId="39" fillId="0" borderId="26" xfId="0" applyNumberFormat="1" applyFont="1" applyFill="1" applyBorder="1" applyAlignment="1">
      <alignment horizontal="center" vertical="center"/>
    </xf>
    <xf numFmtId="165" fontId="133" fillId="3" borderId="35" xfId="0" applyNumberFormat="1" applyFont="1" applyFill="1" applyBorder="1" applyAlignment="1">
      <alignment horizontal="center" vertical="center"/>
    </xf>
    <xf numFmtId="0" fontId="39" fillId="0" borderId="36" xfId="0" applyFont="1" applyFill="1" applyBorder="1" applyAlignment="1">
      <alignment horizontal="center" vertical="center" wrapText="1"/>
    </xf>
    <xf numFmtId="44" fontId="39" fillId="3" borderId="20" xfId="0" applyNumberFormat="1" applyFont="1" applyFill="1" applyBorder="1" applyAlignment="1">
      <alignment horizontal="center" vertical="center" wrapText="1"/>
    </xf>
    <xf numFmtId="165" fontId="39" fillId="0" borderId="20" xfId="0" applyNumberFormat="1" applyFont="1" applyBorder="1" applyAlignment="1">
      <alignment horizontal="center" vertical="center" wrapText="1"/>
    </xf>
    <xf numFmtId="165" fontId="39" fillId="0" borderId="20" xfId="0" applyNumberFormat="1" applyFont="1" applyFill="1" applyBorder="1" applyAlignment="1">
      <alignment horizontal="center" vertical="center" wrapText="1"/>
    </xf>
    <xf numFmtId="165" fontId="134" fillId="0" borderId="20" xfId="0" applyNumberFormat="1" applyFont="1" applyFill="1" applyBorder="1" applyAlignment="1">
      <alignment horizontal="center" vertical="center" wrapText="1"/>
    </xf>
    <xf numFmtId="165" fontId="133" fillId="3" borderId="9" xfId="0" applyNumberFormat="1" applyFont="1" applyFill="1" applyBorder="1" applyAlignment="1">
      <alignment horizontal="center" vertical="center" wrapText="1"/>
    </xf>
    <xf numFmtId="165" fontId="39" fillId="0" borderId="27" xfId="0" applyNumberFormat="1" applyFont="1" applyBorder="1" applyAlignment="1">
      <alignment vertical="center"/>
    </xf>
    <xf numFmtId="165" fontId="119" fillId="0" borderId="20" xfId="0" applyNumberFormat="1" applyFont="1" applyBorder="1" applyAlignment="1">
      <alignment vertical="center"/>
    </xf>
    <xf numFmtId="165" fontId="47" fillId="0" borderId="27" xfId="0" applyNumberFormat="1" applyFont="1" applyBorder="1" applyAlignment="1">
      <alignment horizontal="center" vertical="center"/>
    </xf>
    <xf numFmtId="165" fontId="119" fillId="0" borderId="27" xfId="0" applyNumberFormat="1" applyFont="1" applyBorder="1" applyAlignment="1">
      <alignment vertical="center"/>
    </xf>
    <xf numFmtId="165" fontId="122" fillId="0" borderId="4" xfId="0" applyNumberFormat="1" applyFont="1" applyBorder="1" applyAlignment="1">
      <alignment vertical="center"/>
    </xf>
    <xf numFmtId="0" fontId="117" fillId="3" borderId="4" xfId="0" applyFont="1" applyFill="1" applyBorder="1" applyAlignment="1">
      <alignment horizontal="center" vertical="center" wrapText="1"/>
    </xf>
    <xf numFmtId="44" fontId="13" fillId="4" borderId="4" xfId="0" applyNumberFormat="1" applyFont="1" applyFill="1" applyBorder="1" applyAlignment="1">
      <alignment vertical="center"/>
    </xf>
    <xf numFmtId="0" fontId="27" fillId="0" borderId="29" xfId="0" applyFont="1" applyFill="1" applyBorder="1" applyAlignment="1">
      <alignment horizontal="center" vertical="center"/>
    </xf>
    <xf numFmtId="165" fontId="109" fillId="4" borderId="8" xfId="0" applyNumberFormat="1" applyFont="1" applyFill="1" applyBorder="1" applyAlignment="1">
      <alignment horizontal="center" vertical="center"/>
    </xf>
    <xf numFmtId="165" fontId="109" fillId="3" borderId="8" xfId="0" applyNumberFormat="1" applyFont="1" applyFill="1" applyBorder="1" applyAlignment="1">
      <alignment horizontal="center" vertical="center"/>
    </xf>
    <xf numFmtId="165" fontId="109" fillId="0" borderId="8" xfId="0" applyNumberFormat="1" applyFont="1" applyFill="1" applyBorder="1" applyAlignment="1">
      <alignment horizontal="center" vertical="center"/>
    </xf>
    <xf numFmtId="44" fontId="109" fillId="3" borderId="20" xfId="0" applyNumberFormat="1" applyFont="1" applyFill="1" applyBorder="1" applyAlignment="1">
      <alignment horizontal="center" vertical="center"/>
    </xf>
    <xf numFmtId="165" fontId="109" fillId="4" borderId="20" xfId="0" applyNumberFormat="1" applyFont="1" applyFill="1" applyBorder="1" applyAlignment="1">
      <alignment horizontal="center" vertical="center"/>
    </xf>
    <xf numFmtId="165" fontId="109" fillId="3" borderId="20" xfId="0" applyNumberFormat="1" applyFont="1" applyFill="1" applyBorder="1" applyAlignment="1">
      <alignment horizontal="center" vertical="center"/>
    </xf>
    <xf numFmtId="165" fontId="54" fillId="0" borderId="0" xfId="0" applyNumberFormat="1" applyFont="1" applyBorder="1" applyAlignment="1">
      <alignment horizontal="center"/>
    </xf>
    <xf numFmtId="0" fontId="30" fillId="0" borderId="12" xfId="0" applyFont="1" applyBorder="1" applyAlignment="1">
      <alignment horizontal="center" vertical="center"/>
    </xf>
    <xf numFmtId="44" fontId="109" fillId="3" borderId="8" xfId="0" applyNumberFormat="1" applyFont="1" applyFill="1" applyBorder="1" applyAlignment="1">
      <alignment horizontal="center" vertical="center"/>
    </xf>
    <xf numFmtId="165" fontId="54" fillId="0" borderId="0" xfId="0" applyNumberFormat="1" applyFont="1" applyBorder="1" applyAlignment="1">
      <alignment horizontal="center"/>
    </xf>
    <xf numFmtId="0" fontId="21" fillId="6" borderId="14" xfId="0" applyFont="1" applyFill="1" applyBorder="1" applyAlignment="1">
      <alignment horizontal="center" vertical="center"/>
    </xf>
    <xf numFmtId="0" fontId="21" fillId="6" borderId="49" xfId="0" applyFont="1" applyFill="1" applyBorder="1" applyAlignment="1">
      <alignment horizontal="center" vertical="center"/>
    </xf>
    <xf numFmtId="0" fontId="21" fillId="6" borderId="21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6" borderId="42" xfId="0" applyFont="1" applyFill="1" applyBorder="1" applyAlignment="1">
      <alignment horizontal="center" vertical="center"/>
    </xf>
    <xf numFmtId="0" fontId="21" fillId="6" borderId="57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107" fillId="6" borderId="12" xfId="0" applyFont="1" applyFill="1" applyBorder="1" applyAlignment="1">
      <alignment horizontal="center" vertical="center"/>
    </xf>
    <xf numFmtId="0" fontId="107" fillId="6" borderId="13" xfId="0" applyFont="1" applyFill="1" applyBorder="1" applyAlignment="1">
      <alignment horizontal="center" vertical="center"/>
    </xf>
    <xf numFmtId="0" fontId="107" fillId="6" borderId="7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90" fillId="6" borderId="12" xfId="0" applyFont="1" applyFill="1" applyBorder="1" applyAlignment="1">
      <alignment horizontal="center" vertical="center"/>
    </xf>
    <xf numFmtId="0" fontId="90" fillId="6" borderId="13" xfId="0" applyFont="1" applyFill="1" applyBorder="1" applyAlignment="1">
      <alignment horizontal="center" vertical="center"/>
    </xf>
    <xf numFmtId="0" fontId="90" fillId="6" borderId="7" xfId="0" applyFont="1" applyFill="1" applyBorder="1" applyAlignment="1">
      <alignment horizontal="center" vertical="center"/>
    </xf>
    <xf numFmtId="0" fontId="29" fillId="6" borderId="14" xfId="0" applyFont="1" applyFill="1" applyBorder="1" applyAlignment="1">
      <alignment horizontal="center" vertical="center"/>
    </xf>
    <xf numFmtId="0" fontId="29" fillId="6" borderId="49" xfId="0" applyFont="1" applyFill="1" applyBorder="1" applyAlignment="1">
      <alignment horizontal="center" vertical="center"/>
    </xf>
    <xf numFmtId="0" fontId="29" fillId="6" borderId="21" xfId="0" applyFont="1" applyFill="1" applyBorder="1" applyAlignment="1">
      <alignment horizontal="center" vertical="center"/>
    </xf>
    <xf numFmtId="0" fontId="107" fillId="6" borderId="29" xfId="0" applyFont="1" applyFill="1" applyBorder="1" applyAlignment="1">
      <alignment horizontal="center" vertical="center"/>
    </xf>
    <xf numFmtId="0" fontId="107" fillId="6" borderId="31" xfId="0" applyFont="1" applyFill="1" applyBorder="1" applyAlignment="1">
      <alignment horizontal="center" vertical="center"/>
    </xf>
    <xf numFmtId="0" fontId="107" fillId="6" borderId="30" xfId="0" applyFont="1" applyFill="1" applyBorder="1" applyAlignment="1">
      <alignment horizontal="center" vertical="center"/>
    </xf>
    <xf numFmtId="0" fontId="129" fillId="6" borderId="50" xfId="0" applyFont="1" applyFill="1" applyBorder="1" applyAlignment="1">
      <alignment horizontal="center" vertical="center"/>
    </xf>
    <xf numFmtId="0" fontId="129" fillId="6" borderId="32" xfId="0" applyFont="1" applyFill="1" applyBorder="1" applyAlignment="1">
      <alignment horizontal="center" vertical="center"/>
    </xf>
    <xf numFmtId="0" fontId="60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21" fillId="0" borderId="50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6" fillId="6" borderId="14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165" fontId="60" fillId="0" borderId="0" xfId="0" applyNumberFormat="1" applyFont="1" applyBorder="1" applyAlignment="1">
      <alignment horizontal="center"/>
    </xf>
    <xf numFmtId="0" fontId="18" fillId="6" borderId="17" xfId="0" applyFont="1" applyFill="1" applyBorder="1" applyAlignment="1">
      <alignment horizontal="center" vertical="center"/>
    </xf>
    <xf numFmtId="0" fontId="18" fillId="6" borderId="31" xfId="0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35" xfId="0" applyFont="1" applyFill="1" applyBorder="1" applyAlignment="1">
      <alignment horizontal="center" vertical="center"/>
    </xf>
    <xf numFmtId="0" fontId="81" fillId="6" borderId="59" xfId="0" applyFont="1" applyFill="1" applyBorder="1" applyAlignment="1">
      <alignment horizontal="center" vertical="center"/>
    </xf>
    <xf numFmtId="0" fontId="81" fillId="6" borderId="0" xfId="0" applyFont="1" applyFill="1" applyBorder="1" applyAlignment="1">
      <alignment horizontal="center" vertical="center"/>
    </xf>
    <xf numFmtId="0" fontId="81" fillId="6" borderId="40" xfId="0" applyFont="1" applyFill="1" applyBorder="1" applyAlignment="1">
      <alignment horizontal="center" vertical="center"/>
    </xf>
    <xf numFmtId="0" fontId="84" fillId="6" borderId="14" xfId="0" applyFont="1" applyFill="1" applyBorder="1" applyAlignment="1">
      <alignment horizontal="center" vertical="center" wrapText="1"/>
    </xf>
    <xf numFmtId="0" fontId="84" fillId="6" borderId="49" xfId="0" applyFont="1" applyFill="1" applyBorder="1" applyAlignment="1">
      <alignment horizontal="center" vertical="center" wrapText="1"/>
    </xf>
    <xf numFmtId="0" fontId="84" fillId="6" borderId="21" xfId="0" applyFont="1" applyFill="1" applyBorder="1" applyAlignment="1">
      <alignment horizontal="center" vertical="center" wrapText="1"/>
    </xf>
    <xf numFmtId="0" fontId="127" fillId="6" borderId="2" xfId="0" applyFont="1" applyFill="1" applyBorder="1" applyAlignment="1">
      <alignment horizontal="center" vertical="center" wrapText="1"/>
    </xf>
    <xf numFmtId="0" fontId="127" fillId="6" borderId="13" xfId="0" applyFont="1" applyFill="1" applyBorder="1" applyAlignment="1">
      <alignment horizontal="center" vertical="center" wrapText="1"/>
    </xf>
    <xf numFmtId="0" fontId="127" fillId="6" borderId="10" xfId="0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54" fillId="0" borderId="12" xfId="0" applyFont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44" fontId="67" fillId="6" borderId="12" xfId="0" applyNumberFormat="1" applyFont="1" applyFill="1" applyBorder="1" applyAlignment="1">
      <alignment horizontal="center" vertical="center"/>
    </xf>
    <xf numFmtId="44" fontId="67" fillId="6" borderId="13" xfId="0" applyNumberFormat="1" applyFont="1" applyFill="1" applyBorder="1" applyAlignment="1">
      <alignment horizontal="center" vertical="center"/>
    </xf>
    <xf numFmtId="44" fontId="67" fillId="6" borderId="7" xfId="0" applyNumberFormat="1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 wrapText="1"/>
    </xf>
    <xf numFmtId="0" fontId="21" fillId="6" borderId="49" xfId="0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4" fontId="54" fillId="6" borderId="12" xfId="0" applyNumberFormat="1" applyFont="1" applyFill="1" applyBorder="1" applyAlignment="1">
      <alignment horizontal="center" vertical="center"/>
    </xf>
    <xf numFmtId="44" fontId="54" fillId="6" borderId="13" xfId="0" applyNumberFormat="1" applyFont="1" applyFill="1" applyBorder="1" applyAlignment="1">
      <alignment horizontal="center" vertical="center"/>
    </xf>
    <xf numFmtId="44" fontId="54" fillId="6" borderId="7" xfId="0" applyNumberFormat="1" applyFont="1" applyFill="1" applyBorder="1" applyAlignment="1">
      <alignment horizontal="center" vertical="center"/>
    </xf>
    <xf numFmtId="0" fontId="92" fillId="0" borderId="0" xfId="0" applyFont="1" applyAlignment="1">
      <alignment horizontal="center"/>
    </xf>
    <xf numFmtId="0" fontId="18" fillId="6" borderId="12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17" fillId="6" borderId="49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17" fillId="6" borderId="50" xfId="0" applyFont="1" applyFill="1" applyBorder="1" applyAlignment="1">
      <alignment horizontal="center" vertical="center"/>
    </xf>
    <xf numFmtId="0" fontId="17" fillId="6" borderId="58" xfId="0" applyFont="1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17" fillId="6" borderId="42" xfId="0" applyFont="1" applyFill="1" applyBorder="1" applyAlignment="1">
      <alignment horizontal="center" vertical="center"/>
    </xf>
    <xf numFmtId="0" fontId="17" fillId="6" borderId="57" xfId="0" applyFont="1" applyFill="1" applyBorder="1" applyAlignment="1">
      <alignment horizontal="center" vertical="center"/>
    </xf>
    <xf numFmtId="0" fontId="17" fillId="6" borderId="47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18" fillId="6" borderId="39" xfId="0" applyFont="1" applyFill="1" applyBorder="1" applyAlignment="1">
      <alignment horizontal="center" vertical="center"/>
    </xf>
    <xf numFmtId="0" fontId="38" fillId="6" borderId="14" xfId="0" applyFont="1" applyFill="1" applyBorder="1" applyAlignment="1">
      <alignment horizontal="center" vertical="center"/>
    </xf>
    <xf numFmtId="0" fontId="38" fillId="6" borderId="39" xfId="0" applyFont="1" applyFill="1" applyBorder="1" applyAlignment="1">
      <alignment horizontal="center" vertical="center"/>
    </xf>
    <xf numFmtId="0" fontId="38" fillId="6" borderId="4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38" fillId="7" borderId="63" xfId="0" applyFont="1" applyFill="1" applyBorder="1" applyAlignment="1">
      <alignment horizontal="center" vertical="center"/>
    </xf>
    <xf numFmtId="0" fontId="38" fillId="7" borderId="61" xfId="0" applyFont="1" applyFill="1" applyBorder="1" applyAlignment="1">
      <alignment horizontal="center" vertical="center"/>
    </xf>
    <xf numFmtId="0" fontId="38" fillId="7" borderId="46" xfId="0" applyFont="1" applyFill="1" applyBorder="1" applyAlignment="1">
      <alignment horizontal="center" vertical="center"/>
    </xf>
    <xf numFmtId="0" fontId="29" fillId="6" borderId="56" xfId="0" applyFont="1" applyFill="1" applyBorder="1" applyAlignment="1">
      <alignment horizontal="center" vertical="center"/>
    </xf>
    <xf numFmtId="0" fontId="29" fillId="6" borderId="5" xfId="0" applyFont="1" applyFill="1" applyBorder="1" applyAlignment="1">
      <alignment horizontal="center" vertical="center"/>
    </xf>
    <xf numFmtId="0" fontId="29" fillId="6" borderId="37" xfId="0" applyFont="1" applyFill="1" applyBorder="1" applyAlignment="1">
      <alignment horizontal="center" vertical="center"/>
    </xf>
    <xf numFmtId="165" fontId="65" fillId="0" borderId="0" xfId="0" applyNumberFormat="1" applyFont="1" applyBorder="1" applyAlignment="1">
      <alignment horizontal="center"/>
    </xf>
    <xf numFmtId="0" fontId="18" fillId="6" borderId="49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  <xf numFmtId="0" fontId="97" fillId="0" borderId="0" xfId="0" applyFont="1" applyBorder="1"/>
    <xf numFmtId="0" fontId="104" fillId="0" borderId="0" xfId="0" applyFont="1"/>
    <xf numFmtId="0" fontId="139" fillId="0" borderId="0" xfId="0" applyFont="1"/>
    <xf numFmtId="0" fontId="53" fillId="0" borderId="0" xfId="0" applyFont="1" applyBorder="1" applyAlignment="1">
      <alignment vertical="center"/>
    </xf>
    <xf numFmtId="165" fontId="54" fillId="0" borderId="0" xfId="0" applyNumberFormat="1" applyFont="1" applyBorder="1" applyAlignment="1">
      <alignment vertical="center"/>
    </xf>
    <xf numFmtId="165" fontId="53" fillId="0" borderId="0" xfId="0" applyNumberFormat="1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0" fontId="41" fillId="0" borderId="0" xfId="0" applyFont="1"/>
    <xf numFmtId="44" fontId="10" fillId="0" borderId="0" xfId="0" applyNumberFormat="1" applyFont="1"/>
    <xf numFmtId="0" fontId="85" fillId="0" borderId="0" xfId="0" applyFont="1" applyBorder="1" applyAlignment="1">
      <alignment vertical="center"/>
    </xf>
    <xf numFmtId="165" fontId="18" fillId="0" borderId="0" xfId="0" applyNumberFormat="1" applyFont="1" applyBorder="1" applyAlignment="1">
      <alignment vertical="center"/>
    </xf>
    <xf numFmtId="165" fontId="85" fillId="0" borderId="0" xfId="0" applyNumberFormat="1" applyFont="1" applyBorder="1" applyAlignment="1">
      <alignment vertical="center"/>
    </xf>
    <xf numFmtId="165" fontId="56" fillId="0" borderId="0" xfId="0" applyNumberFormat="1" applyFont="1" applyBorder="1" applyAlignment="1"/>
    <xf numFmtId="0" fontId="140" fillId="0" borderId="0" xfId="0" applyFont="1"/>
    <xf numFmtId="0" fontId="53" fillId="0" borderId="0" xfId="0" applyFont="1"/>
    <xf numFmtId="0" fontId="10" fillId="0" borderId="0" xfId="0" applyFont="1" applyBorder="1"/>
    <xf numFmtId="0" fontId="141" fillId="0" borderId="0" xfId="0" applyFont="1"/>
    <xf numFmtId="0" fontId="141" fillId="0" borderId="0" xfId="0" applyFont="1" applyFill="1"/>
    <xf numFmtId="0" fontId="142" fillId="0" borderId="0" xfId="0" applyFont="1" applyFill="1"/>
    <xf numFmtId="0" fontId="10" fillId="0" borderId="0" xfId="0" applyFont="1" applyFill="1" applyBorder="1"/>
    <xf numFmtId="0" fontId="6" fillId="0" borderId="0" xfId="0" applyFont="1" applyFill="1"/>
    <xf numFmtId="0" fontId="97" fillId="0" borderId="0" xfId="0" applyFont="1" applyFill="1"/>
    <xf numFmtId="0" fontId="17" fillId="0" borderId="0" xfId="0" applyFont="1" applyAlignment="1">
      <alignment horizontal="center"/>
    </xf>
    <xf numFmtId="165" fontId="101" fillId="0" borderId="0" xfId="0" applyNumberFormat="1" applyFont="1" applyFill="1" applyBorder="1" applyAlignment="1"/>
    <xf numFmtId="0" fontId="23" fillId="0" borderId="0" xfId="0" applyFont="1" applyBorder="1" applyAlignment="1"/>
    <xf numFmtId="0" fontId="67" fillId="0" borderId="0" xfId="0" applyFont="1" applyFill="1" applyBorder="1"/>
    <xf numFmtId="0" fontId="143" fillId="0" borderId="0" xfId="0" applyFont="1" applyFill="1" applyBorder="1"/>
    <xf numFmtId="0" fontId="32" fillId="0" borderId="0" xfId="0" applyFont="1" applyAlignment="1">
      <alignment horizontal="center" wrapText="1"/>
    </xf>
    <xf numFmtId="0" fontId="21" fillId="0" borderId="0" xfId="0" applyFont="1" applyBorder="1"/>
    <xf numFmtId="0" fontId="32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32" fillId="0" borderId="0" xfId="0" applyFont="1" applyAlignment="1">
      <alignment horizontal="center"/>
    </xf>
    <xf numFmtId="44" fontId="54" fillId="0" borderId="0" xfId="0" applyNumberFormat="1" applyFont="1" applyBorder="1" applyAlignment="1">
      <alignment horizontal="center"/>
    </xf>
    <xf numFmtId="44" fontId="54" fillId="0" borderId="0" xfId="0" applyNumberFormat="1" applyFont="1" applyBorder="1" applyAlignment="1">
      <alignment horizontal="center" vertical="center"/>
    </xf>
    <xf numFmtId="44" fontId="54" fillId="0" borderId="0" xfId="0" applyNumberFormat="1" applyFont="1" applyBorder="1" applyAlignme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0" fontId="18" fillId="0" borderId="0" xfId="0" applyFont="1" applyBorder="1"/>
    <xf numFmtId="165" fontId="18" fillId="0" borderId="0" xfId="0" applyNumberFormat="1" applyFont="1" applyBorder="1"/>
    <xf numFmtId="165" fontId="18" fillId="0" borderId="0" xfId="0" applyNumberFormat="1" applyFont="1" applyFill="1" applyBorder="1"/>
    <xf numFmtId="0" fontId="144" fillId="0" borderId="0" xfId="0" applyFont="1" applyAlignment="1">
      <alignment wrapText="1"/>
    </xf>
    <xf numFmtId="0" fontId="145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44" fontId="21" fillId="0" borderId="0" xfId="0" applyNumberFormat="1" applyFont="1" applyBorder="1" applyAlignment="1">
      <alignment horizontal="center" vertical="center"/>
    </xf>
    <xf numFmtId="44" fontId="17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44" fontId="22" fillId="0" borderId="0" xfId="0" applyNumberFormat="1" applyFont="1" applyBorder="1" applyAlignment="1">
      <alignment horizontal="center"/>
    </xf>
    <xf numFmtId="0" fontId="65" fillId="0" borderId="0" xfId="0" applyFont="1" applyBorder="1"/>
    <xf numFmtId="165" fontId="65" fillId="0" borderId="0" xfId="0" applyNumberFormat="1" applyFont="1" applyBorder="1"/>
    <xf numFmtId="0" fontId="89" fillId="0" borderId="11" xfId="0" applyFont="1" applyBorder="1" applyAlignment="1">
      <alignment horizontal="center" vertical="center"/>
    </xf>
    <xf numFmtId="165" fontId="109" fillId="0" borderId="62" xfId="0" applyNumberFormat="1" applyFont="1" applyFill="1" applyBorder="1" applyAlignment="1">
      <alignment horizontal="center" vertical="center"/>
    </xf>
    <xf numFmtId="165" fontId="109" fillId="0" borderId="1" xfId="0" applyNumberFormat="1" applyFont="1" applyFill="1" applyBorder="1" applyAlignment="1">
      <alignment horizontal="center" vertical="center"/>
    </xf>
    <xf numFmtId="165" fontId="109" fillId="0" borderId="64" xfId="0" applyNumberFormat="1" applyFont="1" applyFill="1" applyBorder="1" applyAlignment="1">
      <alignment horizontal="center" vertical="center"/>
    </xf>
    <xf numFmtId="165" fontId="109" fillId="0" borderId="65" xfId="0" applyNumberFormat="1" applyFont="1" applyFill="1" applyBorder="1" applyAlignment="1">
      <alignment horizontal="center" vertical="center"/>
    </xf>
    <xf numFmtId="165" fontId="41" fillId="0" borderId="60" xfId="0" applyNumberFormat="1" applyFont="1" applyBorder="1" applyAlignment="1">
      <alignment horizontal="center" vertical="center"/>
    </xf>
    <xf numFmtId="165" fontId="55" fillId="0" borderId="51" xfId="0" applyNumberFormat="1" applyFont="1" applyFill="1" applyBorder="1" applyAlignment="1">
      <alignment vertical="center"/>
    </xf>
    <xf numFmtId="165" fontId="55" fillId="0" borderId="52" xfId="0" applyNumberFormat="1" applyFont="1" applyFill="1" applyBorder="1" applyAlignment="1">
      <alignment vertical="center"/>
    </xf>
    <xf numFmtId="165" fontId="41" fillId="0" borderId="44" xfId="0" applyNumberFormat="1" applyFont="1" applyBorder="1" applyAlignment="1">
      <alignment horizontal="center" vertical="center"/>
    </xf>
    <xf numFmtId="0" fontId="126" fillId="3" borderId="18" xfId="0" applyFont="1" applyFill="1" applyBorder="1" applyAlignment="1">
      <alignment horizontal="center" vertical="center" wrapText="1"/>
    </xf>
    <xf numFmtId="44" fontId="126" fillId="3" borderId="18" xfId="0" applyNumberFormat="1" applyFont="1" applyFill="1" applyBorder="1" applyAlignment="1">
      <alignment vertical="center"/>
    </xf>
  </cellXfs>
  <cellStyles count="7">
    <cellStyle name="Moneda" xfId="1" builtinId="4"/>
    <cellStyle name="Normal" xfId="0" builtinId="0"/>
    <cellStyle name="Normal 10" xfId="2" xr:uid="{00000000-0005-0000-0000-000004000000}"/>
    <cellStyle name="Normal 11" xfId="3" xr:uid="{00000000-0005-0000-0000-000005000000}"/>
    <cellStyle name="Normal 3" xfId="4" xr:uid="{00000000-0005-0000-0000-000006000000}"/>
    <cellStyle name="Normal 5" xfId="5" xr:uid="{00000000-0005-0000-0000-000007000000}"/>
    <cellStyle name="Normal 9" xfId="6" xr:uid="{00000000-0005-0000-0000-000008000000}"/>
  </cellStyles>
  <dxfs count="0"/>
  <tableStyles count="0" defaultTableStyle="TableStyleMedium9" defaultPivotStyle="PivotStyleLight16"/>
  <colors>
    <mruColors>
      <color rgb="FF0099CC"/>
      <color rgb="FF66FFFF"/>
      <color rgb="FFFF6699"/>
      <color rgb="FFFF99FF"/>
      <color rgb="FF6666FF"/>
      <color rgb="FF66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>
    <tabColor theme="3"/>
  </sheetPr>
  <dimension ref="B4:N30"/>
  <sheetViews>
    <sheetView tabSelected="1" zoomScale="71" zoomScaleNormal="71" workbookViewId="0">
      <selection activeCell="G11" sqref="G11"/>
    </sheetView>
  </sheetViews>
  <sheetFormatPr baseColWidth="10" defaultRowHeight="12.75" x14ac:dyDescent="0.2"/>
  <cols>
    <col min="1" max="1" width="0.7109375" style="11" customWidth="1"/>
    <col min="2" max="2" width="4.7109375" style="11" customWidth="1"/>
    <col min="3" max="3" width="12.85546875" style="214" customWidth="1"/>
    <col min="4" max="4" width="16.42578125" style="214" customWidth="1"/>
    <col min="5" max="5" width="13.28515625" style="11" customWidth="1"/>
    <col min="6" max="7" width="13.85546875" style="11" customWidth="1"/>
    <col min="8" max="8" width="11.85546875" style="11" customWidth="1"/>
    <col min="9" max="9" width="12.28515625" style="56" customWidth="1"/>
    <col min="10" max="10" width="15.85546875" style="11" customWidth="1"/>
    <col min="11" max="11" width="16.140625" style="11" customWidth="1"/>
    <col min="12" max="12" width="24.28515625" style="11" customWidth="1"/>
    <col min="13" max="16384" width="11.42578125" style="11"/>
  </cols>
  <sheetData>
    <row r="4" spans="2:14" ht="15.75" x14ac:dyDescent="0.25">
      <c r="E4" s="436" t="s">
        <v>177</v>
      </c>
    </row>
    <row r="6" spans="2:14" ht="30" customHeight="1" thickBot="1" x14ac:dyDescent="0.3">
      <c r="B6" s="29"/>
      <c r="C6" s="218"/>
      <c r="D6" s="218"/>
      <c r="E6" s="27"/>
      <c r="F6" s="27"/>
      <c r="G6" s="27"/>
      <c r="H6" s="30"/>
      <c r="I6" s="57"/>
      <c r="J6" s="256"/>
      <c r="K6" s="256"/>
      <c r="L6" s="257"/>
    </row>
    <row r="7" spans="2:14" ht="80.25" customHeight="1" thickBot="1" x14ac:dyDescent="0.25">
      <c r="B7" s="139" t="s">
        <v>14</v>
      </c>
      <c r="C7" s="227" t="s">
        <v>29</v>
      </c>
      <c r="D7" s="227" t="s">
        <v>15</v>
      </c>
      <c r="E7" s="140" t="s">
        <v>16</v>
      </c>
      <c r="F7" s="141" t="s">
        <v>17</v>
      </c>
      <c r="G7" s="141" t="s">
        <v>21</v>
      </c>
      <c r="H7" s="140" t="s">
        <v>4</v>
      </c>
      <c r="I7" s="141" t="s">
        <v>3</v>
      </c>
      <c r="J7" s="141" t="s">
        <v>18</v>
      </c>
      <c r="K7" s="141" t="s">
        <v>19</v>
      </c>
      <c r="L7" s="142" t="s">
        <v>20</v>
      </c>
    </row>
    <row r="8" spans="2:14" ht="21" customHeight="1" thickBot="1" x14ac:dyDescent="0.25">
      <c r="B8" s="864" t="s">
        <v>68</v>
      </c>
      <c r="C8" s="865"/>
      <c r="D8" s="865"/>
      <c r="E8" s="865"/>
      <c r="F8" s="865"/>
      <c r="G8" s="865"/>
      <c r="H8" s="865"/>
      <c r="I8" s="865"/>
      <c r="J8" s="865"/>
      <c r="K8" s="865"/>
      <c r="L8" s="866"/>
    </row>
    <row r="9" spans="2:14" ht="58.5" customHeight="1" thickBot="1" x14ac:dyDescent="0.25">
      <c r="B9" s="255">
        <v>1</v>
      </c>
      <c r="C9" s="517" t="s">
        <v>79</v>
      </c>
      <c r="D9" s="523">
        <v>525</v>
      </c>
      <c r="E9" s="524">
        <v>15.75</v>
      </c>
      <c r="F9" s="525">
        <v>38.06</v>
      </c>
      <c r="G9" s="525">
        <v>0</v>
      </c>
      <c r="H9" s="526">
        <v>0</v>
      </c>
      <c r="I9" s="526">
        <v>6.55</v>
      </c>
      <c r="J9" s="527">
        <f>SUM(E9:I9)</f>
        <v>60.36</v>
      </c>
      <c r="K9" s="527">
        <f>+D9-J9</f>
        <v>464.64</v>
      </c>
      <c r="L9" s="259"/>
    </row>
    <row r="10" spans="2:14" s="153" customFormat="1" ht="27" customHeight="1" thickBot="1" x14ac:dyDescent="0.25">
      <c r="B10" s="864" t="s">
        <v>6</v>
      </c>
      <c r="C10" s="865"/>
      <c r="D10" s="865"/>
      <c r="E10" s="865"/>
      <c r="F10" s="865"/>
      <c r="G10" s="865"/>
      <c r="H10" s="865"/>
      <c r="I10" s="865"/>
      <c r="J10" s="865"/>
      <c r="K10" s="865"/>
      <c r="L10" s="866"/>
      <c r="M10" s="313"/>
      <c r="N10" s="313"/>
    </row>
    <row r="11" spans="2:14" s="153" customFormat="1" ht="57" customHeight="1" x14ac:dyDescent="0.2">
      <c r="B11" s="97">
        <v>2</v>
      </c>
      <c r="C11" s="433" t="s">
        <v>64</v>
      </c>
      <c r="D11" s="528">
        <v>1040</v>
      </c>
      <c r="E11" s="529">
        <v>30</v>
      </c>
      <c r="F11" s="529">
        <v>0</v>
      </c>
      <c r="G11" s="530">
        <v>75.400000000000006</v>
      </c>
      <c r="H11" s="531">
        <v>67.87</v>
      </c>
      <c r="I11" s="532">
        <v>0</v>
      </c>
      <c r="J11" s="529">
        <f>SUM(E11:I11)</f>
        <v>173.27</v>
      </c>
      <c r="K11" s="529">
        <f>+D11-J11</f>
        <v>866.73</v>
      </c>
      <c r="L11" s="152"/>
    </row>
    <row r="12" spans="2:14" s="153" customFormat="1" ht="57" customHeight="1" thickBot="1" x14ac:dyDescent="0.25">
      <c r="B12" s="210">
        <v>3</v>
      </c>
      <c r="C12" s="448" t="s">
        <v>53</v>
      </c>
      <c r="D12" s="533">
        <v>420</v>
      </c>
      <c r="E12" s="534">
        <v>12.6</v>
      </c>
      <c r="F12" s="534">
        <v>30.45</v>
      </c>
      <c r="G12" s="534">
        <v>0</v>
      </c>
      <c r="H12" s="535">
        <v>0</v>
      </c>
      <c r="I12" s="536">
        <v>0</v>
      </c>
      <c r="J12" s="529">
        <f>SUM(E12:I12)</f>
        <v>43.05</v>
      </c>
      <c r="K12" s="529">
        <f>+D12-J12</f>
        <v>376.95</v>
      </c>
      <c r="L12" s="314"/>
    </row>
    <row r="13" spans="2:14" ht="33" customHeight="1" thickBot="1" x14ac:dyDescent="0.25">
      <c r="B13" s="867" t="s">
        <v>9</v>
      </c>
      <c r="C13" s="868"/>
      <c r="D13" s="514">
        <f>SUM(D9:D12)</f>
        <v>1985</v>
      </c>
      <c r="E13" s="515">
        <f>SUM(E9:E12)</f>
        <v>58.35</v>
      </c>
      <c r="F13" s="515">
        <f>SUM(F9:F12)</f>
        <v>68.510000000000005</v>
      </c>
      <c r="G13" s="515">
        <f>SUM(G9:G12)</f>
        <v>75.400000000000006</v>
      </c>
      <c r="H13" s="515">
        <f>SUM(H9:H12)</f>
        <v>67.87</v>
      </c>
      <c r="I13" s="515">
        <f>SUM(I9:I12)</f>
        <v>6.55</v>
      </c>
      <c r="J13" s="515">
        <f>SUM(J9:J12)</f>
        <v>276.68</v>
      </c>
      <c r="K13" s="208">
        <f>SUM(K9:K12)</f>
        <v>1708.32</v>
      </c>
      <c r="L13" s="90" t="s">
        <v>67</v>
      </c>
    </row>
    <row r="14" spans="2:14" x14ac:dyDescent="0.2">
      <c r="B14" s="22"/>
      <c r="C14" s="320"/>
      <c r="D14" s="321"/>
      <c r="E14" s="25"/>
      <c r="F14" s="25"/>
      <c r="G14" s="25"/>
      <c r="H14" s="25"/>
      <c r="I14" s="26"/>
      <c r="J14" s="25"/>
      <c r="K14" s="25"/>
      <c r="L14" s="23"/>
    </row>
    <row r="15" spans="2:14" x14ac:dyDescent="0.2">
      <c r="B15" s="22"/>
      <c r="C15" s="320"/>
      <c r="D15" s="321"/>
      <c r="E15" s="25"/>
      <c r="F15" s="25"/>
      <c r="G15" s="25"/>
      <c r="H15" s="25"/>
      <c r="I15" s="26"/>
      <c r="J15" s="25"/>
      <c r="K15" s="25"/>
      <c r="L15" s="23"/>
    </row>
    <row r="16" spans="2:14" x14ac:dyDescent="0.2">
      <c r="B16" s="22"/>
      <c r="C16" s="320"/>
      <c r="D16" s="321"/>
      <c r="E16" s="25"/>
      <c r="F16" s="25"/>
      <c r="G16" s="25"/>
      <c r="H16" s="25"/>
      <c r="I16" s="26"/>
      <c r="J16" s="25"/>
      <c r="K16" s="25"/>
      <c r="L16" s="23"/>
    </row>
    <row r="17" spans="2:13" x14ac:dyDescent="0.2">
      <c r="B17" s="22"/>
      <c r="C17" s="320"/>
      <c r="D17" s="321"/>
      <c r="E17" s="25"/>
      <c r="F17" s="25"/>
      <c r="G17" s="25"/>
      <c r="H17" s="25"/>
      <c r="I17" s="26"/>
      <c r="J17" s="25"/>
      <c r="K17" s="25"/>
      <c r="L17" s="23"/>
    </row>
    <row r="18" spans="2:13" x14ac:dyDescent="0.2">
      <c r="B18" s="22"/>
      <c r="C18" s="964" t="s">
        <v>167</v>
      </c>
      <c r="D18" s="321"/>
      <c r="E18" s="25"/>
      <c r="F18" s="25"/>
      <c r="G18" s="25" t="s">
        <v>169</v>
      </c>
      <c r="H18" s="25"/>
      <c r="I18" s="26"/>
      <c r="J18" s="25"/>
      <c r="K18" s="25" t="s">
        <v>171</v>
      </c>
      <c r="L18" s="23"/>
    </row>
    <row r="19" spans="2:13" x14ac:dyDescent="0.2">
      <c r="B19" s="22"/>
      <c r="C19" s="964" t="s">
        <v>168</v>
      </c>
      <c r="D19" s="321"/>
      <c r="E19" s="25"/>
      <c r="F19" s="25"/>
      <c r="G19" s="25" t="s">
        <v>170</v>
      </c>
      <c r="H19" s="25"/>
      <c r="I19" s="26"/>
      <c r="J19" s="25"/>
      <c r="K19" s="25" t="s">
        <v>172</v>
      </c>
      <c r="L19" s="23"/>
    </row>
    <row r="20" spans="2:13" ht="15" x14ac:dyDescent="0.25">
      <c r="B20" s="453"/>
      <c r="C20" s="358"/>
      <c r="D20" s="454"/>
      <c r="E20" s="455"/>
      <c r="F20" s="455"/>
      <c r="G20" s="455"/>
      <c r="H20" s="455"/>
      <c r="I20" s="167"/>
      <c r="J20" s="455"/>
      <c r="K20" s="455"/>
      <c r="L20" s="73"/>
      <c r="M20" s="52"/>
    </row>
    <row r="21" spans="2:13" ht="15" x14ac:dyDescent="0.25">
      <c r="B21" s="74"/>
      <c r="C21" s="355"/>
      <c r="D21" s="230"/>
      <c r="E21" s="52"/>
      <c r="F21" s="52"/>
      <c r="G21" s="52"/>
      <c r="H21" s="75"/>
      <c r="I21" s="75"/>
      <c r="J21" s="52"/>
      <c r="K21" s="52"/>
      <c r="L21" s="52"/>
      <c r="M21" s="52"/>
    </row>
    <row r="22" spans="2:13" ht="15" x14ac:dyDescent="0.25">
      <c r="B22" s="74"/>
      <c r="C22" s="355"/>
      <c r="D22" s="230"/>
      <c r="E22" s="52"/>
      <c r="F22" s="52"/>
      <c r="G22" s="52"/>
      <c r="H22" s="356"/>
      <c r="I22" s="75"/>
      <c r="J22" s="52"/>
      <c r="K22" s="52"/>
      <c r="L22" s="52"/>
      <c r="M22" s="52"/>
    </row>
    <row r="23" spans="2:13" ht="15" x14ac:dyDescent="0.25">
      <c r="B23" s="74"/>
      <c r="C23" s="355"/>
      <c r="D23" s="965" t="s">
        <v>173</v>
      </c>
      <c r="E23" s="52"/>
      <c r="F23" s="52"/>
      <c r="G23" s="52"/>
      <c r="H23" s="356" t="s">
        <v>175</v>
      </c>
      <c r="I23" s="75"/>
      <c r="J23" s="52"/>
      <c r="K23" s="52"/>
      <c r="L23" s="52"/>
      <c r="M23" s="52"/>
    </row>
    <row r="24" spans="2:13" ht="15" x14ac:dyDescent="0.25">
      <c r="B24" s="74"/>
      <c r="C24" s="355"/>
      <c r="D24" s="965" t="s">
        <v>174</v>
      </c>
      <c r="E24" s="52"/>
      <c r="F24" s="52"/>
      <c r="G24" s="52"/>
      <c r="H24" s="356" t="s">
        <v>176</v>
      </c>
      <c r="I24" s="75"/>
      <c r="J24" s="52"/>
      <c r="K24" s="52"/>
      <c r="L24" s="52"/>
      <c r="M24" s="52"/>
    </row>
    <row r="25" spans="2:13" ht="15" x14ac:dyDescent="0.25">
      <c r="B25" s="52"/>
      <c r="C25" s="355"/>
      <c r="D25" s="355"/>
      <c r="E25" s="356"/>
      <c r="F25" s="356"/>
      <c r="G25" s="356"/>
      <c r="H25" s="52"/>
      <c r="I25" s="72"/>
      <c r="J25" s="52"/>
      <c r="K25" s="357"/>
      <c r="L25" s="357"/>
      <c r="M25" s="52"/>
    </row>
    <row r="26" spans="2:13" ht="15" x14ac:dyDescent="0.25">
      <c r="B26" s="52"/>
      <c r="C26" s="358"/>
      <c r="D26" s="358"/>
      <c r="E26" s="74"/>
      <c r="F26" s="74"/>
      <c r="G26" s="74"/>
      <c r="H26" s="52"/>
      <c r="I26" s="72"/>
      <c r="J26" s="863"/>
      <c r="K26" s="863"/>
      <c r="L26" s="357"/>
      <c r="M26" s="52"/>
    </row>
    <row r="27" spans="2:13" ht="15" x14ac:dyDescent="0.25">
      <c r="B27" s="52"/>
      <c r="C27" s="358"/>
      <c r="D27" s="358"/>
      <c r="E27" s="73"/>
      <c r="F27" s="73"/>
      <c r="G27" s="73"/>
      <c r="H27" s="357"/>
      <c r="I27" s="75"/>
      <c r="J27" s="863"/>
      <c r="K27" s="863"/>
      <c r="L27" s="357"/>
      <c r="M27" s="52"/>
    </row>
    <row r="28" spans="2:13" ht="14.25" x14ac:dyDescent="0.2">
      <c r="B28" s="52"/>
      <c r="C28" s="230"/>
      <c r="D28" s="230"/>
      <c r="E28" s="52"/>
      <c r="F28" s="52"/>
      <c r="G28" s="52"/>
      <c r="H28" s="52"/>
      <c r="I28" s="72"/>
      <c r="J28" s="52"/>
      <c r="K28" s="52"/>
      <c r="L28" s="52"/>
      <c r="M28" s="52"/>
    </row>
    <row r="29" spans="2:13" x14ac:dyDescent="0.2">
      <c r="B29" s="3"/>
      <c r="C29" s="325"/>
      <c r="D29" s="325"/>
      <c r="E29" s="3"/>
      <c r="F29" s="3"/>
      <c r="G29" s="3"/>
      <c r="H29" s="3"/>
      <c r="I29" s="58"/>
      <c r="J29" s="3"/>
      <c r="K29" s="3"/>
      <c r="L29" s="3"/>
    </row>
    <row r="30" spans="2:13" x14ac:dyDescent="0.2">
      <c r="B30" s="3"/>
      <c r="C30" s="325"/>
      <c r="D30" s="325"/>
      <c r="E30" s="3"/>
      <c r="F30" s="3"/>
      <c r="G30" s="3"/>
      <c r="H30" s="3"/>
      <c r="I30" s="58"/>
      <c r="J30" s="3"/>
      <c r="K30" s="3"/>
      <c r="L30" s="3"/>
    </row>
  </sheetData>
  <mergeCells count="5">
    <mergeCell ref="J26:K26"/>
    <mergeCell ref="J27:K27"/>
    <mergeCell ref="B8:L8"/>
    <mergeCell ref="B13:C13"/>
    <mergeCell ref="B10:L10"/>
  </mergeCells>
  <phoneticPr fontId="4" type="noConversion"/>
  <printOptions horizontalCentered="1"/>
  <pageMargins left="0.78740157480314965" right="0" top="0.39370078740157483" bottom="0.19685039370078741" header="0.19685039370078741" footer="0"/>
  <pageSetup paperSize="5" scale="6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409040"/>
  </sheetPr>
  <dimension ref="A1:J33"/>
  <sheetViews>
    <sheetView view="pageLayout" topLeftCell="A10" zoomScale="70" zoomScaleNormal="70" zoomScalePageLayoutView="70" workbookViewId="0">
      <selection activeCell="B16" sqref="B16"/>
    </sheetView>
  </sheetViews>
  <sheetFormatPr baseColWidth="10" defaultRowHeight="12.75" x14ac:dyDescent="0.2"/>
  <cols>
    <col min="1" max="1" width="5.42578125" style="11" customWidth="1"/>
    <col min="2" max="2" width="19.140625" style="214" customWidth="1"/>
    <col min="3" max="3" width="17" style="11" customWidth="1"/>
    <col min="4" max="4" width="17.28515625" style="11" customWidth="1"/>
    <col min="5" max="5" width="16.7109375" style="11" customWidth="1"/>
    <col min="6" max="6" width="14" style="11" customWidth="1"/>
    <col min="7" max="7" width="13" style="11" customWidth="1"/>
    <col min="8" max="8" width="14.42578125" style="11" customWidth="1"/>
    <col min="9" max="9" width="15.140625" style="11" customWidth="1"/>
    <col min="10" max="10" width="30.140625" style="11" customWidth="1"/>
    <col min="11" max="16384" width="11.42578125" style="11"/>
  </cols>
  <sheetData>
    <row r="1" spans="1:10" ht="18.75" x14ac:dyDescent="0.3">
      <c r="A1" s="98"/>
      <c r="B1" s="53"/>
      <c r="C1" s="53"/>
      <c r="D1" s="53" t="s">
        <v>180</v>
      </c>
      <c r="E1" s="53"/>
      <c r="F1" s="50"/>
      <c r="G1" s="50"/>
      <c r="I1" s="106"/>
      <c r="J1" s="99"/>
    </row>
    <row r="2" spans="1:10" ht="15.75" customHeight="1" thickBot="1" x14ac:dyDescent="0.3">
      <c r="A2" s="98"/>
      <c r="B2" s="219"/>
      <c r="C2" s="50"/>
      <c r="D2" s="50"/>
      <c r="E2" s="50"/>
      <c r="F2" s="50"/>
      <c r="G2" s="50"/>
      <c r="H2" s="99"/>
      <c r="I2" s="99"/>
      <c r="J2" s="30"/>
    </row>
    <row r="3" spans="1:10" ht="87.75" customHeight="1" thickBot="1" x14ac:dyDescent="0.25">
      <c r="A3" s="61" t="s">
        <v>14</v>
      </c>
      <c r="B3" s="331" t="s">
        <v>29</v>
      </c>
      <c r="C3" s="63" t="s">
        <v>15</v>
      </c>
      <c r="D3" s="62" t="s">
        <v>16</v>
      </c>
      <c r="E3" s="63" t="s">
        <v>17</v>
      </c>
      <c r="F3" s="63" t="s">
        <v>21</v>
      </c>
      <c r="G3" s="63" t="s">
        <v>11</v>
      </c>
      <c r="H3" s="63" t="s">
        <v>18</v>
      </c>
      <c r="I3" s="63" t="s">
        <v>19</v>
      </c>
      <c r="J3" s="95" t="s">
        <v>20</v>
      </c>
    </row>
    <row r="4" spans="1:10" ht="37.5" customHeight="1" thickBot="1" x14ac:dyDescent="0.25">
      <c r="A4" s="925" t="s">
        <v>101</v>
      </c>
      <c r="B4" s="926"/>
      <c r="C4" s="926"/>
      <c r="D4" s="926"/>
      <c r="E4" s="926"/>
      <c r="F4" s="926"/>
      <c r="G4" s="926"/>
      <c r="H4" s="926"/>
      <c r="I4" s="926"/>
      <c r="J4" s="927"/>
    </row>
    <row r="5" spans="1:10" ht="36.75" hidden="1" customHeight="1" x14ac:dyDescent="0.2">
      <c r="A5" s="159">
        <v>10</v>
      </c>
      <c r="B5" s="332"/>
      <c r="C5" s="205"/>
      <c r="D5" s="179"/>
      <c r="E5" s="179"/>
      <c r="F5" s="179"/>
      <c r="G5" s="179"/>
      <c r="H5" s="188" t="e">
        <f>#N/A</f>
        <v>#N/A</v>
      </c>
      <c r="I5" s="188" t="e">
        <f>#N/A</f>
        <v>#N/A</v>
      </c>
      <c r="J5" s="180"/>
    </row>
    <row r="6" spans="1:10" ht="36.75" customHeight="1" thickBot="1" x14ac:dyDescent="0.25">
      <c r="A6" s="364">
        <v>1</v>
      </c>
      <c r="B6" s="382" t="s">
        <v>65</v>
      </c>
      <c r="C6" s="484">
        <v>360</v>
      </c>
      <c r="D6" s="485">
        <v>10.8</v>
      </c>
      <c r="E6" s="485">
        <v>26.1</v>
      </c>
      <c r="F6" s="486">
        <v>0</v>
      </c>
      <c r="G6" s="485">
        <v>0</v>
      </c>
      <c r="H6" s="487">
        <f>SUM(D6:G6)</f>
        <v>36.900000000000006</v>
      </c>
      <c r="I6" s="1015">
        <f t="shared" ref="I6:I15" si="0">C6-H6</f>
        <v>323.10000000000002</v>
      </c>
      <c r="J6" s="1020"/>
    </row>
    <row r="7" spans="1:10" ht="36.75" customHeight="1" x14ac:dyDescent="0.2">
      <c r="A7" s="427">
        <v>2</v>
      </c>
      <c r="B7" s="189" t="s">
        <v>166</v>
      </c>
      <c r="C7" s="857">
        <v>350</v>
      </c>
      <c r="D7" s="506">
        <v>10.5</v>
      </c>
      <c r="E7" s="506">
        <v>25.38</v>
      </c>
      <c r="F7" s="859">
        <v>0</v>
      </c>
      <c r="G7" s="858">
        <v>0</v>
      </c>
      <c r="H7" s="487">
        <f>SUM(D7:G7)</f>
        <v>35.879999999999995</v>
      </c>
      <c r="I7" s="1015">
        <f t="shared" ref="I7" si="1">C7-H7</f>
        <v>314.12</v>
      </c>
      <c r="J7" s="1021"/>
    </row>
    <row r="8" spans="1:10" ht="35.25" customHeight="1" x14ac:dyDescent="0.2">
      <c r="A8" s="97">
        <v>3</v>
      </c>
      <c r="B8" s="380" t="s">
        <v>51</v>
      </c>
      <c r="C8" s="488">
        <v>315</v>
      </c>
      <c r="D8" s="489">
        <v>9.4499999999999993</v>
      </c>
      <c r="E8" s="489">
        <v>0</v>
      </c>
      <c r="F8" s="489">
        <v>0</v>
      </c>
      <c r="G8" s="491">
        <v>18.899999999999999</v>
      </c>
      <c r="H8" s="491">
        <f>SUM(D8:G8)</f>
        <v>28.349999999999998</v>
      </c>
      <c r="I8" s="1016">
        <f t="shared" si="0"/>
        <v>286.64999999999998</v>
      </c>
      <c r="J8" s="1021"/>
    </row>
    <row r="9" spans="1:10" ht="35.25" customHeight="1" x14ac:dyDescent="0.2">
      <c r="A9" s="97">
        <v>4</v>
      </c>
      <c r="B9" s="380" t="s">
        <v>51</v>
      </c>
      <c r="C9" s="488">
        <v>350</v>
      </c>
      <c r="D9" s="489">
        <v>10.5</v>
      </c>
      <c r="E9" s="489">
        <v>0</v>
      </c>
      <c r="F9" s="489">
        <v>0</v>
      </c>
      <c r="G9" s="491">
        <v>21</v>
      </c>
      <c r="H9" s="491">
        <f>SUM(D9:G9)</f>
        <v>31.5</v>
      </c>
      <c r="I9" s="1016">
        <f t="shared" si="0"/>
        <v>318.5</v>
      </c>
      <c r="J9" s="1021"/>
    </row>
    <row r="10" spans="1:10" s="56" customFormat="1" ht="37.5" customHeight="1" x14ac:dyDescent="0.2">
      <c r="A10" s="97">
        <v>5</v>
      </c>
      <c r="B10" s="380" t="s">
        <v>51</v>
      </c>
      <c r="C10" s="488">
        <v>315</v>
      </c>
      <c r="D10" s="489">
        <v>9.4499999999999993</v>
      </c>
      <c r="E10" s="489">
        <v>0</v>
      </c>
      <c r="F10" s="490">
        <v>22.84</v>
      </c>
      <c r="G10" s="491">
        <v>0</v>
      </c>
      <c r="H10" s="491">
        <f>SUM(D10:G10)</f>
        <v>32.29</v>
      </c>
      <c r="I10" s="1016">
        <f t="shared" si="0"/>
        <v>282.70999999999998</v>
      </c>
      <c r="J10" s="1021"/>
    </row>
    <row r="11" spans="1:10" s="56" customFormat="1" ht="37.5" customHeight="1" x14ac:dyDescent="0.2">
      <c r="A11" s="97">
        <v>6</v>
      </c>
      <c r="B11" s="380" t="s">
        <v>51</v>
      </c>
      <c r="C11" s="488">
        <v>310</v>
      </c>
      <c r="D11" s="489">
        <v>9.3000000000000007</v>
      </c>
      <c r="E11" s="489">
        <v>0</v>
      </c>
      <c r="F11" s="490">
        <v>22.48</v>
      </c>
      <c r="G11" s="491">
        <v>0</v>
      </c>
      <c r="H11" s="491">
        <f>SUM(D11:G11)</f>
        <v>31.78</v>
      </c>
      <c r="I11" s="1016">
        <f t="shared" si="0"/>
        <v>278.22000000000003</v>
      </c>
      <c r="J11" s="1021"/>
    </row>
    <row r="12" spans="1:10" s="56" customFormat="1" ht="37.5" customHeight="1" x14ac:dyDescent="0.2">
      <c r="A12" s="97">
        <v>7</v>
      </c>
      <c r="B12" s="380" t="s">
        <v>51</v>
      </c>
      <c r="C12" s="488">
        <v>310</v>
      </c>
      <c r="D12" s="489">
        <v>9.3000000000000007</v>
      </c>
      <c r="E12" s="489">
        <v>0</v>
      </c>
      <c r="F12" s="490">
        <v>22.48</v>
      </c>
      <c r="G12" s="491">
        <v>0</v>
      </c>
      <c r="H12" s="491">
        <f>SUM(D12:G12)</f>
        <v>31.78</v>
      </c>
      <c r="I12" s="1016">
        <f t="shared" si="0"/>
        <v>278.22000000000003</v>
      </c>
      <c r="J12" s="1021"/>
    </row>
    <row r="13" spans="1:10" s="56" customFormat="1" ht="30" customHeight="1" x14ac:dyDescent="0.2">
      <c r="A13" s="97">
        <v>8</v>
      </c>
      <c r="B13" s="380" t="s">
        <v>51</v>
      </c>
      <c r="C13" s="488">
        <v>315</v>
      </c>
      <c r="D13" s="489">
        <v>9.4499999999999993</v>
      </c>
      <c r="E13" s="489">
        <v>0</v>
      </c>
      <c r="F13" s="490">
        <v>0</v>
      </c>
      <c r="G13" s="491">
        <v>18.899999999999999</v>
      </c>
      <c r="H13" s="491">
        <f>SUM(D13:G13)</f>
        <v>28.349999999999998</v>
      </c>
      <c r="I13" s="1016">
        <f t="shared" si="0"/>
        <v>286.64999999999998</v>
      </c>
      <c r="J13" s="1021"/>
    </row>
    <row r="14" spans="1:10" s="56" customFormat="1" ht="47.25" customHeight="1" thickBot="1" x14ac:dyDescent="0.25">
      <c r="A14" s="155">
        <v>9</v>
      </c>
      <c r="B14" s="408" t="s">
        <v>51</v>
      </c>
      <c r="C14" s="862">
        <v>310</v>
      </c>
      <c r="D14" s="854">
        <v>9.3000000000000007</v>
      </c>
      <c r="E14" s="854">
        <v>22.48</v>
      </c>
      <c r="F14" s="855">
        <v>0</v>
      </c>
      <c r="G14" s="856">
        <v>0</v>
      </c>
      <c r="H14" s="856">
        <f>SUM(D14:G14)</f>
        <v>31.78</v>
      </c>
      <c r="I14" s="1017">
        <f t="shared" si="0"/>
        <v>278.22000000000003</v>
      </c>
      <c r="J14" s="1021"/>
    </row>
    <row r="15" spans="1:10" s="56" customFormat="1" ht="47.25" customHeight="1" thickBot="1" x14ac:dyDescent="0.25">
      <c r="A15" s="853">
        <v>10</v>
      </c>
      <c r="B15" s="380" t="s">
        <v>51</v>
      </c>
      <c r="C15" s="488">
        <v>315</v>
      </c>
      <c r="D15" s="489">
        <v>9.4499999999999993</v>
      </c>
      <c r="E15" s="489">
        <v>22.84</v>
      </c>
      <c r="F15" s="490">
        <v>0</v>
      </c>
      <c r="G15" s="491">
        <v>0</v>
      </c>
      <c r="H15" s="491">
        <f>SUM(D15:G15)</f>
        <v>32.29</v>
      </c>
      <c r="I15" s="1016">
        <f t="shared" si="0"/>
        <v>282.70999999999998</v>
      </c>
      <c r="J15" s="1021"/>
    </row>
    <row r="16" spans="1:10" s="56" customFormat="1" ht="47.25" customHeight="1" thickBot="1" x14ac:dyDescent="0.25">
      <c r="A16" s="853">
        <v>11</v>
      </c>
      <c r="B16" s="790" t="s">
        <v>51</v>
      </c>
      <c r="C16" s="797">
        <v>315</v>
      </c>
      <c r="D16" s="798">
        <v>9.4499999999999993</v>
      </c>
      <c r="E16" s="798">
        <v>0</v>
      </c>
      <c r="F16" s="798">
        <v>22.84</v>
      </c>
      <c r="G16" s="799">
        <v>0</v>
      </c>
      <c r="H16" s="800">
        <f>SUM(D16:G16)</f>
        <v>32.29</v>
      </c>
      <c r="I16" s="1018">
        <f t="shared" ref="I16" si="2">C16-H16</f>
        <v>282.70999999999998</v>
      </c>
      <c r="J16" s="1021"/>
    </row>
    <row r="17" spans="1:10" ht="31.5" customHeight="1" thickBot="1" x14ac:dyDescent="0.3">
      <c r="A17" s="671"/>
      <c r="B17" s="812"/>
      <c r="C17" s="563">
        <f>SUM(C6:C16)</f>
        <v>3565</v>
      </c>
      <c r="D17" s="563">
        <f>SUM(D6:D16)</f>
        <v>106.95</v>
      </c>
      <c r="E17" s="563">
        <f>SUM(E6:E14)</f>
        <v>73.960000000000008</v>
      </c>
      <c r="F17" s="563">
        <f>SUM(F6:F14)</f>
        <v>67.8</v>
      </c>
      <c r="G17" s="563">
        <f>SUM(G6:G14)</f>
        <v>58.8</v>
      </c>
      <c r="H17" s="563">
        <f>SUM(H6:H16)</f>
        <v>353.19000000000005</v>
      </c>
      <c r="I17" s="1019">
        <f>SUM(I6:I16)</f>
        <v>3211.8100000000004</v>
      </c>
      <c r="J17" s="1022"/>
    </row>
    <row r="18" spans="1:10" x14ac:dyDescent="0.2">
      <c r="A18" s="22"/>
      <c r="B18" s="320"/>
      <c r="C18" s="25"/>
      <c r="D18" s="25"/>
      <c r="E18" s="25"/>
      <c r="F18" s="25"/>
      <c r="G18" s="25"/>
      <c r="H18" s="25"/>
      <c r="I18" s="25"/>
      <c r="J18" s="23"/>
    </row>
    <row r="19" spans="1:10" x14ac:dyDescent="0.2">
      <c r="A19" s="22"/>
      <c r="B19" s="320"/>
      <c r="C19" s="25"/>
      <c r="D19" s="25"/>
      <c r="E19" s="25"/>
      <c r="F19" s="25"/>
      <c r="G19" s="25"/>
      <c r="H19" s="25"/>
      <c r="I19" s="25"/>
      <c r="J19" s="23"/>
    </row>
    <row r="20" spans="1:10" x14ac:dyDescent="0.2">
      <c r="A20" s="22"/>
      <c r="B20" s="320"/>
      <c r="C20" s="25"/>
      <c r="D20" s="25"/>
      <c r="E20" s="25"/>
      <c r="F20" s="25"/>
      <c r="G20" s="25"/>
      <c r="H20" s="25"/>
      <c r="I20" s="25"/>
      <c r="J20" s="23"/>
    </row>
    <row r="21" spans="1:10" x14ac:dyDescent="0.2">
      <c r="A21" s="22"/>
      <c r="B21" s="964" t="str">
        <f>POLICIA1!C19</f>
        <v>SR. HERNAN JOSE TORRES ROMERO</v>
      </c>
      <c r="C21" s="25"/>
      <c r="D21" s="25"/>
      <c r="E21" s="25" t="str">
        <f>POLICIA1!E19</f>
        <v>LICDO. NAHIN FERRUFINO BENITEZ</v>
      </c>
      <c r="F21" s="25"/>
      <c r="G21" s="25"/>
      <c r="H21" s="25"/>
      <c r="I21" s="25" t="str">
        <f>POLICIA1!I19</f>
        <v>LICDA. GLORIA ISABEL GONZALEZ VASQUEZ</v>
      </c>
      <c r="J21" s="23"/>
    </row>
    <row r="22" spans="1:10" x14ac:dyDescent="0.2">
      <c r="A22" s="22"/>
      <c r="B22" s="964" t="str">
        <f>POLICIA1!C20</f>
        <v>SINDICO MUNICIPAL</v>
      </c>
      <c r="C22" s="25"/>
      <c r="D22" s="25"/>
      <c r="E22" s="25" t="str">
        <f>POLICIA1!E20</f>
        <v>ALCALDE MUNCIPAL</v>
      </c>
      <c r="F22" s="25"/>
      <c r="G22" s="25"/>
      <c r="H22" s="25"/>
      <c r="I22" s="25" t="str">
        <f>POLICIA1!I20</f>
        <v>CONTADORA MUNICIPAL</v>
      </c>
      <c r="J22" s="23"/>
    </row>
    <row r="23" spans="1:10" x14ac:dyDescent="0.2">
      <c r="A23" s="22"/>
      <c r="B23" s="964"/>
      <c r="C23" s="25"/>
      <c r="D23" s="25"/>
      <c r="E23" s="25"/>
      <c r="F23" s="25"/>
      <c r="G23" s="25"/>
      <c r="H23" s="25"/>
      <c r="I23" s="25"/>
      <c r="J23" s="23"/>
    </row>
    <row r="24" spans="1:10" x14ac:dyDescent="0.2">
      <c r="A24" s="22"/>
      <c r="B24" s="964"/>
      <c r="C24" s="25"/>
      <c r="D24" s="25"/>
      <c r="E24" s="25"/>
      <c r="F24" s="25"/>
      <c r="G24" s="25"/>
      <c r="H24" s="25"/>
      <c r="I24" s="25"/>
      <c r="J24" s="23"/>
    </row>
    <row r="25" spans="1:10" x14ac:dyDescent="0.2">
      <c r="A25" s="127"/>
      <c r="B25" s="333"/>
      <c r="C25" s="989"/>
      <c r="D25" s="989"/>
      <c r="E25" s="989"/>
      <c r="F25" s="128"/>
      <c r="G25" s="128"/>
      <c r="J25" s="174"/>
    </row>
    <row r="26" spans="1:10" x14ac:dyDescent="0.2">
      <c r="A26" s="127"/>
      <c r="B26" s="333" t="str">
        <f>POLICIA1!C23</f>
        <v xml:space="preserve">LICDA, CARINA PATRICIA FLORES </v>
      </c>
      <c r="C26" s="127"/>
      <c r="D26" s="127"/>
      <c r="E26" s="127" t="str">
        <f>POLICIA1!E23</f>
        <v>SR.. MARIO ALBERTO PAIZ</v>
      </c>
      <c r="F26" s="174"/>
      <c r="G26" s="174"/>
      <c r="J26" s="89"/>
    </row>
    <row r="27" spans="1:10" x14ac:dyDescent="0.2">
      <c r="A27" s="127"/>
      <c r="B27" s="333" t="str">
        <f>POLICIA1!C24</f>
        <v>JEFA DE DESARROLLO HUMANO</v>
      </c>
      <c r="C27" s="127"/>
      <c r="D27" s="127"/>
      <c r="E27" s="127" t="str">
        <f>POLICIA1!E24</f>
        <v>TESORERO MPAL</v>
      </c>
      <c r="F27" s="174"/>
      <c r="G27" s="174"/>
      <c r="H27" s="174"/>
      <c r="I27" s="154"/>
      <c r="J27" s="89"/>
    </row>
    <row r="28" spans="1:10" x14ac:dyDescent="0.2">
      <c r="A28" s="184"/>
      <c r="B28" s="990"/>
      <c r="C28" s="186"/>
      <c r="D28" s="186"/>
      <c r="E28" s="186"/>
      <c r="F28" s="186"/>
      <c r="G28" s="186"/>
      <c r="H28" s="185"/>
      <c r="I28" s="187"/>
      <c r="J28" s="187"/>
    </row>
    <row r="29" spans="1:10" x14ac:dyDescent="0.2">
      <c r="A29" s="3"/>
      <c r="B29" s="324"/>
      <c r="C29" s="2"/>
      <c r="D29" s="4"/>
      <c r="E29" s="4"/>
      <c r="F29" s="66"/>
      <c r="G29" s="66"/>
      <c r="J29" s="2"/>
    </row>
    <row r="30" spans="1:10" x14ac:dyDescent="0.2">
      <c r="A30" s="3"/>
      <c r="B30" s="324"/>
      <c r="C30" s="2"/>
      <c r="D30" s="8"/>
      <c r="E30" s="8"/>
      <c r="F30" s="67"/>
      <c r="G30" s="67"/>
      <c r="J30" s="2"/>
    </row>
    <row r="31" spans="1:10" x14ac:dyDescent="0.2">
      <c r="A31" s="3"/>
      <c r="B31" s="325"/>
      <c r="C31" s="3"/>
      <c r="D31" s="3"/>
      <c r="E31" s="3"/>
      <c r="F31" s="3"/>
      <c r="G31" s="3"/>
      <c r="H31" s="3"/>
      <c r="I31" s="3"/>
      <c r="J31" s="3"/>
    </row>
    <row r="32" spans="1:10" x14ac:dyDescent="0.2">
      <c r="A32" s="3"/>
      <c r="B32" s="325"/>
      <c r="C32" s="3"/>
      <c r="D32" s="3"/>
      <c r="E32" s="3"/>
      <c r="F32" s="3"/>
      <c r="G32" s="3"/>
      <c r="H32" s="3"/>
      <c r="I32" s="3"/>
      <c r="J32" s="3"/>
    </row>
    <row r="33" spans="1:10" x14ac:dyDescent="0.2">
      <c r="A33" s="3"/>
      <c r="B33" s="325"/>
      <c r="C33" s="3"/>
      <c r="D33" s="3"/>
      <c r="E33" s="3"/>
      <c r="F33" s="3"/>
      <c r="G33" s="3"/>
      <c r="H33" s="3"/>
      <c r="I33" s="3"/>
      <c r="J33" s="3"/>
    </row>
  </sheetData>
  <mergeCells count="1">
    <mergeCell ref="A4:J4"/>
  </mergeCells>
  <printOptions horizontalCentered="1"/>
  <pageMargins left="0.25" right="0.25" top="0.75" bottom="0.75" header="0.3" footer="0.3"/>
  <pageSetup paperSize="5" scale="5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230EC2"/>
  </sheetPr>
  <dimension ref="B2:T29"/>
  <sheetViews>
    <sheetView zoomScale="84" zoomScaleNormal="84" workbookViewId="0">
      <selection activeCell="C14" sqref="C14"/>
    </sheetView>
  </sheetViews>
  <sheetFormatPr baseColWidth="10" defaultRowHeight="12.75" x14ac:dyDescent="0.2"/>
  <cols>
    <col min="1" max="1" width="4.42578125" customWidth="1"/>
    <col min="2" max="2" width="6.5703125" customWidth="1"/>
    <col min="3" max="3" width="20.42578125" customWidth="1"/>
    <col min="4" max="4" width="15.5703125" customWidth="1"/>
    <col min="5" max="5" width="13.5703125" customWidth="1"/>
    <col min="6" max="7" width="14" customWidth="1"/>
    <col min="8" max="8" width="12.140625" customWidth="1"/>
    <col min="9" max="9" width="14.5703125" customWidth="1"/>
    <col min="10" max="10" width="15.5703125" customWidth="1"/>
    <col min="11" max="11" width="21.5703125" customWidth="1"/>
  </cols>
  <sheetData>
    <row r="2" spans="2:20" ht="15.75" x14ac:dyDescent="0.25">
      <c r="E2" s="436" t="s">
        <v>190</v>
      </c>
    </row>
    <row r="3" spans="2:20" ht="16.5" thickBot="1" x14ac:dyDescent="0.3">
      <c r="B3" s="174"/>
      <c r="C3" s="170"/>
      <c r="D3" s="171"/>
      <c r="E3" s="171"/>
      <c r="F3" s="171"/>
      <c r="G3" s="171"/>
      <c r="H3" s="111"/>
      <c r="I3" s="173"/>
      <c r="J3" s="174"/>
      <c r="K3" s="171"/>
    </row>
    <row r="4" spans="2:20" s="52" customFormat="1" ht="75.75" customHeight="1" thickBot="1" x14ac:dyDescent="0.25">
      <c r="B4" s="344" t="s">
        <v>14</v>
      </c>
      <c r="C4" s="406" t="s">
        <v>1</v>
      </c>
      <c r="D4" s="406" t="s">
        <v>22</v>
      </c>
      <c r="E4" s="406" t="s">
        <v>2</v>
      </c>
      <c r="F4" s="406" t="s">
        <v>17</v>
      </c>
      <c r="G4" s="406" t="s">
        <v>90</v>
      </c>
      <c r="H4" s="406" t="s">
        <v>11</v>
      </c>
      <c r="I4" s="406" t="s">
        <v>26</v>
      </c>
      <c r="J4" s="406" t="s">
        <v>27</v>
      </c>
      <c r="K4" s="407" t="s">
        <v>8</v>
      </c>
    </row>
    <row r="5" spans="2:20" ht="28.5" customHeight="1" thickBot="1" x14ac:dyDescent="0.25">
      <c r="B5" s="922" t="s">
        <v>13</v>
      </c>
      <c r="C5" s="923"/>
      <c r="D5" s="923"/>
      <c r="E5" s="923"/>
      <c r="F5" s="923"/>
      <c r="G5" s="923"/>
      <c r="H5" s="923"/>
      <c r="I5" s="923"/>
      <c r="J5" s="923"/>
      <c r="K5" s="924"/>
    </row>
    <row r="6" spans="2:20" ht="32.25" customHeight="1" x14ac:dyDescent="0.2">
      <c r="B6" s="402">
        <v>1</v>
      </c>
      <c r="C6" s="403" t="s">
        <v>50</v>
      </c>
      <c r="D6" s="492">
        <v>360</v>
      </c>
      <c r="E6" s="493">
        <v>10.8</v>
      </c>
      <c r="F6" s="493">
        <v>0</v>
      </c>
      <c r="G6" s="493">
        <v>26.1</v>
      </c>
      <c r="H6" s="493">
        <v>0</v>
      </c>
      <c r="I6" s="493">
        <f>SUM(E6:H6)</f>
        <v>36.900000000000006</v>
      </c>
      <c r="J6" s="494">
        <f t="shared" ref="J6:J15" si="0">+D6-I6</f>
        <v>323.10000000000002</v>
      </c>
      <c r="K6" s="404"/>
    </row>
    <row r="7" spans="2:20" ht="32.25" customHeight="1" x14ac:dyDescent="0.2">
      <c r="B7" s="134">
        <v>2</v>
      </c>
      <c r="C7" s="385" t="s">
        <v>50</v>
      </c>
      <c r="D7" s="495">
        <v>360</v>
      </c>
      <c r="E7" s="496">
        <v>10.8</v>
      </c>
      <c r="F7" s="496">
        <v>0</v>
      </c>
      <c r="G7" s="496">
        <v>0</v>
      </c>
      <c r="H7" s="496">
        <v>0</v>
      </c>
      <c r="I7" s="493">
        <f>SUM(E7:H7)</f>
        <v>10.8</v>
      </c>
      <c r="J7" s="494">
        <f t="shared" si="0"/>
        <v>349.2</v>
      </c>
      <c r="K7" s="405"/>
    </row>
    <row r="8" spans="2:20" ht="35.1" customHeight="1" x14ac:dyDescent="0.25">
      <c r="B8" s="134">
        <v>3</v>
      </c>
      <c r="C8" s="385" t="s">
        <v>32</v>
      </c>
      <c r="D8" s="497">
        <v>315</v>
      </c>
      <c r="E8" s="496">
        <v>9.4499999999999993</v>
      </c>
      <c r="F8" s="496">
        <v>0</v>
      </c>
      <c r="G8" s="496">
        <v>0</v>
      </c>
      <c r="H8" s="496">
        <v>18.899999999999999</v>
      </c>
      <c r="I8" s="493">
        <f>SUM(E8:H8)</f>
        <v>28.349999999999998</v>
      </c>
      <c r="J8" s="498">
        <f t="shared" si="0"/>
        <v>286.64999999999998</v>
      </c>
      <c r="K8" s="353"/>
      <c r="T8" s="163"/>
    </row>
    <row r="9" spans="2:20" ht="35.1" customHeight="1" x14ac:dyDescent="0.25">
      <c r="B9" s="134">
        <v>4</v>
      </c>
      <c r="C9" s="380" t="s">
        <v>51</v>
      </c>
      <c r="D9" s="499">
        <v>315</v>
      </c>
      <c r="E9" s="500">
        <v>9.4499999999999993</v>
      </c>
      <c r="F9" s="496">
        <v>0</v>
      </c>
      <c r="G9" s="496">
        <v>0</v>
      </c>
      <c r="H9" s="496">
        <v>18.899999999999999</v>
      </c>
      <c r="I9" s="493">
        <f>SUM(E9:H9)</f>
        <v>28.349999999999998</v>
      </c>
      <c r="J9" s="498">
        <f t="shared" si="0"/>
        <v>286.64999999999998</v>
      </c>
      <c r="K9" s="353"/>
      <c r="T9" s="163"/>
    </row>
    <row r="10" spans="2:20" ht="35.1" customHeight="1" x14ac:dyDescent="0.25">
      <c r="B10" s="134">
        <v>5</v>
      </c>
      <c r="C10" s="380" t="s">
        <v>51</v>
      </c>
      <c r="D10" s="499">
        <v>315</v>
      </c>
      <c r="E10" s="500">
        <v>9.4499999999999993</v>
      </c>
      <c r="F10" s="496">
        <v>0</v>
      </c>
      <c r="G10" s="496">
        <v>0</v>
      </c>
      <c r="H10" s="496">
        <v>18.899999999999999</v>
      </c>
      <c r="I10" s="493">
        <f>SUM(E10:H10)</f>
        <v>28.349999999999998</v>
      </c>
      <c r="J10" s="498">
        <f t="shared" si="0"/>
        <v>286.64999999999998</v>
      </c>
      <c r="K10" s="353"/>
      <c r="T10" s="163"/>
    </row>
    <row r="11" spans="2:20" s="164" customFormat="1" ht="35.1" customHeight="1" x14ac:dyDescent="0.25">
      <c r="B11" s="134">
        <v>6</v>
      </c>
      <c r="C11" s="380" t="s">
        <v>51</v>
      </c>
      <c r="D11" s="499">
        <v>315</v>
      </c>
      <c r="E11" s="500">
        <v>9.4499999999999993</v>
      </c>
      <c r="F11" s="500">
        <v>0</v>
      </c>
      <c r="G11" s="501">
        <v>22.84</v>
      </c>
      <c r="H11" s="501">
        <v>0</v>
      </c>
      <c r="I11" s="493">
        <f>SUM(E11:H11)</f>
        <v>32.29</v>
      </c>
      <c r="J11" s="498">
        <f t="shared" si="0"/>
        <v>282.70999999999998</v>
      </c>
      <c r="K11" s="354"/>
    </row>
    <row r="12" spans="2:20" s="164" customFormat="1" ht="35.1" customHeight="1" x14ac:dyDescent="0.25">
      <c r="B12" s="134">
        <v>7</v>
      </c>
      <c r="C12" s="380" t="s">
        <v>51</v>
      </c>
      <c r="D12" s="499">
        <v>315</v>
      </c>
      <c r="E12" s="500">
        <v>9.4499999999999993</v>
      </c>
      <c r="F12" s="500">
        <v>0</v>
      </c>
      <c r="G12" s="501">
        <v>0</v>
      </c>
      <c r="H12" s="501">
        <v>18.899999999999999</v>
      </c>
      <c r="I12" s="493">
        <f t="shared" ref="I6:I15" si="1">SUM(E12:H12)</f>
        <v>28.349999999999998</v>
      </c>
      <c r="J12" s="498">
        <f t="shared" si="0"/>
        <v>286.64999999999998</v>
      </c>
      <c r="K12" s="354"/>
    </row>
    <row r="13" spans="2:20" s="164" customFormat="1" ht="35.1" customHeight="1" x14ac:dyDescent="0.25">
      <c r="B13" s="134">
        <v>8</v>
      </c>
      <c r="C13" s="380" t="s">
        <v>51</v>
      </c>
      <c r="D13" s="499">
        <v>315</v>
      </c>
      <c r="E13" s="500">
        <v>9.4499999999999993</v>
      </c>
      <c r="F13" s="500">
        <v>22.84</v>
      </c>
      <c r="G13" s="501">
        <v>0</v>
      </c>
      <c r="H13" s="501">
        <v>0</v>
      </c>
      <c r="I13" s="493">
        <f t="shared" si="1"/>
        <v>32.29</v>
      </c>
      <c r="J13" s="498">
        <f t="shared" si="0"/>
        <v>282.70999999999998</v>
      </c>
      <c r="K13" s="354"/>
    </row>
    <row r="14" spans="2:20" s="164" customFormat="1" ht="35.1" customHeight="1" thickBot="1" x14ac:dyDescent="0.3">
      <c r="B14" s="134">
        <v>9</v>
      </c>
      <c r="C14" s="380" t="s">
        <v>51</v>
      </c>
      <c r="D14" s="797">
        <v>310</v>
      </c>
      <c r="E14" s="798">
        <v>9.3000000000000007</v>
      </c>
      <c r="F14" s="798">
        <v>22.48</v>
      </c>
      <c r="G14" s="501">
        <v>0</v>
      </c>
      <c r="H14" s="501">
        <v>0</v>
      </c>
      <c r="I14" s="493">
        <f t="shared" si="1"/>
        <v>31.78</v>
      </c>
      <c r="J14" s="498">
        <f t="shared" si="0"/>
        <v>278.22000000000003</v>
      </c>
      <c r="K14" s="354"/>
    </row>
    <row r="15" spans="2:20" s="164" customFormat="1" ht="35.1" customHeight="1" thickBot="1" x14ac:dyDescent="0.3">
      <c r="B15" s="134">
        <v>10</v>
      </c>
      <c r="C15" s="380" t="s">
        <v>51</v>
      </c>
      <c r="D15" s="499">
        <v>315</v>
      </c>
      <c r="E15" s="500">
        <v>9.4499999999999993</v>
      </c>
      <c r="F15" s="500">
        <v>22.84</v>
      </c>
      <c r="G15" s="500">
        <v>0</v>
      </c>
      <c r="H15" s="496">
        <v>0</v>
      </c>
      <c r="I15" s="493">
        <f t="shared" si="1"/>
        <v>32.29</v>
      </c>
      <c r="J15" s="498">
        <f t="shared" si="0"/>
        <v>282.70999999999998</v>
      </c>
      <c r="K15" s="354"/>
    </row>
    <row r="16" spans="2:20" s="52" customFormat="1" ht="32.25" customHeight="1" thickBot="1" x14ac:dyDescent="0.25">
      <c r="B16" s="919" t="s">
        <v>12</v>
      </c>
      <c r="C16" s="920"/>
      <c r="D16" s="409">
        <f>SUM(D6:D15)</f>
        <v>3235</v>
      </c>
      <c r="E16" s="409">
        <f>SUM(E6:E15)</f>
        <v>97.050000000000011</v>
      </c>
      <c r="F16" s="409">
        <f>SUM(F6:F15)</f>
        <v>68.16</v>
      </c>
      <c r="G16" s="409">
        <f>SUM(G6:G15)</f>
        <v>48.94</v>
      </c>
      <c r="H16" s="409">
        <f>SUM(H6:H15)</f>
        <v>75.599999999999994</v>
      </c>
      <c r="I16" s="409">
        <f>SUM(I6:I15)</f>
        <v>289.75</v>
      </c>
      <c r="J16" s="409">
        <f>SUM(J6:J15)</f>
        <v>2945.25</v>
      </c>
      <c r="K16" s="410" t="s">
        <v>46</v>
      </c>
    </row>
    <row r="17" spans="2:11" x14ac:dyDescent="0.2">
      <c r="B17" s="129"/>
      <c r="C17" s="131"/>
      <c r="D17" s="132"/>
      <c r="E17" s="133"/>
      <c r="F17" s="133"/>
      <c r="G17" s="133"/>
      <c r="H17" s="133"/>
      <c r="I17" s="133"/>
      <c r="J17" s="133"/>
      <c r="K17" s="130"/>
    </row>
    <row r="18" spans="2:11" x14ac:dyDescent="0.2">
      <c r="B18" s="46"/>
      <c r="C18" s="60"/>
      <c r="D18" s="44"/>
      <c r="E18" s="45"/>
      <c r="F18" s="45"/>
      <c r="G18" s="45"/>
      <c r="H18" s="45"/>
      <c r="I18" s="45"/>
      <c r="J18" s="45"/>
      <c r="K18" s="48"/>
    </row>
    <row r="19" spans="2:11" x14ac:dyDescent="0.2">
      <c r="B19" s="46"/>
      <c r="C19" s="988" t="str">
        <f>AIP!C17</f>
        <v>SR. HERNAN JOSE TORRES ROMERO</v>
      </c>
      <c r="D19" s="44"/>
      <c r="E19" s="45" t="str">
        <f>AIP!F17</f>
        <v>LICDO. NAHIN FERRUFINO BENITEZ</v>
      </c>
      <c r="F19" s="45"/>
      <c r="G19" s="45"/>
      <c r="H19" s="45"/>
      <c r="I19" s="45" t="str">
        <f>AIP!J17</f>
        <v>LICDA. GLORIA ISABEL GONZALEZ VASQUEZ</v>
      </c>
      <c r="J19" s="45"/>
      <c r="K19" s="48"/>
    </row>
    <row r="20" spans="2:11" x14ac:dyDescent="0.2">
      <c r="B20" s="46"/>
      <c r="C20" s="988" t="str">
        <f>AIP!C18</f>
        <v>SINDICO MUNICIPAL</v>
      </c>
      <c r="D20" s="44"/>
      <c r="E20" s="45" t="str">
        <f>AIP!F18</f>
        <v>ALCALDE MUNCIPAL</v>
      </c>
      <c r="F20" s="45"/>
      <c r="G20" s="45"/>
      <c r="H20" s="45"/>
      <c r="I20" s="45" t="str">
        <f>AIP!J18</f>
        <v>CONTADORA MUNICIPAL</v>
      </c>
      <c r="J20" s="45"/>
      <c r="K20" s="48"/>
    </row>
    <row r="21" spans="2:11" x14ac:dyDescent="0.2">
      <c r="B21" s="46"/>
      <c r="C21" s="988"/>
      <c r="D21" s="44"/>
      <c r="E21" s="45"/>
      <c r="F21" s="45"/>
      <c r="G21" s="45"/>
      <c r="H21" s="45"/>
      <c r="I21" s="45"/>
      <c r="J21" s="45"/>
      <c r="K21" s="48"/>
    </row>
    <row r="22" spans="2:11" x14ac:dyDescent="0.2">
      <c r="B22" s="46"/>
      <c r="C22" s="988"/>
      <c r="D22" s="44"/>
      <c r="E22" s="45"/>
      <c r="F22" s="45"/>
      <c r="G22" s="45"/>
      <c r="H22" s="45"/>
      <c r="I22" s="45"/>
      <c r="J22" s="45"/>
      <c r="K22" s="48"/>
    </row>
    <row r="23" spans="2:11" x14ac:dyDescent="0.2">
      <c r="B23" s="46"/>
      <c r="C23" s="988" t="str">
        <f>AIP!C21</f>
        <v xml:space="preserve">LICDA, CARINA PATRICIA FLORES </v>
      </c>
      <c r="D23" s="44"/>
      <c r="E23" s="45" t="s">
        <v>188</v>
      </c>
      <c r="F23" s="45"/>
      <c r="G23" s="45"/>
      <c r="H23" s="45"/>
      <c r="I23" s="45"/>
      <c r="J23" s="45"/>
      <c r="K23" s="48"/>
    </row>
    <row r="24" spans="2:11" x14ac:dyDescent="0.2">
      <c r="B24" s="46"/>
      <c r="C24" s="988" t="str">
        <f>AIP!C22</f>
        <v>JEFA DE DESARROLLO HUMANO</v>
      </c>
      <c r="D24" s="44"/>
      <c r="E24" s="45" t="s">
        <v>189</v>
      </c>
      <c r="F24" s="45"/>
      <c r="G24" s="45"/>
      <c r="H24" s="45"/>
      <c r="I24" s="45"/>
      <c r="J24" s="45"/>
      <c r="K24" s="48"/>
    </row>
    <row r="25" spans="2:11" x14ac:dyDescent="0.2">
      <c r="B25" s="46"/>
      <c r="C25" s="60"/>
      <c r="D25" s="44"/>
      <c r="E25" s="45"/>
      <c r="F25" s="45"/>
      <c r="G25" s="45"/>
      <c r="H25" s="45"/>
      <c r="I25" s="45"/>
      <c r="J25" s="45"/>
      <c r="K25" s="48"/>
    </row>
    <row r="26" spans="2:11" x14ac:dyDescent="0.2">
      <c r="B26" s="46"/>
      <c r="C26" s="60"/>
      <c r="D26" s="44"/>
      <c r="E26" s="45"/>
      <c r="F26" s="45"/>
      <c r="G26" s="45"/>
      <c r="H26" s="45"/>
      <c r="I26" s="45"/>
      <c r="J26" s="45"/>
      <c r="K26" s="48"/>
    </row>
    <row r="27" spans="2:11" s="111" customFormat="1" ht="15.75" x14ac:dyDescent="0.25"/>
    <row r="28" spans="2:11" s="111" customFormat="1" ht="15.75" x14ac:dyDescent="0.25">
      <c r="C28" s="150"/>
      <c r="D28" s="149"/>
    </row>
    <row r="29" spans="2:11" s="111" customFormat="1" ht="15.75" x14ac:dyDescent="0.25">
      <c r="C29" s="921"/>
      <c r="D29" s="921"/>
    </row>
  </sheetData>
  <mergeCells count="3">
    <mergeCell ref="B16:C16"/>
    <mergeCell ref="C29:D29"/>
    <mergeCell ref="B5:K5"/>
  </mergeCells>
  <pageMargins left="0.59055118110236227" right="0" top="0.31496062992125984" bottom="7.874015748031496E-2" header="0.31496062992125984" footer="0.11811023622047245"/>
  <pageSetup paperSize="5" scale="50" orientation="landscape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14ACBC"/>
  </sheetPr>
  <dimension ref="A1:Y32"/>
  <sheetViews>
    <sheetView topLeftCell="B7" zoomScale="66" zoomScaleNormal="66" workbookViewId="0">
      <selection activeCell="G28" sqref="G28"/>
    </sheetView>
  </sheetViews>
  <sheetFormatPr baseColWidth="10" defaultRowHeight="12.75" x14ac:dyDescent="0.2"/>
  <cols>
    <col min="1" max="1" width="2.140625" style="11" hidden="1" customWidth="1"/>
    <col min="2" max="2" width="7.42578125" style="11" customWidth="1"/>
    <col min="3" max="4" width="16" style="11" customWidth="1"/>
    <col min="5" max="5" width="13.7109375" style="11" customWidth="1"/>
    <col min="6" max="6" width="12" style="11" customWidth="1"/>
    <col min="7" max="7" width="12" style="55" customWidth="1"/>
    <col min="8" max="8" width="13" style="11" customWidth="1"/>
    <col min="9" max="9" width="15.5703125" style="11" customWidth="1"/>
    <col min="10" max="10" width="13.42578125" style="11" customWidth="1"/>
    <col min="11" max="11" width="14.7109375" style="11" customWidth="1"/>
    <col min="12" max="12" width="14.42578125" style="11" customWidth="1"/>
    <col min="13" max="13" width="24.5703125" style="11" customWidth="1"/>
    <col min="14" max="16384" width="11.42578125" style="11"/>
  </cols>
  <sheetData>
    <row r="1" spans="2:25" ht="21" x14ac:dyDescent="0.35">
      <c r="B1" s="902"/>
      <c r="C1" s="902"/>
      <c r="D1" s="902"/>
      <c r="E1" s="902"/>
      <c r="F1" s="902"/>
      <c r="G1" s="902"/>
      <c r="H1" s="902"/>
      <c r="I1" s="902"/>
      <c r="J1" s="902"/>
    </row>
    <row r="2" spans="2:25" ht="18.75" x14ac:dyDescent="0.3">
      <c r="B2" s="318"/>
      <c r="C2" s="932"/>
      <c r="D2" s="932"/>
      <c r="E2" s="932"/>
      <c r="F2" s="932"/>
      <c r="G2" s="932"/>
      <c r="H2" s="932"/>
      <c r="I2" s="932"/>
      <c r="J2" s="932"/>
    </row>
    <row r="4" spans="2:25" ht="18" x14ac:dyDescent="0.25">
      <c r="E4" s="971" t="s">
        <v>181</v>
      </c>
    </row>
    <row r="6" spans="2:25" ht="13.5" thickBot="1" x14ac:dyDescent="0.25"/>
    <row r="7" spans="2:25" ht="57" customHeight="1" thickBot="1" x14ac:dyDescent="0.25">
      <c r="B7" s="286" t="s">
        <v>14</v>
      </c>
      <c r="C7" s="287" t="s">
        <v>1</v>
      </c>
      <c r="D7" s="287" t="s">
        <v>22</v>
      </c>
      <c r="E7" s="287" t="s">
        <v>2</v>
      </c>
      <c r="F7" s="287" t="s">
        <v>17</v>
      </c>
      <c r="G7" s="287" t="s">
        <v>54</v>
      </c>
      <c r="H7" s="288" t="s">
        <v>0</v>
      </c>
      <c r="I7" s="288" t="s">
        <v>11</v>
      </c>
      <c r="J7" s="288" t="s">
        <v>4</v>
      </c>
      <c r="K7" s="287" t="s">
        <v>26</v>
      </c>
      <c r="L7" s="287" t="s">
        <v>27</v>
      </c>
      <c r="M7" s="289" t="s">
        <v>8</v>
      </c>
      <c r="N7" s="7"/>
      <c r="O7" s="7"/>
    </row>
    <row r="8" spans="2:25" ht="21.75" customHeight="1" thickBot="1" x14ac:dyDescent="0.25">
      <c r="B8" s="929" t="s">
        <v>102</v>
      </c>
      <c r="C8" s="930"/>
      <c r="D8" s="930"/>
      <c r="E8" s="930"/>
      <c r="F8" s="930"/>
      <c r="G8" s="930"/>
      <c r="H8" s="930"/>
      <c r="I8" s="930"/>
      <c r="J8" s="930"/>
      <c r="K8" s="930"/>
      <c r="L8" s="930"/>
      <c r="M8" s="931"/>
      <c r="N8" s="7"/>
      <c r="O8" s="7"/>
    </row>
    <row r="9" spans="2:25" ht="55.5" customHeight="1" x14ac:dyDescent="0.2">
      <c r="B9" s="254">
        <v>1</v>
      </c>
      <c r="C9" s="390" t="s">
        <v>77</v>
      </c>
      <c r="D9" s="386">
        <v>465</v>
      </c>
      <c r="E9" s="244">
        <v>13.95</v>
      </c>
      <c r="F9" s="245">
        <v>33.71</v>
      </c>
      <c r="G9" s="245">
        <v>0</v>
      </c>
      <c r="H9" s="211">
        <v>0</v>
      </c>
      <c r="I9" s="211">
        <v>0</v>
      </c>
      <c r="J9" s="211">
        <v>0</v>
      </c>
      <c r="K9" s="212">
        <f>SUM(E9:J9)</f>
        <v>47.66</v>
      </c>
      <c r="L9" s="212">
        <f>(D9-K9)</f>
        <v>417.34000000000003</v>
      </c>
      <c r="M9" s="246"/>
      <c r="N9" s="7"/>
      <c r="O9" s="7"/>
      <c r="V9" s="12"/>
      <c r="W9" s="12"/>
      <c r="X9" s="12"/>
      <c r="Y9" s="12"/>
    </row>
    <row r="10" spans="2:25" ht="57.75" customHeight="1" x14ac:dyDescent="0.2">
      <c r="B10" s="134">
        <v>2</v>
      </c>
      <c r="C10" s="387" t="s">
        <v>149</v>
      </c>
      <c r="D10" s="378">
        <v>370</v>
      </c>
      <c r="E10" s="198">
        <v>11.1</v>
      </c>
      <c r="F10" s="199" t="s">
        <v>63</v>
      </c>
      <c r="G10" s="199">
        <v>0</v>
      </c>
      <c r="H10" s="162">
        <v>27.75</v>
      </c>
      <c r="I10" s="162">
        <v>0</v>
      </c>
      <c r="J10" s="162">
        <v>0</v>
      </c>
      <c r="K10" s="160">
        <f>SUM(E10:J10)</f>
        <v>38.85</v>
      </c>
      <c r="L10" s="160">
        <f>(D10-K10)</f>
        <v>331.15</v>
      </c>
      <c r="M10" s="124"/>
      <c r="N10" s="7"/>
      <c r="O10" s="7"/>
    </row>
    <row r="11" spans="2:25" ht="71.25" customHeight="1" thickBot="1" x14ac:dyDescent="0.25">
      <c r="B11" s="316">
        <v>3</v>
      </c>
      <c r="C11" s="380" t="s">
        <v>150</v>
      </c>
      <c r="D11" s="391">
        <v>600</v>
      </c>
      <c r="E11" s="280">
        <v>18</v>
      </c>
      <c r="F11" s="280">
        <v>43.5</v>
      </c>
      <c r="G11" s="280">
        <v>0</v>
      </c>
      <c r="H11" s="160">
        <v>0</v>
      </c>
      <c r="I11" s="450">
        <v>0</v>
      </c>
      <c r="J11" s="303">
        <v>24.32</v>
      </c>
      <c r="K11" s="207">
        <f>SUM(E11:J11)</f>
        <v>85.82</v>
      </c>
      <c r="L11" s="160">
        <f>(D11-K11)</f>
        <v>514.18000000000006</v>
      </c>
      <c r="M11" s="124"/>
      <c r="N11" s="7"/>
      <c r="O11" s="7"/>
    </row>
    <row r="12" spans="2:25" ht="71.25" customHeight="1" thickBot="1" x14ac:dyDescent="0.25">
      <c r="B12" s="316">
        <v>4</v>
      </c>
      <c r="C12" s="390" t="s">
        <v>77</v>
      </c>
      <c r="D12" s="852">
        <v>360</v>
      </c>
      <c r="E12" s="852">
        <v>10.8</v>
      </c>
      <c r="F12" s="280">
        <v>26.1</v>
      </c>
      <c r="G12" s="280">
        <v>0</v>
      </c>
      <c r="H12" s="160">
        <v>0</v>
      </c>
      <c r="I12" s="450">
        <v>0</v>
      </c>
      <c r="J12" s="303">
        <v>0</v>
      </c>
      <c r="K12" s="207">
        <f>SUM(E12:J12)</f>
        <v>36.900000000000006</v>
      </c>
      <c r="L12" s="160">
        <f>(D12-K12)</f>
        <v>323.10000000000002</v>
      </c>
      <c r="M12" s="124"/>
      <c r="N12" s="7"/>
      <c r="O12" s="7"/>
    </row>
    <row r="13" spans="2:25" ht="23.25" customHeight="1" thickBot="1" x14ac:dyDescent="0.25">
      <c r="B13" s="929" t="s">
        <v>71</v>
      </c>
      <c r="C13" s="930"/>
      <c r="D13" s="930"/>
      <c r="E13" s="930"/>
      <c r="F13" s="930"/>
      <c r="G13" s="930"/>
      <c r="H13" s="930"/>
      <c r="I13" s="930"/>
      <c r="J13" s="930"/>
      <c r="K13" s="930"/>
      <c r="L13" s="930"/>
      <c r="M13" s="931"/>
      <c r="N13" s="7"/>
      <c r="O13" s="7"/>
    </row>
    <row r="14" spans="2:25" ht="46.5" customHeight="1" x14ac:dyDescent="0.2">
      <c r="B14" s="272">
        <v>5</v>
      </c>
      <c r="C14" s="189" t="s">
        <v>151</v>
      </c>
      <c r="D14" s="161">
        <v>515</v>
      </c>
      <c r="E14" s="304">
        <v>15.45</v>
      </c>
      <c r="F14" s="305" t="s">
        <v>44</v>
      </c>
      <c r="G14" s="281">
        <v>0</v>
      </c>
      <c r="H14" s="271">
        <v>0</v>
      </c>
      <c r="I14" s="306">
        <v>30.9</v>
      </c>
      <c r="J14" s="271">
        <v>0</v>
      </c>
      <c r="K14" s="160">
        <f t="shared" ref="K14:K19" si="0">SUM(E14:J14)</f>
        <v>46.349999999999994</v>
      </c>
      <c r="L14" s="160">
        <f t="shared" ref="L14:L19" si="1">(D14-K14)</f>
        <v>468.65</v>
      </c>
      <c r="M14" s="317"/>
      <c r="N14" s="7"/>
      <c r="O14" s="7"/>
    </row>
    <row r="15" spans="2:25" ht="46.5" customHeight="1" x14ac:dyDescent="0.2">
      <c r="B15" s="96">
        <v>6</v>
      </c>
      <c r="C15" s="380" t="s">
        <v>48</v>
      </c>
      <c r="D15" s="161">
        <v>510</v>
      </c>
      <c r="E15" s="304">
        <v>15.3</v>
      </c>
      <c r="F15" s="305">
        <v>36.979999999999997</v>
      </c>
      <c r="G15" s="281">
        <v>0</v>
      </c>
      <c r="H15" s="271">
        <v>0</v>
      </c>
      <c r="I15" s="306">
        <v>0</v>
      </c>
      <c r="J15" s="271">
        <v>0</v>
      </c>
      <c r="K15" s="450">
        <f t="shared" si="0"/>
        <v>52.28</v>
      </c>
      <c r="L15" s="160">
        <f t="shared" si="1"/>
        <v>457.72</v>
      </c>
      <c r="M15" s="317"/>
      <c r="N15" s="7"/>
      <c r="O15" s="7"/>
    </row>
    <row r="16" spans="2:25" ht="46.5" customHeight="1" x14ac:dyDescent="0.2">
      <c r="B16" s="272">
        <v>7</v>
      </c>
      <c r="C16" s="189" t="s">
        <v>95</v>
      </c>
      <c r="D16" s="161">
        <v>390</v>
      </c>
      <c r="E16" s="304">
        <v>11.7</v>
      </c>
      <c r="F16" s="305">
        <v>0</v>
      </c>
      <c r="G16" s="349">
        <v>28.28</v>
      </c>
      <c r="H16" s="271">
        <v>0</v>
      </c>
      <c r="I16" s="306">
        <v>0</v>
      </c>
      <c r="J16" s="271">
        <v>0</v>
      </c>
      <c r="K16" s="206">
        <f t="shared" si="0"/>
        <v>39.980000000000004</v>
      </c>
      <c r="L16" s="207">
        <f t="shared" si="1"/>
        <v>350.02</v>
      </c>
      <c r="M16" s="317"/>
      <c r="N16" s="7"/>
      <c r="O16" s="7"/>
    </row>
    <row r="17" spans="2:15" ht="48" customHeight="1" x14ac:dyDescent="0.2">
      <c r="B17" s="96">
        <v>8</v>
      </c>
      <c r="C17" s="380" t="s">
        <v>48</v>
      </c>
      <c r="D17" s="162">
        <v>510</v>
      </c>
      <c r="E17" s="308">
        <v>15.3</v>
      </c>
      <c r="F17" s="308">
        <v>36.979999999999997</v>
      </c>
      <c r="G17" s="261">
        <v>0</v>
      </c>
      <c r="H17" s="307">
        <v>0</v>
      </c>
      <c r="I17" s="307">
        <v>0</v>
      </c>
      <c r="J17" s="307">
        <v>0</v>
      </c>
      <c r="K17" s="206">
        <f t="shared" si="0"/>
        <v>52.28</v>
      </c>
      <c r="L17" s="207">
        <f t="shared" si="1"/>
        <v>457.72</v>
      </c>
      <c r="M17" s="285"/>
      <c r="N17" s="7"/>
      <c r="O17" s="7"/>
    </row>
    <row r="18" spans="2:15" ht="48" customHeight="1" x14ac:dyDescent="0.2">
      <c r="B18" s="272">
        <v>9</v>
      </c>
      <c r="C18" s="380" t="s">
        <v>81</v>
      </c>
      <c r="D18" s="162">
        <v>360</v>
      </c>
      <c r="E18" s="308">
        <v>10.8</v>
      </c>
      <c r="F18" s="308">
        <v>26.1</v>
      </c>
      <c r="G18" s="261">
        <v>0</v>
      </c>
      <c r="H18" s="307">
        <v>0</v>
      </c>
      <c r="I18" s="307">
        <v>0</v>
      </c>
      <c r="J18" s="307">
        <v>0</v>
      </c>
      <c r="K18" s="206">
        <f t="shared" si="0"/>
        <v>36.900000000000006</v>
      </c>
      <c r="L18" s="207">
        <f t="shared" si="1"/>
        <v>323.10000000000002</v>
      </c>
      <c r="M18" s="363"/>
      <c r="N18" s="7"/>
      <c r="O18" s="7"/>
    </row>
    <row r="19" spans="2:15" ht="44.25" customHeight="1" thickBot="1" x14ac:dyDescent="0.25">
      <c r="B19" s="96">
        <v>10</v>
      </c>
      <c r="C19" s="392" t="s">
        <v>96</v>
      </c>
      <c r="D19" s="393">
        <v>390</v>
      </c>
      <c r="E19" s="339">
        <v>11.7</v>
      </c>
      <c r="F19" s="339">
        <v>0</v>
      </c>
      <c r="G19" s="347">
        <v>28.28</v>
      </c>
      <c r="H19" s="362">
        <v>0</v>
      </c>
      <c r="I19" s="362">
        <v>0</v>
      </c>
      <c r="J19" s="362">
        <v>0</v>
      </c>
      <c r="K19" s="450">
        <f t="shared" si="0"/>
        <v>39.980000000000004</v>
      </c>
      <c r="L19" s="160">
        <f t="shared" si="1"/>
        <v>350.02</v>
      </c>
      <c r="M19" s="801"/>
      <c r="N19" s="7"/>
      <c r="O19" s="7"/>
    </row>
    <row r="20" spans="2:15" ht="33" customHeight="1" thickBot="1" x14ac:dyDescent="0.25">
      <c r="B20" s="919" t="s">
        <v>56</v>
      </c>
      <c r="C20" s="920"/>
      <c r="D20" s="181">
        <f>SUM(D9:D19)</f>
        <v>4470</v>
      </c>
      <c r="E20" s="181">
        <f>SUM(E9:E19)</f>
        <v>134.1</v>
      </c>
      <c r="F20" s="181">
        <f t="shared" ref="E20:L20" si="2">SUM(F9:F19)</f>
        <v>203.36999999999998</v>
      </c>
      <c r="G20" s="181">
        <f>SUM(G9:G19)</f>
        <v>56.56</v>
      </c>
      <c r="H20" s="181">
        <f>SUM(H9:H19)</f>
        <v>27.75</v>
      </c>
      <c r="I20" s="181">
        <f>SUM(I9:I19)</f>
        <v>30.9</v>
      </c>
      <c r="J20" s="181">
        <f>SUM(J9:J19)</f>
        <v>24.32</v>
      </c>
      <c r="K20" s="181">
        <f>SUM(K9:K19)</f>
        <v>477</v>
      </c>
      <c r="L20" s="181">
        <f>SUM(L9:L19)</f>
        <v>3993</v>
      </c>
      <c r="M20" s="158" t="s">
        <v>117</v>
      </c>
      <c r="N20" s="7"/>
    </row>
    <row r="21" spans="2:15" ht="23.25" customHeight="1" x14ac:dyDescent="0.2">
      <c r="B21" s="89"/>
      <c r="C21" s="315"/>
      <c r="D21" s="125"/>
      <c r="E21" s="125"/>
      <c r="F21" s="125"/>
      <c r="G21" s="282"/>
      <c r="H21" s="125"/>
      <c r="I21" s="125"/>
      <c r="J21" s="125"/>
      <c r="K21" s="125"/>
      <c r="L21" s="125"/>
      <c r="M21" s="266"/>
      <c r="N21" s="7"/>
    </row>
    <row r="22" spans="2:15" ht="23.25" customHeight="1" x14ac:dyDescent="0.2">
      <c r="B22" s="126"/>
      <c r="C22" s="434"/>
      <c r="D22" s="125"/>
      <c r="E22" s="125"/>
      <c r="F22" s="125"/>
      <c r="G22" s="282"/>
      <c r="H22" s="125"/>
      <c r="I22" s="125"/>
      <c r="J22" s="125"/>
      <c r="K22" s="125"/>
      <c r="L22" s="125"/>
      <c r="M22" s="434"/>
      <c r="N22" s="7"/>
    </row>
    <row r="23" spans="2:15" s="52" customFormat="1" ht="23.25" customHeight="1" x14ac:dyDescent="0.25">
      <c r="B23" s="151"/>
      <c r="C23" s="677" t="str">
        <f>'POLICIAS 2'!B21</f>
        <v>SR. HERNAN JOSE TORRES ROMERO</v>
      </c>
      <c r="D23" s="996"/>
      <c r="E23" s="996"/>
      <c r="F23" s="996"/>
      <c r="G23" s="997" t="str">
        <f>'POLICIAS 2'!E21</f>
        <v>LICDO. NAHIN FERRUFINO BENITEZ</v>
      </c>
      <c r="H23" s="998"/>
      <c r="I23" s="998"/>
      <c r="J23" s="998"/>
      <c r="K23" s="995" t="str">
        <f>'POLICIAS 2'!I21</f>
        <v>LICDA. GLORIA ISABEL GONZALEZ VASQUEZ</v>
      </c>
      <c r="L23" s="74"/>
      <c r="M23" s="435"/>
    </row>
    <row r="24" spans="2:15" s="27" customFormat="1" ht="20.25" customHeight="1" x14ac:dyDescent="0.25">
      <c r="B24" s="99"/>
      <c r="C24" s="30" t="str">
        <f>'POLICIAS 2'!B22</f>
        <v>SINDICO MUNICIPAL</v>
      </c>
      <c r="D24" s="30"/>
      <c r="E24" s="30"/>
      <c r="F24" s="30"/>
      <c r="G24" s="999" t="str">
        <f>'POLICIAS 2'!E22</f>
        <v>ALCALDE MUNCIPAL</v>
      </c>
      <c r="H24" s="30"/>
      <c r="I24" s="30"/>
      <c r="J24" s="30"/>
      <c r="K24" s="995" t="str">
        <f>'POLICIAS 2'!I22</f>
        <v>CONTADORA MUNICIPAL</v>
      </c>
      <c r="L24" s="30"/>
      <c r="M24" s="99"/>
      <c r="N24" s="192"/>
      <c r="O24" s="192"/>
    </row>
    <row r="25" spans="2:15" s="27" customFormat="1" ht="20.25" customHeight="1" x14ac:dyDescent="0.25">
      <c r="B25" s="99"/>
      <c r="C25" s="30"/>
      <c r="D25" s="30"/>
      <c r="E25" s="30"/>
      <c r="F25" s="30"/>
      <c r="G25" s="999"/>
      <c r="H25" s="30"/>
      <c r="I25" s="30"/>
      <c r="J25" s="30"/>
      <c r="K25" s="1000"/>
      <c r="L25" s="1000"/>
      <c r="M25" s="99"/>
      <c r="N25" s="192"/>
    </row>
    <row r="26" spans="2:15" s="52" customFormat="1" ht="20.25" customHeight="1" x14ac:dyDescent="0.25">
      <c r="B26" s="32"/>
      <c r="C26" s="74"/>
      <c r="D26" s="992"/>
      <c r="E26" s="992"/>
      <c r="F26" s="74"/>
      <c r="G26" s="993"/>
      <c r="H26" s="992"/>
      <c r="I26" s="992"/>
      <c r="J26" s="992"/>
      <c r="N26" s="78"/>
    </row>
    <row r="27" spans="2:15" s="52" customFormat="1" ht="20.25" customHeight="1" x14ac:dyDescent="0.25">
      <c r="B27" s="32"/>
      <c r="C27" s="74"/>
      <c r="D27" s="992"/>
      <c r="E27" s="992"/>
      <c r="F27" s="74"/>
      <c r="G27" s="993"/>
      <c r="H27" s="992"/>
      <c r="I27" s="992"/>
      <c r="J27" s="992"/>
      <c r="N27" s="78"/>
    </row>
    <row r="28" spans="2:15" s="52" customFormat="1" ht="20.25" customHeight="1" x14ac:dyDescent="0.25">
      <c r="B28" s="32"/>
      <c r="C28" s="992" t="str">
        <f>'POLICIAS 2'!B26</f>
        <v xml:space="preserve">LICDA, CARINA PATRICIA FLORES </v>
      </c>
      <c r="D28" s="992"/>
      <c r="E28" s="992"/>
      <c r="F28" s="992"/>
      <c r="G28" s="994"/>
      <c r="H28" s="992" t="str">
        <f>'POLICIAS 2'!E26</f>
        <v>SR.. MARIO ALBERTO PAIZ</v>
      </c>
      <c r="I28" s="992"/>
      <c r="J28" s="992"/>
      <c r="L28" s="31"/>
    </row>
    <row r="29" spans="2:15" s="52" customFormat="1" ht="27" customHeight="1" x14ac:dyDescent="0.25">
      <c r="C29" s="991" t="str">
        <f>'POLICIAS 2'!B27</f>
        <v>JEFA DE DESARROLLO HUMANO</v>
      </c>
      <c r="D29" s="991"/>
      <c r="E29" s="991"/>
      <c r="F29" s="79"/>
      <c r="G29" s="284"/>
      <c r="H29" s="991" t="str">
        <f>'POLICIAS 2'!E27</f>
        <v>TESORERO MPAL</v>
      </c>
      <c r="I29" s="991"/>
      <c r="J29" s="991"/>
    </row>
    <row r="30" spans="2:15" s="52" customFormat="1" ht="15" x14ac:dyDescent="0.25">
      <c r="C30" s="79"/>
      <c r="D30" s="79"/>
      <c r="E30" s="79"/>
      <c r="F30" s="79"/>
      <c r="G30" s="284"/>
      <c r="H30" s="79"/>
      <c r="I30" s="79"/>
      <c r="J30" s="79"/>
    </row>
    <row r="31" spans="2:15" s="52" customFormat="1" ht="14.25" x14ac:dyDescent="0.2">
      <c r="G31" s="283"/>
    </row>
    <row r="32" spans="2:15" s="52" customFormat="1" ht="14.25" x14ac:dyDescent="0.2">
      <c r="G32" s="283"/>
    </row>
  </sheetData>
  <mergeCells count="8">
    <mergeCell ref="C29:E29"/>
    <mergeCell ref="H29:J29"/>
    <mergeCell ref="K25:L25"/>
    <mergeCell ref="B1:J1"/>
    <mergeCell ref="B20:C20"/>
    <mergeCell ref="B13:M13"/>
    <mergeCell ref="B8:M8"/>
    <mergeCell ref="C2:J2"/>
  </mergeCells>
  <printOptions horizontalCentered="1"/>
  <pageMargins left="0.39370078740157483" right="0" top="0.39370078740157483" bottom="3.937007874015748E-2" header="0.23622047244094491" footer="0"/>
  <pageSetup paperSize="5" scale="4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">
    <tabColor rgb="FF8DC907"/>
  </sheetPr>
  <dimension ref="A2:K29"/>
  <sheetViews>
    <sheetView topLeftCell="A4" zoomScale="64" zoomScaleNormal="64" workbookViewId="0">
      <selection activeCell="G24" sqref="G24:I24"/>
    </sheetView>
  </sheetViews>
  <sheetFormatPr baseColWidth="10" defaultRowHeight="12.75" x14ac:dyDescent="0.2"/>
  <cols>
    <col min="1" max="1" width="1" style="11" customWidth="1"/>
    <col min="2" max="2" width="5.140625" style="11" customWidth="1"/>
    <col min="3" max="3" width="14.140625" style="11" bestFit="1" customWidth="1"/>
    <col min="4" max="4" width="16.42578125" style="11" customWidth="1"/>
    <col min="5" max="5" width="14.140625" style="11" customWidth="1"/>
    <col min="6" max="6" width="14" style="11" customWidth="1"/>
    <col min="7" max="7" width="13.42578125" style="11" customWidth="1"/>
    <col min="8" max="9" width="16.140625" style="11" customWidth="1"/>
    <col min="10" max="10" width="27.140625" style="11" customWidth="1"/>
    <col min="11" max="16384" width="11.42578125" style="11"/>
  </cols>
  <sheetData>
    <row r="2" spans="2:11" ht="15.75" x14ac:dyDescent="0.25">
      <c r="D2" s="436" t="str">
        <f>'SERVICIOS GENERALES'!E4</f>
        <v>PLANILLA DE SUELDO MES FEBRERO 2019</v>
      </c>
    </row>
    <row r="3" spans="2:11" s="74" customFormat="1" ht="21.75" thickBot="1" x14ac:dyDescent="0.4">
      <c r="B3" s="120"/>
      <c r="C3" s="119"/>
      <c r="D3" s="120"/>
      <c r="E3" s="120"/>
      <c r="F3" s="120"/>
      <c r="G3" s="120"/>
      <c r="H3" s="56"/>
      <c r="I3" s="173"/>
      <c r="J3" s="56"/>
      <c r="K3" s="123"/>
    </row>
    <row r="4" spans="2:11" ht="93.75" customHeight="1" thickBot="1" x14ac:dyDescent="0.25">
      <c r="B4" s="136" t="s">
        <v>14</v>
      </c>
      <c r="C4" s="135" t="s">
        <v>1</v>
      </c>
      <c r="D4" s="135" t="s">
        <v>22</v>
      </c>
      <c r="E4" s="135" t="s">
        <v>2</v>
      </c>
      <c r="F4" s="135" t="s">
        <v>17</v>
      </c>
      <c r="G4" s="135" t="s">
        <v>21</v>
      </c>
      <c r="H4" s="135" t="s">
        <v>26</v>
      </c>
      <c r="I4" s="135" t="s">
        <v>27</v>
      </c>
      <c r="J4" s="138" t="s">
        <v>8</v>
      </c>
    </row>
    <row r="5" spans="2:11" ht="29.25" customHeight="1" thickBot="1" x14ac:dyDescent="0.25">
      <c r="B5" s="933" t="s">
        <v>93</v>
      </c>
      <c r="C5" s="934"/>
      <c r="D5" s="934"/>
      <c r="E5" s="934"/>
      <c r="F5" s="934"/>
      <c r="G5" s="934"/>
      <c r="H5" s="934"/>
      <c r="I5" s="934"/>
      <c r="J5" s="935"/>
    </row>
    <row r="6" spans="2:11" ht="39.75" customHeight="1" x14ac:dyDescent="0.25">
      <c r="B6" s="659">
        <v>1</v>
      </c>
      <c r="C6" s="610" t="s">
        <v>81</v>
      </c>
      <c r="D6" s="660">
        <v>360</v>
      </c>
      <c r="E6" s="661">
        <v>10.8</v>
      </c>
      <c r="F6" s="662">
        <v>26.1</v>
      </c>
      <c r="G6" s="663">
        <v>0</v>
      </c>
      <c r="H6" s="663">
        <f>SUM(E6:G6)</f>
        <v>36.900000000000006</v>
      </c>
      <c r="I6" s="664">
        <f t="shared" ref="I6:I14" si="0">D6-H6</f>
        <v>323.10000000000002</v>
      </c>
      <c r="J6" s="665"/>
    </row>
    <row r="7" spans="2:11" ht="48.75" customHeight="1" x14ac:dyDescent="0.25">
      <c r="B7" s="272">
        <v>2</v>
      </c>
      <c r="C7" s="394" t="s">
        <v>81</v>
      </c>
      <c r="D7" s="503">
        <v>420</v>
      </c>
      <c r="E7" s="504">
        <v>12.6</v>
      </c>
      <c r="F7" s="505">
        <v>30.45</v>
      </c>
      <c r="G7" s="518">
        <v>0</v>
      </c>
      <c r="H7" s="518">
        <f t="shared" ref="H6:H14" si="1">SUM(E7:G7)</f>
        <v>43.05</v>
      </c>
      <c r="I7" s="502">
        <f t="shared" si="0"/>
        <v>376.95</v>
      </c>
      <c r="J7" s="334"/>
    </row>
    <row r="8" spans="2:11" ht="48.75" customHeight="1" x14ac:dyDescent="0.25">
      <c r="B8" s="272">
        <v>3</v>
      </c>
      <c r="C8" s="394" t="s">
        <v>81</v>
      </c>
      <c r="D8" s="503">
        <v>360</v>
      </c>
      <c r="E8" s="504">
        <v>10.8</v>
      </c>
      <c r="F8" s="505">
        <v>0</v>
      </c>
      <c r="G8" s="518">
        <v>0</v>
      </c>
      <c r="H8" s="518">
        <f t="shared" si="1"/>
        <v>10.8</v>
      </c>
      <c r="I8" s="502">
        <f t="shared" si="0"/>
        <v>349.2</v>
      </c>
      <c r="J8" s="334"/>
    </row>
    <row r="9" spans="2:11" ht="48.75" customHeight="1" x14ac:dyDescent="0.25">
      <c r="B9" s="272">
        <v>4</v>
      </c>
      <c r="C9" s="646" t="s">
        <v>81</v>
      </c>
      <c r="D9" s="503">
        <v>360</v>
      </c>
      <c r="E9" s="785">
        <v>10.8</v>
      </c>
      <c r="F9" s="785">
        <v>26.1</v>
      </c>
      <c r="G9" s="658">
        <v>0</v>
      </c>
      <c r="H9" s="518">
        <f>SUM(E9:G9)</f>
        <v>36.900000000000006</v>
      </c>
      <c r="I9" s="502">
        <f t="shared" si="0"/>
        <v>323.10000000000002</v>
      </c>
      <c r="J9" s="334"/>
    </row>
    <row r="10" spans="2:11" ht="48.75" customHeight="1" x14ac:dyDescent="0.25">
      <c r="B10" s="272">
        <v>5</v>
      </c>
      <c r="C10" s="394" t="s">
        <v>81</v>
      </c>
      <c r="D10" s="503">
        <v>360</v>
      </c>
      <c r="E10" s="785">
        <v>10.8</v>
      </c>
      <c r="F10" s="785">
        <v>26.1</v>
      </c>
      <c r="G10" s="502">
        <v>0</v>
      </c>
      <c r="H10" s="518">
        <f t="shared" si="1"/>
        <v>36.900000000000006</v>
      </c>
      <c r="I10" s="502">
        <f t="shared" si="0"/>
        <v>323.10000000000002</v>
      </c>
      <c r="J10" s="334"/>
    </row>
    <row r="11" spans="2:11" ht="48.75" customHeight="1" x14ac:dyDescent="0.25">
      <c r="B11" s="272">
        <v>6</v>
      </c>
      <c r="C11" s="394" t="s">
        <v>81</v>
      </c>
      <c r="D11" s="503">
        <v>360</v>
      </c>
      <c r="E11" s="504">
        <v>10.8</v>
      </c>
      <c r="F11" s="505">
        <v>26.1</v>
      </c>
      <c r="G11" s="502">
        <v>0</v>
      </c>
      <c r="H11" s="518">
        <f t="shared" si="1"/>
        <v>36.900000000000006</v>
      </c>
      <c r="I11" s="502">
        <f t="shared" si="0"/>
        <v>323.10000000000002</v>
      </c>
      <c r="J11" s="334"/>
    </row>
    <row r="12" spans="2:11" ht="48.75" customHeight="1" x14ac:dyDescent="0.25">
      <c r="B12" s="272">
        <v>7</v>
      </c>
      <c r="C12" s="394" t="s">
        <v>81</v>
      </c>
      <c r="D12" s="506">
        <v>341</v>
      </c>
      <c r="E12" s="506">
        <v>10.23</v>
      </c>
      <c r="F12" s="507">
        <v>0</v>
      </c>
      <c r="G12" s="508">
        <v>24.72</v>
      </c>
      <c r="H12" s="502">
        <f t="shared" si="1"/>
        <v>34.950000000000003</v>
      </c>
      <c r="I12" s="502">
        <f t="shared" si="0"/>
        <v>306.05</v>
      </c>
      <c r="J12" s="94"/>
    </row>
    <row r="13" spans="2:11" ht="48.75" customHeight="1" x14ac:dyDescent="0.25">
      <c r="B13" s="96">
        <v>8</v>
      </c>
      <c r="C13" s="646" t="s">
        <v>81</v>
      </c>
      <c r="D13" s="506">
        <v>310</v>
      </c>
      <c r="E13" s="506">
        <v>9.3000000000000007</v>
      </c>
      <c r="F13" s="507">
        <v>22.48</v>
      </c>
      <c r="G13" s="657">
        <v>0</v>
      </c>
      <c r="H13" s="658">
        <f t="shared" si="1"/>
        <v>31.78</v>
      </c>
      <c r="I13" s="658">
        <f t="shared" si="0"/>
        <v>278.22000000000003</v>
      </c>
      <c r="J13" s="655"/>
    </row>
    <row r="14" spans="2:11" ht="48.75" customHeight="1" thickBot="1" x14ac:dyDescent="0.3">
      <c r="B14" s="666">
        <v>9</v>
      </c>
      <c r="C14" s="643" t="s">
        <v>81</v>
      </c>
      <c r="D14" s="667">
        <v>310</v>
      </c>
      <c r="E14" s="667">
        <v>9.3000000000000007</v>
      </c>
      <c r="F14" s="668">
        <v>22.48</v>
      </c>
      <c r="G14" s="669">
        <v>0</v>
      </c>
      <c r="H14" s="670">
        <f t="shared" si="1"/>
        <v>31.78</v>
      </c>
      <c r="I14" s="670">
        <f t="shared" si="0"/>
        <v>278.22000000000003</v>
      </c>
      <c r="J14" s="802"/>
    </row>
    <row r="15" spans="2:11" ht="31.5" customHeight="1" thickBot="1" x14ac:dyDescent="0.25">
      <c r="B15" s="936" t="s">
        <v>56</v>
      </c>
      <c r="C15" s="937"/>
      <c r="D15" s="656">
        <f>SUM(D6:D14)</f>
        <v>3181</v>
      </c>
      <c r="E15" s="656">
        <f>SUM(E6:E14)</f>
        <v>95.429999999999993</v>
      </c>
      <c r="F15" s="656">
        <f>SUM(F6:F14)</f>
        <v>179.80999999999997</v>
      </c>
      <c r="G15" s="656">
        <f>SUM(G6:G14)</f>
        <v>24.72</v>
      </c>
      <c r="H15" s="656">
        <f>SUM(H6:H14)</f>
        <v>299.96000000000004</v>
      </c>
      <c r="I15" s="656">
        <f>SUM(I6:I14)</f>
        <v>2881.04</v>
      </c>
      <c r="J15" s="348" t="s">
        <v>74</v>
      </c>
    </row>
    <row r="16" spans="2:11" x14ac:dyDescent="0.2">
      <c r="B16" s="46"/>
      <c r="C16" s="39"/>
      <c r="D16" s="44"/>
      <c r="E16" s="45"/>
      <c r="F16" s="45"/>
      <c r="G16" s="45"/>
      <c r="H16" s="45"/>
      <c r="I16" s="45"/>
      <c r="J16" s="48"/>
    </row>
    <row r="17" spans="1:10" x14ac:dyDescent="0.2">
      <c r="B17" s="46"/>
      <c r="C17" s="39"/>
      <c r="D17" s="44"/>
      <c r="E17" s="45"/>
      <c r="F17" s="45"/>
      <c r="G17" s="45"/>
      <c r="H17" s="45"/>
      <c r="I17" s="45"/>
      <c r="J17" s="48"/>
    </row>
    <row r="18" spans="1:10" x14ac:dyDescent="0.2">
      <c r="B18" s="46"/>
      <c r="C18" s="39"/>
      <c r="D18" s="44"/>
      <c r="E18" s="45"/>
      <c r="F18" s="45"/>
      <c r="G18" s="45"/>
      <c r="H18" s="45"/>
      <c r="I18" s="45"/>
      <c r="J18" s="48"/>
    </row>
    <row r="19" spans="1:10" ht="15.75" x14ac:dyDescent="0.25">
      <c r="A19" s="9"/>
      <c r="B19" s="46"/>
      <c r="C19" s="1001" t="s">
        <v>191</v>
      </c>
      <c r="D19" s="1002"/>
      <c r="E19" s="1003"/>
      <c r="F19" s="1003"/>
      <c r="G19" s="1003" t="s">
        <v>193</v>
      </c>
      <c r="H19" s="1003"/>
      <c r="I19" s="1003"/>
      <c r="J19" s="1001"/>
    </row>
    <row r="20" spans="1:10" ht="15.75" x14ac:dyDescent="0.25">
      <c r="A20" s="9"/>
      <c r="B20" s="46"/>
      <c r="C20" s="1001" t="s">
        <v>192</v>
      </c>
      <c r="D20" s="1002"/>
      <c r="E20" s="1003"/>
      <c r="F20" s="1003"/>
      <c r="G20" s="1003" t="s">
        <v>134</v>
      </c>
      <c r="H20" s="1003"/>
      <c r="I20" s="1003"/>
      <c r="J20" s="1001"/>
    </row>
    <row r="21" spans="1:10" s="27" customFormat="1" ht="15.75" x14ac:dyDescent="0.25">
      <c r="C21" s="50"/>
      <c r="D21" s="976"/>
      <c r="E21" s="976"/>
      <c r="F21" s="1004"/>
      <c r="G21" s="1004"/>
      <c r="H21" s="50"/>
      <c r="I21" s="50"/>
      <c r="J21" s="50"/>
    </row>
    <row r="22" spans="1:10" s="27" customFormat="1" ht="15.75" x14ac:dyDescent="0.25">
      <c r="C22" s="50"/>
      <c r="D22" s="976"/>
      <c r="E22" s="976"/>
      <c r="F22" s="1004"/>
      <c r="G22" s="50"/>
      <c r="H22" s="50"/>
      <c r="I22" s="50"/>
      <c r="J22" s="50"/>
    </row>
    <row r="23" spans="1:10" s="27" customFormat="1" ht="15.75" x14ac:dyDescent="0.25">
      <c r="C23" s="1004"/>
      <c r="D23" s="1005"/>
      <c r="E23" s="1005"/>
      <c r="F23" s="50"/>
      <c r="G23" s="1005"/>
      <c r="H23" s="50"/>
      <c r="I23" s="50"/>
      <c r="J23" s="50"/>
    </row>
    <row r="24" spans="1:10" ht="32.25" customHeight="1" x14ac:dyDescent="0.25">
      <c r="B24" s="27"/>
      <c r="C24" s="1006" t="s">
        <v>194</v>
      </c>
      <c r="D24" s="1006"/>
      <c r="E24" s="1006"/>
      <c r="F24" s="1005"/>
      <c r="G24" s="1006" t="s">
        <v>195</v>
      </c>
      <c r="H24" s="1006"/>
      <c r="I24" s="1006"/>
      <c r="J24" s="50"/>
    </row>
    <row r="25" spans="1:10" x14ac:dyDescent="0.2">
      <c r="C25" s="9" t="s">
        <v>172</v>
      </c>
      <c r="D25" s="9"/>
      <c r="E25" s="9"/>
      <c r="F25" s="49"/>
      <c r="G25" s="9" t="s">
        <v>184</v>
      </c>
    </row>
    <row r="28" spans="1:10" x14ac:dyDescent="0.2">
      <c r="E28" s="9" t="s">
        <v>175</v>
      </c>
    </row>
    <row r="29" spans="1:10" x14ac:dyDescent="0.2">
      <c r="E29" s="9" t="s">
        <v>196</v>
      </c>
    </row>
  </sheetData>
  <mergeCells count="4">
    <mergeCell ref="B5:J5"/>
    <mergeCell ref="B15:C15"/>
    <mergeCell ref="C24:E24"/>
    <mergeCell ref="G24:I24"/>
  </mergeCells>
  <phoneticPr fontId="4" type="noConversion"/>
  <printOptions horizontalCentered="1"/>
  <pageMargins left="0.59055118110236227" right="0.15748031496062992" top="0.19685039370078741" bottom="0.11811023622047245" header="0" footer="0"/>
  <pageSetup paperSize="5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B4681C"/>
  </sheetPr>
  <dimension ref="B2:N29"/>
  <sheetViews>
    <sheetView topLeftCell="A4" zoomScale="75" zoomScaleNormal="75" zoomScalePageLayoutView="85" workbookViewId="0">
      <selection activeCell="J24" sqref="J24"/>
    </sheetView>
  </sheetViews>
  <sheetFormatPr baseColWidth="10" defaultRowHeight="12.75" x14ac:dyDescent="0.2"/>
  <cols>
    <col min="1" max="1" width="1.85546875" style="11" customWidth="1"/>
    <col min="2" max="2" width="4" style="11" customWidth="1"/>
    <col min="3" max="3" width="16.140625" style="11" customWidth="1"/>
    <col min="4" max="4" width="14.28515625" style="11" customWidth="1"/>
    <col min="5" max="5" width="13.85546875" style="11" customWidth="1"/>
    <col min="6" max="6" width="15.5703125" style="11" customWidth="1"/>
    <col min="7" max="7" width="12" style="56" hidden="1" customWidth="1"/>
    <col min="8" max="9" width="12" style="56" customWidth="1"/>
    <col min="10" max="10" width="16.7109375" style="11" customWidth="1"/>
    <col min="11" max="11" width="15.85546875" style="11" customWidth="1"/>
    <col min="12" max="12" width="20" style="11" customWidth="1"/>
    <col min="13" max="16384" width="11.42578125" style="11"/>
  </cols>
  <sheetData>
    <row r="2" spans="2:14" x14ac:dyDescent="0.2">
      <c r="E2" s="9" t="str">
        <f>'ASEO 1'!D2</f>
        <v>PLANILLA DE SUELDO MES FEBRERO 2019</v>
      </c>
    </row>
    <row r="3" spans="2:14" s="111" customFormat="1" ht="16.5" thickBot="1" x14ac:dyDescent="0.3">
      <c r="B3" s="172"/>
      <c r="C3" s="171"/>
      <c r="D3" s="171"/>
      <c r="G3" s="173"/>
      <c r="H3" s="173"/>
      <c r="I3" s="173"/>
      <c r="J3" s="173"/>
      <c r="L3" s="112"/>
      <c r="M3" s="171"/>
      <c r="N3" s="171"/>
    </row>
    <row r="4" spans="2:14" s="111" customFormat="1" ht="66" customHeight="1" thickBot="1" x14ac:dyDescent="0.3">
      <c r="B4" s="143" t="s">
        <v>14</v>
      </c>
      <c r="C4" s="146" t="s">
        <v>1</v>
      </c>
      <c r="D4" s="144" t="s">
        <v>22</v>
      </c>
      <c r="E4" s="144" t="s">
        <v>2</v>
      </c>
      <c r="F4" s="144" t="s">
        <v>17</v>
      </c>
      <c r="G4" s="144" t="s">
        <v>60</v>
      </c>
      <c r="H4" s="144" t="s">
        <v>5</v>
      </c>
      <c r="I4" s="144" t="s">
        <v>4</v>
      </c>
      <c r="J4" s="144" t="s">
        <v>26</v>
      </c>
      <c r="K4" s="144" t="s">
        <v>27</v>
      </c>
      <c r="L4" s="145" t="s">
        <v>8</v>
      </c>
    </row>
    <row r="5" spans="2:14" s="55" customFormat="1" ht="25.5" customHeight="1" thickBot="1" x14ac:dyDescent="0.25">
      <c r="B5" s="938" t="s">
        <v>112</v>
      </c>
      <c r="C5" s="939"/>
      <c r="D5" s="939"/>
      <c r="E5" s="939"/>
      <c r="F5" s="939"/>
      <c r="G5" s="939"/>
      <c r="H5" s="939"/>
      <c r="I5" s="939"/>
      <c r="J5" s="939"/>
      <c r="K5" s="939"/>
      <c r="L5" s="940"/>
      <c r="M5" s="54"/>
      <c r="N5" s="54"/>
    </row>
    <row r="6" spans="2:14" s="55" customFormat="1" ht="47.25" customHeight="1" x14ac:dyDescent="0.2">
      <c r="B6" s="446">
        <v>1</v>
      </c>
      <c r="C6" s="441" t="s">
        <v>120</v>
      </c>
      <c r="D6" s="442">
        <v>600</v>
      </c>
      <c r="E6" s="443">
        <v>18</v>
      </c>
      <c r="F6" s="443">
        <v>43.5</v>
      </c>
      <c r="G6" s="443">
        <v>0</v>
      </c>
      <c r="H6" s="443">
        <v>0</v>
      </c>
      <c r="I6" s="443">
        <v>24.32</v>
      </c>
      <c r="J6" s="443">
        <f t="shared" ref="J6:J12" si="0">SUM(E6:I6)</f>
        <v>85.82</v>
      </c>
      <c r="K6" s="443">
        <f t="shared" ref="K6:K12" si="1">+D6-J6</f>
        <v>514.18000000000006</v>
      </c>
      <c r="L6" s="444"/>
      <c r="M6" s="54"/>
      <c r="N6" s="54"/>
    </row>
    <row r="7" spans="2:14" s="55" customFormat="1" ht="31.5" customHeight="1" x14ac:dyDescent="0.2">
      <c r="B7" s="294">
        <v>2</v>
      </c>
      <c r="C7" s="777" t="s">
        <v>152</v>
      </c>
      <c r="D7" s="445">
        <v>455</v>
      </c>
      <c r="E7" s="375">
        <v>13.65</v>
      </c>
      <c r="F7" s="375">
        <v>32.99</v>
      </c>
      <c r="G7" s="375"/>
      <c r="H7" s="375">
        <v>0</v>
      </c>
      <c r="I7" s="375">
        <v>0</v>
      </c>
      <c r="J7" s="375">
        <f t="shared" si="0"/>
        <v>46.64</v>
      </c>
      <c r="K7" s="375">
        <f t="shared" si="1"/>
        <v>408.36</v>
      </c>
      <c r="L7" s="376" t="s">
        <v>52</v>
      </c>
      <c r="M7" s="54"/>
      <c r="N7" s="54"/>
    </row>
    <row r="8" spans="2:14" s="55" customFormat="1" ht="36.75" customHeight="1" x14ac:dyDescent="0.2">
      <c r="B8" s="182">
        <v>3</v>
      </c>
      <c r="C8" s="165" t="s">
        <v>37</v>
      </c>
      <c r="D8" s="191">
        <v>380</v>
      </c>
      <c r="E8" s="236">
        <v>11.4</v>
      </c>
      <c r="F8" s="236">
        <v>27.55</v>
      </c>
      <c r="G8" s="92"/>
      <c r="H8" s="92">
        <v>0</v>
      </c>
      <c r="I8" s="92">
        <v>0</v>
      </c>
      <c r="J8" s="148">
        <f t="shared" si="0"/>
        <v>38.950000000000003</v>
      </c>
      <c r="K8" s="92">
        <f t="shared" si="1"/>
        <v>341.05</v>
      </c>
      <c r="L8" s="242"/>
      <c r="M8" s="54"/>
      <c r="N8" s="54"/>
    </row>
    <row r="9" spans="2:14" s="55" customFormat="1" ht="42" customHeight="1" x14ac:dyDescent="0.2">
      <c r="B9" s="182">
        <v>4</v>
      </c>
      <c r="C9" s="165" t="s">
        <v>59</v>
      </c>
      <c r="D9" s="191">
        <v>380</v>
      </c>
      <c r="E9" s="236">
        <v>11.4</v>
      </c>
      <c r="F9" s="236">
        <v>27.55</v>
      </c>
      <c r="G9" s="92"/>
      <c r="H9" s="92">
        <v>0</v>
      </c>
      <c r="I9" s="92">
        <v>0</v>
      </c>
      <c r="J9" s="148">
        <f t="shared" si="0"/>
        <v>38.950000000000003</v>
      </c>
      <c r="K9" s="92">
        <f t="shared" si="1"/>
        <v>341.05</v>
      </c>
      <c r="L9" s="242"/>
      <c r="M9" s="54"/>
      <c r="N9" s="54"/>
    </row>
    <row r="10" spans="2:14" s="55" customFormat="1" ht="48" customHeight="1" x14ac:dyDescent="0.2">
      <c r="B10" s="182">
        <v>5</v>
      </c>
      <c r="C10" s="165" t="s">
        <v>49</v>
      </c>
      <c r="D10" s="191">
        <v>325</v>
      </c>
      <c r="E10" s="236">
        <v>9.75</v>
      </c>
      <c r="F10" s="236">
        <v>23.56</v>
      </c>
      <c r="G10" s="148"/>
      <c r="H10" s="148">
        <v>0</v>
      </c>
      <c r="I10" s="92">
        <v>0</v>
      </c>
      <c r="J10" s="148">
        <f t="shared" si="0"/>
        <v>33.31</v>
      </c>
      <c r="K10" s="148">
        <f t="shared" si="1"/>
        <v>291.69</v>
      </c>
      <c r="L10" s="243"/>
      <c r="M10" s="54"/>
      <c r="N10" s="54"/>
    </row>
    <row r="11" spans="2:14" s="55" customFormat="1" ht="36.75" customHeight="1" x14ac:dyDescent="0.2">
      <c r="B11" s="359">
        <v>6</v>
      </c>
      <c r="C11" s="395" t="s">
        <v>38</v>
      </c>
      <c r="D11" s="396">
        <v>350</v>
      </c>
      <c r="E11" s="360">
        <v>10.5</v>
      </c>
      <c r="F11" s="360">
        <v>0</v>
      </c>
      <c r="G11" s="292"/>
      <c r="H11" s="292">
        <v>25.38</v>
      </c>
      <c r="I11" s="91">
        <v>0</v>
      </c>
      <c r="J11" s="292">
        <f t="shared" si="0"/>
        <v>35.879999999999995</v>
      </c>
      <c r="K11" s="292">
        <f t="shared" si="1"/>
        <v>314.12</v>
      </c>
      <c r="L11" s="361"/>
      <c r="M11" s="54"/>
      <c r="N11" s="54"/>
    </row>
    <row r="12" spans="2:14" s="55" customFormat="1" ht="41.25" customHeight="1" thickBot="1" x14ac:dyDescent="0.25">
      <c r="B12" s="237">
        <v>7</v>
      </c>
      <c r="C12" s="352" t="s">
        <v>94</v>
      </c>
      <c r="D12" s="397">
        <v>370</v>
      </c>
      <c r="E12" s="238">
        <v>11.1</v>
      </c>
      <c r="F12" s="238">
        <v>0</v>
      </c>
      <c r="G12" s="239"/>
      <c r="H12" s="239">
        <v>26.83</v>
      </c>
      <c r="I12" s="239">
        <v>0</v>
      </c>
      <c r="J12" s="239">
        <f t="shared" si="0"/>
        <v>37.93</v>
      </c>
      <c r="K12" s="239">
        <f t="shared" si="1"/>
        <v>332.07</v>
      </c>
      <c r="L12" s="240"/>
      <c r="M12" s="54"/>
      <c r="N12" s="54"/>
    </row>
    <row r="13" spans="2:14" s="55" customFormat="1" ht="23.25" customHeight="1" thickBot="1" x14ac:dyDescent="0.25">
      <c r="B13" s="942" t="s">
        <v>72</v>
      </c>
      <c r="C13" s="943"/>
      <c r="D13" s="943"/>
      <c r="E13" s="943"/>
      <c r="F13" s="943"/>
      <c r="G13" s="943"/>
      <c r="H13" s="943"/>
      <c r="I13" s="943"/>
      <c r="J13" s="943"/>
      <c r="K13" s="943"/>
      <c r="L13" s="944"/>
      <c r="M13" s="54"/>
      <c r="N13" s="54"/>
    </row>
    <row r="14" spans="2:14" s="55" customFormat="1" ht="62.25" customHeight="1" thickBot="1" x14ac:dyDescent="0.25">
      <c r="B14" s="291">
        <v>8</v>
      </c>
      <c r="C14" s="398" t="s">
        <v>114</v>
      </c>
      <c r="D14" s="193">
        <v>380</v>
      </c>
      <c r="E14" s="193">
        <f>D14*3%</f>
        <v>11.4</v>
      </c>
      <c r="F14" s="193">
        <v>27.55</v>
      </c>
      <c r="G14" s="190"/>
      <c r="H14" s="190">
        <v>0</v>
      </c>
      <c r="I14" s="190">
        <v>0</v>
      </c>
      <c r="J14" s="190">
        <f>SUM(E14:I14)</f>
        <v>38.950000000000003</v>
      </c>
      <c r="K14" s="190">
        <f>+D14-J14</f>
        <v>341.05</v>
      </c>
      <c r="L14" s="295"/>
      <c r="M14" s="54"/>
      <c r="N14" s="54"/>
    </row>
    <row r="15" spans="2:14" s="55" customFormat="1" ht="25.5" customHeight="1" thickBot="1" x14ac:dyDescent="0.25">
      <c r="B15" s="945" t="s">
        <v>40</v>
      </c>
      <c r="C15" s="946"/>
      <c r="D15" s="946"/>
      <c r="E15" s="946"/>
      <c r="F15" s="946"/>
      <c r="G15" s="946"/>
      <c r="H15" s="946"/>
      <c r="I15" s="946"/>
      <c r="J15" s="946"/>
      <c r="K15" s="946"/>
      <c r="L15" s="947"/>
      <c r="M15" s="54"/>
      <c r="N15" s="54"/>
    </row>
    <row r="16" spans="2:14" s="55" customFormat="1" ht="28.5" customHeight="1" x14ac:dyDescent="0.2">
      <c r="B16" s="209">
        <v>9</v>
      </c>
      <c r="C16" s="610" t="s">
        <v>153</v>
      </c>
      <c r="D16" s="414">
        <v>475</v>
      </c>
      <c r="E16" s="197">
        <v>14.25</v>
      </c>
      <c r="F16" s="197">
        <v>34.44</v>
      </c>
      <c r="G16" s="241"/>
      <c r="H16" s="241">
        <v>0</v>
      </c>
      <c r="I16" s="241">
        <v>0</v>
      </c>
      <c r="J16" s="241">
        <f>SUM(E16:I16)</f>
        <v>48.69</v>
      </c>
      <c r="K16" s="241">
        <f>+D16-J16</f>
        <v>426.31</v>
      </c>
      <c r="L16" s="416"/>
      <c r="M16" s="54"/>
      <c r="N16" s="54"/>
    </row>
    <row r="17" spans="2:14" s="55" customFormat="1" ht="42" customHeight="1" x14ac:dyDescent="0.2">
      <c r="B17" s="294">
        <v>10</v>
      </c>
      <c r="C17" s="381" t="s">
        <v>154</v>
      </c>
      <c r="D17" s="191">
        <v>340</v>
      </c>
      <c r="E17" s="236">
        <v>10.199999999999999</v>
      </c>
      <c r="F17" s="236">
        <v>24.65</v>
      </c>
      <c r="G17" s="148"/>
      <c r="H17" s="148">
        <v>0</v>
      </c>
      <c r="I17" s="157">
        <v>0</v>
      </c>
      <c r="J17" s="148">
        <f>SUM(E17:I17)</f>
        <v>34.849999999999994</v>
      </c>
      <c r="K17" s="148">
        <f>+D17-J17</f>
        <v>305.14999999999998</v>
      </c>
      <c r="L17" s="296"/>
      <c r="M17" s="54"/>
      <c r="N17" s="54"/>
    </row>
    <row r="18" spans="2:14" s="55" customFormat="1" ht="38.25" customHeight="1" thickBot="1" x14ac:dyDescent="0.25">
      <c r="B18" s="290">
        <v>11</v>
      </c>
      <c r="C18" s="778" t="s">
        <v>155</v>
      </c>
      <c r="D18" s="275">
        <v>350</v>
      </c>
      <c r="E18" s="201">
        <v>10.5</v>
      </c>
      <c r="F18" s="417">
        <v>0</v>
      </c>
      <c r="G18" s="239"/>
      <c r="H18" s="417">
        <v>25.38</v>
      </c>
      <c r="I18" s="275">
        <v>0</v>
      </c>
      <c r="J18" s="239">
        <f>SUM(E18:I18)</f>
        <v>35.879999999999995</v>
      </c>
      <c r="K18" s="239">
        <f>+D18-J18</f>
        <v>314.12</v>
      </c>
      <c r="L18" s="418"/>
      <c r="M18" s="54"/>
      <c r="N18" s="54"/>
    </row>
    <row r="19" spans="2:14" ht="25.5" customHeight="1" thickBot="1" x14ac:dyDescent="0.3">
      <c r="B19" s="234"/>
      <c r="C19" s="815"/>
      <c r="D19" s="293">
        <f>SUM(D6:D18)</f>
        <v>4405</v>
      </c>
      <c r="E19" s="293">
        <f>SUM(E6:E18)</f>
        <v>132.14999999999998</v>
      </c>
      <c r="F19" s="293">
        <f>SUM(F6:F18)</f>
        <v>241.79000000000002</v>
      </c>
      <c r="G19" s="293">
        <f t="shared" ref="D19:K19" si="2">SUM(G6:G18)</f>
        <v>0</v>
      </c>
      <c r="H19" s="293">
        <f t="shared" si="2"/>
        <v>77.589999999999989</v>
      </c>
      <c r="I19" s="293">
        <f t="shared" si="2"/>
        <v>24.32</v>
      </c>
      <c r="J19" s="293">
        <f t="shared" si="2"/>
        <v>475.84999999999991</v>
      </c>
      <c r="K19" s="293">
        <f>SUM(K6:K18)</f>
        <v>3929.1500000000005</v>
      </c>
      <c r="L19" s="235" t="s">
        <v>89</v>
      </c>
      <c r="M19" s="7"/>
    </row>
    <row r="20" spans="2:14" ht="23.25" customHeight="1" x14ac:dyDescent="0.2">
      <c r="B20" s="43"/>
      <c r="C20" s="47"/>
      <c r="D20" s="51"/>
      <c r="E20" s="51"/>
      <c r="F20" s="51"/>
      <c r="G20" s="59"/>
      <c r="H20" s="59"/>
      <c r="I20" s="59"/>
      <c r="J20" s="51"/>
      <c r="K20" s="51"/>
      <c r="L20" s="42"/>
    </row>
    <row r="21" spans="2:14" ht="23.25" customHeight="1" x14ac:dyDescent="0.2">
      <c r="B21" s="126"/>
      <c r="C21" s="452"/>
      <c r="D21" s="480"/>
      <c r="E21" s="480"/>
      <c r="F21" s="480"/>
      <c r="G21" s="481"/>
      <c r="H21" s="481"/>
      <c r="I21" s="481"/>
      <c r="J21" s="480"/>
      <c r="K21" s="480"/>
      <c r="L21" s="482"/>
      <c r="M21" s="127"/>
    </row>
    <row r="22" spans="2:14" ht="23.25" customHeight="1" x14ac:dyDescent="0.2">
      <c r="B22" s="126"/>
      <c r="C22" s="782" t="str">
        <f>'ASEO 1'!C19</f>
        <v>SR. HERNAN TORRES ROMERO</v>
      </c>
      <c r="D22" s="480"/>
      <c r="E22" s="480"/>
      <c r="F22" s="480" t="str">
        <f>'ASEO 1'!G19</f>
        <v>LICDO. NAHIN ARNELGE FERRUFINO BENITEZ</v>
      </c>
      <c r="G22" s="481"/>
      <c r="H22" s="481"/>
      <c r="I22" s="481"/>
      <c r="J22" s="480"/>
      <c r="K22" s="480" t="s">
        <v>194</v>
      </c>
      <c r="L22" s="482"/>
      <c r="M22" s="127"/>
    </row>
    <row r="23" spans="2:14" ht="23.25" customHeight="1" x14ac:dyDescent="0.2">
      <c r="B23" s="126"/>
      <c r="C23" s="782" t="str">
        <f>'ASEO 1'!C20</f>
        <v>SINDICO MPAL</v>
      </c>
      <c r="D23" s="480"/>
      <c r="E23" s="480"/>
      <c r="F23" s="480" t="str">
        <f>'ASEO 1'!G20</f>
        <v>ALCALDE MUNICIPAL</v>
      </c>
      <c r="G23" s="481"/>
      <c r="H23" s="481"/>
      <c r="I23" s="481"/>
      <c r="J23" s="480" t="s">
        <v>197</v>
      </c>
      <c r="K23" s="480"/>
      <c r="L23" s="482"/>
      <c r="M23" s="127"/>
    </row>
    <row r="24" spans="2:14" s="80" customFormat="1" ht="15" x14ac:dyDescent="0.25">
      <c r="B24" s="120"/>
      <c r="C24" s="194"/>
      <c r="D24" s="194"/>
      <c r="E24" s="194"/>
      <c r="F24" s="194"/>
      <c r="G24" s="860"/>
      <c r="H24" s="127"/>
      <c r="I24" s="127"/>
      <c r="J24" s="166"/>
      <c r="K24" s="166"/>
      <c r="L24" s="166"/>
      <c r="M24" s="166"/>
    </row>
    <row r="25" spans="2:14" s="80" customFormat="1" ht="15" x14ac:dyDescent="0.25">
      <c r="B25" s="120"/>
      <c r="C25" s="194"/>
      <c r="D25" s="194"/>
      <c r="E25" s="941"/>
      <c r="F25" s="941"/>
      <c r="G25" s="941"/>
      <c r="H25" s="941"/>
      <c r="I25" s="941"/>
      <c r="J25" s="941"/>
      <c r="K25" s="941"/>
      <c r="L25" s="941"/>
      <c r="M25" s="166"/>
    </row>
    <row r="26" spans="2:14" s="80" customFormat="1" ht="15" x14ac:dyDescent="0.25">
      <c r="B26" s="119"/>
      <c r="C26" s="120"/>
      <c r="D26" s="120"/>
      <c r="E26" s="120"/>
      <c r="F26" s="120"/>
      <c r="G26" s="860"/>
      <c r="H26" s="860"/>
      <c r="I26" s="860"/>
      <c r="J26" s="40"/>
      <c r="K26" s="40"/>
      <c r="L26" s="86"/>
    </row>
    <row r="27" spans="2:14" s="80" customFormat="1" ht="15" x14ac:dyDescent="0.25">
      <c r="B27" s="119"/>
      <c r="C27" s="120" t="s">
        <v>198</v>
      </c>
      <c r="D27" s="120"/>
      <c r="E27" s="120"/>
      <c r="F27" s="40"/>
      <c r="G27" s="166"/>
      <c r="H27" s="166" t="s">
        <v>175</v>
      </c>
      <c r="I27" s="166"/>
      <c r="J27" s="40"/>
      <c r="K27" s="40"/>
      <c r="L27" s="120"/>
    </row>
    <row r="28" spans="2:14" ht="15" x14ac:dyDescent="0.25">
      <c r="B28" s="119"/>
      <c r="C28" s="120" t="s">
        <v>184</v>
      </c>
      <c r="D28" s="120"/>
      <c r="E28" s="120"/>
      <c r="F28" s="9"/>
      <c r="G28" s="166"/>
      <c r="H28" s="166" t="s">
        <v>185</v>
      </c>
      <c r="I28" s="166"/>
      <c r="J28" s="9"/>
      <c r="K28" s="9"/>
      <c r="L28" s="120"/>
    </row>
    <row r="29" spans="2:14" ht="15" x14ac:dyDescent="0.25">
      <c r="B29" s="119"/>
      <c r="C29" s="119"/>
      <c r="D29" s="119"/>
      <c r="E29" s="119"/>
      <c r="F29" s="119"/>
      <c r="G29" s="195"/>
      <c r="H29" s="195"/>
      <c r="I29" s="195"/>
      <c r="J29" s="119"/>
      <c r="K29" s="119"/>
      <c r="L29" s="119"/>
    </row>
  </sheetData>
  <mergeCells count="4">
    <mergeCell ref="B5:L5"/>
    <mergeCell ref="E25:L25"/>
    <mergeCell ref="B13:L13"/>
    <mergeCell ref="B15:L15"/>
  </mergeCells>
  <printOptions horizontalCentered="1"/>
  <pageMargins left="0.19685039370078741" right="0" top="0.39370078740157483" bottom="0" header="0.23622047244094491" footer="0"/>
  <pageSetup paperSize="5" scale="5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834D5E"/>
  </sheetPr>
  <dimension ref="B3:P27"/>
  <sheetViews>
    <sheetView topLeftCell="A4" zoomScale="89" zoomScaleNormal="89" zoomScalePageLayoutView="85" workbookViewId="0">
      <selection activeCell="F11" sqref="F11"/>
    </sheetView>
  </sheetViews>
  <sheetFormatPr baseColWidth="10" defaultRowHeight="12.75" x14ac:dyDescent="0.2"/>
  <cols>
    <col min="1" max="1" width="8" style="11" customWidth="1"/>
    <col min="2" max="2" width="4" style="11" customWidth="1"/>
    <col min="3" max="3" width="16.7109375" style="11" customWidth="1"/>
    <col min="4" max="4" width="14.28515625" style="11" customWidth="1"/>
    <col min="5" max="5" width="13.85546875" style="11" customWidth="1"/>
    <col min="6" max="6" width="15.5703125" style="11" customWidth="1"/>
    <col min="7" max="7" width="12" style="56" hidden="1" customWidth="1"/>
    <col min="8" max="9" width="12" style="56" customWidth="1"/>
    <col min="10" max="10" width="16.7109375" style="11" customWidth="1"/>
    <col min="11" max="11" width="15.85546875" style="11" customWidth="1"/>
    <col min="12" max="12" width="25.140625" style="11" customWidth="1"/>
    <col min="13" max="16384" width="11.42578125" style="11"/>
  </cols>
  <sheetData>
    <row r="3" spans="2:16" x14ac:dyDescent="0.2">
      <c r="E3" s="9" t="str">
        <f>'CENTRO DE FORMACION '!E2</f>
        <v>PLANILLA DE SUELDO MES FEBRERO 2019</v>
      </c>
    </row>
    <row r="4" spans="2:16" ht="16.5" thickBot="1" x14ac:dyDescent="0.3">
      <c r="B4" s="98"/>
      <c r="C4" s="99"/>
      <c r="D4" s="99"/>
      <c r="E4" s="99"/>
      <c r="F4" s="50"/>
      <c r="G4" s="101"/>
      <c r="H4" s="101"/>
      <c r="I4" s="101"/>
      <c r="J4" s="100"/>
      <c r="L4" s="56"/>
      <c r="M4" s="41"/>
      <c r="N4" s="6"/>
    </row>
    <row r="5" spans="2:16" s="111" customFormat="1" ht="83.25" customHeight="1" thickBot="1" x14ac:dyDescent="0.3">
      <c r="B5" s="143" t="s">
        <v>14</v>
      </c>
      <c r="C5" s="146" t="s">
        <v>1</v>
      </c>
      <c r="D5" s="144" t="s">
        <v>22</v>
      </c>
      <c r="E5" s="144" t="s">
        <v>2</v>
      </c>
      <c r="F5" s="144" t="s">
        <v>17</v>
      </c>
      <c r="G5" s="144" t="s">
        <v>60</v>
      </c>
      <c r="H5" s="144" t="s">
        <v>21</v>
      </c>
      <c r="I5" s="144" t="s">
        <v>4</v>
      </c>
      <c r="J5" s="144" t="s">
        <v>26</v>
      </c>
      <c r="K5" s="144" t="s">
        <v>27</v>
      </c>
      <c r="L5" s="145" t="s">
        <v>8</v>
      </c>
      <c r="M5" s="88"/>
      <c r="N5" s="88"/>
      <c r="O5" s="88"/>
    </row>
    <row r="6" spans="2:16" s="55" customFormat="1" ht="20.25" customHeight="1" thickBot="1" x14ac:dyDescent="0.25">
      <c r="B6" s="945" t="s">
        <v>40</v>
      </c>
      <c r="C6" s="946"/>
      <c r="D6" s="946"/>
      <c r="E6" s="946"/>
      <c r="F6" s="946"/>
      <c r="G6" s="946"/>
      <c r="H6" s="946"/>
      <c r="I6" s="946"/>
      <c r="J6" s="946"/>
      <c r="K6" s="946"/>
      <c r="L6" s="947"/>
      <c r="M6" s="369"/>
      <c r="N6" s="369"/>
      <c r="O6" s="370"/>
    </row>
    <row r="7" spans="2:16" s="55" customFormat="1" ht="45" customHeight="1" x14ac:dyDescent="0.2">
      <c r="B7" s="209">
        <v>1</v>
      </c>
      <c r="C7" s="390" t="s">
        <v>84</v>
      </c>
      <c r="D7" s="183">
        <v>420</v>
      </c>
      <c r="E7" s="200">
        <v>12.6</v>
      </c>
      <c r="F7" s="183">
        <v>0</v>
      </c>
      <c r="G7" s="241"/>
      <c r="H7" s="443">
        <v>30.45</v>
      </c>
      <c r="I7" s="443">
        <v>0</v>
      </c>
      <c r="J7" s="443">
        <f>SUM(E7:I7)</f>
        <v>43.05</v>
      </c>
      <c r="K7" s="241">
        <f>+D7-J7</f>
        <v>376.95</v>
      </c>
      <c r="L7" s="367"/>
      <c r="M7" s="369"/>
      <c r="N7" s="369"/>
      <c r="O7" s="370"/>
    </row>
    <row r="8" spans="2:16" s="55" customFormat="1" ht="59.25" customHeight="1" x14ac:dyDescent="0.2">
      <c r="B8" s="182">
        <v>2</v>
      </c>
      <c r="C8" s="387" t="s">
        <v>113</v>
      </c>
      <c r="D8" s="168">
        <v>350</v>
      </c>
      <c r="E8" s="196">
        <v>10.5</v>
      </c>
      <c r="F8" s="168">
        <v>25.38</v>
      </c>
      <c r="G8" s="148"/>
      <c r="H8" s="92">
        <v>0</v>
      </c>
      <c r="I8" s="92">
        <v>0</v>
      </c>
      <c r="J8" s="92">
        <f>SUM(E8:I8)</f>
        <v>35.879999999999995</v>
      </c>
      <c r="K8" s="148">
        <f>+D8-J8</f>
        <v>314.12</v>
      </c>
      <c r="L8" s="243"/>
      <c r="M8" s="369"/>
      <c r="N8" s="369"/>
      <c r="O8" s="370"/>
    </row>
    <row r="9" spans="2:16" s="55" customFormat="1" ht="63.75" customHeight="1" thickBot="1" x14ac:dyDescent="0.25">
      <c r="B9" s="419">
        <v>3</v>
      </c>
      <c r="C9" s="384" t="s">
        <v>156</v>
      </c>
      <c r="D9" s="417">
        <v>421</v>
      </c>
      <c r="E9" s="420">
        <v>12.63</v>
      </c>
      <c r="F9" s="417">
        <v>30.52</v>
      </c>
      <c r="G9" s="239"/>
      <c r="H9" s="415">
        <v>0</v>
      </c>
      <c r="I9" s="415">
        <v>0</v>
      </c>
      <c r="J9" s="415">
        <f>SUM(E9:I9)</f>
        <v>43.15</v>
      </c>
      <c r="K9" s="239">
        <f>+D9-J9</f>
        <v>377.85</v>
      </c>
      <c r="L9" s="240"/>
      <c r="M9" s="371"/>
      <c r="N9" s="371"/>
      <c r="O9" s="372"/>
      <c r="P9" s="372"/>
    </row>
    <row r="10" spans="2:16" s="55" customFormat="1" ht="19.5" customHeight="1" thickBot="1" x14ac:dyDescent="0.25">
      <c r="B10" s="942" t="s">
        <v>73</v>
      </c>
      <c r="C10" s="943"/>
      <c r="D10" s="943"/>
      <c r="E10" s="943"/>
      <c r="F10" s="943"/>
      <c r="G10" s="943"/>
      <c r="H10" s="943"/>
      <c r="I10" s="943"/>
      <c r="J10" s="943"/>
      <c r="K10" s="943"/>
      <c r="L10" s="944"/>
      <c r="M10" s="369"/>
      <c r="N10" s="369"/>
      <c r="O10" s="370"/>
    </row>
    <row r="11" spans="2:16" s="55" customFormat="1" ht="65.25" customHeight="1" thickBot="1" x14ac:dyDescent="0.25">
      <c r="B11" s="290">
        <v>4</v>
      </c>
      <c r="C11" s="399" t="s">
        <v>115</v>
      </c>
      <c r="D11" s="400">
        <v>800</v>
      </c>
      <c r="E11" s="260">
        <v>24</v>
      </c>
      <c r="F11" s="273">
        <v>58</v>
      </c>
      <c r="G11" s="270"/>
      <c r="H11" s="270">
        <v>0</v>
      </c>
      <c r="I11" s="275">
        <v>42.27</v>
      </c>
      <c r="J11" s="270">
        <f>SUM(E11:I11)</f>
        <v>124.27000000000001</v>
      </c>
      <c r="K11" s="270">
        <f>+D11-J11</f>
        <v>675.73</v>
      </c>
      <c r="L11" s="297"/>
      <c r="M11" s="369"/>
      <c r="N11" s="369"/>
      <c r="O11" s="370"/>
    </row>
    <row r="12" spans="2:16" ht="25.5" customHeight="1" thickBot="1" x14ac:dyDescent="0.3">
      <c r="B12" s="234"/>
      <c r="C12" s="816"/>
      <c r="D12" s="293">
        <f>SUM(D7:D11)</f>
        <v>1991</v>
      </c>
      <c r="E12" s="293">
        <f>SUM(E7:E11)</f>
        <v>59.730000000000004</v>
      </c>
      <c r="F12" s="293">
        <f>SUM(F7:F11)</f>
        <v>113.9</v>
      </c>
      <c r="G12" s="293">
        <f t="shared" ref="E12:I12" si="0">SUM(G7:G11)</f>
        <v>0</v>
      </c>
      <c r="H12" s="293">
        <f>SUM(H7:H11)</f>
        <v>30.45</v>
      </c>
      <c r="I12" s="293">
        <f>SUM(I7:I11)</f>
        <v>42.27</v>
      </c>
      <c r="J12" s="293">
        <f>SUM(J7:J11)</f>
        <v>246.35</v>
      </c>
      <c r="K12" s="293">
        <f>SUM(K7:K11)</f>
        <v>1744.65</v>
      </c>
      <c r="L12" s="235" t="s">
        <v>62</v>
      </c>
      <c r="M12" s="7"/>
    </row>
    <row r="13" spans="2:16" ht="25.5" customHeight="1" x14ac:dyDescent="0.25">
      <c r="B13" s="43"/>
      <c r="C13" s="310"/>
      <c r="D13" s="311"/>
      <c r="E13" s="311"/>
      <c r="F13" s="311"/>
      <c r="G13" s="311"/>
      <c r="H13" s="311"/>
      <c r="I13" s="311"/>
      <c r="J13" s="311"/>
      <c r="K13" s="311"/>
      <c r="L13" s="312"/>
      <c r="M13" s="7"/>
    </row>
    <row r="14" spans="2:16" ht="21" customHeight="1" x14ac:dyDescent="0.25">
      <c r="B14" s="43"/>
      <c r="C14" s="1009" t="str">
        <f>'CENTRO DE FORMACION '!C22</f>
        <v>SR. HERNAN TORRES ROMERO</v>
      </c>
      <c r="D14" s="1007"/>
      <c r="E14" s="1007"/>
      <c r="F14" s="1007" t="str">
        <f>'CENTRO DE FORMACION '!F22</f>
        <v>LICDO. NAHIN ARNELGE FERRUFINO BENITEZ</v>
      </c>
      <c r="G14" s="311"/>
      <c r="H14" s="311"/>
      <c r="I14" s="311"/>
      <c r="J14" s="1008"/>
      <c r="K14" s="1007" t="s">
        <v>171</v>
      </c>
      <c r="L14" s="312"/>
      <c r="M14" s="7"/>
    </row>
    <row r="15" spans="2:16" ht="21" customHeight="1" x14ac:dyDescent="0.25">
      <c r="B15" s="43"/>
      <c r="C15" s="1009" t="str">
        <f>'CENTRO DE FORMACION '!C23</f>
        <v>SINDICO MPAL</v>
      </c>
      <c r="D15" s="1007"/>
      <c r="E15" s="1007"/>
      <c r="F15" s="1007" t="str">
        <f>'CENTRO DE FORMACION '!F23</f>
        <v>ALCALDE MUNICIPAL</v>
      </c>
      <c r="G15" s="311"/>
      <c r="H15" s="311"/>
      <c r="I15" s="311"/>
      <c r="J15" s="1008" t="s">
        <v>199</v>
      </c>
      <c r="K15" s="311"/>
      <c r="L15" s="312"/>
      <c r="M15" s="7"/>
    </row>
    <row r="16" spans="2:16" ht="21" customHeight="1" x14ac:dyDescent="0.25">
      <c r="B16" s="43"/>
      <c r="C16" s="1009"/>
      <c r="D16" s="1007"/>
      <c r="E16" s="1007"/>
      <c r="F16" s="1007"/>
      <c r="G16" s="311"/>
      <c r="H16" s="311"/>
      <c r="I16" s="311"/>
      <c r="J16" s="311"/>
      <c r="K16" s="311"/>
      <c r="L16" s="312"/>
      <c r="M16" s="7"/>
    </row>
    <row r="17" spans="2:13" ht="23.25" customHeight="1" x14ac:dyDescent="0.25">
      <c r="B17" s="43"/>
      <c r="C17" s="1010" t="s">
        <v>183</v>
      </c>
      <c r="D17" s="1011"/>
      <c r="E17" s="1011" t="s">
        <v>200</v>
      </c>
      <c r="F17" s="1011"/>
      <c r="G17" s="59"/>
      <c r="H17" s="59"/>
      <c r="I17" s="59"/>
      <c r="J17" s="51"/>
      <c r="K17" s="51"/>
      <c r="L17" s="42"/>
    </row>
    <row r="18" spans="2:13" s="80" customFormat="1" ht="19.5" customHeight="1" x14ac:dyDescent="0.25">
      <c r="B18" s="81"/>
      <c r="C18" s="1010" t="s">
        <v>184</v>
      </c>
      <c r="D18" s="1011"/>
      <c r="E18" s="1011" t="s">
        <v>196</v>
      </c>
      <c r="F18" s="1011"/>
      <c r="G18" s="83"/>
      <c r="H18" s="83"/>
      <c r="I18" s="83"/>
      <c r="J18" s="82"/>
      <c r="K18" s="82"/>
      <c r="L18" s="84"/>
    </row>
    <row r="19" spans="2:13" s="80" customFormat="1" x14ac:dyDescent="0.2">
      <c r="F19" s="40"/>
      <c r="G19" s="40"/>
    </row>
    <row r="20" spans="2:13" s="80" customFormat="1" x14ac:dyDescent="0.2">
      <c r="F20" s="40"/>
      <c r="G20" s="40"/>
    </row>
    <row r="21" spans="2:13" s="80" customFormat="1" ht="15" x14ac:dyDescent="0.25">
      <c r="B21" s="120"/>
      <c r="C21" s="40"/>
      <c r="D21" s="194"/>
      <c r="E21" s="194"/>
      <c r="F21" s="194"/>
      <c r="G21" s="365"/>
      <c r="H21" s="365"/>
      <c r="I21" s="166"/>
      <c r="J21" s="166"/>
      <c r="K21" s="40"/>
      <c r="L21" s="166"/>
      <c r="M21" s="166"/>
    </row>
    <row r="22" spans="2:13" s="80" customFormat="1" ht="15" x14ac:dyDescent="0.25">
      <c r="B22" s="120"/>
      <c r="C22" s="40"/>
      <c r="D22" s="194"/>
      <c r="E22" s="194"/>
      <c r="F22" s="40"/>
      <c r="G22" s="340"/>
      <c r="H22" s="340"/>
      <c r="I22" s="166"/>
      <c r="M22" s="166"/>
    </row>
    <row r="23" spans="2:13" s="80" customFormat="1" ht="15.75" customHeight="1" x14ac:dyDescent="0.25">
      <c r="B23" s="120"/>
      <c r="C23" s="194"/>
      <c r="D23" s="194"/>
      <c r="E23" s="366"/>
      <c r="F23" s="366"/>
      <c r="G23" s="366"/>
      <c r="H23" s="366"/>
      <c r="I23" s="366"/>
      <c r="M23" s="166"/>
    </row>
    <row r="24" spans="2:13" s="80" customFormat="1" ht="15" x14ac:dyDescent="0.25">
      <c r="B24" s="119"/>
      <c r="C24" s="119"/>
      <c r="D24" s="119"/>
      <c r="E24" s="119"/>
      <c r="F24" s="119"/>
      <c r="G24" s="267"/>
      <c r="H24" s="340"/>
      <c r="I24" s="267"/>
      <c r="L24" s="86"/>
    </row>
    <row r="25" spans="2:13" s="80" customFormat="1" ht="15" x14ac:dyDescent="0.25">
      <c r="B25" s="119"/>
      <c r="C25" s="119"/>
      <c r="D25" s="119"/>
      <c r="E25" s="119"/>
      <c r="G25" s="166"/>
      <c r="H25" s="166"/>
      <c r="I25" s="166"/>
      <c r="L25" s="119"/>
    </row>
    <row r="26" spans="2:13" ht="15" x14ac:dyDescent="0.25">
      <c r="B26" s="119"/>
      <c r="C26" s="119"/>
      <c r="D26" s="119"/>
      <c r="E26" s="119"/>
      <c r="G26" s="166"/>
      <c r="H26" s="166"/>
      <c r="I26" s="166"/>
      <c r="L26" s="119"/>
    </row>
    <row r="27" spans="2:13" ht="15" x14ac:dyDescent="0.25">
      <c r="B27" s="119"/>
      <c r="C27" s="119"/>
      <c r="D27" s="119"/>
      <c r="E27" s="119"/>
      <c r="F27" s="119"/>
      <c r="G27" s="195"/>
      <c r="H27" s="195"/>
      <c r="I27" s="195"/>
      <c r="J27" s="119"/>
      <c r="K27" s="119"/>
      <c r="L27" s="119"/>
    </row>
  </sheetData>
  <mergeCells count="2">
    <mergeCell ref="B10:L10"/>
    <mergeCell ref="B6:L6"/>
  </mergeCells>
  <printOptions horizontalCentered="1"/>
  <pageMargins left="0.19685039370078741" right="0" top="0.39370078740157483" bottom="0" header="0.23622047244094491" footer="0"/>
  <pageSetup paperSize="5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B2:P31"/>
  <sheetViews>
    <sheetView topLeftCell="A7" zoomScale="70" zoomScaleNormal="70" workbookViewId="0">
      <selection activeCell="C10" sqref="C10"/>
    </sheetView>
  </sheetViews>
  <sheetFormatPr baseColWidth="10" defaultRowHeight="12.75" x14ac:dyDescent="0.2"/>
  <cols>
    <col min="1" max="1" width="4.28515625" style="12" customWidth="1"/>
    <col min="2" max="2" width="5.28515625" style="12" customWidth="1"/>
    <col min="3" max="3" width="26.5703125" style="12" customWidth="1"/>
    <col min="4" max="4" width="15.140625" style="12" customWidth="1"/>
    <col min="5" max="5" width="13.5703125" style="12" customWidth="1"/>
    <col min="6" max="6" width="14.28515625" style="12" customWidth="1"/>
    <col min="7" max="7" width="15" style="12" customWidth="1"/>
    <col min="8" max="8" width="13.85546875" style="12" customWidth="1"/>
    <col min="9" max="9" width="19" style="12" hidden="1" customWidth="1"/>
    <col min="10" max="10" width="14.7109375" style="12" customWidth="1"/>
    <col min="11" max="11" width="19" style="12" customWidth="1"/>
    <col min="12" max="12" width="18.85546875" style="12" customWidth="1"/>
    <col min="13" max="13" width="17.7109375" style="12" customWidth="1"/>
    <col min="14" max="16384" width="11.42578125" style="12"/>
  </cols>
  <sheetData>
    <row r="2" spans="2:13" ht="34.5" customHeight="1" x14ac:dyDescent="0.2">
      <c r="E2" s="9" t="str">
        <f>'GESTION T.'!E3</f>
        <v>PLANILLA DE SUELDO MES FEBRERO 2019</v>
      </c>
    </row>
    <row r="3" spans="2:13" ht="13.5" thickBot="1" x14ac:dyDescent="0.25"/>
    <row r="4" spans="2:13" ht="52.5" customHeight="1" thickBot="1" x14ac:dyDescent="0.25">
      <c r="B4" s="61" t="s">
        <v>14</v>
      </c>
      <c r="C4" s="63" t="s">
        <v>29</v>
      </c>
      <c r="D4" s="63" t="s">
        <v>15</v>
      </c>
      <c r="E4" s="62" t="s">
        <v>16</v>
      </c>
      <c r="F4" s="63" t="s">
        <v>17</v>
      </c>
      <c r="G4" s="63" t="s">
        <v>21</v>
      </c>
      <c r="H4" s="63" t="s">
        <v>11</v>
      </c>
      <c r="I4" s="85" t="s">
        <v>33</v>
      </c>
      <c r="J4" s="85" t="s">
        <v>4</v>
      </c>
      <c r="K4" s="63" t="s">
        <v>18</v>
      </c>
      <c r="L4" s="63" t="s">
        <v>19</v>
      </c>
      <c r="M4" s="95" t="s">
        <v>20</v>
      </c>
    </row>
    <row r="5" spans="2:13" s="342" customFormat="1" ht="32.25" customHeight="1" thickBot="1" x14ac:dyDescent="0.25">
      <c r="B5" s="948" t="s">
        <v>146</v>
      </c>
      <c r="C5" s="949"/>
      <c r="D5" s="751">
        <f>SUM(D6:D8)</f>
        <v>2990</v>
      </c>
      <c r="E5" s="751">
        <f>SUM(E6:E8)</f>
        <v>70.5</v>
      </c>
      <c r="F5" s="751">
        <f>SUM(F6:F8)</f>
        <v>216.78</v>
      </c>
      <c r="G5" s="751">
        <f t="shared" ref="D5:J5" si="0">SUM(G6:G8)</f>
        <v>0</v>
      </c>
      <c r="H5" s="751">
        <f t="shared" si="0"/>
        <v>0</v>
      </c>
      <c r="I5" s="751">
        <f t="shared" si="0"/>
        <v>0</v>
      </c>
      <c r="J5" s="751">
        <f>SUM(J6:J8)</f>
        <v>239.62</v>
      </c>
      <c r="K5" s="751">
        <f>SUM(K6:K8)</f>
        <v>526.9</v>
      </c>
      <c r="L5" s="751">
        <f>+D5-K5</f>
        <v>2463.1</v>
      </c>
      <c r="M5" s="750"/>
    </row>
    <row r="6" spans="2:13" ht="41.25" customHeight="1" x14ac:dyDescent="0.2">
      <c r="B6" s="765">
        <v>1</v>
      </c>
      <c r="C6" s="764" t="s">
        <v>145</v>
      </c>
      <c r="D6" s="763">
        <v>1500</v>
      </c>
      <c r="E6" s="761">
        <v>30</v>
      </c>
      <c r="F6" s="761">
        <v>108.75</v>
      </c>
      <c r="G6" s="761">
        <v>0</v>
      </c>
      <c r="H6" s="761">
        <v>0</v>
      </c>
      <c r="I6" s="761"/>
      <c r="J6" s="762">
        <v>153.19999999999999</v>
      </c>
      <c r="K6" s="761">
        <f>SUM(E6:J6)</f>
        <v>291.95</v>
      </c>
      <c r="L6" s="761">
        <f>+D6-K6</f>
        <v>1208.05</v>
      </c>
      <c r="M6" s="760"/>
    </row>
    <row r="7" spans="2:13" ht="41.25" customHeight="1" x14ac:dyDescent="0.2">
      <c r="B7" s="269">
        <v>2</v>
      </c>
      <c r="C7" s="377" t="s">
        <v>144</v>
      </c>
      <c r="D7" s="759">
        <v>1140</v>
      </c>
      <c r="E7" s="757">
        <v>30</v>
      </c>
      <c r="F7" s="757">
        <v>82.65</v>
      </c>
      <c r="G7" s="757">
        <v>0</v>
      </c>
      <c r="H7" s="757">
        <v>0</v>
      </c>
      <c r="I7" s="757"/>
      <c r="J7" s="758">
        <v>86.42</v>
      </c>
      <c r="K7" s="757">
        <f>SUM(E7:J7)</f>
        <v>199.07</v>
      </c>
      <c r="L7" s="757">
        <f>+D7-K7</f>
        <v>940.93000000000006</v>
      </c>
      <c r="M7" s="756"/>
    </row>
    <row r="8" spans="2:13" ht="41.25" customHeight="1" thickBot="1" x14ac:dyDescent="0.25">
      <c r="B8" s="155">
        <v>3</v>
      </c>
      <c r="C8" s="755" t="s">
        <v>143</v>
      </c>
      <c r="D8" s="754">
        <v>350</v>
      </c>
      <c r="E8" s="753">
        <v>10.5</v>
      </c>
      <c r="F8" s="753">
        <v>25.38</v>
      </c>
      <c r="G8" s="753">
        <v>0</v>
      </c>
      <c r="H8" s="753">
        <v>0</v>
      </c>
      <c r="I8" s="753">
        <v>0</v>
      </c>
      <c r="J8" s="753">
        <v>0</v>
      </c>
      <c r="K8" s="753">
        <f>SUM(E8:J8)</f>
        <v>35.879999999999995</v>
      </c>
      <c r="L8" s="753">
        <f>+D8-K8</f>
        <v>314.12</v>
      </c>
      <c r="M8" s="752"/>
    </row>
    <row r="9" spans="2:13" ht="30.75" customHeight="1" thickBot="1" x14ac:dyDescent="0.25">
      <c r="B9" s="948" t="s">
        <v>142</v>
      </c>
      <c r="C9" s="949"/>
      <c r="D9" s="751">
        <f>D10</f>
        <v>700</v>
      </c>
      <c r="E9" s="751">
        <f t="shared" ref="D9:J9" si="1">E10</f>
        <v>21</v>
      </c>
      <c r="F9" s="751">
        <f t="shared" si="1"/>
        <v>50.75</v>
      </c>
      <c r="G9" s="751">
        <f t="shared" si="1"/>
        <v>0</v>
      </c>
      <c r="H9" s="751">
        <f t="shared" si="1"/>
        <v>0</v>
      </c>
      <c r="I9" s="751">
        <f t="shared" si="1"/>
        <v>0</v>
      </c>
      <c r="J9" s="751">
        <f t="shared" si="1"/>
        <v>33.299999999999997</v>
      </c>
      <c r="K9" s="751">
        <f>K10</f>
        <v>105.05</v>
      </c>
      <c r="L9" s="751">
        <f>L10</f>
        <v>594.95000000000005</v>
      </c>
      <c r="M9" s="750"/>
    </row>
    <row r="10" spans="2:13" ht="50.25" customHeight="1" thickBot="1" x14ac:dyDescent="0.25">
      <c r="B10" s="749">
        <v>4</v>
      </c>
      <c r="C10" s="748" t="s">
        <v>141</v>
      </c>
      <c r="D10" s="747">
        <v>700</v>
      </c>
      <c r="E10" s="746">
        <v>21</v>
      </c>
      <c r="F10" s="746">
        <v>50.75</v>
      </c>
      <c r="G10" s="746">
        <v>0</v>
      </c>
      <c r="H10" s="743">
        <v>0</v>
      </c>
      <c r="I10" s="745"/>
      <c r="J10" s="744">
        <v>33.299999999999997</v>
      </c>
      <c r="K10" s="743">
        <f>SUM(E10:J10)</f>
        <v>105.05</v>
      </c>
      <c r="L10" s="743">
        <f>+D10-K10</f>
        <v>594.95000000000005</v>
      </c>
      <c r="M10" s="742"/>
    </row>
    <row r="11" spans="2:13" ht="25.5" customHeight="1" thickBot="1" x14ac:dyDescent="0.25">
      <c r="B11" s="950" t="s">
        <v>140</v>
      </c>
      <c r="C11" s="951"/>
      <c r="D11" s="741">
        <f>D12</f>
        <v>315</v>
      </c>
      <c r="E11" s="741">
        <f t="shared" ref="D11:L11" si="2">E12</f>
        <v>9.4499999999999993</v>
      </c>
      <c r="F11" s="741">
        <f t="shared" si="2"/>
        <v>0</v>
      </c>
      <c r="G11" s="741">
        <f t="shared" si="2"/>
        <v>0</v>
      </c>
      <c r="H11" s="741">
        <f t="shared" si="2"/>
        <v>18.899999999999999</v>
      </c>
      <c r="I11" s="741">
        <f t="shared" si="2"/>
        <v>0</v>
      </c>
      <c r="J11" s="741">
        <f t="shared" si="2"/>
        <v>0</v>
      </c>
      <c r="K11" s="741">
        <f t="shared" si="2"/>
        <v>28.349999999999998</v>
      </c>
      <c r="L11" s="741">
        <f t="shared" si="2"/>
        <v>286.64999999999998</v>
      </c>
      <c r="M11" s="740"/>
    </row>
    <row r="12" spans="2:13" ht="40.5" customHeight="1" thickBot="1" x14ac:dyDescent="0.25">
      <c r="B12" s="739">
        <v>5</v>
      </c>
      <c r="C12" s="738" t="s">
        <v>51</v>
      </c>
      <c r="D12" s="737">
        <v>315</v>
      </c>
      <c r="E12" s="736">
        <v>9.4499999999999993</v>
      </c>
      <c r="F12" s="736">
        <v>0</v>
      </c>
      <c r="G12" s="736">
        <v>0</v>
      </c>
      <c r="H12" s="720">
        <v>18.899999999999999</v>
      </c>
      <c r="I12" s="735"/>
      <c r="J12" s="734">
        <v>0</v>
      </c>
      <c r="K12" s="720">
        <f>SUM(E12:J12)</f>
        <v>28.349999999999998</v>
      </c>
      <c r="L12" s="720">
        <f>+D12-K12</f>
        <v>286.64999999999998</v>
      </c>
      <c r="M12" s="719"/>
    </row>
    <row r="13" spans="2:13" ht="28.5" customHeight="1" thickBot="1" x14ac:dyDescent="0.25">
      <c r="B13" s="950" t="s">
        <v>139</v>
      </c>
      <c r="C13" s="951"/>
      <c r="D13" s="733">
        <f>+D14</f>
        <v>600</v>
      </c>
      <c r="E13" s="733">
        <f t="shared" ref="D13:L13" si="3">+E14</f>
        <v>18</v>
      </c>
      <c r="F13" s="733">
        <f t="shared" si="3"/>
        <v>0</v>
      </c>
      <c r="G13" s="733">
        <f t="shared" si="3"/>
        <v>43.5</v>
      </c>
      <c r="H13" s="733">
        <f t="shared" si="3"/>
        <v>0</v>
      </c>
      <c r="I13" s="733">
        <f t="shared" si="3"/>
        <v>0</v>
      </c>
      <c r="J13" s="733">
        <f t="shared" si="3"/>
        <v>24.32</v>
      </c>
      <c r="K13" s="733">
        <f t="shared" si="3"/>
        <v>85.82</v>
      </c>
      <c r="L13" s="733">
        <f t="shared" si="3"/>
        <v>514.18000000000006</v>
      </c>
      <c r="M13" s="732"/>
    </row>
    <row r="14" spans="2:13" ht="43.5" customHeight="1" thickBot="1" x14ac:dyDescent="0.25">
      <c r="B14" s="724">
        <v>6</v>
      </c>
      <c r="C14" s="731" t="s">
        <v>138</v>
      </c>
      <c r="D14" s="730">
        <v>600</v>
      </c>
      <c r="E14" s="730">
        <v>18</v>
      </c>
      <c r="F14" s="730">
        <v>0</v>
      </c>
      <c r="G14" s="730">
        <v>43.5</v>
      </c>
      <c r="H14" s="730">
        <v>0</v>
      </c>
      <c r="I14" s="730"/>
      <c r="J14" s="729">
        <v>24.32</v>
      </c>
      <c r="K14" s="728">
        <f>SUM(E14:J14)</f>
        <v>85.82</v>
      </c>
      <c r="L14" s="728">
        <f>+D14-K14</f>
        <v>514.18000000000006</v>
      </c>
      <c r="M14" s="727"/>
    </row>
    <row r="15" spans="2:13" ht="29.25" customHeight="1" thickBot="1" x14ac:dyDescent="0.25">
      <c r="B15" s="952" t="s">
        <v>137</v>
      </c>
      <c r="C15" s="952"/>
      <c r="D15" s="726">
        <f>+D16</f>
        <v>700</v>
      </c>
      <c r="E15" s="726">
        <f t="shared" ref="D15:L15" si="4">+E16</f>
        <v>21</v>
      </c>
      <c r="F15" s="726">
        <f t="shared" si="4"/>
        <v>50.75</v>
      </c>
      <c r="G15" s="726">
        <f t="shared" si="4"/>
        <v>0</v>
      </c>
      <c r="H15" s="726">
        <f t="shared" si="4"/>
        <v>0</v>
      </c>
      <c r="I15" s="726">
        <f t="shared" si="4"/>
        <v>0</v>
      </c>
      <c r="J15" s="726">
        <f t="shared" si="4"/>
        <v>33.299999999999997</v>
      </c>
      <c r="K15" s="726">
        <f t="shared" si="4"/>
        <v>105.05</v>
      </c>
      <c r="L15" s="726">
        <f t="shared" si="4"/>
        <v>594.95000000000005</v>
      </c>
      <c r="M15" s="725"/>
    </row>
    <row r="16" spans="2:13" ht="45" customHeight="1" thickBot="1" x14ac:dyDescent="0.25">
      <c r="B16" s="724">
        <v>7</v>
      </c>
      <c r="C16" s="723" t="s">
        <v>136</v>
      </c>
      <c r="D16" s="722">
        <v>700</v>
      </c>
      <c r="E16" s="722">
        <v>21</v>
      </c>
      <c r="F16" s="722">
        <v>50.75</v>
      </c>
      <c r="G16" s="722">
        <v>0</v>
      </c>
      <c r="H16" s="722">
        <v>0</v>
      </c>
      <c r="I16" s="722"/>
      <c r="J16" s="721">
        <v>33.299999999999997</v>
      </c>
      <c r="K16" s="720">
        <f>SUM(E16:J16)</f>
        <v>105.05</v>
      </c>
      <c r="L16" s="720">
        <f>+D16-K16</f>
        <v>594.95000000000005</v>
      </c>
      <c r="M16" s="719"/>
    </row>
    <row r="17" spans="2:16" ht="35.25" customHeight="1" thickBot="1" x14ac:dyDescent="0.25">
      <c r="B17" s="917" t="s">
        <v>9</v>
      </c>
      <c r="C17" s="918"/>
      <c r="D17" s="718">
        <f>+D5+D9+D11+D13+D15</f>
        <v>5305</v>
      </c>
      <c r="E17" s="718">
        <f>+E5+E9+E11+E13+E15</f>
        <v>139.94999999999999</v>
      </c>
      <c r="F17" s="718">
        <f>+F5+F9+F11+F13+F15</f>
        <v>318.27999999999997</v>
      </c>
      <c r="G17" s="718">
        <f>+G5+G9+G11+G13+G15</f>
        <v>43.5</v>
      </c>
      <c r="H17" s="718">
        <f>+H5+H9+H11+H13+H15</f>
        <v>18.899999999999999</v>
      </c>
      <c r="I17" s="718">
        <f t="shared" ref="E17:L17" si="5">+I5+I9+I11+I13+I15</f>
        <v>0</v>
      </c>
      <c r="J17" s="718">
        <f>+J5+J9+J11+J13+J15</f>
        <v>330.54</v>
      </c>
      <c r="K17" s="718">
        <f>+K5+K9+K11+K13+K15</f>
        <v>851.16999999999985</v>
      </c>
      <c r="L17" s="718">
        <f>+L5+L9+L11+L13+L15</f>
        <v>4453.83</v>
      </c>
      <c r="M17" s="717" t="s">
        <v>57</v>
      </c>
    </row>
    <row r="18" spans="2:16" x14ac:dyDescent="0.2">
      <c r="B18" s="22"/>
      <c r="C18" s="678"/>
      <c r="D18" s="25"/>
      <c r="E18" s="25"/>
      <c r="F18" s="25"/>
      <c r="G18" s="25"/>
      <c r="H18" s="25"/>
      <c r="I18" s="25"/>
      <c r="J18" s="25"/>
      <c r="K18" s="25"/>
      <c r="L18" s="25"/>
      <c r="M18" s="23"/>
    </row>
    <row r="19" spans="2:16" x14ac:dyDescent="0.2">
      <c r="B19" s="22"/>
      <c r="C19" s="678"/>
      <c r="D19" s="25"/>
      <c r="E19" s="25"/>
      <c r="F19" s="25"/>
      <c r="G19" s="25"/>
      <c r="H19" s="25"/>
      <c r="I19" s="25"/>
      <c r="J19" s="25"/>
      <c r="K19" s="25"/>
      <c r="L19" s="25"/>
      <c r="M19" s="23"/>
    </row>
    <row r="20" spans="2:16" x14ac:dyDescent="0.2">
      <c r="B20" s="22"/>
      <c r="C20" s="683"/>
      <c r="D20" s="684"/>
      <c r="E20" s="684"/>
      <c r="F20" s="684"/>
      <c r="G20" s="684"/>
      <c r="H20" s="684"/>
      <c r="I20" s="684"/>
      <c r="J20" s="684"/>
      <c r="K20" s="684"/>
      <c r="L20" s="684"/>
      <c r="M20" s="683"/>
    </row>
    <row r="21" spans="2:16" x14ac:dyDescent="0.2">
      <c r="B21" s="22"/>
      <c r="C21" s="683"/>
      <c r="D21" s="684"/>
      <c r="E21" s="684"/>
      <c r="F21" s="684"/>
      <c r="G21" s="684"/>
      <c r="H21" s="684"/>
      <c r="I21" s="684"/>
      <c r="J21" s="684"/>
      <c r="K21" s="684"/>
      <c r="L21" s="684"/>
      <c r="M21" s="683"/>
    </row>
    <row r="22" spans="2:16" ht="15" x14ac:dyDescent="0.25">
      <c r="B22" s="677"/>
      <c r="C22" s="1012" t="str">
        <f>'GESTION T.'!C14</f>
        <v>SR. HERNAN TORRES ROMERO</v>
      </c>
      <c r="D22" s="1013"/>
      <c r="E22" s="1013"/>
      <c r="F22" s="1013" t="str">
        <f>'GESTION T.'!F14</f>
        <v>LICDO. NAHIN ARNELGE FERRUFINO BENITEZ</v>
      </c>
      <c r="G22" s="1013"/>
      <c r="H22" s="1013"/>
      <c r="I22" s="1013"/>
      <c r="J22" s="1013"/>
      <c r="K22" s="1013"/>
      <c r="L22" s="1013" t="str">
        <f>'GESTION T.'!K14</f>
        <v>LICDA. GLORIA ISABEL GONZALEZ VASQUEZ</v>
      </c>
      <c r="M22" s="1012"/>
    </row>
    <row r="23" spans="2:16" ht="15" x14ac:dyDescent="0.25">
      <c r="B23" s="677"/>
      <c r="C23" s="1012" t="str">
        <f>'GESTION T.'!C15</f>
        <v>SINDICO MPAL</v>
      </c>
      <c r="D23" s="1013"/>
      <c r="E23" s="1013"/>
      <c r="F23" s="1013" t="str">
        <f>'GESTION T.'!F15</f>
        <v>ALCALDE MUNICIPAL</v>
      </c>
      <c r="G23" s="1013"/>
      <c r="H23" s="1013"/>
      <c r="I23" s="1013"/>
      <c r="J23" s="1013"/>
      <c r="K23" s="1013"/>
      <c r="L23" s="1013" t="str">
        <f>'GESTION T.'!J15</f>
        <v>CONTADORA MUNICIPAL.</v>
      </c>
      <c r="M23" s="1012"/>
    </row>
    <row r="24" spans="2:16" ht="15" x14ac:dyDescent="0.25">
      <c r="B24" s="677"/>
      <c r="C24" s="1012"/>
      <c r="D24" s="1013"/>
      <c r="E24" s="1013"/>
      <c r="F24" s="1013"/>
      <c r="G24" s="1013"/>
      <c r="H24" s="1013"/>
      <c r="I24" s="1013"/>
      <c r="J24" s="1013"/>
      <c r="K24" s="1013"/>
      <c r="L24" s="1013"/>
      <c r="M24" s="1012"/>
      <c r="N24" s="9"/>
    </row>
    <row r="25" spans="2:16" ht="15" x14ac:dyDescent="0.25">
      <c r="B25" s="677"/>
      <c r="C25" s="1012"/>
      <c r="D25" s="1013"/>
      <c r="E25" s="1013"/>
      <c r="F25" s="1013"/>
      <c r="G25" s="1013"/>
      <c r="H25" s="1013"/>
      <c r="I25" s="1013"/>
      <c r="J25" s="1013"/>
      <c r="K25" s="1013"/>
      <c r="L25" s="1013"/>
      <c r="M25" s="1012"/>
      <c r="N25" s="9"/>
    </row>
    <row r="26" spans="2:16" ht="15" x14ac:dyDescent="0.25">
      <c r="B26" s="677"/>
      <c r="C26" s="1012" t="str">
        <f>'GESTION T.'!C17</f>
        <v>LICDA. CARINA PATRICIA FLORES</v>
      </c>
      <c r="D26" s="1013"/>
      <c r="E26" s="1013"/>
      <c r="F26" s="1013" t="str">
        <f>'GESTION T.'!E17</f>
        <v>SR. MARIO ALBERTO  DIAZ</v>
      </c>
      <c r="G26" s="1013"/>
      <c r="H26" s="1013"/>
      <c r="I26" s="1013"/>
      <c r="J26" s="1013"/>
      <c r="K26" s="1013"/>
      <c r="L26" s="1013"/>
      <c r="M26" s="1012"/>
      <c r="N26" s="9"/>
    </row>
    <row r="27" spans="2:16" ht="15" x14ac:dyDescent="0.25">
      <c r="B27" s="677"/>
      <c r="C27" s="1012" t="str">
        <f>'GESTION T.'!C18</f>
        <v>JEFA DE DESARROLLO HUMANO</v>
      </c>
      <c r="D27" s="1013"/>
      <c r="E27" s="1013"/>
      <c r="F27" s="1013" t="str">
        <f>'GESTION T.'!E18</f>
        <v>TESORERO MUNICIPAL</v>
      </c>
      <c r="G27" s="1013"/>
      <c r="H27" s="1013"/>
      <c r="I27" s="1013"/>
      <c r="J27" s="1013"/>
      <c r="K27" s="1013"/>
      <c r="L27" s="1013"/>
      <c r="M27" s="1012"/>
      <c r="N27" s="9"/>
    </row>
    <row r="28" spans="2:16" s="111" customFormat="1" ht="15.75" x14ac:dyDescent="0.25">
      <c r="N28" s="680"/>
      <c r="O28" s="682"/>
      <c r="P28" s="682"/>
    </row>
    <row r="29" spans="2:16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2:16" x14ac:dyDescent="0.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2:16" x14ac:dyDescent="0.2">
      <c r="B31" s="3"/>
      <c r="C31" s="3"/>
      <c r="D31" s="3"/>
      <c r="E31" s="3"/>
      <c r="F31" s="3"/>
      <c r="G31" s="3"/>
      <c r="H31" s="3"/>
      <c r="I31" s="3"/>
      <c r="J31" s="3"/>
    </row>
  </sheetData>
  <mergeCells count="6">
    <mergeCell ref="B17:C17"/>
    <mergeCell ref="B5:C5"/>
    <mergeCell ref="B9:C9"/>
    <mergeCell ref="B11:C11"/>
    <mergeCell ref="B13:C13"/>
    <mergeCell ref="B15:C15"/>
  </mergeCells>
  <printOptions horizontalCentered="1"/>
  <pageMargins left="0.59055118110236227" right="0" top="0.19685039370078741" bottom="3.937007874015748E-2" header="0.19685039370078741" footer="0"/>
  <pageSetup paperSize="5" scale="5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C0000"/>
  </sheetPr>
  <dimension ref="B3:O28"/>
  <sheetViews>
    <sheetView topLeftCell="A10" zoomScale="71" zoomScaleNormal="71" workbookViewId="0">
      <selection activeCell="C20" sqref="C20"/>
    </sheetView>
  </sheetViews>
  <sheetFormatPr baseColWidth="10" defaultRowHeight="12.75" x14ac:dyDescent="0.2"/>
  <cols>
    <col min="1" max="1" width="4.28515625" style="12" customWidth="1"/>
    <col min="2" max="2" width="5.28515625" style="12" customWidth="1"/>
    <col min="3" max="3" width="23.140625" style="12" customWidth="1"/>
    <col min="4" max="4" width="17.85546875" style="12" customWidth="1"/>
    <col min="5" max="5" width="16.140625" style="12" customWidth="1"/>
    <col min="6" max="6" width="18.42578125" style="12" customWidth="1"/>
    <col min="7" max="8" width="16.28515625" style="12" customWidth="1"/>
    <col min="9" max="9" width="16" style="12" customWidth="1"/>
    <col min="10" max="10" width="19" style="12" hidden="1" customWidth="1"/>
    <col min="11" max="11" width="18.140625" style="12" customWidth="1"/>
    <col min="12" max="12" width="19.5703125" style="12" customWidth="1"/>
    <col min="13" max="13" width="29.7109375" style="12" customWidth="1"/>
    <col min="14" max="16384" width="11.42578125" style="12"/>
  </cols>
  <sheetData>
    <row r="3" spans="2:15" ht="15.75" x14ac:dyDescent="0.25">
      <c r="D3" s="436" t="str">
        <f>'UNIDAD JURIDICA'!E2</f>
        <v>PLANILLA DE SUELDO MES FEBRERO 2019</v>
      </c>
    </row>
    <row r="4" spans="2:15" ht="15.75" customHeight="1" thickBot="1" x14ac:dyDescent="0.45">
      <c r="B4" s="98"/>
      <c r="E4" s="50"/>
      <c r="F4" s="50"/>
      <c r="G4" s="50"/>
      <c r="H4" s="50"/>
      <c r="J4" s="716"/>
      <c r="L4" s="99"/>
      <c r="M4" s="30"/>
    </row>
    <row r="5" spans="2:15" ht="75.75" customHeight="1" thickBot="1" x14ac:dyDescent="0.25">
      <c r="B5" s="61" t="s">
        <v>14</v>
      </c>
      <c r="C5" s="63" t="s">
        <v>29</v>
      </c>
      <c r="D5" s="63" t="s">
        <v>15</v>
      </c>
      <c r="E5" s="62" t="s">
        <v>16</v>
      </c>
      <c r="F5" s="63" t="s">
        <v>17</v>
      </c>
      <c r="G5" s="63" t="s">
        <v>21</v>
      </c>
      <c r="H5" s="63" t="s">
        <v>3</v>
      </c>
      <c r="I5" s="62" t="s">
        <v>4</v>
      </c>
      <c r="J5" s="85" t="s">
        <v>33</v>
      </c>
      <c r="K5" s="63" t="s">
        <v>18</v>
      </c>
      <c r="L5" s="63" t="s">
        <v>19</v>
      </c>
      <c r="M5" s="95" t="s">
        <v>20</v>
      </c>
    </row>
    <row r="6" spans="2:15" s="342" customFormat="1" ht="35.25" customHeight="1" thickBot="1" x14ac:dyDescent="0.25">
      <c r="B6" s="933" t="s">
        <v>135</v>
      </c>
      <c r="C6" s="934"/>
      <c r="D6" s="715">
        <f t="shared" ref="D6:L6" si="0">+D7</f>
        <v>3000</v>
      </c>
      <c r="E6" s="715">
        <f t="shared" si="0"/>
        <v>30</v>
      </c>
      <c r="F6" s="715">
        <f t="shared" si="0"/>
        <v>217.5</v>
      </c>
      <c r="G6" s="715">
        <f t="shared" si="0"/>
        <v>0</v>
      </c>
      <c r="H6" s="715">
        <f t="shared" si="0"/>
        <v>0</v>
      </c>
      <c r="I6" s="715">
        <f t="shared" si="0"/>
        <v>502.89</v>
      </c>
      <c r="J6" s="715">
        <f t="shared" si="0"/>
        <v>0</v>
      </c>
      <c r="K6" s="715">
        <f t="shared" si="0"/>
        <v>750.39</v>
      </c>
      <c r="L6" s="715">
        <f t="shared" si="0"/>
        <v>2249.61</v>
      </c>
      <c r="M6" s="714"/>
    </row>
    <row r="7" spans="2:15" s="342" customFormat="1" ht="58.5" customHeight="1" x14ac:dyDescent="0.2">
      <c r="B7" s="713">
        <v>1</v>
      </c>
      <c r="C7" s="712" t="s">
        <v>134</v>
      </c>
      <c r="D7" s="424">
        <v>3000</v>
      </c>
      <c r="E7" s="710">
        <v>30</v>
      </c>
      <c r="F7" s="711">
        <v>217.5</v>
      </c>
      <c r="G7" s="710">
        <v>0</v>
      </c>
      <c r="H7" s="710">
        <v>0</v>
      </c>
      <c r="I7" s="425">
        <v>502.89</v>
      </c>
      <c r="J7" s="709"/>
      <c r="K7" s="426">
        <f>SUM(E7:J7)</f>
        <v>750.39</v>
      </c>
      <c r="L7" s="426">
        <f>+D7-K7</f>
        <v>2249.61</v>
      </c>
      <c r="M7" s="708"/>
    </row>
    <row r="8" spans="2:15" s="342" customFormat="1" ht="36.75" customHeight="1" x14ac:dyDescent="0.2">
      <c r="B8" s="953" t="s">
        <v>133</v>
      </c>
      <c r="C8" s="954"/>
      <c r="D8" s="707">
        <f>D9+D13+D11</f>
        <v>2650</v>
      </c>
      <c r="E8" s="707">
        <f>E9+E13+E11</f>
        <v>72</v>
      </c>
      <c r="F8" s="707">
        <f>F9+F13+F11</f>
        <v>104.4</v>
      </c>
      <c r="G8" s="707">
        <f>G9+G13</f>
        <v>87.73</v>
      </c>
      <c r="H8" s="707">
        <f>H9+H13</f>
        <v>8.9700000000000006</v>
      </c>
      <c r="I8" s="707">
        <f>I9+I13+I11</f>
        <v>167.28</v>
      </c>
      <c r="J8" s="707">
        <f>J9+J13+J11</f>
        <v>0</v>
      </c>
      <c r="K8" s="707">
        <f>K9+K13+K11</f>
        <v>440.38</v>
      </c>
      <c r="L8" s="707">
        <f>L9+L13+L11</f>
        <v>2209.62</v>
      </c>
      <c r="M8" s="706"/>
    </row>
    <row r="9" spans="2:15" s="342" customFormat="1" ht="63" customHeight="1" x14ac:dyDescent="0.2">
      <c r="B9" s="705">
        <v>2</v>
      </c>
      <c r="C9" s="686" t="s">
        <v>157</v>
      </c>
      <c r="D9" s="704">
        <v>400</v>
      </c>
      <c r="E9" s="703">
        <v>12</v>
      </c>
      <c r="F9" s="702">
        <v>29</v>
      </c>
      <c r="G9" s="699">
        <v>0</v>
      </c>
      <c r="H9" s="699">
        <v>8.9700000000000006</v>
      </c>
      <c r="I9" s="701">
        <v>0</v>
      </c>
      <c r="J9" s="700"/>
      <c r="K9" s="699">
        <f>SUM(E9:J9)</f>
        <v>49.97</v>
      </c>
      <c r="L9" s="699">
        <f>+D9-K9</f>
        <v>350.03</v>
      </c>
      <c r="M9" s="698"/>
      <c r="N9" s="697"/>
      <c r="O9" s="697"/>
    </row>
    <row r="10" spans="2:15" s="342" customFormat="1" ht="35.25" customHeight="1" thickBot="1" x14ac:dyDescent="0.25">
      <c r="B10" s="955" t="s">
        <v>132</v>
      </c>
      <c r="C10" s="956"/>
      <c r="D10" s="956"/>
      <c r="E10" s="956"/>
      <c r="F10" s="956"/>
      <c r="G10" s="956"/>
      <c r="H10" s="956"/>
      <c r="I10" s="956"/>
      <c r="J10" s="956"/>
      <c r="K10" s="956"/>
      <c r="L10" s="956"/>
      <c r="M10" s="957"/>
      <c r="O10" s="696"/>
    </row>
    <row r="11" spans="2:15" s="342" customFormat="1" ht="63" customHeight="1" x14ac:dyDescent="0.2">
      <c r="B11" s="695">
        <v>3</v>
      </c>
      <c r="C11" s="694" t="s">
        <v>131</v>
      </c>
      <c r="D11" s="693">
        <v>1040</v>
      </c>
      <c r="E11" s="692">
        <v>30</v>
      </c>
      <c r="F11" s="692">
        <v>75.400000000000006</v>
      </c>
      <c r="G11" s="692">
        <v>0</v>
      </c>
      <c r="H11" s="692">
        <v>0</v>
      </c>
      <c r="I11" s="691">
        <v>67.87</v>
      </c>
      <c r="J11" s="690"/>
      <c r="K11" s="690">
        <f>SUM(E11:J11)</f>
        <v>173.27</v>
      </c>
      <c r="L11" s="690">
        <f>+D11-K11</f>
        <v>866.73</v>
      </c>
      <c r="M11" s="689"/>
      <c r="N11" s="688"/>
      <c r="O11" s="687"/>
    </row>
    <row r="12" spans="2:15" ht="33" customHeight="1" x14ac:dyDescent="0.2">
      <c r="B12" s="958" t="s">
        <v>130</v>
      </c>
      <c r="C12" s="959"/>
      <c r="D12" s="959"/>
      <c r="E12" s="959"/>
      <c r="F12" s="959"/>
      <c r="G12" s="959"/>
      <c r="H12" s="959"/>
      <c r="I12" s="959"/>
      <c r="J12" s="959"/>
      <c r="K12" s="959"/>
      <c r="L12" s="959"/>
      <c r="M12" s="960"/>
      <c r="N12" s="678"/>
      <c r="O12" s="678"/>
    </row>
    <row r="13" spans="2:15" ht="57" customHeight="1" thickBot="1" x14ac:dyDescent="0.25">
      <c r="B13" s="826">
        <v>4</v>
      </c>
      <c r="C13" s="827" t="s">
        <v>129</v>
      </c>
      <c r="D13" s="767">
        <v>1210</v>
      </c>
      <c r="E13" s="513">
        <v>30</v>
      </c>
      <c r="F13" s="513">
        <v>0</v>
      </c>
      <c r="G13" s="513">
        <v>87.73</v>
      </c>
      <c r="H13" s="513">
        <v>0</v>
      </c>
      <c r="I13" s="828">
        <v>99.41</v>
      </c>
      <c r="J13" s="513">
        <v>0</v>
      </c>
      <c r="K13" s="513">
        <f>SUM(E13:J13)</f>
        <v>217.14</v>
      </c>
      <c r="L13" s="513">
        <f>+D13-K13</f>
        <v>992.86</v>
      </c>
      <c r="M13" s="829"/>
    </row>
    <row r="14" spans="2:15" ht="36" customHeight="1" thickBot="1" x14ac:dyDescent="0.35">
      <c r="B14" s="814" t="s">
        <v>9</v>
      </c>
      <c r="C14" s="830"/>
      <c r="D14" s="831">
        <f>+D6+D8</f>
        <v>5650</v>
      </c>
      <c r="E14" s="831">
        <f>+E6+E8</f>
        <v>102</v>
      </c>
      <c r="F14" s="831">
        <f>+F6+F8</f>
        <v>321.89999999999998</v>
      </c>
      <c r="G14" s="831">
        <f>+G6+G8</f>
        <v>87.73</v>
      </c>
      <c r="H14" s="831">
        <f>+H6+H8</f>
        <v>8.9700000000000006</v>
      </c>
      <c r="I14" s="831">
        <f>+I6+I8</f>
        <v>670.17</v>
      </c>
      <c r="J14" s="831">
        <f t="shared" ref="E14:L14" si="1">+J6+J8</f>
        <v>0</v>
      </c>
      <c r="K14" s="831">
        <f>+K6+K8</f>
        <v>1190.77</v>
      </c>
      <c r="L14" s="831">
        <f>+L6+L8</f>
        <v>4459.2299999999996</v>
      </c>
      <c r="M14" s="717" t="s">
        <v>57</v>
      </c>
    </row>
    <row r="15" spans="2:15" x14ac:dyDescent="0.2">
      <c r="B15" s="22"/>
      <c r="C15" s="678"/>
      <c r="D15" s="25"/>
      <c r="E15" s="25"/>
      <c r="F15" s="25"/>
      <c r="G15" s="25"/>
      <c r="H15" s="25"/>
      <c r="I15" s="25"/>
      <c r="J15" s="25"/>
      <c r="K15" s="25"/>
      <c r="L15" s="25"/>
      <c r="M15" s="23"/>
    </row>
    <row r="16" spans="2:15" x14ac:dyDescent="0.2">
      <c r="B16" s="22"/>
      <c r="C16" s="678"/>
      <c r="D16" s="25"/>
      <c r="E16" s="25"/>
      <c r="F16" s="25"/>
      <c r="G16" s="25"/>
      <c r="H16" s="25"/>
      <c r="I16" s="25"/>
      <c r="J16" s="25"/>
      <c r="K16" s="25"/>
      <c r="L16" s="25"/>
      <c r="M16" s="23"/>
    </row>
    <row r="17" spans="2:15" x14ac:dyDescent="0.2">
      <c r="B17" s="22"/>
      <c r="C17" s="678"/>
      <c r="D17" s="25"/>
      <c r="E17" s="25"/>
      <c r="F17" s="25"/>
      <c r="G17" s="25"/>
      <c r="H17" s="25"/>
      <c r="I17" s="25"/>
      <c r="J17" s="25"/>
      <c r="K17" s="25"/>
      <c r="L17" s="25"/>
      <c r="M17" s="23"/>
    </row>
    <row r="18" spans="2:15" x14ac:dyDescent="0.2">
      <c r="B18" s="22"/>
      <c r="C18" s="23"/>
      <c r="D18" s="25"/>
      <c r="E18" s="25"/>
      <c r="F18" s="25"/>
      <c r="G18" s="25"/>
      <c r="H18" s="25"/>
      <c r="I18" s="25"/>
      <c r="J18" s="25"/>
      <c r="K18" s="25"/>
      <c r="L18" s="25"/>
      <c r="M18" s="23"/>
    </row>
    <row r="19" spans="2:15" x14ac:dyDescent="0.2">
      <c r="B19" s="22"/>
      <c r="C19" s="23"/>
      <c r="D19" s="25"/>
      <c r="E19" s="25"/>
      <c r="F19" s="25"/>
      <c r="G19" s="25"/>
      <c r="H19" s="25"/>
      <c r="I19" s="25"/>
      <c r="J19" s="25"/>
      <c r="K19" s="25"/>
      <c r="L19" s="25"/>
      <c r="M19" s="23"/>
    </row>
    <row r="20" spans="2:15" x14ac:dyDescent="0.2">
      <c r="B20" s="22"/>
      <c r="C20" s="23" t="str">
        <f>'UNIDAD JURIDICA'!C22</f>
        <v>SR. HERNAN TORRES ROMERO</v>
      </c>
      <c r="D20" s="25"/>
      <c r="E20" s="25"/>
      <c r="F20" s="25" t="str">
        <f>'UNIDAD JURIDICA'!F22</f>
        <v>LICDO. NAHIN ARNELGE FERRUFINO BENITEZ</v>
      </c>
      <c r="G20" s="25"/>
      <c r="H20" s="25"/>
      <c r="I20" s="25"/>
      <c r="J20" s="25"/>
      <c r="K20" s="25" t="str">
        <f>'UNIDAD JURIDICA'!L22</f>
        <v>LICDA. GLORIA ISABEL GONZALEZ VASQUEZ</v>
      </c>
      <c r="L20" s="25"/>
      <c r="M20" s="23"/>
    </row>
    <row r="21" spans="2:15" x14ac:dyDescent="0.2">
      <c r="B21" s="22"/>
      <c r="C21" s="23" t="str">
        <f>'UNIDAD JURIDICA'!C23</f>
        <v>SINDICO MPAL</v>
      </c>
      <c r="D21" s="25"/>
      <c r="E21" s="25"/>
      <c r="F21" s="25" t="str">
        <f>'UNIDAD JURIDICA'!F23</f>
        <v>ALCALDE MUNICIPAL</v>
      </c>
      <c r="G21" s="25"/>
      <c r="H21" s="25"/>
      <c r="I21" s="25"/>
      <c r="J21" s="25"/>
      <c r="K21" s="25" t="str">
        <f>'UNIDAD JURIDICA'!L23</f>
        <v>CONTADORA MUNICIPAL.</v>
      </c>
      <c r="L21" s="25"/>
      <c r="M21" s="23"/>
    </row>
    <row r="22" spans="2:15" x14ac:dyDescent="0.2">
      <c r="B22" s="22"/>
      <c r="C22" s="23"/>
      <c r="D22" s="25"/>
      <c r="E22" s="25"/>
      <c r="F22" s="25"/>
      <c r="G22" s="25"/>
      <c r="H22" s="25"/>
      <c r="I22" s="25"/>
      <c r="J22" s="25"/>
      <c r="K22" s="25"/>
      <c r="L22" s="25"/>
      <c r="M22" s="23"/>
    </row>
    <row r="23" spans="2:15" x14ac:dyDescent="0.2">
      <c r="B23" s="22"/>
      <c r="C23" s="23"/>
      <c r="D23" s="25"/>
      <c r="E23" s="25"/>
      <c r="F23" s="25"/>
      <c r="G23" s="25"/>
      <c r="H23" s="25"/>
      <c r="I23" s="25"/>
      <c r="J23" s="25"/>
      <c r="K23" s="25"/>
      <c r="L23" s="25"/>
      <c r="M23" s="23"/>
    </row>
    <row r="24" spans="2:15" x14ac:dyDescent="0.2">
      <c r="B24" s="685"/>
      <c r="C24" s="683"/>
      <c r="D24" s="684"/>
      <c r="E24" s="684"/>
      <c r="F24" s="684"/>
      <c r="G24" s="684"/>
      <c r="H24" s="684"/>
      <c r="I24" s="684"/>
      <c r="J24" s="684"/>
      <c r="K24" s="684"/>
      <c r="L24" s="684"/>
      <c r="M24" s="683"/>
      <c r="N24" s="6"/>
      <c r="O24" s="6"/>
    </row>
    <row r="25" spans="2:15" x14ac:dyDescent="0.2">
      <c r="B25" s="9"/>
      <c r="C25" s="9"/>
      <c r="D25" s="9"/>
      <c r="E25" s="9"/>
      <c r="F25" s="9"/>
      <c r="G25" s="9"/>
      <c r="H25" s="9"/>
      <c r="J25" s="679"/>
      <c r="K25" s="64"/>
      <c r="L25" s="23"/>
    </row>
    <row r="26" spans="2:15" x14ac:dyDescent="0.2">
      <c r="C26" s="9"/>
      <c r="D26" s="9" t="str">
        <f>'UNIDAD JURIDICA'!C26</f>
        <v>LICDA. CARINA PATRICIA FLORES</v>
      </c>
      <c r="E26" s="9"/>
      <c r="F26" s="9"/>
      <c r="G26" s="9"/>
      <c r="H26" s="9" t="str">
        <f>'UNIDAD JURIDICA'!F26</f>
        <v>SR. MARIO ALBERTO  DIAZ</v>
      </c>
    </row>
    <row r="27" spans="2:15" x14ac:dyDescent="0.2">
      <c r="C27" s="9"/>
      <c r="D27" s="9" t="str">
        <f>'UNIDAD JURIDICA'!C27</f>
        <v>JEFA DE DESARROLLO HUMANO</v>
      </c>
      <c r="E27" s="9"/>
      <c r="F27" s="9"/>
      <c r="G27" s="9"/>
      <c r="H27" s="9" t="str">
        <f>'UNIDAD JURIDICA'!F27</f>
        <v>TESORERO MUNICIPAL</v>
      </c>
    </row>
    <row r="28" spans="2:15" x14ac:dyDescent="0.2">
      <c r="C28" s="9"/>
      <c r="D28" s="9"/>
      <c r="E28" s="9"/>
      <c r="F28" s="9"/>
      <c r="G28" s="9"/>
      <c r="H28" s="9"/>
    </row>
  </sheetData>
  <mergeCells count="4">
    <mergeCell ref="B6:C6"/>
    <mergeCell ref="B8:C8"/>
    <mergeCell ref="B10:M10"/>
    <mergeCell ref="B12:M12"/>
  </mergeCells>
  <printOptions horizontalCentered="1"/>
  <pageMargins left="0.59055118110236227" right="0" top="0.19685039370078741" bottom="3.937007874015748E-2" header="0.19685039370078741" footer="0"/>
  <pageSetup paperSize="5" scale="5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C0000"/>
  </sheetPr>
  <dimension ref="B3:N35"/>
  <sheetViews>
    <sheetView topLeftCell="A10" zoomScale="71" zoomScaleNormal="71" workbookViewId="0">
      <selection activeCell="F16" sqref="F16"/>
    </sheetView>
  </sheetViews>
  <sheetFormatPr baseColWidth="10" defaultRowHeight="12.75" x14ac:dyDescent="0.2"/>
  <cols>
    <col min="1" max="1" width="4.28515625" style="12" customWidth="1"/>
    <col min="2" max="2" width="5.28515625" style="12" customWidth="1"/>
    <col min="3" max="3" width="23.140625" style="12" customWidth="1"/>
    <col min="4" max="4" width="17.85546875" style="12" customWidth="1"/>
    <col min="5" max="5" width="16.140625" style="12" customWidth="1"/>
    <col min="6" max="6" width="18.42578125" style="12" customWidth="1"/>
    <col min="7" max="7" width="16.28515625" style="12" customWidth="1"/>
    <col min="8" max="8" width="19" style="12" hidden="1" customWidth="1"/>
    <col min="9" max="9" width="16.85546875" style="12" customWidth="1"/>
    <col min="10" max="10" width="19.5703125" style="12" customWidth="1"/>
    <col min="11" max="11" width="31.5703125" style="12" customWidth="1"/>
    <col min="12" max="16384" width="11.42578125" style="12"/>
  </cols>
  <sheetData>
    <row r="3" spans="2:13" ht="23.25" customHeight="1" x14ac:dyDescent="0.25">
      <c r="C3" s="436" t="s">
        <v>182</v>
      </c>
    </row>
    <row r="4" spans="2:13" ht="15.75" customHeight="1" x14ac:dyDescent="0.4">
      <c r="B4" s="98"/>
      <c r="E4" s="50"/>
      <c r="F4" s="50"/>
      <c r="G4" s="50"/>
      <c r="H4" s="716"/>
      <c r="J4" s="99"/>
      <c r="K4" s="30"/>
    </row>
    <row r="5" spans="2:13" ht="15.75" customHeight="1" thickBot="1" x14ac:dyDescent="0.45">
      <c r="B5" s="98"/>
      <c r="E5" s="50"/>
      <c r="F5" s="50"/>
      <c r="G5" s="50"/>
      <c r="H5" s="716"/>
      <c r="J5" s="99"/>
      <c r="K5" s="30"/>
    </row>
    <row r="6" spans="2:13" ht="75.75" customHeight="1" thickBot="1" x14ac:dyDescent="0.25">
      <c r="B6" s="61" t="s">
        <v>14</v>
      </c>
      <c r="C6" s="63" t="s">
        <v>29</v>
      </c>
      <c r="D6" s="63" t="s">
        <v>15</v>
      </c>
      <c r="E6" s="62" t="s">
        <v>16</v>
      </c>
      <c r="F6" s="63" t="s">
        <v>17</v>
      </c>
      <c r="G6" s="63" t="s">
        <v>160</v>
      </c>
      <c r="H6" s="85" t="s">
        <v>33</v>
      </c>
      <c r="I6" s="63" t="s">
        <v>18</v>
      </c>
      <c r="J6" s="63" t="s">
        <v>19</v>
      </c>
      <c r="K6" s="95" t="s">
        <v>20</v>
      </c>
    </row>
    <row r="7" spans="2:13" s="342" customFormat="1" ht="35.25" customHeight="1" thickBot="1" x14ac:dyDescent="0.25">
      <c r="B7" s="948" t="s">
        <v>162</v>
      </c>
      <c r="C7" s="962"/>
      <c r="D7" s="962"/>
      <c r="E7" s="962"/>
      <c r="F7" s="962"/>
      <c r="G7" s="962"/>
      <c r="H7" s="962"/>
      <c r="I7" s="962"/>
      <c r="J7" s="962"/>
      <c r="K7" s="963"/>
    </row>
    <row r="8" spans="2:13" s="342" customFormat="1" ht="58.5" customHeight="1" thickBot="1" x14ac:dyDescent="0.25">
      <c r="B8" s="832">
        <v>1</v>
      </c>
      <c r="C8" s="833" t="s">
        <v>159</v>
      </c>
      <c r="D8" s="834">
        <v>400</v>
      </c>
      <c r="E8" s="835">
        <v>0</v>
      </c>
      <c r="F8" s="836">
        <v>0</v>
      </c>
      <c r="G8" s="835">
        <v>40</v>
      </c>
      <c r="H8" s="837"/>
      <c r="I8" s="838">
        <f>SUM(E8:H8)</f>
        <v>40</v>
      </c>
      <c r="J8" s="838">
        <f>+D8-I8</f>
        <v>360</v>
      </c>
      <c r="K8" s="839"/>
    </row>
    <row r="9" spans="2:13" s="342" customFormat="1" ht="36.75" customHeight="1" thickBot="1" x14ac:dyDescent="0.25">
      <c r="B9" s="948" t="s">
        <v>163</v>
      </c>
      <c r="C9" s="962"/>
      <c r="D9" s="962"/>
      <c r="E9" s="962"/>
      <c r="F9" s="962"/>
      <c r="G9" s="962"/>
      <c r="H9" s="962"/>
      <c r="I9" s="962"/>
      <c r="J9" s="962"/>
      <c r="K9" s="963"/>
    </row>
    <row r="10" spans="2:13" s="342" customFormat="1" ht="63" customHeight="1" x14ac:dyDescent="0.2">
      <c r="B10" s="840">
        <v>2</v>
      </c>
      <c r="C10" s="712" t="s">
        <v>13</v>
      </c>
      <c r="D10" s="841">
        <v>310</v>
      </c>
      <c r="E10" s="842">
        <v>9.3000000000000007</v>
      </c>
      <c r="F10" s="711">
        <v>22.48</v>
      </c>
      <c r="G10" s="843">
        <v>0</v>
      </c>
      <c r="H10" s="844"/>
      <c r="I10" s="843">
        <f>SUM(E10:H10)</f>
        <v>31.78</v>
      </c>
      <c r="J10" s="843">
        <f>+D10-I10</f>
        <v>278.22000000000003</v>
      </c>
      <c r="K10" s="845"/>
      <c r="L10" s="697"/>
      <c r="M10" s="697"/>
    </row>
    <row r="11" spans="2:13" s="342" customFormat="1" ht="63" customHeight="1" thickBot="1" x14ac:dyDescent="0.25">
      <c r="B11" s="695">
        <v>3</v>
      </c>
      <c r="C11" s="694" t="s">
        <v>161</v>
      </c>
      <c r="D11" s="693">
        <v>450</v>
      </c>
      <c r="E11" s="692">
        <v>13.5</v>
      </c>
      <c r="F11" s="692">
        <v>32.630000000000003</v>
      </c>
      <c r="G11" s="692">
        <v>0</v>
      </c>
      <c r="H11" s="690"/>
      <c r="I11" s="690">
        <f>SUM(E11:H11)</f>
        <v>46.13</v>
      </c>
      <c r="J11" s="690">
        <f>+D11-I11</f>
        <v>403.87</v>
      </c>
      <c r="K11" s="689"/>
      <c r="L11" s="688"/>
      <c r="M11" s="687"/>
    </row>
    <row r="12" spans="2:13" ht="36" customHeight="1" thickBot="1" x14ac:dyDescent="0.35">
      <c r="B12" s="861" t="s">
        <v>9</v>
      </c>
      <c r="C12" s="830"/>
      <c r="D12" s="831">
        <f>+D8+D10+D11</f>
        <v>1160</v>
      </c>
      <c r="E12" s="831">
        <f>+E8+E10+E11</f>
        <v>22.8</v>
      </c>
      <c r="F12" s="831">
        <f>+F8+F10+F11</f>
        <v>55.11</v>
      </c>
      <c r="G12" s="831">
        <f>+G8+G10+G11</f>
        <v>40</v>
      </c>
      <c r="H12" s="831">
        <f t="shared" ref="E12:H12" si="0">+H8+H10+H11</f>
        <v>0</v>
      </c>
      <c r="I12" s="831">
        <f>+I8+I10+I11</f>
        <v>117.91</v>
      </c>
      <c r="J12" s="831">
        <f>+J8+J10+J11</f>
        <v>1042.0900000000001</v>
      </c>
      <c r="K12" s="717" t="s">
        <v>57</v>
      </c>
    </row>
    <row r="13" spans="2:13" x14ac:dyDescent="0.2">
      <c r="B13" s="22"/>
      <c r="C13" s="678"/>
      <c r="D13" s="25"/>
      <c r="E13" s="25"/>
      <c r="F13" s="25"/>
      <c r="G13" s="25"/>
      <c r="H13" s="25"/>
      <c r="I13" s="25"/>
      <c r="J13" s="25"/>
      <c r="K13" s="23"/>
    </row>
    <row r="14" spans="2:13" x14ac:dyDescent="0.2">
      <c r="B14" s="22"/>
      <c r="C14" s="678"/>
      <c r="D14" s="25"/>
      <c r="E14" s="25"/>
      <c r="F14" s="25"/>
      <c r="G14" s="25"/>
      <c r="H14" s="25"/>
      <c r="I14" s="25"/>
      <c r="J14" s="25"/>
      <c r="K14" s="23"/>
    </row>
    <row r="15" spans="2:13" x14ac:dyDescent="0.2">
      <c r="B15" s="22"/>
      <c r="C15" s="678"/>
      <c r="D15" s="25"/>
      <c r="E15" s="25"/>
      <c r="F15" s="25"/>
      <c r="G15" s="25"/>
      <c r="H15" s="25"/>
      <c r="I15" s="25"/>
      <c r="J15" s="25"/>
      <c r="K15" s="23"/>
    </row>
    <row r="16" spans="2:13" x14ac:dyDescent="0.2">
      <c r="B16" s="22"/>
      <c r="C16" s="678"/>
      <c r="D16" s="25"/>
      <c r="E16" s="25"/>
      <c r="F16" s="25"/>
      <c r="G16" s="25"/>
      <c r="H16" s="25"/>
      <c r="I16" s="25"/>
      <c r="J16" s="25"/>
      <c r="K16" s="23"/>
    </row>
    <row r="17" spans="2:14" x14ac:dyDescent="0.2">
      <c r="B17" s="22" t="s">
        <v>202</v>
      </c>
      <c r="C17" s="678"/>
      <c r="D17" s="25" t="str">
        <f>CONTRATO!F20</f>
        <v>LICDO. NAHIN ARNELGE FERRUFINO BENITEZ</v>
      </c>
      <c r="E17" s="25"/>
      <c r="F17" s="25"/>
      <c r="G17" s="25"/>
      <c r="H17" s="25"/>
      <c r="I17" s="25" t="str">
        <f>CONTRATO!K20</f>
        <v>LICDA. GLORIA ISABEL GONZALEZ VASQUEZ</v>
      </c>
      <c r="J17" s="25"/>
      <c r="K17" s="23"/>
    </row>
    <row r="18" spans="2:14" x14ac:dyDescent="0.2">
      <c r="B18" s="22" t="s">
        <v>192</v>
      </c>
      <c r="C18" s="678"/>
      <c r="D18" s="25" t="str">
        <f>CONTRATO!F21</f>
        <v>ALCALDE MUNICIPAL</v>
      </c>
      <c r="E18" s="25"/>
      <c r="F18" s="25"/>
      <c r="G18" s="25"/>
      <c r="H18" s="25"/>
      <c r="I18" s="25" t="str">
        <f>CONTRATO!K21</f>
        <v>CONTADORA MUNICIPAL.</v>
      </c>
      <c r="J18" s="25"/>
      <c r="K18" s="23"/>
    </row>
    <row r="19" spans="2:14" x14ac:dyDescent="0.2">
      <c r="B19" s="22"/>
      <c r="C19" s="678"/>
      <c r="D19" s="25"/>
      <c r="E19" s="25"/>
      <c r="F19" s="25"/>
      <c r="G19" s="25"/>
      <c r="H19" s="25"/>
      <c r="I19" s="25"/>
      <c r="J19" s="25"/>
      <c r="K19" s="23"/>
    </row>
    <row r="20" spans="2:14" x14ac:dyDescent="0.2">
      <c r="B20" s="22"/>
      <c r="C20" s="678"/>
      <c r="D20" s="25"/>
      <c r="E20" s="25"/>
      <c r="F20" s="25"/>
      <c r="G20" s="25"/>
      <c r="H20" s="25"/>
      <c r="I20" s="25"/>
      <c r="J20" s="25"/>
      <c r="K20" s="23"/>
    </row>
    <row r="21" spans="2:14" s="111" customFormat="1" ht="15.75" x14ac:dyDescent="0.25">
      <c r="B21" s="782"/>
      <c r="C21" s="681"/>
      <c r="D21" s="121"/>
      <c r="E21" s="121"/>
      <c r="F21" s="121"/>
      <c r="G21" s="213"/>
      <c r="H21" s="121"/>
      <c r="K21" s="781"/>
      <c r="L21" s="781"/>
      <c r="M21" s="781"/>
      <c r="N21" s="12"/>
    </row>
    <row r="22" spans="2:14" s="111" customFormat="1" ht="15.75" x14ac:dyDescent="0.25">
      <c r="D22" s="171" t="str">
        <f>CONTRATO!H26</f>
        <v>SR. MARIO ALBERTO  DIAZ</v>
      </c>
      <c r="F22" s="120" t="s">
        <v>201</v>
      </c>
      <c r="M22" s="121"/>
    </row>
    <row r="23" spans="2:14" ht="15" x14ac:dyDescent="0.25">
      <c r="D23" s="9" t="s">
        <v>196</v>
      </c>
      <c r="F23" s="74" t="s">
        <v>184</v>
      </c>
      <c r="M23" s="6"/>
    </row>
    <row r="24" spans="2:14" ht="13.5" customHeight="1" x14ac:dyDescent="0.2">
      <c r="B24" s="122"/>
      <c r="C24" s="122"/>
      <c r="D24" s="121"/>
      <c r="E24" s="121"/>
      <c r="G24" s="64"/>
      <c r="H24" s="23"/>
      <c r="I24" s="961"/>
      <c r="J24" s="961"/>
      <c r="K24" s="6"/>
      <c r="L24" s="6"/>
      <c r="M24" s="6"/>
    </row>
    <row r="25" spans="2:14" ht="26.25" customHeight="1" x14ac:dyDescent="0.2">
      <c r="B25" s="780"/>
      <c r="C25" s="174"/>
      <c r="D25" s="780"/>
      <c r="E25" s="780"/>
      <c r="F25" s="780"/>
    </row>
    <row r="26" spans="2:14" ht="18.75" customHeight="1" x14ac:dyDescent="0.2">
      <c r="B26" s="680"/>
      <c r="F26" s="680"/>
    </row>
    <row r="27" spans="2:14" x14ac:dyDescent="0.2">
      <c r="B27" s="9"/>
    </row>
    <row r="28" spans="2:14" x14ac:dyDescent="0.2">
      <c r="B28" s="9"/>
      <c r="C28" s="679"/>
      <c r="J28" s="66"/>
      <c r="K28" s="678"/>
    </row>
    <row r="29" spans="2:14" x14ac:dyDescent="0.2">
      <c r="B29" s="9"/>
      <c r="C29" s="679"/>
      <c r="J29" s="66"/>
      <c r="K29" s="678"/>
    </row>
    <row r="30" spans="2:14" x14ac:dyDescent="0.2">
      <c r="B30" s="3"/>
      <c r="C30" s="1"/>
      <c r="D30" s="1"/>
      <c r="E30" s="5"/>
      <c r="F30" s="5"/>
      <c r="G30" s="5"/>
      <c r="H30" s="5"/>
      <c r="I30" s="1"/>
      <c r="J30" s="2"/>
      <c r="K30" s="2"/>
    </row>
    <row r="31" spans="2:14" x14ac:dyDescent="0.2">
      <c r="B31" s="3"/>
      <c r="C31" s="2"/>
      <c r="D31" s="2"/>
      <c r="E31" s="4"/>
      <c r="F31" s="66"/>
      <c r="G31" s="66"/>
      <c r="H31" s="66"/>
      <c r="K31" s="2"/>
    </row>
    <row r="32" spans="2:14" x14ac:dyDescent="0.2">
      <c r="B32" s="3"/>
      <c r="C32" s="2"/>
      <c r="D32" s="2"/>
      <c r="E32" s="8"/>
      <c r="F32" s="67"/>
      <c r="G32" s="67"/>
      <c r="H32" s="67"/>
      <c r="K32" s="2"/>
    </row>
    <row r="33" spans="2:1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</row>
  </sheetData>
  <mergeCells count="3">
    <mergeCell ref="I24:J24"/>
    <mergeCell ref="B7:K7"/>
    <mergeCell ref="B9:K9"/>
  </mergeCells>
  <printOptions horizontalCentered="1"/>
  <pageMargins left="0.59055118110236227" right="0" top="0.19685039370078741" bottom="3.937007874015748E-2" header="0.19685039370078741" footer="0"/>
  <pageSetup paperSize="5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B2:L22"/>
  <sheetViews>
    <sheetView topLeftCell="A4" zoomScale="75" zoomScaleNormal="75" workbookViewId="0">
      <selection activeCell="F12" sqref="F12"/>
    </sheetView>
  </sheetViews>
  <sheetFormatPr baseColWidth="10" defaultRowHeight="12.75" x14ac:dyDescent="0.2"/>
  <cols>
    <col min="1" max="1" width="6.5703125" style="11" customWidth="1"/>
    <col min="2" max="2" width="4.7109375" style="11" customWidth="1"/>
    <col min="3" max="3" width="13.28515625" style="214" customWidth="1"/>
    <col min="4" max="4" width="16" style="11" customWidth="1"/>
    <col min="5" max="5" width="13.28515625" style="11" customWidth="1"/>
    <col min="6" max="7" width="13.85546875" style="11" customWidth="1"/>
    <col min="8" max="8" width="11.7109375" style="11" customWidth="1"/>
    <col min="9" max="9" width="11.85546875" style="11" customWidth="1"/>
    <col min="10" max="10" width="15.85546875" style="11" customWidth="1"/>
    <col min="11" max="11" width="16.140625" style="11" customWidth="1"/>
    <col min="12" max="12" width="23.5703125" style="11" customWidth="1"/>
    <col min="13" max="16384" width="11.42578125" style="11"/>
  </cols>
  <sheetData>
    <row r="2" spans="2:12" ht="30" customHeight="1" x14ac:dyDescent="0.25">
      <c r="B2" s="29"/>
      <c r="C2" s="218"/>
      <c r="D2" s="40" t="str">
        <f>DESPACHO!E4</f>
        <v>PLANILLA DE SUELDO DEL MES DE FEBRERO 2019</v>
      </c>
      <c r="E2" s="27"/>
      <c r="F2" s="27"/>
      <c r="G2" s="27"/>
      <c r="H2" s="27"/>
      <c r="I2" s="30"/>
      <c r="J2" s="256"/>
      <c r="K2" s="256"/>
      <c r="L2" s="257"/>
    </row>
    <row r="3" spans="2:12" ht="30" customHeight="1" thickBot="1" x14ac:dyDescent="0.3">
      <c r="B3" s="29"/>
      <c r="C3" s="218"/>
      <c r="D3" s="40"/>
      <c r="E3" s="27"/>
      <c r="F3" s="27"/>
      <c r="G3" s="27"/>
      <c r="H3" s="27"/>
      <c r="I3" s="30"/>
      <c r="J3" s="256"/>
      <c r="K3" s="256"/>
      <c r="L3" s="257"/>
    </row>
    <row r="4" spans="2:12" ht="82.5" customHeight="1" thickBot="1" x14ac:dyDescent="0.25">
      <c r="B4" s="139" t="s">
        <v>14</v>
      </c>
      <c r="C4" s="227" t="s">
        <v>29</v>
      </c>
      <c r="D4" s="141" t="s">
        <v>15</v>
      </c>
      <c r="E4" s="140" t="s">
        <v>16</v>
      </c>
      <c r="F4" s="141" t="s">
        <v>17</v>
      </c>
      <c r="G4" s="135" t="s">
        <v>5</v>
      </c>
      <c r="H4" s="137" t="s">
        <v>0</v>
      </c>
      <c r="I4" s="140" t="s">
        <v>4</v>
      </c>
      <c r="J4" s="141" t="s">
        <v>18</v>
      </c>
      <c r="K4" s="141" t="s">
        <v>19</v>
      </c>
      <c r="L4" s="142" t="s">
        <v>20</v>
      </c>
    </row>
    <row r="5" spans="2:12" ht="23.25" customHeight="1" thickBot="1" x14ac:dyDescent="0.25">
      <c r="B5" s="869" t="s">
        <v>34</v>
      </c>
      <c r="C5" s="870"/>
      <c r="D5" s="870"/>
      <c r="E5" s="870"/>
      <c r="F5" s="870"/>
      <c r="G5" s="870"/>
      <c r="H5" s="870"/>
      <c r="I5" s="870"/>
      <c r="J5" s="870"/>
      <c r="K5" s="870"/>
      <c r="L5" s="866"/>
    </row>
    <row r="6" spans="2:12" ht="47.25" customHeight="1" x14ac:dyDescent="0.2">
      <c r="B6" s="364">
        <v>1</v>
      </c>
      <c r="C6" s="441" t="s">
        <v>121</v>
      </c>
      <c r="D6" s="537">
        <v>410</v>
      </c>
      <c r="E6" s="538">
        <v>12.3</v>
      </c>
      <c r="F6" s="538">
        <v>0</v>
      </c>
      <c r="G6" s="538">
        <v>29.73</v>
      </c>
      <c r="H6" s="538">
        <v>0</v>
      </c>
      <c r="I6" s="538">
        <v>0</v>
      </c>
      <c r="J6" s="539">
        <f>SUM(E6:I6)</f>
        <v>42.03</v>
      </c>
      <c r="K6" s="540">
        <f>+D6-J6</f>
        <v>367.97</v>
      </c>
      <c r="L6" s="519"/>
    </row>
    <row r="7" spans="2:12" ht="47.25" customHeight="1" x14ac:dyDescent="0.2">
      <c r="B7" s="97">
        <v>2</v>
      </c>
      <c r="C7" s="449" t="s">
        <v>103</v>
      </c>
      <c r="D7" s="541">
        <v>580</v>
      </c>
      <c r="E7" s="511">
        <v>17.399999999999999</v>
      </c>
      <c r="F7" s="511">
        <v>0</v>
      </c>
      <c r="G7" s="511">
        <v>0</v>
      </c>
      <c r="H7" s="510">
        <v>43.5</v>
      </c>
      <c r="I7" s="421">
        <v>22.38</v>
      </c>
      <c r="J7" s="510">
        <f>SUM(E7:I7)</f>
        <v>83.28</v>
      </c>
      <c r="K7" s="542">
        <f>+D7-J7</f>
        <v>496.72</v>
      </c>
      <c r="L7" s="519"/>
    </row>
    <row r="8" spans="2:12" ht="47.25" customHeight="1" x14ac:dyDescent="0.2">
      <c r="B8" s="97">
        <v>3</v>
      </c>
      <c r="C8" s="449" t="s">
        <v>38</v>
      </c>
      <c r="D8" s="541">
        <v>475</v>
      </c>
      <c r="E8" s="511">
        <v>14.25</v>
      </c>
      <c r="F8" s="510">
        <v>0</v>
      </c>
      <c r="G8" s="510">
        <v>0</v>
      </c>
      <c r="H8" s="510">
        <v>35.630000000000003</v>
      </c>
      <c r="I8" s="421">
        <v>0</v>
      </c>
      <c r="J8" s="510">
        <f>SUM(E8:I8)</f>
        <v>49.88</v>
      </c>
      <c r="K8" s="542">
        <f>+D8-J8</f>
        <v>425.12</v>
      </c>
      <c r="L8" s="519"/>
    </row>
    <row r="9" spans="2:12" ht="47.25" customHeight="1" x14ac:dyDescent="0.2">
      <c r="B9" s="97">
        <v>4</v>
      </c>
      <c r="C9" s="520" t="s">
        <v>38</v>
      </c>
      <c r="D9" s="543">
        <v>370</v>
      </c>
      <c r="E9" s="544">
        <v>11.1</v>
      </c>
      <c r="F9" s="545">
        <v>26.83</v>
      </c>
      <c r="G9" s="545">
        <v>0</v>
      </c>
      <c r="H9" s="510">
        <v>0</v>
      </c>
      <c r="I9" s="422">
        <v>0</v>
      </c>
      <c r="J9" s="510">
        <f>SUM(E9:I9)</f>
        <v>37.93</v>
      </c>
      <c r="K9" s="542">
        <f>+D9-J9</f>
        <v>332.07</v>
      </c>
      <c r="L9" s="519"/>
    </row>
    <row r="10" spans="2:12" ht="47.25" customHeight="1" thickBot="1" x14ac:dyDescent="0.25">
      <c r="B10" s="155">
        <v>5</v>
      </c>
      <c r="C10" s="379" t="s">
        <v>38</v>
      </c>
      <c r="D10" s="546">
        <v>360</v>
      </c>
      <c r="E10" s="547">
        <v>10.8</v>
      </c>
      <c r="F10" s="547">
        <v>26.1</v>
      </c>
      <c r="G10" s="547">
        <v>0</v>
      </c>
      <c r="H10" s="548">
        <v>0</v>
      </c>
      <c r="I10" s="549">
        <v>0</v>
      </c>
      <c r="J10" s="550">
        <f>SUM(E10:I10)</f>
        <v>36.900000000000006</v>
      </c>
      <c r="K10" s="551">
        <f>+D10-J10</f>
        <v>323.10000000000002</v>
      </c>
      <c r="L10" s="411"/>
    </row>
    <row r="11" spans="2:12" ht="33" customHeight="1" thickBot="1" x14ac:dyDescent="0.3">
      <c r="B11" s="871" t="s">
        <v>9</v>
      </c>
      <c r="C11" s="872"/>
      <c r="D11" s="208">
        <f>SUM(D6:D10)</f>
        <v>2195</v>
      </c>
      <c r="E11" s="208">
        <f>SUM(E6:E10)</f>
        <v>65.850000000000009</v>
      </c>
      <c r="F11" s="208">
        <f>SUM(F6:F10)</f>
        <v>52.93</v>
      </c>
      <c r="G11" s="208">
        <f>SUM(G6:G10)</f>
        <v>29.73</v>
      </c>
      <c r="H11" s="208">
        <f>SUM(H6:H10)</f>
        <v>79.13</v>
      </c>
      <c r="I11" s="208">
        <f>SUM(I6:I10)</f>
        <v>22.38</v>
      </c>
      <c r="J11" s="208">
        <f>SUM(J6:J10)</f>
        <v>250.02</v>
      </c>
      <c r="K11" s="208">
        <f>SUM(K6:K10)</f>
        <v>1944.98</v>
      </c>
      <c r="L11" s="90" t="s">
        <v>67</v>
      </c>
    </row>
    <row r="12" spans="2:12" x14ac:dyDescent="0.2">
      <c r="B12" s="22"/>
      <c r="C12" s="320"/>
      <c r="D12" s="25"/>
      <c r="E12" s="25"/>
      <c r="F12" s="25"/>
      <c r="G12" s="25"/>
      <c r="H12" s="25"/>
      <c r="I12" s="25"/>
      <c r="J12" s="25"/>
      <c r="K12" s="25"/>
      <c r="L12" s="23"/>
    </row>
    <row r="13" spans="2:12" x14ac:dyDescent="0.2">
      <c r="B13" s="22"/>
      <c r="C13" s="320"/>
      <c r="D13" s="25"/>
      <c r="E13" s="25"/>
      <c r="F13" s="25"/>
      <c r="G13" s="25"/>
      <c r="H13" s="25"/>
      <c r="I13" s="25"/>
      <c r="J13" s="25"/>
      <c r="K13" s="25"/>
      <c r="L13" s="23"/>
    </row>
    <row r="14" spans="2:12" x14ac:dyDescent="0.2">
      <c r="B14" s="22"/>
      <c r="C14" s="320"/>
      <c r="D14" s="25"/>
      <c r="E14" s="25"/>
      <c r="F14" s="25"/>
      <c r="G14" s="25"/>
      <c r="H14" s="25"/>
      <c r="I14" s="25"/>
      <c r="J14" s="25"/>
      <c r="K14" s="25"/>
      <c r="L14" s="23"/>
    </row>
    <row r="15" spans="2:12" x14ac:dyDescent="0.2">
      <c r="B15" s="22"/>
      <c r="C15" s="964" t="str">
        <f>DESPACHO!C18</f>
        <v>SR. HERNAN JOSE TORRES ROMERO</v>
      </c>
      <c r="D15" s="25"/>
      <c r="E15" s="25"/>
      <c r="F15" s="25"/>
      <c r="G15" s="25" t="str">
        <f>DESPACHO!G18</f>
        <v>LICDO. NAHIN FERRUFINO BENITEZ</v>
      </c>
      <c r="H15" s="25"/>
      <c r="I15" s="25"/>
      <c r="J15" s="25"/>
      <c r="K15" s="25" t="str">
        <f>DESPACHO!K18</f>
        <v>LICDA. GLORIA ISABEL GONZALEZ VASQUEZ</v>
      </c>
      <c r="L15" s="23"/>
    </row>
    <row r="16" spans="2:12" x14ac:dyDescent="0.2">
      <c r="B16" s="22"/>
      <c r="C16" s="964" t="str">
        <f>DESPACHO!C19</f>
        <v>SINDICO MUNICIPAL</v>
      </c>
      <c r="D16" s="25"/>
      <c r="E16" s="25"/>
      <c r="F16" s="25"/>
      <c r="G16" s="25" t="str">
        <f>DESPACHO!G19</f>
        <v>ALCALDE MUNCIPAL</v>
      </c>
      <c r="H16" s="25"/>
      <c r="I16" s="25"/>
      <c r="J16" s="25"/>
      <c r="K16" s="25" t="str">
        <f>DESPACHO!K19</f>
        <v>CONTADORA MUNICIPAL</v>
      </c>
      <c r="L16" s="23"/>
    </row>
    <row r="17" spans="2:12" x14ac:dyDescent="0.2">
      <c r="B17" s="22"/>
      <c r="C17" s="964"/>
      <c r="D17" s="25"/>
      <c r="E17" s="25"/>
      <c r="F17" s="25"/>
      <c r="G17" s="25"/>
      <c r="H17" s="25"/>
      <c r="I17" s="25"/>
      <c r="J17" s="25"/>
      <c r="K17" s="25"/>
      <c r="L17" s="23"/>
    </row>
    <row r="18" spans="2:12" x14ac:dyDescent="0.2">
      <c r="B18" s="3"/>
      <c r="C18" s="966"/>
      <c r="D18" s="4"/>
      <c r="E18" s="4"/>
      <c r="F18" s="4"/>
      <c r="G18" s="4"/>
      <c r="H18" s="4"/>
      <c r="I18" s="3"/>
      <c r="J18" s="3"/>
      <c r="K18" s="3"/>
      <c r="L18" s="3"/>
    </row>
    <row r="19" spans="2:12" x14ac:dyDescent="0.2">
      <c r="C19" s="401"/>
      <c r="D19" s="9"/>
      <c r="E19" s="9"/>
      <c r="F19" s="9"/>
      <c r="G19" s="9"/>
      <c r="H19" s="9"/>
    </row>
    <row r="20" spans="2:12" x14ac:dyDescent="0.2">
      <c r="C20" s="401"/>
      <c r="D20" s="9" t="str">
        <f>DESPACHO!D23</f>
        <v xml:space="preserve">LCDA. CARINA PATRICIA FLORES </v>
      </c>
      <c r="E20" s="9"/>
      <c r="F20" s="9"/>
      <c r="G20" s="9"/>
      <c r="H20" s="9" t="str">
        <f>DESPACHO!H23</f>
        <v>SR. MARIO ALBERTO DIAZ</v>
      </c>
    </row>
    <row r="21" spans="2:12" x14ac:dyDescent="0.2">
      <c r="C21" s="401"/>
      <c r="D21" s="9" t="str">
        <f>DESPACHO!D24</f>
        <v>JEFE DE DESARROLLO HUMANO</v>
      </c>
      <c r="E21" s="9"/>
      <c r="F21" s="9"/>
      <c r="G21" s="9"/>
      <c r="H21" s="9" t="str">
        <f>DESPACHO!H24</f>
        <v>TESORERO MUNICIPAL.</v>
      </c>
    </row>
    <row r="22" spans="2:12" x14ac:dyDescent="0.2">
      <c r="C22" s="401"/>
      <c r="D22" s="9"/>
      <c r="E22" s="9"/>
      <c r="F22" s="9"/>
      <c r="G22" s="9"/>
      <c r="H22" s="9"/>
    </row>
  </sheetData>
  <mergeCells count="2">
    <mergeCell ref="B5:L5"/>
    <mergeCell ref="B11:C11"/>
  </mergeCells>
  <printOptions horizontalCentered="1"/>
  <pageMargins left="0" right="0" top="0.78740157480314965" bottom="0.19685039370078741" header="0.19685039370078741" footer="0"/>
  <pageSetup paperSize="5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</sheetPr>
  <dimension ref="B5:L32"/>
  <sheetViews>
    <sheetView topLeftCell="A8" zoomScale="66" zoomScaleNormal="66" zoomScaleSheetLayoutView="100" zoomScalePageLayoutView="85" workbookViewId="0">
      <selection activeCell="G17" sqref="G17"/>
    </sheetView>
  </sheetViews>
  <sheetFormatPr baseColWidth="10" defaultRowHeight="12.75" x14ac:dyDescent="0.2"/>
  <cols>
    <col min="1" max="1" width="2.28515625" style="11" customWidth="1"/>
    <col min="2" max="2" width="5.140625" style="11" customWidth="1"/>
    <col min="3" max="3" width="17.28515625" style="214" customWidth="1"/>
    <col min="4" max="4" width="15.85546875" style="11" customWidth="1"/>
    <col min="5" max="5" width="14.28515625" style="11" customWidth="1"/>
    <col min="6" max="7" width="13.42578125" style="11" customWidth="1"/>
    <col min="8" max="8" width="12.5703125" style="214" customWidth="1"/>
    <col min="9" max="9" width="17.7109375" style="11" customWidth="1"/>
    <col min="10" max="10" width="16.7109375" style="11" customWidth="1"/>
    <col min="11" max="11" width="16.5703125" style="11" customWidth="1"/>
    <col min="12" max="16384" width="11.42578125" style="11"/>
  </cols>
  <sheetData>
    <row r="5" spans="2:12" ht="16.5" customHeight="1" x14ac:dyDescent="0.35">
      <c r="B5" s="172"/>
      <c r="C5" s="326"/>
      <c r="D5" s="53"/>
      <c r="E5" s="53"/>
      <c r="F5" s="111"/>
      <c r="G5" s="111"/>
      <c r="H5" s="215"/>
      <c r="I5" s="110"/>
      <c r="J5" s="108"/>
      <c r="L5" s="56"/>
    </row>
    <row r="6" spans="2:12" ht="16.5" customHeight="1" x14ac:dyDescent="0.35">
      <c r="B6" s="172"/>
      <c r="C6" s="326"/>
      <c r="D6" s="53" t="str">
        <f>'GERENCIA GRAL'!D2</f>
        <v>PLANILLA DE SUELDO DEL MES DE FEBRERO 2019</v>
      </c>
      <c r="E6" s="53"/>
      <c r="F6" s="111"/>
      <c r="G6" s="111"/>
      <c r="H6" s="215"/>
      <c r="I6" s="110"/>
      <c r="J6" s="108"/>
      <c r="L6" s="56"/>
    </row>
    <row r="7" spans="2:12" ht="16.5" thickBot="1" x14ac:dyDescent="0.3">
      <c r="B7" s="172"/>
      <c r="C7" s="326"/>
      <c r="D7" s="88"/>
      <c r="E7" s="111"/>
      <c r="F7" s="111"/>
      <c r="G7" s="111"/>
      <c r="H7" s="215"/>
      <c r="I7" s="107"/>
      <c r="J7" s="113"/>
      <c r="K7" s="112"/>
      <c r="L7" s="56"/>
    </row>
    <row r="8" spans="2:12" ht="75.75" customHeight="1" thickBot="1" x14ac:dyDescent="0.25">
      <c r="B8" s="672" t="s">
        <v>14</v>
      </c>
      <c r="C8" s="336" t="s">
        <v>1</v>
      </c>
      <c r="D8" s="337" t="s">
        <v>22</v>
      </c>
      <c r="E8" s="337" t="s">
        <v>2</v>
      </c>
      <c r="F8" s="337" t="s">
        <v>17</v>
      </c>
      <c r="G8" s="337" t="s">
        <v>23</v>
      </c>
      <c r="H8" s="336" t="s">
        <v>4</v>
      </c>
      <c r="I8" s="337" t="s">
        <v>24</v>
      </c>
      <c r="J8" s="337" t="s">
        <v>19</v>
      </c>
      <c r="K8" s="338" t="s">
        <v>25</v>
      </c>
    </row>
    <row r="9" spans="2:12" ht="22.5" customHeight="1" thickBot="1" x14ac:dyDescent="0.25">
      <c r="B9" s="878" t="s">
        <v>28</v>
      </c>
      <c r="C9" s="879"/>
      <c r="D9" s="879"/>
      <c r="E9" s="879"/>
      <c r="F9" s="879"/>
      <c r="G9" s="879"/>
      <c r="H9" s="879"/>
      <c r="I9" s="879"/>
      <c r="J9" s="879"/>
      <c r="K9" s="880"/>
    </row>
    <row r="10" spans="2:12" ht="55.5" customHeight="1" x14ac:dyDescent="0.3">
      <c r="B10" s="249">
        <v>1</v>
      </c>
      <c r="C10" s="584" t="s">
        <v>47</v>
      </c>
      <c r="D10" s="585">
        <v>940</v>
      </c>
      <c r="E10" s="586">
        <v>28.2</v>
      </c>
      <c r="F10" s="587">
        <v>68.150000000000006</v>
      </c>
      <c r="G10" s="588" t="s">
        <v>63</v>
      </c>
      <c r="H10" s="586">
        <v>54.84</v>
      </c>
      <c r="I10" s="586">
        <f>SUM(E10:H10)</f>
        <v>151.19</v>
      </c>
      <c r="J10" s="586">
        <f>D10-I10</f>
        <v>788.81</v>
      </c>
      <c r="K10" s="250"/>
    </row>
    <row r="11" spans="2:12" ht="55.5" customHeight="1" x14ac:dyDescent="0.3">
      <c r="B11" s="1014">
        <v>2</v>
      </c>
      <c r="C11" s="851" t="s">
        <v>165</v>
      </c>
      <c r="D11" s="847">
        <v>725</v>
      </c>
      <c r="E11" s="848">
        <v>21.75</v>
      </c>
      <c r="F11" s="848" t="s">
        <v>164</v>
      </c>
      <c r="G11" s="849">
        <v>52.56</v>
      </c>
      <c r="H11" s="850">
        <v>35.54</v>
      </c>
      <c r="I11" s="586">
        <f>SUM(E11:H11)</f>
        <v>109.85</v>
      </c>
      <c r="J11" s="586">
        <f>D11-I11</f>
        <v>615.15</v>
      </c>
      <c r="K11" s="248"/>
    </row>
    <row r="12" spans="2:12" ht="36" customHeight="1" thickBot="1" x14ac:dyDescent="0.35">
      <c r="B12" s="247">
        <v>3</v>
      </c>
      <c r="C12" s="589" t="s">
        <v>82</v>
      </c>
      <c r="D12" s="590">
        <v>350</v>
      </c>
      <c r="E12" s="591">
        <v>10.5</v>
      </c>
      <c r="F12" s="587">
        <v>25.38</v>
      </c>
      <c r="G12" s="592">
        <v>0</v>
      </c>
      <c r="H12" s="593">
        <v>0</v>
      </c>
      <c r="I12" s="586">
        <f>SUM(E12:H12)</f>
        <v>35.879999999999995</v>
      </c>
      <c r="J12" s="586">
        <f>D12-I12</f>
        <v>314.12</v>
      </c>
      <c r="K12" s="248"/>
    </row>
    <row r="13" spans="2:12" ht="23.25" customHeight="1" thickBot="1" x14ac:dyDescent="0.25">
      <c r="B13" s="873" t="s">
        <v>35</v>
      </c>
      <c r="C13" s="874"/>
      <c r="D13" s="874"/>
      <c r="E13" s="874"/>
      <c r="F13" s="874"/>
      <c r="G13" s="874"/>
      <c r="H13" s="874"/>
      <c r="I13" s="874"/>
      <c r="J13" s="874"/>
      <c r="K13" s="875"/>
    </row>
    <row r="14" spans="2:12" ht="41.25" customHeight="1" x14ac:dyDescent="0.2">
      <c r="B14" s="456">
        <v>4</v>
      </c>
      <c r="C14" s="564" t="s">
        <v>91</v>
      </c>
      <c r="D14" s="565">
        <v>940</v>
      </c>
      <c r="E14" s="566">
        <v>28.2</v>
      </c>
      <c r="F14" s="566">
        <v>0</v>
      </c>
      <c r="G14" s="566">
        <v>68.150000000000006</v>
      </c>
      <c r="H14" s="567">
        <v>54.84</v>
      </c>
      <c r="I14" s="568">
        <f t="shared" ref="I14:I20" si="0">SUM(E14:H14)</f>
        <v>151.19</v>
      </c>
      <c r="J14" s="568">
        <f t="shared" ref="J14:J20" si="1">D14-I14</f>
        <v>788.81</v>
      </c>
      <c r="K14" s="350"/>
    </row>
    <row r="15" spans="2:12" s="56" customFormat="1" ht="47.25" customHeight="1" x14ac:dyDescent="0.3">
      <c r="B15" s="374">
        <v>5</v>
      </c>
      <c r="C15" s="569" t="s">
        <v>80</v>
      </c>
      <c r="D15" s="570">
        <v>400</v>
      </c>
      <c r="E15" s="571">
        <v>12</v>
      </c>
      <c r="F15" s="572">
        <v>29</v>
      </c>
      <c r="G15" s="573">
        <v>0</v>
      </c>
      <c r="H15" s="532">
        <v>0</v>
      </c>
      <c r="I15" s="574">
        <f t="shared" si="0"/>
        <v>41</v>
      </c>
      <c r="J15" s="574">
        <f t="shared" si="1"/>
        <v>359</v>
      </c>
      <c r="K15" s="265"/>
    </row>
    <row r="16" spans="2:12" s="56" customFormat="1" ht="39" customHeight="1" x14ac:dyDescent="0.3">
      <c r="B16" s="264">
        <v>6</v>
      </c>
      <c r="C16" s="569" t="s">
        <v>82</v>
      </c>
      <c r="D16" s="570">
        <v>480</v>
      </c>
      <c r="E16" s="571">
        <v>14.4</v>
      </c>
      <c r="F16" s="572">
        <v>34.799999999999997</v>
      </c>
      <c r="G16" s="573">
        <v>0</v>
      </c>
      <c r="H16" s="532">
        <v>0</v>
      </c>
      <c r="I16" s="574">
        <f t="shared" si="0"/>
        <v>49.199999999999996</v>
      </c>
      <c r="J16" s="574">
        <f t="shared" si="1"/>
        <v>430.8</v>
      </c>
      <c r="K16" s="265"/>
    </row>
    <row r="17" spans="2:11" s="56" customFormat="1" ht="45.75" customHeight="1" x14ac:dyDescent="0.3">
      <c r="B17" s="264">
        <v>7</v>
      </c>
      <c r="C17" s="575" t="s">
        <v>53</v>
      </c>
      <c r="D17" s="576">
        <v>350</v>
      </c>
      <c r="E17" s="577">
        <v>10.5</v>
      </c>
      <c r="F17" s="572">
        <v>25.38</v>
      </c>
      <c r="G17" s="573">
        <v>0</v>
      </c>
      <c r="H17" s="532">
        <v>0</v>
      </c>
      <c r="I17" s="574">
        <f t="shared" si="0"/>
        <v>35.879999999999995</v>
      </c>
      <c r="J17" s="574">
        <f t="shared" si="1"/>
        <v>314.12</v>
      </c>
      <c r="K17" s="265"/>
    </row>
    <row r="18" spans="2:11" s="56" customFormat="1" ht="41.25" customHeight="1" x14ac:dyDescent="0.3">
      <c r="B18" s="264">
        <v>8</v>
      </c>
      <c r="C18" s="575" t="s">
        <v>53</v>
      </c>
      <c r="D18" s="570">
        <v>350</v>
      </c>
      <c r="E18" s="577">
        <v>10.5</v>
      </c>
      <c r="F18" s="572">
        <v>25.38</v>
      </c>
      <c r="G18" s="573">
        <v>0</v>
      </c>
      <c r="H18" s="532">
        <v>0</v>
      </c>
      <c r="I18" s="574">
        <f t="shared" si="0"/>
        <v>35.879999999999995</v>
      </c>
      <c r="J18" s="574">
        <f t="shared" si="1"/>
        <v>314.12</v>
      </c>
      <c r="K18" s="265"/>
    </row>
    <row r="19" spans="2:11" s="56" customFormat="1" ht="41.25" customHeight="1" x14ac:dyDescent="0.3">
      <c r="B19" s="264">
        <v>9</v>
      </c>
      <c r="C19" s="569" t="s">
        <v>80</v>
      </c>
      <c r="D19" s="570">
        <v>360</v>
      </c>
      <c r="E19" s="577">
        <v>10.8</v>
      </c>
      <c r="F19" s="572">
        <v>26.1</v>
      </c>
      <c r="G19" s="573">
        <v>0</v>
      </c>
      <c r="H19" s="532">
        <v>0</v>
      </c>
      <c r="I19" s="574">
        <f t="shared" si="0"/>
        <v>36.900000000000006</v>
      </c>
      <c r="J19" s="574">
        <f t="shared" si="1"/>
        <v>323.10000000000002</v>
      </c>
      <c r="K19" s="265"/>
    </row>
    <row r="20" spans="2:11" s="56" customFormat="1" ht="41.25" customHeight="1" thickBot="1" x14ac:dyDescent="0.35">
      <c r="B20" s="373">
        <v>10</v>
      </c>
      <c r="C20" s="578" t="s">
        <v>80</v>
      </c>
      <c r="D20" s="579">
        <v>380</v>
      </c>
      <c r="E20" s="580">
        <v>11.4</v>
      </c>
      <c r="F20" s="580">
        <v>0</v>
      </c>
      <c r="G20" s="581">
        <v>27.55</v>
      </c>
      <c r="H20" s="582">
        <v>0</v>
      </c>
      <c r="I20" s="583">
        <f t="shared" si="0"/>
        <v>38.950000000000003</v>
      </c>
      <c r="J20" s="583">
        <f t="shared" si="1"/>
        <v>341.05</v>
      </c>
      <c r="K20" s="351"/>
    </row>
    <row r="21" spans="2:11" ht="41.25" customHeight="1" thickBot="1" x14ac:dyDescent="0.25">
      <c r="B21" s="876" t="s">
        <v>9</v>
      </c>
      <c r="C21" s="877"/>
      <c r="D21" s="594">
        <f>SUM(D10:D20)</f>
        <v>5275</v>
      </c>
      <c r="E21" s="594">
        <f>SUM(E10:E20)</f>
        <v>158.25000000000003</v>
      </c>
      <c r="F21" s="594">
        <f>SUM(F10:F20)</f>
        <v>234.18999999999997</v>
      </c>
      <c r="G21" s="594">
        <f>SUM(G10:G20)</f>
        <v>148.26000000000002</v>
      </c>
      <c r="H21" s="594">
        <f>SUM(H10:H20)</f>
        <v>145.22</v>
      </c>
      <c r="I21" s="594">
        <f>SUM(I10:I20)</f>
        <v>685.92</v>
      </c>
      <c r="J21" s="594">
        <f>SUM(J10:J20)</f>
        <v>4589.08</v>
      </c>
      <c r="K21" s="368" t="s">
        <v>66</v>
      </c>
    </row>
    <row r="22" spans="2:11" ht="15.75" x14ac:dyDescent="0.2">
      <c r="B22" s="87"/>
      <c r="C22" s="327"/>
      <c r="D22" s="115"/>
      <c r="E22" s="115"/>
      <c r="F22" s="115"/>
      <c r="G22" s="115"/>
      <c r="H22" s="216"/>
      <c r="I22" s="115"/>
      <c r="J22" s="115"/>
      <c r="K22" s="114"/>
    </row>
    <row r="23" spans="2:11" ht="15.75" x14ac:dyDescent="0.2">
      <c r="B23" s="87"/>
      <c r="C23" s="327"/>
      <c r="D23" s="115"/>
      <c r="E23" s="115"/>
      <c r="F23" s="115"/>
      <c r="G23" s="115"/>
      <c r="H23" s="216"/>
      <c r="I23" s="115"/>
      <c r="J23" s="115"/>
      <c r="K23" s="114" t="s">
        <v>52</v>
      </c>
    </row>
    <row r="24" spans="2:11" ht="15.75" x14ac:dyDescent="0.2">
      <c r="B24" s="87"/>
      <c r="C24" s="327"/>
      <c r="D24" s="115"/>
      <c r="E24" s="115"/>
      <c r="F24" s="115"/>
      <c r="G24" s="115"/>
      <c r="H24" s="216"/>
      <c r="I24" s="115"/>
      <c r="J24" s="115"/>
      <c r="K24" s="114"/>
    </row>
    <row r="25" spans="2:11" ht="15.75" x14ac:dyDescent="0.2">
      <c r="B25" s="87"/>
      <c r="C25" s="967" t="str">
        <f>'GERENCIA GRAL'!C15</f>
        <v>SR. HERNAN JOSE TORRES ROMERO</v>
      </c>
      <c r="D25" s="968"/>
      <c r="E25" s="968"/>
      <c r="F25" s="968"/>
      <c r="G25" s="968"/>
      <c r="H25" s="969" t="str">
        <f>'GERENCIA GRAL'!G15</f>
        <v>LICDO. NAHIN FERRUFINO BENITEZ</v>
      </c>
      <c r="I25" s="968"/>
      <c r="J25" s="968"/>
      <c r="K25" s="970"/>
    </row>
    <row r="26" spans="2:11" ht="15.75" x14ac:dyDescent="0.2">
      <c r="B26" s="87"/>
      <c r="C26" s="967" t="str">
        <f>'GERENCIA GRAL'!C16</f>
        <v>SINDICO MUNICIPAL</v>
      </c>
      <c r="D26" s="968"/>
      <c r="E26" s="968"/>
      <c r="F26" s="968"/>
      <c r="G26" s="968"/>
      <c r="H26" s="969" t="str">
        <f>'GERENCIA GRAL'!G16</f>
        <v>ALCALDE MUNCIPAL</v>
      </c>
      <c r="I26" s="968"/>
      <c r="J26" s="968"/>
      <c r="K26" s="970"/>
    </row>
    <row r="27" spans="2:11" ht="15" x14ac:dyDescent="0.25">
      <c r="B27" s="28"/>
      <c r="C27" s="329"/>
      <c r="D27" s="32"/>
      <c r="E27" s="32"/>
      <c r="F27" s="32"/>
      <c r="G27" s="32"/>
      <c r="H27" s="329"/>
      <c r="I27" s="32"/>
      <c r="J27" s="32"/>
      <c r="K27" s="32"/>
    </row>
    <row r="28" spans="2:11" ht="15" x14ac:dyDescent="0.25">
      <c r="B28" s="28"/>
      <c r="C28" s="221"/>
      <c r="D28" s="30"/>
      <c r="E28" s="30"/>
      <c r="F28" s="30"/>
      <c r="G28" s="30"/>
      <c r="H28" s="221"/>
      <c r="I28" s="30"/>
      <c r="J28" s="30"/>
      <c r="K28" s="30"/>
    </row>
    <row r="29" spans="2:11" ht="15" x14ac:dyDescent="0.25">
      <c r="C29" s="965"/>
      <c r="D29" s="74"/>
      <c r="E29" s="74"/>
      <c r="F29" s="74"/>
      <c r="G29" s="74"/>
      <c r="H29" s="965"/>
      <c r="I29" s="86"/>
      <c r="J29" s="74" t="str">
        <f>'GERENCIA GRAL'!K15</f>
        <v>LICDA. GLORIA ISABEL GONZALEZ VASQUEZ</v>
      </c>
      <c r="K29" s="74"/>
    </row>
    <row r="30" spans="2:11" ht="15.75" x14ac:dyDescent="0.25">
      <c r="C30" s="401" t="str">
        <f>'GERENCIA GRAL'!D20</f>
        <v xml:space="preserve">LCDA. CARINA PATRICIA FLORES </v>
      </c>
      <c r="D30" s="9"/>
      <c r="E30" s="9"/>
      <c r="F30" s="9" t="str">
        <f>'GERENCIA GRAL'!H20</f>
        <v>SR. MARIO ALBERTO DIAZ</v>
      </c>
      <c r="G30" s="9"/>
      <c r="H30" s="401"/>
      <c r="I30" s="170"/>
      <c r="J30" s="9" t="str">
        <f>'GERENCIA GRAL'!K16</f>
        <v>CONTADORA MUNICIPAL</v>
      </c>
      <c r="K30" s="9"/>
    </row>
    <row r="31" spans="2:11" x14ac:dyDescent="0.2">
      <c r="C31" s="401" t="str">
        <f>'GERENCIA GRAL'!D21</f>
        <v>JEFE DE DESARROLLO HUMANO</v>
      </c>
      <c r="D31" s="9"/>
      <c r="E31" s="9"/>
      <c r="F31" s="9" t="str">
        <f>'GERENCIA GRAL'!H21</f>
        <v>TESORERO MUNICIPAL.</v>
      </c>
      <c r="G31" s="9"/>
      <c r="H31" s="401"/>
      <c r="I31" s="9"/>
      <c r="J31" s="9"/>
      <c r="K31" s="9"/>
    </row>
    <row r="32" spans="2:11" x14ac:dyDescent="0.2">
      <c r="C32" s="401"/>
      <c r="D32" s="9"/>
      <c r="E32" s="9"/>
      <c r="F32" s="9"/>
      <c r="G32" s="9"/>
      <c r="H32" s="401"/>
      <c r="I32" s="9"/>
      <c r="J32" s="9"/>
      <c r="K32" s="9"/>
    </row>
  </sheetData>
  <mergeCells count="3">
    <mergeCell ref="B13:K13"/>
    <mergeCell ref="B21:C21"/>
    <mergeCell ref="B9:K9"/>
  </mergeCells>
  <printOptions horizontalCentered="1"/>
  <pageMargins left="0.39370078740157483" right="0.23622047244094491" top="0.35433070866141736" bottom="0.35433070866141736" header="0.11811023622047245" footer="0"/>
  <pageSetup paperSize="5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2:N27"/>
  <sheetViews>
    <sheetView topLeftCell="A2" zoomScale="68" zoomScaleNormal="68" workbookViewId="0">
      <pane xSplit="28320" topLeftCell="AD1"/>
      <selection activeCell="I12" sqref="I12"/>
      <selection pane="topRight" activeCell="AD1" sqref="AD1"/>
    </sheetView>
  </sheetViews>
  <sheetFormatPr baseColWidth="10" defaultRowHeight="12.75" x14ac:dyDescent="0.2"/>
  <cols>
    <col min="1" max="1" width="1.7109375" style="11" customWidth="1"/>
    <col min="2" max="2" width="4.7109375" style="11" customWidth="1"/>
    <col min="3" max="3" width="16.28515625" style="214" customWidth="1"/>
    <col min="4" max="4" width="15.28515625" style="11" customWidth="1"/>
    <col min="5" max="5" width="13.28515625" style="11" customWidth="1"/>
    <col min="6" max="6" width="12.5703125" style="11" customWidth="1"/>
    <col min="7" max="8" width="12.7109375" style="11" customWidth="1"/>
    <col min="9" max="9" width="12.85546875" style="11" customWidth="1"/>
    <col min="10" max="10" width="16.5703125" style="11" customWidth="1"/>
    <col min="11" max="11" width="15.85546875" style="11" customWidth="1"/>
    <col min="12" max="12" width="21.42578125" style="11" customWidth="1"/>
    <col min="13" max="16384" width="11.42578125" style="11"/>
  </cols>
  <sheetData>
    <row r="2" spans="2:14" ht="24.75" customHeight="1" x14ac:dyDescent="0.25">
      <c r="D2" s="971" t="s">
        <v>178</v>
      </c>
    </row>
    <row r="4" spans="2:14" ht="15.75" thickBot="1" x14ac:dyDescent="0.3">
      <c r="B4" s="29"/>
      <c r="C4" s="218"/>
      <c r="D4" s="27"/>
      <c r="E4" s="27"/>
      <c r="F4" s="27"/>
      <c r="G4" s="27"/>
      <c r="H4" s="27"/>
      <c r="I4" s="30"/>
      <c r="J4" s="30"/>
      <c r="K4" s="30"/>
      <c r="L4" s="30"/>
    </row>
    <row r="5" spans="2:14" ht="100.5" customHeight="1" thickBot="1" x14ac:dyDescent="0.25">
      <c r="B5" s="139" t="s">
        <v>14</v>
      </c>
      <c r="C5" s="227" t="s">
        <v>29</v>
      </c>
      <c r="D5" s="299" t="s">
        <v>15</v>
      </c>
      <c r="E5" s="300" t="s">
        <v>16</v>
      </c>
      <c r="F5" s="299" t="s">
        <v>17</v>
      </c>
      <c r="G5" s="301" t="s">
        <v>55</v>
      </c>
      <c r="H5" s="301" t="s">
        <v>11</v>
      </c>
      <c r="I5" s="300" t="s">
        <v>4</v>
      </c>
      <c r="J5" s="299" t="s">
        <v>18</v>
      </c>
      <c r="K5" s="299" t="s">
        <v>19</v>
      </c>
      <c r="L5" s="302" t="s">
        <v>20</v>
      </c>
    </row>
    <row r="6" spans="2:14" ht="15.75" customHeight="1" thickBot="1" x14ac:dyDescent="0.25">
      <c r="B6" s="881" t="s">
        <v>39</v>
      </c>
      <c r="C6" s="882"/>
      <c r="D6" s="882"/>
      <c r="E6" s="882"/>
      <c r="F6" s="882"/>
      <c r="G6" s="882"/>
      <c r="H6" s="882"/>
      <c r="I6" s="882"/>
      <c r="J6" s="882"/>
      <c r="K6" s="882"/>
      <c r="L6" s="883"/>
    </row>
    <row r="7" spans="2:14" ht="60.75" customHeight="1" x14ac:dyDescent="0.2">
      <c r="B7" s="364">
        <v>1</v>
      </c>
      <c r="C7" s="554" t="s">
        <v>119</v>
      </c>
      <c r="D7" s="769">
        <v>600</v>
      </c>
      <c r="E7" s="770">
        <v>18</v>
      </c>
      <c r="F7" s="770">
        <v>0</v>
      </c>
      <c r="G7" s="771">
        <v>43.5</v>
      </c>
      <c r="H7" s="771">
        <v>0</v>
      </c>
      <c r="I7" s="772">
        <v>24.32</v>
      </c>
      <c r="J7" s="539">
        <f>SUM(E7:I7)</f>
        <v>85.82</v>
      </c>
      <c r="K7" s="539">
        <f>D7-J7</f>
        <v>514.18000000000006</v>
      </c>
      <c r="L7" s="773"/>
    </row>
    <row r="8" spans="2:14" ht="49.5" customHeight="1" x14ac:dyDescent="0.2">
      <c r="B8" s="210">
        <v>2</v>
      </c>
      <c r="C8" s="552" t="s">
        <v>53</v>
      </c>
      <c r="D8" s="513">
        <v>425</v>
      </c>
      <c r="E8" s="513">
        <v>12.75</v>
      </c>
      <c r="F8" s="513">
        <v>30.81</v>
      </c>
      <c r="G8" s="553">
        <v>0</v>
      </c>
      <c r="H8" s="553">
        <v>0</v>
      </c>
      <c r="I8" s="553">
        <v>0</v>
      </c>
      <c r="J8" s="768">
        <f>SUM(E8:I8)</f>
        <v>43.56</v>
      </c>
      <c r="K8" s="512">
        <f>D8-J8</f>
        <v>381.44</v>
      </c>
      <c r="L8" s="262"/>
    </row>
    <row r="9" spans="2:14" ht="49.5" customHeight="1" thickBot="1" x14ac:dyDescent="0.25">
      <c r="B9" s="155">
        <v>3</v>
      </c>
      <c r="C9" s="774" t="s">
        <v>82</v>
      </c>
      <c r="D9" s="775">
        <v>315</v>
      </c>
      <c r="E9" s="775">
        <v>9.4499999999999993</v>
      </c>
      <c r="F9" s="775">
        <v>0</v>
      </c>
      <c r="G9" s="562">
        <v>22.84</v>
      </c>
      <c r="H9" s="562">
        <v>0</v>
      </c>
      <c r="I9" s="562">
        <v>0</v>
      </c>
      <c r="J9" s="550">
        <f>SUM(E9:I9)</f>
        <v>32.29</v>
      </c>
      <c r="K9" s="550">
        <f>D9-J9</f>
        <v>282.70999999999998</v>
      </c>
      <c r="L9" s="156"/>
    </row>
    <row r="10" spans="2:14" ht="24.75" customHeight="1" thickBot="1" x14ac:dyDescent="0.25">
      <c r="B10" s="884" t="s">
        <v>42</v>
      </c>
      <c r="C10" s="885"/>
      <c r="D10" s="885"/>
      <c r="E10" s="885"/>
      <c r="F10" s="885"/>
      <c r="G10" s="885"/>
      <c r="H10" s="885"/>
      <c r="I10" s="885"/>
      <c r="J10" s="885"/>
      <c r="K10" s="885"/>
      <c r="L10" s="886"/>
      <c r="M10" s="263"/>
      <c r="N10" s="263"/>
    </row>
    <row r="11" spans="2:14" ht="44.25" customHeight="1" x14ac:dyDescent="0.2">
      <c r="B11" s="412">
        <v>4</v>
      </c>
      <c r="C11" s="554" t="s">
        <v>92</v>
      </c>
      <c r="D11" s="555">
        <v>1140</v>
      </c>
      <c r="E11" s="556">
        <v>30</v>
      </c>
      <c r="F11" s="556">
        <v>82.65</v>
      </c>
      <c r="G11" s="537">
        <v>0</v>
      </c>
      <c r="H11" s="537">
        <v>0</v>
      </c>
      <c r="I11" s="537">
        <v>86.42</v>
      </c>
      <c r="J11" s="539">
        <f>SUM(E11:I11)</f>
        <v>199.07</v>
      </c>
      <c r="K11" s="539">
        <f>D11-J11</f>
        <v>940.93000000000006</v>
      </c>
      <c r="L11" s="413"/>
      <c r="M11" s="263"/>
      <c r="N11" s="263"/>
    </row>
    <row r="12" spans="2:14" ht="49.5" customHeight="1" x14ac:dyDescent="0.2">
      <c r="B12" s="97">
        <v>5</v>
      </c>
      <c r="C12" s="557" t="s">
        <v>104</v>
      </c>
      <c r="D12" s="558">
        <v>515</v>
      </c>
      <c r="E12" s="421">
        <v>15.45</v>
      </c>
      <c r="F12" s="421">
        <v>37.340000000000003</v>
      </c>
      <c r="G12" s="541">
        <v>0</v>
      </c>
      <c r="H12" s="541">
        <v>0</v>
      </c>
      <c r="I12" s="541">
        <v>0</v>
      </c>
      <c r="J12" s="510">
        <f>SUM(E12:I12)</f>
        <v>52.790000000000006</v>
      </c>
      <c r="K12" s="510">
        <f>D12-J12</f>
        <v>462.21</v>
      </c>
      <c r="L12" s="242"/>
    </row>
    <row r="13" spans="2:14" ht="71.25" customHeight="1" x14ac:dyDescent="0.2">
      <c r="B13" s="210">
        <v>6</v>
      </c>
      <c r="C13" s="559" t="s">
        <v>104</v>
      </c>
      <c r="D13" s="423">
        <v>430</v>
      </c>
      <c r="E13" s="422">
        <v>12.9</v>
      </c>
      <c r="F13" s="422">
        <v>0</v>
      </c>
      <c r="G13" s="422">
        <v>31.18</v>
      </c>
      <c r="H13" s="422">
        <v>0</v>
      </c>
      <c r="I13" s="541">
        <v>0</v>
      </c>
      <c r="J13" s="510">
        <f>SUM(E13:I13)</f>
        <v>44.08</v>
      </c>
      <c r="K13" s="510">
        <f>D13-J13</f>
        <v>385.92</v>
      </c>
      <c r="L13" s="242"/>
    </row>
    <row r="14" spans="2:14" ht="71.25" customHeight="1" x14ac:dyDescent="0.2">
      <c r="B14" s="210">
        <v>7</v>
      </c>
      <c r="C14" s="766" t="s">
        <v>104</v>
      </c>
      <c r="D14" s="767">
        <v>430</v>
      </c>
      <c r="E14" s="513">
        <v>12.9</v>
      </c>
      <c r="F14" s="513">
        <v>0</v>
      </c>
      <c r="G14" s="513">
        <v>31.18</v>
      </c>
      <c r="H14" s="513">
        <v>0</v>
      </c>
      <c r="I14" s="553">
        <v>0</v>
      </c>
      <c r="J14" s="512">
        <f>SUM(E14:I14)</f>
        <v>44.08</v>
      </c>
      <c r="K14" s="512">
        <f>D14-J14</f>
        <v>385.92</v>
      </c>
      <c r="L14" s="262"/>
    </row>
    <row r="15" spans="2:14" ht="49.5" customHeight="1" thickBot="1" x14ac:dyDescent="0.25">
      <c r="B15" s="155">
        <v>8</v>
      </c>
      <c r="C15" s="1023" t="s">
        <v>148</v>
      </c>
      <c r="D15" s="1024">
        <v>410</v>
      </c>
      <c r="E15" s="796">
        <v>12.3</v>
      </c>
      <c r="F15" s="561">
        <v>0</v>
      </c>
      <c r="G15" s="562">
        <v>0</v>
      </c>
      <c r="H15" s="562">
        <v>24.6</v>
      </c>
      <c r="I15" s="562">
        <v>0</v>
      </c>
      <c r="J15" s="550">
        <f>SUM(E15:I15)</f>
        <v>36.900000000000006</v>
      </c>
      <c r="K15" s="550">
        <f>D15-J15</f>
        <v>373.1</v>
      </c>
      <c r="L15" s="156"/>
    </row>
    <row r="16" spans="2:14" ht="33" customHeight="1" thickBot="1" x14ac:dyDescent="0.25">
      <c r="B16" s="891" t="s">
        <v>9</v>
      </c>
      <c r="C16" s="892"/>
      <c r="D16" s="563">
        <f>SUM(D7:D15)</f>
        <v>4265</v>
      </c>
      <c r="E16" s="563">
        <f>SUM(E7:E15)</f>
        <v>123.75000000000001</v>
      </c>
      <c r="F16" s="563">
        <f>SUM(F7:F15)</f>
        <v>150.80000000000001</v>
      </c>
      <c r="G16" s="563">
        <f>SUM(G7:G15)</f>
        <v>128.70000000000002</v>
      </c>
      <c r="H16" s="563">
        <f>SUM(H7:H15)</f>
        <v>24.6</v>
      </c>
      <c r="I16" s="563">
        <f>SUM(I7:I15)</f>
        <v>110.74000000000001</v>
      </c>
      <c r="J16" s="563">
        <f>SUM(J7:J15)</f>
        <v>538.59</v>
      </c>
      <c r="K16" s="563">
        <f>SUM(K7:K15)</f>
        <v>3726.4100000000003</v>
      </c>
      <c r="L16" s="348" t="s">
        <v>67</v>
      </c>
    </row>
    <row r="17" spans="2:12" x14ac:dyDescent="0.2">
      <c r="B17" s="22"/>
      <c r="C17" s="320"/>
      <c r="D17" s="25"/>
      <c r="E17" s="25"/>
      <c r="F17" s="25"/>
      <c r="G17" s="25"/>
      <c r="H17" s="25"/>
      <c r="I17" s="25"/>
      <c r="J17" s="25"/>
      <c r="K17" s="25"/>
      <c r="L17" s="23"/>
    </row>
    <row r="18" spans="2:12" x14ac:dyDescent="0.2">
      <c r="B18" s="22"/>
      <c r="C18" s="320"/>
      <c r="D18" s="25"/>
      <c r="E18" s="25"/>
      <c r="F18" s="25"/>
      <c r="G18" s="25"/>
      <c r="H18" s="25"/>
      <c r="I18" s="25"/>
      <c r="J18" s="25"/>
      <c r="K18" s="25"/>
      <c r="L18" s="23"/>
    </row>
    <row r="19" spans="2:12" x14ac:dyDescent="0.2">
      <c r="B19" s="22"/>
      <c r="C19" s="320"/>
      <c r="D19" s="25"/>
      <c r="E19" s="25"/>
      <c r="F19" s="25"/>
      <c r="G19" s="25"/>
      <c r="H19" s="25"/>
      <c r="I19" s="25"/>
      <c r="J19" s="25"/>
      <c r="K19" s="25"/>
      <c r="L19" s="23"/>
    </row>
    <row r="20" spans="2:12" x14ac:dyDescent="0.2">
      <c r="B20" s="22"/>
      <c r="C20" s="964" t="str">
        <f>CONTABILIDAD!C25</f>
        <v>SR. HERNAN JOSE TORRES ROMERO</v>
      </c>
      <c r="D20" s="25"/>
      <c r="E20" s="25"/>
      <c r="F20" s="25"/>
      <c r="G20" s="25" t="str">
        <f>CONTABILIDAD!H25</f>
        <v>LICDO. NAHIN FERRUFINO BENITEZ</v>
      </c>
      <c r="H20" s="25"/>
      <c r="I20" s="25"/>
      <c r="J20" s="25"/>
      <c r="K20" s="25" t="str">
        <f>CONTABILIDAD!C30</f>
        <v xml:space="preserve">LCDA. CARINA PATRICIA FLORES </v>
      </c>
      <c r="L20" s="23"/>
    </row>
    <row r="21" spans="2:12" x14ac:dyDescent="0.2">
      <c r="B21" s="22"/>
      <c r="C21" s="964" t="str">
        <f>CONTABILIDAD!C26</f>
        <v>SINDICO MUNICIPAL</v>
      </c>
      <c r="D21" s="25"/>
      <c r="E21" s="25"/>
      <c r="F21" s="25"/>
      <c r="G21" s="25" t="str">
        <f>CONTABILIDAD!H26</f>
        <v>ALCALDE MUNCIPAL</v>
      </c>
      <c r="H21" s="25"/>
      <c r="I21" s="25"/>
      <c r="J21" s="25"/>
      <c r="K21" s="25" t="str">
        <f>CONTABILIDAD!C31</f>
        <v>JEFE DE DESARROLLO HUMANO</v>
      </c>
      <c r="L21" s="23"/>
    </row>
    <row r="22" spans="2:12" x14ac:dyDescent="0.2">
      <c r="B22" s="22"/>
      <c r="C22" s="320"/>
      <c r="D22" s="25"/>
      <c r="E22" s="25"/>
      <c r="F22" s="25"/>
      <c r="G22" s="25"/>
      <c r="H22" s="25"/>
      <c r="I22" s="25"/>
      <c r="J22" s="25"/>
      <c r="K22" s="25"/>
      <c r="L22" s="23"/>
    </row>
    <row r="23" spans="2:12" x14ac:dyDescent="0.2">
      <c r="B23" s="22"/>
      <c r="C23" s="320"/>
      <c r="D23" s="25"/>
      <c r="E23" s="25"/>
      <c r="F23" s="25"/>
      <c r="G23" s="25"/>
      <c r="H23" s="25"/>
      <c r="I23" s="25"/>
      <c r="J23" s="25"/>
      <c r="K23" s="25"/>
      <c r="L23" s="23"/>
    </row>
    <row r="24" spans="2:12" x14ac:dyDescent="0.2">
      <c r="B24" s="10"/>
      <c r="C24" s="322"/>
      <c r="D24" s="6"/>
      <c r="E24" s="6"/>
      <c r="F24" s="6"/>
      <c r="G24" s="6"/>
      <c r="H24" s="6"/>
      <c r="I24" s="6"/>
      <c r="L24" s="7"/>
    </row>
    <row r="25" spans="2:12" x14ac:dyDescent="0.2">
      <c r="B25" s="3"/>
      <c r="C25" s="325"/>
      <c r="D25" s="3"/>
      <c r="E25" s="3"/>
      <c r="F25" s="3"/>
      <c r="G25" s="3"/>
      <c r="H25" s="3"/>
      <c r="I25" s="3"/>
      <c r="J25" s="3"/>
      <c r="K25" s="3"/>
      <c r="L25" s="3"/>
    </row>
    <row r="26" spans="2:12" ht="15" x14ac:dyDescent="0.25">
      <c r="B26" s="3"/>
      <c r="C26" s="965" t="str">
        <f>CONTABILIDAD!J29</f>
        <v>LICDA. GLORIA ISABEL GONZALEZ VASQUEZ</v>
      </c>
      <c r="D26" s="74"/>
      <c r="E26" s="74"/>
      <c r="F26" s="74"/>
      <c r="G26" s="74" t="str">
        <f>CONTABILIDAD!F30</f>
        <v>SR. MARIO ALBERTO DIAZ</v>
      </c>
      <c r="H26" s="3"/>
      <c r="I26" s="3"/>
      <c r="J26" s="3"/>
      <c r="K26" s="3"/>
      <c r="L26" s="3"/>
    </row>
    <row r="27" spans="2:12" ht="15" x14ac:dyDescent="0.25">
      <c r="C27" s="965" t="str">
        <f>CONTABILIDAD!J30</f>
        <v>CONTADORA MUNICIPAL</v>
      </c>
      <c r="D27" s="74"/>
      <c r="E27" s="74"/>
      <c r="F27" s="74"/>
      <c r="G27" s="74" t="str">
        <f>CONTABILIDAD!F31</f>
        <v>TESORERO MUNICIPAL.</v>
      </c>
    </row>
  </sheetData>
  <mergeCells count="3">
    <mergeCell ref="B6:L6"/>
    <mergeCell ref="B10:L10"/>
    <mergeCell ref="B16:C16"/>
  </mergeCells>
  <printOptions horizontalCentered="1"/>
  <pageMargins left="0.78740157480314965" right="0" top="0.39370078740157483" bottom="0.19685039370078741" header="0.19685039370078741" footer="0"/>
  <pageSetup paperSize="5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N35"/>
  <sheetViews>
    <sheetView showWhiteSpace="0" topLeftCell="A4" zoomScale="73" zoomScaleNormal="73" zoomScaleSheetLayoutView="100" zoomScalePageLayoutView="85" workbookViewId="0">
      <selection activeCell="J12" sqref="J12"/>
    </sheetView>
  </sheetViews>
  <sheetFormatPr baseColWidth="10" defaultRowHeight="12.75" x14ac:dyDescent="0.2"/>
  <cols>
    <col min="1" max="1" width="3.85546875" style="11" customWidth="1"/>
    <col min="2" max="2" width="5" style="11" customWidth="1"/>
    <col min="3" max="3" width="24.28515625" style="214" customWidth="1"/>
    <col min="4" max="4" width="15.140625" style="11" customWidth="1"/>
    <col min="5" max="5" width="13.42578125" style="11" customWidth="1"/>
    <col min="6" max="6" width="12.5703125" style="11" customWidth="1"/>
    <col min="7" max="7" width="10.7109375" style="11" customWidth="1"/>
    <col min="8" max="8" width="11.85546875" style="11" customWidth="1"/>
    <col min="9" max="9" width="12.85546875" style="214" customWidth="1"/>
    <col min="10" max="10" width="16.85546875" style="11" customWidth="1"/>
    <col min="11" max="11" width="14.28515625" style="11" customWidth="1"/>
    <col min="12" max="12" width="24.85546875" style="11" customWidth="1"/>
    <col min="13" max="16384" width="11.42578125" style="11"/>
  </cols>
  <sheetData>
    <row r="2" spans="2:13" ht="21" customHeight="1" x14ac:dyDescent="0.2">
      <c r="D2" s="11" t="str">
        <f>'DESARROLLO HNO'!D2</f>
        <v>PLANILLA  DE MES DE FEBRERO 2019</v>
      </c>
    </row>
    <row r="3" spans="2:13" ht="18" customHeight="1" x14ac:dyDescent="0.35">
      <c r="B3" s="98"/>
      <c r="C3" s="319"/>
      <c r="D3" s="104"/>
      <c r="E3" s="50"/>
      <c r="F3" s="53"/>
      <c r="G3" s="53"/>
      <c r="H3" s="53"/>
      <c r="I3" s="219"/>
      <c r="J3" s="109"/>
      <c r="K3" s="109"/>
      <c r="L3" s="116"/>
      <c r="M3" s="56"/>
    </row>
    <row r="4" spans="2:13" ht="16.5" thickBot="1" x14ac:dyDescent="0.3">
      <c r="B4" s="98"/>
      <c r="C4" s="319"/>
      <c r="D4" s="104"/>
      <c r="E4" s="50"/>
      <c r="F4" s="50"/>
      <c r="G4" s="50"/>
      <c r="H4" s="50"/>
      <c r="I4" s="219"/>
      <c r="J4" s="103"/>
      <c r="K4" s="105"/>
      <c r="L4" s="56"/>
      <c r="M4" s="56"/>
    </row>
    <row r="5" spans="2:13" s="100" customFormat="1" ht="82.5" customHeight="1" thickBot="1" x14ac:dyDescent="0.25">
      <c r="B5" s="675" t="s">
        <v>14</v>
      </c>
      <c r="C5" s="227" t="s">
        <v>1</v>
      </c>
      <c r="D5" s="141" t="s">
        <v>22</v>
      </c>
      <c r="E5" s="141" t="s">
        <v>2</v>
      </c>
      <c r="F5" s="141" t="s">
        <v>17</v>
      </c>
      <c r="G5" s="141" t="s">
        <v>23</v>
      </c>
      <c r="H5" s="141" t="s">
        <v>0</v>
      </c>
      <c r="I5" s="227" t="s">
        <v>4</v>
      </c>
      <c r="J5" s="141" t="s">
        <v>24</v>
      </c>
      <c r="K5" s="141" t="s">
        <v>19</v>
      </c>
      <c r="L5" s="676" t="s">
        <v>25</v>
      </c>
    </row>
    <row r="6" spans="2:13" ht="33.75" customHeight="1" thickBot="1" x14ac:dyDescent="0.25">
      <c r="B6" s="887" t="s">
        <v>128</v>
      </c>
      <c r="C6" s="888"/>
      <c r="D6" s="673">
        <f>SUM(D7:D13)</f>
        <v>3680</v>
      </c>
      <c r="E6" s="673">
        <f>SUM(E7:E13)</f>
        <v>110.4</v>
      </c>
      <c r="F6" s="673">
        <f t="shared" ref="F6:K6" si="0">SUM(F7:F13)</f>
        <v>195.04000000000002</v>
      </c>
      <c r="G6" s="673">
        <f>SUM(G7:G13)</f>
        <v>46.4</v>
      </c>
      <c r="H6" s="673">
        <f t="shared" ref="H6:I6" si="1">SUM(H7:H13)</f>
        <v>26.25</v>
      </c>
      <c r="I6" s="673">
        <f t="shared" si="1"/>
        <v>117.48</v>
      </c>
      <c r="J6" s="673">
        <f>SUM(J7:J13)</f>
        <v>495.57</v>
      </c>
      <c r="K6" s="673">
        <f t="shared" si="0"/>
        <v>3184.43</v>
      </c>
      <c r="L6" s="674"/>
    </row>
    <row r="7" spans="2:13" ht="41.25" customHeight="1" x14ac:dyDescent="0.2">
      <c r="B7" s="427">
        <v>1</v>
      </c>
      <c r="C7" s="432" t="s">
        <v>78</v>
      </c>
      <c r="D7" s="437">
        <v>750</v>
      </c>
      <c r="E7" s="268">
        <v>22.5</v>
      </c>
      <c r="F7" s="268">
        <v>54.38</v>
      </c>
      <c r="G7" s="268">
        <v>0</v>
      </c>
      <c r="H7" s="375">
        <v>0</v>
      </c>
      <c r="I7" s="438">
        <v>37.78</v>
      </c>
      <c r="J7" s="375">
        <f t="shared" ref="J7:J13" si="2">SUM(E7:I7)</f>
        <v>114.66</v>
      </c>
      <c r="K7" s="375">
        <f t="shared" ref="K7:K13" si="3">(D7-J7)</f>
        <v>635.34</v>
      </c>
      <c r="L7" s="459"/>
    </row>
    <row r="8" spans="2:13" ht="47.25" customHeight="1" x14ac:dyDescent="0.2">
      <c r="B8" s="97">
        <v>2</v>
      </c>
      <c r="C8" s="428" t="s">
        <v>75</v>
      </c>
      <c r="D8" s="595">
        <v>640</v>
      </c>
      <c r="E8" s="596">
        <v>19.2</v>
      </c>
      <c r="F8" s="93">
        <v>0</v>
      </c>
      <c r="G8" s="596">
        <v>46.4</v>
      </c>
      <c r="H8" s="92">
        <v>0</v>
      </c>
      <c r="I8" s="597">
        <v>27.91</v>
      </c>
      <c r="J8" s="375">
        <f t="shared" si="2"/>
        <v>93.509999999999991</v>
      </c>
      <c r="K8" s="92">
        <f t="shared" si="3"/>
        <v>546.49</v>
      </c>
      <c r="L8" s="458"/>
    </row>
    <row r="9" spans="2:13" ht="47.25" customHeight="1" x14ac:dyDescent="0.2">
      <c r="B9" s="97">
        <v>3</v>
      </c>
      <c r="C9" s="429" t="s">
        <v>107</v>
      </c>
      <c r="D9" s="233">
        <v>655</v>
      </c>
      <c r="E9" s="93">
        <v>19.649999999999999</v>
      </c>
      <c r="F9" s="93">
        <v>47.49</v>
      </c>
      <c r="G9" s="596">
        <v>0</v>
      </c>
      <c r="H9" s="92">
        <v>0</v>
      </c>
      <c r="I9" s="309">
        <v>29.26</v>
      </c>
      <c r="J9" s="375">
        <f t="shared" si="2"/>
        <v>96.4</v>
      </c>
      <c r="K9" s="92">
        <f t="shared" si="3"/>
        <v>558.6</v>
      </c>
      <c r="L9" s="458"/>
    </row>
    <row r="10" spans="2:13" ht="40.5" customHeight="1" x14ac:dyDescent="0.2">
      <c r="B10" s="97">
        <v>4</v>
      </c>
      <c r="C10" s="429" t="s">
        <v>106</v>
      </c>
      <c r="D10" s="233">
        <v>350</v>
      </c>
      <c r="E10" s="93">
        <v>10.5</v>
      </c>
      <c r="F10" s="93" t="s">
        <v>63</v>
      </c>
      <c r="G10" s="93" t="s">
        <v>43</v>
      </c>
      <c r="H10" s="92">
        <v>26.25</v>
      </c>
      <c r="I10" s="439">
        <v>0</v>
      </c>
      <c r="J10" s="375">
        <f t="shared" si="2"/>
        <v>36.75</v>
      </c>
      <c r="K10" s="92">
        <f t="shared" si="3"/>
        <v>313.25</v>
      </c>
      <c r="L10" s="458"/>
    </row>
    <row r="11" spans="2:13" ht="40.5" customHeight="1" x14ac:dyDescent="0.2">
      <c r="B11" s="97">
        <v>5</v>
      </c>
      <c r="C11" s="429" t="s">
        <v>105</v>
      </c>
      <c r="D11" s="233">
        <v>580</v>
      </c>
      <c r="E11" s="93">
        <v>17.399999999999999</v>
      </c>
      <c r="F11" s="93">
        <v>42.05</v>
      </c>
      <c r="G11" s="93">
        <v>0</v>
      </c>
      <c r="H11" s="92">
        <v>0</v>
      </c>
      <c r="I11" s="439">
        <v>22.53</v>
      </c>
      <c r="J11" s="375">
        <f t="shared" si="2"/>
        <v>81.97999999999999</v>
      </c>
      <c r="K11" s="92">
        <f t="shared" si="3"/>
        <v>498.02</v>
      </c>
      <c r="L11" s="458"/>
    </row>
    <row r="12" spans="2:13" ht="40.5" customHeight="1" x14ac:dyDescent="0.2">
      <c r="B12" s="97">
        <v>6</v>
      </c>
      <c r="C12" s="429" t="s">
        <v>118</v>
      </c>
      <c r="D12" s="233">
        <v>390</v>
      </c>
      <c r="E12" s="93">
        <v>11.7</v>
      </c>
      <c r="F12" s="93">
        <v>28.28</v>
      </c>
      <c r="G12" s="93">
        <v>0</v>
      </c>
      <c r="H12" s="92">
        <v>0</v>
      </c>
      <c r="I12" s="439">
        <v>0</v>
      </c>
      <c r="J12" s="375">
        <f t="shared" si="2"/>
        <v>39.980000000000004</v>
      </c>
      <c r="K12" s="92">
        <f t="shared" si="3"/>
        <v>350.02</v>
      </c>
      <c r="L12" s="458"/>
    </row>
    <row r="13" spans="2:13" s="147" customFormat="1" ht="39.75" customHeight="1" thickBot="1" x14ac:dyDescent="0.25">
      <c r="B13" s="210">
        <v>7</v>
      </c>
      <c r="C13" s="440" t="s">
        <v>108</v>
      </c>
      <c r="D13" s="516">
        <v>315</v>
      </c>
      <c r="E13" s="598">
        <v>9.4499999999999993</v>
      </c>
      <c r="F13" s="598">
        <v>22.84</v>
      </c>
      <c r="G13" s="598">
        <v>0</v>
      </c>
      <c r="H13" s="598">
        <v>0</v>
      </c>
      <c r="I13" s="599">
        <v>0</v>
      </c>
      <c r="J13" s="375">
        <f t="shared" si="2"/>
        <v>32.29</v>
      </c>
      <c r="K13" s="91">
        <f t="shared" si="3"/>
        <v>282.70999999999998</v>
      </c>
      <c r="L13" s="460"/>
    </row>
    <row r="14" spans="2:13" s="147" customFormat="1" ht="39.75" customHeight="1" thickBot="1" x14ac:dyDescent="0.25">
      <c r="B14" s="894" t="s">
        <v>98</v>
      </c>
      <c r="C14" s="895"/>
      <c r="D14" s="521">
        <f>D15</f>
        <v>1040</v>
      </c>
      <c r="E14" s="521">
        <f>E15</f>
        <v>30</v>
      </c>
      <c r="F14" s="521">
        <f>F15</f>
        <v>75.400000000000006</v>
      </c>
      <c r="G14" s="521">
        <f>G15</f>
        <v>0</v>
      </c>
      <c r="H14" s="521">
        <f>H15</f>
        <v>0</v>
      </c>
      <c r="I14" s="521">
        <f>I15</f>
        <v>67.87</v>
      </c>
      <c r="J14" s="521">
        <f>J15</f>
        <v>173.27</v>
      </c>
      <c r="K14" s="521">
        <f>K15</f>
        <v>866.73</v>
      </c>
      <c r="L14" s="522"/>
    </row>
    <row r="15" spans="2:13" s="147" customFormat="1" ht="39.75" customHeight="1" x14ac:dyDescent="0.2">
      <c r="B15" s="461">
        <v>8</v>
      </c>
      <c r="C15" s="462" t="s">
        <v>97</v>
      </c>
      <c r="D15" s="600">
        <v>1040</v>
      </c>
      <c r="E15" s="600">
        <v>30</v>
      </c>
      <c r="F15" s="600">
        <v>75.400000000000006</v>
      </c>
      <c r="G15" s="600">
        <v>0</v>
      </c>
      <c r="H15" s="600">
        <v>0</v>
      </c>
      <c r="I15" s="601">
        <v>67.87</v>
      </c>
      <c r="J15" s="375">
        <f>SUM(E15:I15)</f>
        <v>173.27</v>
      </c>
      <c r="K15" s="375">
        <f>(D15-J15)</f>
        <v>866.73</v>
      </c>
      <c r="L15" s="463"/>
    </row>
    <row r="16" spans="2:13" ht="30.75" customHeight="1" thickBot="1" x14ac:dyDescent="0.25">
      <c r="B16" s="891" t="s">
        <v>9</v>
      </c>
      <c r="C16" s="892"/>
      <c r="D16" s="602">
        <f>+D6+D14</f>
        <v>4720</v>
      </c>
      <c r="E16" s="602">
        <f>+E6+E14</f>
        <v>140.4</v>
      </c>
      <c r="F16" s="602">
        <f>+F6+F14</f>
        <v>270.44000000000005</v>
      </c>
      <c r="G16" s="602">
        <f t="shared" ref="G16:I16" si="4">+G6+G14</f>
        <v>46.4</v>
      </c>
      <c r="H16" s="602">
        <f>+H6+H14</f>
        <v>26.25</v>
      </c>
      <c r="I16" s="602">
        <f>+I6+I14</f>
        <v>185.35000000000002</v>
      </c>
      <c r="J16" s="602">
        <f>+J6+J14</f>
        <v>668.84</v>
      </c>
      <c r="K16" s="602">
        <f>+K6+K14</f>
        <v>4051.16</v>
      </c>
      <c r="L16" s="457" t="s">
        <v>58</v>
      </c>
    </row>
    <row r="17" spans="2:14" x14ac:dyDescent="0.2">
      <c r="B17" s="33"/>
      <c r="C17" s="328"/>
      <c r="D17" s="35"/>
      <c r="E17" s="35"/>
      <c r="F17" s="35"/>
      <c r="G17" s="35"/>
      <c r="H17" s="35"/>
      <c r="I17" s="220"/>
      <c r="J17" s="35"/>
      <c r="K17" s="35"/>
      <c r="L17" s="34"/>
    </row>
    <row r="18" spans="2:14" x14ac:dyDescent="0.2">
      <c r="B18" s="33"/>
      <c r="C18" s="328"/>
      <c r="D18" s="35"/>
      <c r="E18" s="35"/>
      <c r="F18" s="35"/>
      <c r="G18" s="35"/>
      <c r="H18" s="35"/>
      <c r="I18" s="220"/>
      <c r="J18" s="35"/>
      <c r="K18" s="35"/>
      <c r="L18" s="34"/>
    </row>
    <row r="19" spans="2:14" x14ac:dyDescent="0.2">
      <c r="B19" s="33"/>
      <c r="C19" s="328"/>
      <c r="D19" s="35"/>
      <c r="E19" s="35"/>
      <c r="F19" s="35"/>
      <c r="G19" s="35"/>
      <c r="H19" s="35"/>
      <c r="I19" s="220"/>
      <c r="J19" s="35"/>
      <c r="K19" s="35"/>
      <c r="L19" s="34"/>
    </row>
    <row r="20" spans="2:14" ht="15.75" x14ac:dyDescent="0.2">
      <c r="B20" s="33"/>
      <c r="C20" s="973" t="str">
        <f>'DESARROLLO HNO'!C20</f>
        <v>SR. HERNAN JOSE TORRES ROMERO</v>
      </c>
      <c r="D20" s="974"/>
      <c r="E20" s="974" t="str">
        <f>'DESARROLLO HNO'!G20</f>
        <v>LICDO. NAHIN FERRUFINO BENITEZ</v>
      </c>
      <c r="F20" s="974"/>
      <c r="G20" s="974"/>
      <c r="H20" s="974"/>
      <c r="I20" s="975" t="str">
        <f>'DESARROLLO HNO'!K20</f>
        <v xml:space="preserve">LCDA. CARINA PATRICIA FLORES </v>
      </c>
      <c r="J20" s="35"/>
      <c r="K20" s="35"/>
      <c r="L20" s="34"/>
    </row>
    <row r="21" spans="2:14" ht="15.75" x14ac:dyDescent="0.2">
      <c r="B21" s="33"/>
      <c r="C21" s="973" t="str">
        <f>'DESARROLLO HNO'!C21</f>
        <v>SINDICO MUNICIPAL</v>
      </c>
      <c r="D21" s="974"/>
      <c r="E21" s="974" t="str">
        <f>'DESARROLLO HNO'!G21</f>
        <v>ALCALDE MUNCIPAL</v>
      </c>
      <c r="F21" s="974"/>
      <c r="G21" s="974"/>
      <c r="H21" s="974"/>
      <c r="I21" s="975" t="str">
        <f>'DESARROLLO HNO'!K21</f>
        <v>JEFE DE DESARROLLO HUMANO</v>
      </c>
      <c r="J21" s="35"/>
      <c r="K21" s="35"/>
      <c r="L21" s="34"/>
    </row>
    <row r="22" spans="2:14" ht="15.75" x14ac:dyDescent="0.2">
      <c r="B22" s="33"/>
      <c r="C22" s="973"/>
      <c r="D22" s="974"/>
      <c r="E22" s="974"/>
      <c r="F22" s="974"/>
      <c r="G22" s="974"/>
      <c r="H22" s="974"/>
      <c r="I22" s="975"/>
      <c r="J22" s="35"/>
      <c r="K22" s="35"/>
      <c r="L22" s="34"/>
    </row>
    <row r="23" spans="2:14" ht="15.75" x14ac:dyDescent="0.2">
      <c r="B23" s="33"/>
      <c r="C23" s="973"/>
      <c r="D23" s="974"/>
      <c r="E23" s="974"/>
      <c r="F23" s="974"/>
      <c r="G23" s="974"/>
      <c r="H23" s="974"/>
      <c r="I23" s="975"/>
      <c r="J23" s="35"/>
      <c r="K23" s="35"/>
      <c r="L23" s="34"/>
    </row>
    <row r="24" spans="2:14" ht="15.75" x14ac:dyDescent="0.25">
      <c r="B24" s="111"/>
      <c r="C24" s="977"/>
      <c r="D24" s="171"/>
      <c r="E24" s="436"/>
      <c r="F24" s="192"/>
      <c r="G24" s="192"/>
      <c r="H24" s="192"/>
      <c r="I24" s="326"/>
      <c r="K24" s="170"/>
      <c r="L24" s="170"/>
      <c r="M24" s="192"/>
      <c r="N24" s="192"/>
    </row>
    <row r="25" spans="2:14" s="52" customFormat="1" ht="15.75" x14ac:dyDescent="0.25">
      <c r="B25" s="32"/>
      <c r="C25" s="319" t="str">
        <f>'DESARROLLO HNO'!C26</f>
        <v>LICDA. GLORIA ISABEL GONZALEZ VASQUEZ</v>
      </c>
      <c r="D25" s="99"/>
      <c r="E25" s="99"/>
      <c r="F25" s="928" t="str">
        <f>'DESARROLLO HNO'!G26</f>
        <v>SR. MARIO ALBERTO DIAZ</v>
      </c>
      <c r="G25" s="928"/>
      <c r="H25" s="928"/>
      <c r="I25" s="928"/>
      <c r="J25" s="32"/>
      <c r="K25" s="71"/>
    </row>
    <row r="26" spans="2:14" s="52" customFormat="1" ht="18.75" customHeight="1" x14ac:dyDescent="0.25">
      <c r="B26" s="813"/>
      <c r="C26" s="326" t="str">
        <f>'DESARROLLO HNO'!C27</f>
        <v>CONTADORA MUNICIPAL</v>
      </c>
      <c r="D26" s="889"/>
      <c r="E26" s="889"/>
      <c r="F26" s="889"/>
      <c r="G26" s="170" t="str">
        <f>'DESARROLLO HNO'!G27</f>
        <v>TESORERO MUNICIPAL.</v>
      </c>
      <c r="H26" s="170"/>
      <c r="I26" s="326"/>
      <c r="J26" s="119"/>
      <c r="K26" s="893"/>
      <c r="L26" s="893"/>
    </row>
    <row r="27" spans="2:14" s="52" customFormat="1" ht="15.75" x14ac:dyDescent="0.25">
      <c r="B27" s="811"/>
      <c r="C27" s="978"/>
      <c r="D27" s="889"/>
      <c r="E27" s="889"/>
      <c r="F27" s="889"/>
      <c r="G27" s="86"/>
      <c r="H27" s="86"/>
      <c r="I27" s="978"/>
      <c r="J27" s="119"/>
      <c r="K27" s="890"/>
      <c r="L27" s="890"/>
    </row>
    <row r="28" spans="2:14" s="52" customFormat="1" ht="15" x14ac:dyDescent="0.25">
      <c r="B28" s="32"/>
      <c r="C28" s="222"/>
      <c r="D28" s="71"/>
      <c r="E28" s="71"/>
      <c r="F28" s="71"/>
      <c r="G28" s="71"/>
      <c r="H28" s="71"/>
      <c r="I28" s="222"/>
      <c r="J28" s="31"/>
    </row>
    <row r="29" spans="2:14" s="52" customFormat="1" ht="15" x14ac:dyDescent="0.25">
      <c r="B29" s="32"/>
      <c r="C29" s="329"/>
      <c r="D29" s="32"/>
      <c r="E29" s="31"/>
      <c r="F29" s="71"/>
      <c r="G29" s="71"/>
      <c r="H29" s="71"/>
      <c r="I29" s="222"/>
    </row>
    <row r="30" spans="2:14" x14ac:dyDescent="0.2">
      <c r="B30" s="27"/>
      <c r="C30" s="218"/>
      <c r="D30" s="27"/>
      <c r="E30" s="43"/>
      <c r="F30" s="69"/>
      <c r="G30" s="69"/>
      <c r="H30" s="68"/>
      <c r="I30" s="223"/>
    </row>
    <row r="31" spans="2:14" x14ac:dyDescent="0.2">
      <c r="B31" s="27"/>
      <c r="C31" s="218"/>
      <c r="D31" s="27"/>
      <c r="E31" s="43"/>
      <c r="F31" s="70"/>
      <c r="G31" s="70"/>
      <c r="H31" s="43"/>
      <c r="I31" s="224"/>
      <c r="J31" s="43"/>
      <c r="K31" s="43"/>
      <c r="L31" s="43"/>
    </row>
    <row r="32" spans="2:14" x14ac:dyDescent="0.2">
      <c r="B32" s="36"/>
      <c r="C32" s="225"/>
      <c r="D32" s="38"/>
      <c r="E32" s="38"/>
      <c r="F32" s="37"/>
      <c r="G32" s="37"/>
      <c r="H32" s="38"/>
      <c r="I32" s="225"/>
      <c r="J32" s="38"/>
      <c r="K32" s="38"/>
      <c r="L32" s="38"/>
    </row>
    <row r="33" spans="2:12" x14ac:dyDescent="0.2">
      <c r="B33" s="28"/>
      <c r="C33" s="226"/>
      <c r="D33" s="39"/>
      <c r="E33" s="39"/>
      <c r="F33" s="39"/>
      <c r="G33" s="39"/>
      <c r="H33" s="39"/>
      <c r="I33" s="226"/>
      <c r="J33" s="39"/>
      <c r="K33" s="39"/>
      <c r="L33" s="39"/>
    </row>
    <row r="34" spans="2:12" x14ac:dyDescent="0.2">
      <c r="B34" s="28"/>
      <c r="C34" s="217"/>
      <c r="D34" s="28"/>
      <c r="E34" s="28"/>
      <c r="F34" s="28"/>
      <c r="G34" s="28"/>
      <c r="H34" s="28"/>
      <c r="I34" s="217"/>
      <c r="J34" s="28"/>
      <c r="K34" s="28"/>
      <c r="L34" s="28"/>
    </row>
    <row r="35" spans="2:12" x14ac:dyDescent="0.2">
      <c r="B35" s="28"/>
      <c r="C35" s="217"/>
      <c r="D35" s="28"/>
      <c r="E35" s="28"/>
      <c r="F35" s="28"/>
      <c r="G35" s="28"/>
      <c r="H35" s="28"/>
      <c r="I35" s="217"/>
      <c r="J35" s="28"/>
      <c r="K35" s="28"/>
      <c r="L35" s="28"/>
    </row>
  </sheetData>
  <mergeCells count="8">
    <mergeCell ref="B6:C6"/>
    <mergeCell ref="D27:F27"/>
    <mergeCell ref="K27:L27"/>
    <mergeCell ref="B16:C16"/>
    <mergeCell ref="K26:L26"/>
    <mergeCell ref="B14:C14"/>
    <mergeCell ref="D26:F26"/>
    <mergeCell ref="F25:I25"/>
  </mergeCells>
  <printOptions horizontalCentered="1"/>
  <pageMargins left="0" right="0.15748031496062992" top="0.19685039370078741" bottom="0" header="0.27559055118110237" footer="0"/>
  <pageSetup paperSize="5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499984740745262"/>
  </sheetPr>
  <dimension ref="B1:L25"/>
  <sheetViews>
    <sheetView topLeftCell="A4" zoomScale="75" zoomScaleNormal="75" workbookViewId="0">
      <selection activeCell="J21" sqref="J21"/>
    </sheetView>
  </sheetViews>
  <sheetFormatPr baseColWidth="10" defaultRowHeight="12.75" x14ac:dyDescent="0.2"/>
  <cols>
    <col min="1" max="1" width="1.140625" style="11" customWidth="1"/>
    <col min="2" max="2" width="4.28515625" style="11" customWidth="1"/>
    <col min="3" max="3" width="14" style="11" customWidth="1"/>
    <col min="4" max="4" width="15.28515625" style="11" customWidth="1"/>
    <col min="5" max="5" width="13" style="11" customWidth="1"/>
    <col min="6" max="7" width="12.7109375" style="11" customWidth="1"/>
    <col min="8" max="8" width="11.5703125" style="214" customWidth="1"/>
    <col min="9" max="9" width="13.7109375" style="11" customWidth="1"/>
    <col min="10" max="10" width="15" style="11" customWidth="1"/>
    <col min="11" max="11" width="21" style="11" customWidth="1"/>
    <col min="12" max="16384" width="11.42578125" style="11"/>
  </cols>
  <sheetData>
    <row r="1" spans="2:11" ht="21" customHeight="1" x14ac:dyDescent="0.2">
      <c r="D1" s="9" t="str">
        <f>UATM!D2</f>
        <v>PLANILLA  DE MES DE FEBRERO 2019</v>
      </c>
    </row>
    <row r="2" spans="2:11" ht="21.75" thickBot="1" x14ac:dyDescent="0.4">
      <c r="B2" s="98"/>
      <c r="C2" s="40"/>
      <c r="D2" s="53"/>
      <c r="E2" s="53"/>
      <c r="F2" s="53"/>
      <c r="G2" s="53"/>
      <c r="J2" s="117"/>
      <c r="K2" s="118"/>
    </row>
    <row r="3" spans="2:11" s="100" customFormat="1" ht="75" customHeight="1" thickBot="1" x14ac:dyDescent="0.25">
      <c r="B3" s="139" t="s">
        <v>14</v>
      </c>
      <c r="C3" s="141" t="s">
        <v>1</v>
      </c>
      <c r="D3" s="141" t="s">
        <v>22</v>
      </c>
      <c r="E3" s="141" t="s">
        <v>7</v>
      </c>
      <c r="F3" s="141" t="s">
        <v>17</v>
      </c>
      <c r="G3" s="141" t="s">
        <v>21</v>
      </c>
      <c r="H3" s="227" t="s">
        <v>4</v>
      </c>
      <c r="I3" s="141" t="s">
        <v>24</v>
      </c>
      <c r="J3" s="141" t="s">
        <v>30</v>
      </c>
      <c r="K3" s="475" t="s">
        <v>25</v>
      </c>
    </row>
    <row r="4" spans="2:11" ht="24" customHeight="1" thickBot="1" x14ac:dyDescent="0.25">
      <c r="B4" s="864" t="s">
        <v>31</v>
      </c>
      <c r="C4" s="865"/>
      <c r="D4" s="865"/>
      <c r="E4" s="865"/>
      <c r="F4" s="865"/>
      <c r="G4" s="865"/>
      <c r="H4" s="865"/>
      <c r="I4" s="865"/>
      <c r="J4" s="865"/>
      <c r="K4" s="866"/>
    </row>
    <row r="5" spans="2:11" ht="31.5" customHeight="1" x14ac:dyDescent="0.2">
      <c r="B5" s="272">
        <v>1</v>
      </c>
      <c r="C5" s="464" t="s">
        <v>76</v>
      </c>
      <c r="D5" s="424">
        <v>711.43</v>
      </c>
      <c r="E5" s="603">
        <v>21.34</v>
      </c>
      <c r="F5" s="426">
        <v>51.58</v>
      </c>
      <c r="G5" s="426">
        <v>0</v>
      </c>
      <c r="H5" s="425">
        <v>34.32</v>
      </c>
      <c r="I5" s="426">
        <f>SUM(E5:H5)</f>
        <v>107.24000000000001</v>
      </c>
      <c r="J5" s="426">
        <f>(D5-I5)</f>
        <v>604.18999999999994</v>
      </c>
      <c r="K5" s="465"/>
    </row>
    <row r="6" spans="2:11" ht="38.25" customHeight="1" x14ac:dyDescent="0.2">
      <c r="B6" s="96">
        <v>2</v>
      </c>
      <c r="C6" s="380" t="s">
        <v>36</v>
      </c>
      <c r="D6" s="604">
        <v>465</v>
      </c>
      <c r="E6" s="605">
        <v>13.95</v>
      </c>
      <c r="F6" s="422">
        <v>33.71</v>
      </c>
      <c r="G6" s="422">
        <v>0</v>
      </c>
      <c r="H6" s="421">
        <v>0</v>
      </c>
      <c r="I6" s="422">
        <f>SUM(E6:H6)</f>
        <v>47.66</v>
      </c>
      <c r="J6" s="422">
        <f>(D6-I6)</f>
        <v>417.34000000000003</v>
      </c>
      <c r="K6" s="251"/>
    </row>
    <row r="7" spans="2:11" s="24" customFormat="1" ht="32.25" customHeight="1" thickBot="1" x14ac:dyDescent="0.25">
      <c r="B7" s="383">
        <v>3</v>
      </c>
      <c r="C7" s="408" t="s">
        <v>86</v>
      </c>
      <c r="D7" s="466">
        <v>360</v>
      </c>
      <c r="E7" s="467">
        <v>10.8</v>
      </c>
      <c r="F7" s="513">
        <v>0</v>
      </c>
      <c r="G7" s="513">
        <v>26.1</v>
      </c>
      <c r="H7" s="513">
        <v>0</v>
      </c>
      <c r="I7" s="513">
        <f>SUM(E7:H7)</f>
        <v>36.900000000000006</v>
      </c>
      <c r="J7" s="513">
        <f>(D7-I7)</f>
        <v>323.10000000000002</v>
      </c>
      <c r="K7" s="252"/>
    </row>
    <row r="8" spans="2:11" ht="24.75" customHeight="1" thickBot="1" x14ac:dyDescent="0.25">
      <c r="B8" s="864" t="s">
        <v>109</v>
      </c>
      <c r="C8" s="865"/>
      <c r="D8" s="865"/>
      <c r="E8" s="865"/>
      <c r="F8" s="865"/>
      <c r="G8" s="865"/>
      <c r="H8" s="865"/>
      <c r="I8" s="865"/>
      <c r="J8" s="865"/>
      <c r="K8" s="866"/>
    </row>
    <row r="9" spans="2:11" ht="38.25" customHeight="1" x14ac:dyDescent="0.2">
      <c r="B9" s="468">
        <v>4</v>
      </c>
      <c r="C9" s="469" t="s">
        <v>78</v>
      </c>
      <c r="D9" s="470">
        <v>920</v>
      </c>
      <c r="E9" s="471">
        <v>27.6</v>
      </c>
      <c r="F9" s="472">
        <v>66.7</v>
      </c>
      <c r="G9" s="472">
        <v>0</v>
      </c>
      <c r="H9" s="472">
        <v>53.04</v>
      </c>
      <c r="I9" s="426">
        <f>SUM(E9:H9)</f>
        <v>147.34</v>
      </c>
      <c r="J9" s="426">
        <f>D9-I9</f>
        <v>772.66</v>
      </c>
      <c r="K9" s="473"/>
    </row>
    <row r="10" spans="2:11" ht="35.25" customHeight="1" thickBot="1" x14ac:dyDescent="0.25">
      <c r="B10" s="383">
        <v>5</v>
      </c>
      <c r="C10" s="408" t="s">
        <v>69</v>
      </c>
      <c r="D10" s="606">
        <v>870</v>
      </c>
      <c r="E10" s="467">
        <v>26.1</v>
      </c>
      <c r="F10" s="467">
        <v>63.08</v>
      </c>
      <c r="G10" s="467">
        <v>0</v>
      </c>
      <c r="H10" s="607">
        <v>48.55</v>
      </c>
      <c r="I10" s="513">
        <f>SUM(E10:H10)</f>
        <v>137.73000000000002</v>
      </c>
      <c r="J10" s="513">
        <f>D10-I10</f>
        <v>732.27</v>
      </c>
      <c r="K10" s="474"/>
    </row>
    <row r="11" spans="2:11" ht="27.75" customHeight="1" thickBot="1" x14ac:dyDescent="0.25">
      <c r="B11" s="867" t="s">
        <v>9</v>
      </c>
      <c r="C11" s="868"/>
      <c r="D11" s="608">
        <f>SUM(D5:D10)</f>
        <v>3326.43</v>
      </c>
      <c r="E11" s="608">
        <f>SUM(E5:E10)</f>
        <v>99.789999999999992</v>
      </c>
      <c r="F11" s="608">
        <f>SUM(F5:F10)</f>
        <v>215.07</v>
      </c>
      <c r="G11" s="608">
        <f>SUM(G5:G10)</f>
        <v>26.1</v>
      </c>
      <c r="H11" s="608">
        <f>SUM(H5:H10)</f>
        <v>135.91</v>
      </c>
      <c r="I11" s="608">
        <f>SUM(I5:I10)</f>
        <v>476.87</v>
      </c>
      <c r="J11" s="608">
        <f>SUM(J5:J10)</f>
        <v>2849.56</v>
      </c>
      <c r="K11" s="203" t="s">
        <v>57</v>
      </c>
    </row>
    <row r="12" spans="2:11" x14ac:dyDescent="0.2">
      <c r="B12" s="16"/>
      <c r="C12" s="13"/>
      <c r="D12" s="17"/>
      <c r="E12" s="18"/>
      <c r="F12" s="18"/>
      <c r="G12" s="18"/>
      <c r="H12" s="228"/>
      <c r="I12" s="18"/>
      <c r="J12" s="18"/>
      <c r="K12" s="15"/>
    </row>
    <row r="13" spans="2:11" x14ac:dyDescent="0.2">
      <c r="B13" s="16"/>
      <c r="C13" s="19" t="s">
        <v>10</v>
      </c>
      <c r="D13" s="19"/>
      <c r="E13" s="20"/>
      <c r="F13" s="20"/>
      <c r="G13" s="20"/>
      <c r="H13" s="229"/>
      <c r="I13" s="20"/>
      <c r="J13" s="18"/>
      <c r="K13" s="21"/>
    </row>
    <row r="14" spans="2:11" x14ac:dyDescent="0.2">
      <c r="B14" s="16"/>
      <c r="C14" s="19"/>
      <c r="D14" s="19"/>
      <c r="E14" s="20"/>
      <c r="F14" s="20"/>
      <c r="G14" s="20"/>
      <c r="H14" s="229"/>
      <c r="I14" s="20"/>
      <c r="J14" s="18"/>
      <c r="K14" s="21"/>
    </row>
    <row r="15" spans="2:11" ht="15" x14ac:dyDescent="0.25">
      <c r="B15" s="453"/>
      <c r="C15" s="980" t="str">
        <f>UATM!C20</f>
        <v>SR. HERNAN JOSE TORRES ROMERO</v>
      </c>
      <c r="D15" s="980"/>
      <c r="E15" s="981"/>
      <c r="F15" s="981" t="str">
        <f>UATM!E20</f>
        <v>LICDO. NAHIN FERRUFINO BENITEZ</v>
      </c>
      <c r="G15" s="981"/>
      <c r="H15" s="982"/>
      <c r="I15" s="981"/>
      <c r="J15" s="167" t="str">
        <f>'DESARROLLO HNO'!C26</f>
        <v>LICDA. GLORIA ISABEL GONZALEZ VASQUEZ</v>
      </c>
      <c r="K15" s="356"/>
    </row>
    <row r="16" spans="2:11" ht="15" x14ac:dyDescent="0.25">
      <c r="B16" s="453"/>
      <c r="C16" s="980" t="str">
        <f>UATM!C21</f>
        <v>SINDICO MUNICIPAL</v>
      </c>
      <c r="D16" s="980"/>
      <c r="E16" s="981"/>
      <c r="F16" s="981" t="str">
        <f>UATM!E21</f>
        <v>ALCALDE MUNCIPAL</v>
      </c>
      <c r="G16" s="981"/>
      <c r="H16" s="982"/>
      <c r="I16" s="981"/>
      <c r="J16" s="167" t="str">
        <f>'DESARROLLO HNO'!C27</f>
        <v>CONTADORA MUNICIPAL</v>
      </c>
      <c r="K16" s="356"/>
    </row>
    <row r="17" spans="2:12" ht="15" x14ac:dyDescent="0.25">
      <c r="B17" s="453"/>
      <c r="C17" s="980"/>
      <c r="D17" s="980"/>
      <c r="E17" s="981"/>
      <c r="F17" s="981"/>
      <c r="G17" s="981"/>
      <c r="H17" s="982"/>
      <c r="I17" s="981"/>
      <c r="J17" s="167"/>
      <c r="K17" s="356"/>
    </row>
    <row r="18" spans="2:12" ht="15" x14ac:dyDescent="0.25">
      <c r="B18" s="453"/>
      <c r="C18" s="980"/>
      <c r="D18" s="980"/>
      <c r="E18" s="981"/>
      <c r="F18" s="981"/>
      <c r="G18" s="981"/>
      <c r="H18" s="982"/>
      <c r="I18" s="981"/>
      <c r="J18" s="167"/>
      <c r="K18" s="356"/>
    </row>
    <row r="19" spans="2:12" ht="15" x14ac:dyDescent="0.25">
      <c r="B19" s="453"/>
      <c r="C19" s="980"/>
      <c r="D19" s="980"/>
      <c r="E19" s="981"/>
      <c r="F19" s="981"/>
      <c r="G19" s="981"/>
      <c r="H19" s="982"/>
      <c r="I19" s="981"/>
      <c r="J19" s="167"/>
      <c r="K19" s="356"/>
    </row>
    <row r="20" spans="2:12" s="52" customFormat="1" ht="15" x14ac:dyDescent="0.25">
      <c r="B20" s="76"/>
      <c r="C20" s="76" t="str">
        <f>UATM!I20</f>
        <v xml:space="preserve">LCDA. CARINA PATRICIA FLORES </v>
      </c>
      <c r="D20" s="76"/>
      <c r="E20" s="76"/>
      <c r="F20" s="32" t="str">
        <f>UATM!F25</f>
        <v>SR. MARIO ALBERTO DIAZ</v>
      </c>
      <c r="G20" s="32"/>
      <c r="H20" s="231"/>
      <c r="I20" s="863" t="s">
        <v>52</v>
      </c>
      <c r="J20" s="863"/>
      <c r="L20" s="74"/>
    </row>
    <row r="21" spans="2:12" s="52" customFormat="1" ht="15" x14ac:dyDescent="0.25">
      <c r="B21" s="73"/>
      <c r="C21" s="74" t="str">
        <f>UATM!I21</f>
        <v>JEFE DE DESARROLLO HUMANO</v>
      </c>
      <c r="D21" s="77"/>
      <c r="E21" s="77"/>
      <c r="F21" s="52" t="str">
        <f>UATM!G26</f>
        <v>TESORERO MUNICIPAL.</v>
      </c>
      <c r="H21" s="230"/>
    </row>
    <row r="22" spans="2:12" s="52" customFormat="1" ht="14.25" x14ac:dyDescent="0.2">
      <c r="H22" s="230"/>
    </row>
    <row r="23" spans="2:12" s="52" customFormat="1" ht="14.25" x14ac:dyDescent="0.2">
      <c r="H23" s="230"/>
    </row>
    <row r="24" spans="2:12" s="52" customFormat="1" ht="14.25" x14ac:dyDescent="0.2">
      <c r="H24" s="230"/>
    </row>
    <row r="25" spans="2:12" s="52" customFormat="1" ht="14.25" x14ac:dyDescent="0.2">
      <c r="H25" s="230"/>
    </row>
  </sheetData>
  <mergeCells count="4">
    <mergeCell ref="B8:K8"/>
    <mergeCell ref="B11:C11"/>
    <mergeCell ref="I20:J20"/>
    <mergeCell ref="B4:K4"/>
  </mergeCells>
  <printOptions horizontalCentered="1"/>
  <pageMargins left="0" right="0" top="0.51181102362204722" bottom="0.31496062992125984" header="0" footer="0"/>
  <pageSetup paperSize="5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31D9E"/>
  </sheetPr>
  <dimension ref="B1:K21"/>
  <sheetViews>
    <sheetView topLeftCell="B4" zoomScale="75" zoomScaleNormal="75" workbookViewId="0">
      <selection activeCell="D9" sqref="D9"/>
    </sheetView>
  </sheetViews>
  <sheetFormatPr baseColWidth="10" defaultRowHeight="12.75" x14ac:dyDescent="0.2"/>
  <cols>
    <col min="1" max="1" width="6" style="11" customWidth="1"/>
    <col min="2" max="2" width="11.85546875" style="11" customWidth="1"/>
    <col min="3" max="3" width="16.85546875" style="11" customWidth="1"/>
    <col min="4" max="4" width="16" style="11" customWidth="1"/>
    <col min="5" max="5" width="14.140625" style="11" customWidth="1"/>
    <col min="6" max="6" width="15.42578125" style="11" customWidth="1"/>
    <col min="7" max="7" width="15.7109375" style="11" customWidth="1"/>
    <col min="8" max="8" width="17.140625" style="11" customWidth="1"/>
    <col min="9" max="9" width="29.140625" style="11" customWidth="1"/>
    <col min="10" max="16384" width="11.42578125" style="11"/>
  </cols>
  <sheetData>
    <row r="1" spans="2:11" ht="37.5" customHeight="1" x14ac:dyDescent="0.2">
      <c r="D1" s="9" t="str">
        <f>'REG.'!D1</f>
        <v>PLANILLA  DE MES DE FEBRERO 2019</v>
      </c>
    </row>
    <row r="2" spans="2:11" ht="19.5" thickBot="1" x14ac:dyDescent="0.35">
      <c r="B2" s="98"/>
      <c r="C2" s="40"/>
      <c r="D2" s="53"/>
      <c r="E2" s="53"/>
      <c r="F2" s="53"/>
      <c r="G2" s="102"/>
      <c r="H2" s="101"/>
    </row>
    <row r="3" spans="2:11" s="100" customFormat="1" ht="71.25" customHeight="1" thickBot="1" x14ac:dyDescent="0.25">
      <c r="B3" s="639" t="s">
        <v>14</v>
      </c>
      <c r="C3" s="141" t="s">
        <v>1</v>
      </c>
      <c r="D3" s="141" t="s">
        <v>22</v>
      </c>
      <c r="E3" s="141" t="s">
        <v>7</v>
      </c>
      <c r="F3" s="141" t="s">
        <v>17</v>
      </c>
      <c r="G3" s="141" t="s">
        <v>24</v>
      </c>
      <c r="H3" s="141" t="s">
        <v>30</v>
      </c>
      <c r="I3" s="676" t="s">
        <v>25</v>
      </c>
    </row>
    <row r="4" spans="2:11" ht="32.25" customHeight="1" thickBot="1" x14ac:dyDescent="0.25">
      <c r="B4" s="897" t="s">
        <v>41</v>
      </c>
      <c r="C4" s="898"/>
      <c r="D4" s="898"/>
      <c r="E4" s="898"/>
      <c r="F4" s="898"/>
      <c r="G4" s="898"/>
      <c r="H4" s="898"/>
      <c r="I4" s="899"/>
    </row>
    <row r="5" spans="2:11" ht="42.75" customHeight="1" x14ac:dyDescent="0.2">
      <c r="B5" s="794">
        <v>1</v>
      </c>
      <c r="C5" s="189" t="s">
        <v>87</v>
      </c>
      <c r="D5" s="424">
        <v>475</v>
      </c>
      <c r="E5" s="609">
        <v>14.25</v>
      </c>
      <c r="F5" s="609">
        <v>34.44</v>
      </c>
      <c r="G5" s="426">
        <f>SUM(E5:F5)</f>
        <v>48.69</v>
      </c>
      <c r="H5" s="426">
        <f>D5-G5</f>
        <v>426.31</v>
      </c>
      <c r="I5" s="795"/>
    </row>
    <row r="6" spans="2:11" ht="42.75" customHeight="1" x14ac:dyDescent="0.2">
      <c r="B6" s="794">
        <v>2</v>
      </c>
      <c r="C6" s="189" t="s">
        <v>110</v>
      </c>
      <c r="D6" s="424">
        <v>370</v>
      </c>
      <c r="E6" s="609">
        <v>11.1</v>
      </c>
      <c r="F6" s="846">
        <v>26.83</v>
      </c>
      <c r="G6" s="426">
        <f>SUM(E6:F6)</f>
        <v>37.93</v>
      </c>
      <c r="H6" s="426">
        <f>D6-G6</f>
        <v>332.07</v>
      </c>
      <c r="I6" s="795"/>
    </row>
    <row r="7" spans="2:11" ht="48.75" customHeight="1" x14ac:dyDescent="0.2">
      <c r="B7" s="269">
        <v>3</v>
      </c>
      <c r="C7" s="380" t="s">
        <v>110</v>
      </c>
      <c r="D7" s="604">
        <v>445</v>
      </c>
      <c r="E7" s="788">
        <v>13.35</v>
      </c>
      <c r="F7" s="560">
        <v>32.26</v>
      </c>
      <c r="G7" s="422">
        <f>SUM(E7:F7)</f>
        <v>45.61</v>
      </c>
      <c r="H7" s="422">
        <f>D7-G7</f>
        <v>399.39</v>
      </c>
      <c r="I7" s="258"/>
    </row>
    <row r="8" spans="2:11" s="24" customFormat="1" ht="50.25" customHeight="1" x14ac:dyDescent="0.2">
      <c r="B8" s="96">
        <v>4</v>
      </c>
      <c r="C8" s="380" t="s">
        <v>110</v>
      </c>
      <c r="D8" s="604">
        <v>350</v>
      </c>
      <c r="E8" s="788">
        <v>10.5</v>
      </c>
      <c r="F8" s="560">
        <v>25.38</v>
      </c>
      <c r="G8" s="422">
        <f>SUM(E8:F8)</f>
        <v>35.879999999999995</v>
      </c>
      <c r="H8" s="422">
        <f>D8-G8</f>
        <v>314.12</v>
      </c>
      <c r="I8" s="789"/>
    </row>
    <row r="9" spans="2:11" s="24" customFormat="1" ht="50.25" customHeight="1" thickBot="1" x14ac:dyDescent="0.25">
      <c r="B9" s="666">
        <v>5</v>
      </c>
      <c r="C9" s="790" t="s">
        <v>82</v>
      </c>
      <c r="D9" s="791">
        <v>410</v>
      </c>
      <c r="E9" s="792">
        <v>12.3</v>
      </c>
      <c r="F9" s="793">
        <v>29.73</v>
      </c>
      <c r="G9" s="775">
        <f>SUM(E9:F9)</f>
        <v>42.03</v>
      </c>
      <c r="H9" s="775">
        <f>D9-G9</f>
        <v>367.97</v>
      </c>
      <c r="I9" s="654"/>
    </row>
    <row r="10" spans="2:11" ht="44.25" customHeight="1" thickBot="1" x14ac:dyDescent="0.25">
      <c r="B10" s="900" t="s">
        <v>122</v>
      </c>
      <c r="C10" s="901"/>
      <c r="D10" s="786">
        <f>SUM(D5:D9)</f>
        <v>2050</v>
      </c>
      <c r="E10" s="786">
        <f>SUM(E5:E9)</f>
        <v>61.5</v>
      </c>
      <c r="F10" s="786">
        <f>SUM(F5:F9)</f>
        <v>148.63999999999999</v>
      </c>
      <c r="G10" s="786">
        <f>SUM(G5:G9)</f>
        <v>210.14000000000001</v>
      </c>
      <c r="H10" s="786">
        <f>SUM(H5:H9)</f>
        <v>1839.86</v>
      </c>
      <c r="I10" s="787" t="s">
        <v>57</v>
      </c>
    </row>
    <row r="11" spans="2:11" x14ac:dyDescent="0.2">
      <c r="B11" s="16"/>
      <c r="C11" s="13"/>
      <c r="D11" s="17"/>
      <c r="E11" s="18"/>
      <c r="F11" s="18"/>
      <c r="G11" s="18"/>
      <c r="H11" s="18"/>
      <c r="I11" s="15"/>
    </row>
    <row r="12" spans="2:11" x14ac:dyDescent="0.2">
      <c r="B12" s="16"/>
      <c r="C12" s="13"/>
      <c r="D12" s="17"/>
      <c r="E12" s="18"/>
      <c r="F12" s="18"/>
      <c r="G12" s="18"/>
      <c r="H12" s="18"/>
      <c r="I12" s="15"/>
    </row>
    <row r="13" spans="2:11" ht="15" x14ac:dyDescent="0.25">
      <c r="B13" s="16"/>
      <c r="C13" s="73" t="str">
        <f>'REG.'!C15</f>
        <v>SR. HERNAN JOSE TORRES ROMERO</v>
      </c>
      <c r="D13" s="455"/>
      <c r="E13" s="167"/>
      <c r="F13" s="167"/>
      <c r="G13" s="18"/>
      <c r="H13" s="18"/>
      <c r="I13" s="15"/>
    </row>
    <row r="14" spans="2:11" ht="15.75" x14ac:dyDescent="0.25">
      <c r="B14" s="16"/>
      <c r="C14" s="73" t="str">
        <f>'REG.'!C16</f>
        <v>SINDICO MUNICIPAL</v>
      </c>
      <c r="D14" s="455"/>
      <c r="E14" s="167"/>
      <c r="F14" s="167" t="str">
        <f>'REG.'!F15</f>
        <v>LICDO. NAHIN FERRUFINO BENITEZ</v>
      </c>
      <c r="G14" s="18"/>
      <c r="H14" s="18"/>
      <c r="I14" s="979" t="str">
        <f>'REG.'!J15</f>
        <v>LICDA. GLORIA ISABEL GONZALEZ VASQUEZ</v>
      </c>
    </row>
    <row r="15" spans="2:11" ht="15.75" x14ac:dyDescent="0.25">
      <c r="B15" s="16"/>
      <c r="C15" s="980" t="s">
        <v>10</v>
      </c>
      <c r="D15" s="980"/>
      <c r="E15" s="981"/>
      <c r="F15" s="981" t="str">
        <f>'REG.'!F16</f>
        <v>ALCALDE MUNCIPAL</v>
      </c>
      <c r="G15" s="20"/>
      <c r="H15" s="18"/>
      <c r="I15" s="983" t="str">
        <f>'REG.'!J16</f>
        <v>CONTADORA MUNICIPAL</v>
      </c>
    </row>
    <row r="16" spans="2:11" ht="14.25" x14ac:dyDescent="0.2">
      <c r="B16" s="16"/>
      <c r="C16" s="980"/>
      <c r="D16" s="980"/>
      <c r="E16" s="981"/>
      <c r="F16" s="981"/>
      <c r="G16" s="20"/>
      <c r="H16" s="18"/>
      <c r="I16" s="21"/>
      <c r="J16" s="9"/>
      <c r="K16" s="9"/>
    </row>
    <row r="17" spans="2:11" s="52" customFormat="1" ht="15.75" x14ac:dyDescent="0.25">
      <c r="B17" s="451"/>
      <c r="C17" s="76"/>
      <c r="D17" s="76"/>
      <c r="E17" s="76"/>
      <c r="F17" s="30"/>
      <c r="G17" s="436"/>
      <c r="H17" s="436"/>
      <c r="I17" s="74"/>
      <c r="J17" s="74"/>
      <c r="K17" s="74"/>
    </row>
    <row r="18" spans="2:11" s="52" customFormat="1" ht="12.75" customHeight="1" x14ac:dyDescent="0.25">
      <c r="B18" s="451"/>
      <c r="C18" s="76"/>
      <c r="D18" s="76"/>
      <c r="E18" s="76"/>
      <c r="F18" s="30"/>
      <c r="G18" s="436"/>
      <c r="H18" s="436"/>
      <c r="I18" s="74"/>
      <c r="J18" s="74"/>
      <c r="K18" s="74"/>
    </row>
    <row r="19" spans="2:11" s="52" customFormat="1" ht="12.75" customHeight="1" x14ac:dyDescent="0.25">
      <c r="B19" s="74"/>
      <c r="C19" s="74" t="s">
        <v>183</v>
      </c>
      <c r="D19" s="74"/>
      <c r="E19" s="74"/>
      <c r="F19" s="74" t="s">
        <v>175</v>
      </c>
      <c r="J19" s="74"/>
      <c r="K19" s="74"/>
    </row>
    <row r="20" spans="2:11" s="52" customFormat="1" ht="15" x14ac:dyDescent="0.25">
      <c r="B20" s="74"/>
      <c r="C20" s="74" t="s">
        <v>184</v>
      </c>
      <c r="D20" s="74"/>
      <c r="E20" s="74"/>
      <c r="F20" s="74" t="s">
        <v>185</v>
      </c>
      <c r="J20" s="74"/>
      <c r="K20" s="74"/>
    </row>
    <row r="21" spans="2:11" x14ac:dyDescent="0.2">
      <c r="B21" s="9"/>
      <c r="C21" s="9"/>
      <c r="D21" s="9"/>
      <c r="E21" s="9"/>
      <c r="F21" s="9"/>
      <c r="G21" s="9"/>
      <c r="H21" s="9"/>
      <c r="I21" s="9"/>
      <c r="J21" s="9"/>
      <c r="K21" s="9"/>
    </row>
  </sheetData>
  <mergeCells count="2">
    <mergeCell ref="B4:I4"/>
    <mergeCell ref="B10:C10"/>
  </mergeCells>
  <printOptions horizontalCentered="1"/>
  <pageMargins left="0" right="0" top="0.51181102362204722" bottom="0.31496062992125984" header="0" footer="0"/>
  <pageSetup paperSize="5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tabColor theme="2" tint="-0.89999084444715716"/>
  </sheetPr>
  <dimension ref="B1:M37"/>
  <sheetViews>
    <sheetView topLeftCell="A13" zoomScale="68" zoomScaleNormal="68" workbookViewId="0">
      <selection activeCell="C19" sqref="C19"/>
    </sheetView>
  </sheetViews>
  <sheetFormatPr baseColWidth="10" defaultRowHeight="12.75" x14ac:dyDescent="0.2"/>
  <cols>
    <col min="1" max="1" width="3.140625" style="11" customWidth="1"/>
    <col min="2" max="2" width="4.28515625" style="11" customWidth="1"/>
    <col min="3" max="3" width="17.7109375" style="11" customWidth="1"/>
    <col min="4" max="4" width="14.28515625" style="11" customWidth="1"/>
    <col min="5" max="5" width="11.85546875" style="11" customWidth="1"/>
    <col min="6" max="7" width="14.42578125" style="11" customWidth="1"/>
    <col min="8" max="8" width="12" style="214" customWidth="1"/>
    <col min="9" max="9" width="15" style="11" customWidth="1"/>
    <col min="10" max="10" width="12.85546875" style="11" customWidth="1"/>
    <col min="11" max="11" width="21" style="11" customWidth="1"/>
    <col min="12" max="16384" width="11.42578125" style="11"/>
  </cols>
  <sheetData>
    <row r="1" spans="2:13" ht="42" customHeight="1" x14ac:dyDescent="0.2"/>
    <row r="2" spans="2:13" ht="21" customHeight="1" x14ac:dyDescent="0.35">
      <c r="B2" s="902" t="str">
        <f>MERC.MLES!D1</f>
        <v>PLANILLA  DE MES DE FEBRERO 2019</v>
      </c>
      <c r="C2" s="902"/>
      <c r="D2" s="902"/>
      <c r="E2" s="902"/>
      <c r="F2" s="902"/>
      <c r="G2" s="902"/>
      <c r="H2" s="902"/>
      <c r="I2" s="902"/>
      <c r="J2" s="902"/>
      <c r="K2" s="902"/>
      <c r="L2" s="14"/>
      <c r="M2" s="14"/>
    </row>
    <row r="3" spans="2:13" ht="21.75" thickBot="1" x14ac:dyDescent="0.4">
      <c r="B3" s="98"/>
      <c r="C3" s="40"/>
      <c r="D3" s="53"/>
      <c r="E3" s="53"/>
      <c r="F3" s="53"/>
      <c r="G3" s="53"/>
      <c r="J3" s="117"/>
      <c r="K3" s="118"/>
    </row>
    <row r="4" spans="2:13" s="100" customFormat="1" ht="75.75" customHeight="1" thickBot="1" x14ac:dyDescent="0.25">
      <c r="B4" s="139" t="s">
        <v>14</v>
      </c>
      <c r="C4" s="141" t="s">
        <v>1</v>
      </c>
      <c r="D4" s="141" t="s">
        <v>22</v>
      </c>
      <c r="E4" s="141" t="s">
        <v>7</v>
      </c>
      <c r="F4" s="141" t="s">
        <v>17</v>
      </c>
      <c r="G4" s="141" t="s">
        <v>21</v>
      </c>
      <c r="H4" s="227" t="s">
        <v>4</v>
      </c>
      <c r="I4" s="141" t="s">
        <v>24</v>
      </c>
      <c r="J4" s="141" t="s">
        <v>30</v>
      </c>
      <c r="K4" s="676" t="s">
        <v>25</v>
      </c>
    </row>
    <row r="5" spans="2:13" ht="19.5" customHeight="1" thickBot="1" x14ac:dyDescent="0.25">
      <c r="B5" s="908" t="s">
        <v>127</v>
      </c>
      <c r="C5" s="909"/>
      <c r="D5" s="909"/>
      <c r="E5" s="909"/>
      <c r="F5" s="909"/>
      <c r="G5" s="909"/>
      <c r="H5" s="909"/>
      <c r="I5" s="909"/>
      <c r="J5" s="909"/>
      <c r="K5" s="910"/>
    </row>
    <row r="6" spans="2:13" s="24" customFormat="1" ht="35.25" customHeight="1" x14ac:dyDescent="0.2">
      <c r="B6" s="483">
        <v>1</v>
      </c>
      <c r="C6" s="610" t="s">
        <v>99</v>
      </c>
      <c r="D6" s="611">
        <v>361</v>
      </c>
      <c r="E6" s="612">
        <v>10.83</v>
      </c>
      <c r="F6" s="612">
        <v>26.17</v>
      </c>
      <c r="G6" s="612">
        <v>0</v>
      </c>
      <c r="H6" s="647">
        <v>0</v>
      </c>
      <c r="I6" s="648">
        <f>SUM(E6:H6)</f>
        <v>37</v>
      </c>
      <c r="J6" s="648">
        <f>(D6-I6)</f>
        <v>324</v>
      </c>
      <c r="K6" s="649"/>
    </row>
    <row r="7" spans="2:13" s="24" customFormat="1" ht="58.5" customHeight="1" thickBot="1" x14ac:dyDescent="0.25">
      <c r="B7" s="650">
        <v>2</v>
      </c>
      <c r="C7" s="643" t="s">
        <v>126</v>
      </c>
      <c r="D7" s="651">
        <v>395</v>
      </c>
      <c r="E7" s="652">
        <v>11.85</v>
      </c>
      <c r="F7" s="652">
        <v>28.64</v>
      </c>
      <c r="G7" s="652">
        <v>0</v>
      </c>
      <c r="H7" s="653">
        <v>0</v>
      </c>
      <c r="I7" s="204">
        <f>SUM(E7:H7)</f>
        <v>40.49</v>
      </c>
      <c r="J7" s="204">
        <f>(D7-I7)</f>
        <v>354.51</v>
      </c>
      <c r="K7" s="654"/>
    </row>
    <row r="8" spans="2:13" s="335" customFormat="1" ht="33.75" customHeight="1" thickBot="1" x14ac:dyDescent="0.25">
      <c r="B8" s="905" t="s">
        <v>85</v>
      </c>
      <c r="C8" s="906"/>
      <c r="D8" s="906"/>
      <c r="E8" s="906"/>
      <c r="F8" s="906"/>
      <c r="G8" s="906"/>
      <c r="H8" s="906"/>
      <c r="I8" s="906"/>
      <c r="J8" s="906"/>
      <c r="K8" s="907"/>
    </row>
    <row r="9" spans="2:13" s="335" customFormat="1" ht="33.75" customHeight="1" x14ac:dyDescent="0.2">
      <c r="B9" s="639">
        <v>3</v>
      </c>
      <c r="C9" s="641" t="s">
        <v>125</v>
      </c>
      <c r="D9" s="642">
        <v>445</v>
      </c>
      <c r="E9" s="642">
        <v>13.35</v>
      </c>
      <c r="F9" s="642">
        <v>32.26</v>
      </c>
      <c r="G9" s="642">
        <v>0</v>
      </c>
      <c r="H9" s="642">
        <v>0</v>
      </c>
      <c r="I9" s="642">
        <f>SUM(E9:H9)</f>
        <v>45.61</v>
      </c>
      <c r="J9" s="642">
        <f>(D9-I9)</f>
        <v>399.39</v>
      </c>
      <c r="K9" s="640"/>
    </row>
    <row r="10" spans="2:13" s="335" customFormat="1" ht="33.75" customHeight="1" thickBot="1" x14ac:dyDescent="0.25">
      <c r="B10" s="617">
        <v>4</v>
      </c>
      <c r="C10" s="643" t="s">
        <v>88</v>
      </c>
      <c r="D10" s="644">
        <v>340</v>
      </c>
      <c r="E10" s="238">
        <v>10.199999999999999</v>
      </c>
      <c r="F10" s="238">
        <v>24.65</v>
      </c>
      <c r="G10" s="645">
        <v>0</v>
      </c>
      <c r="H10" s="645">
        <v>0</v>
      </c>
      <c r="I10" s="204">
        <f>SUM(E10:H10)</f>
        <v>34.849999999999994</v>
      </c>
      <c r="J10" s="204">
        <f>(D10-I10)</f>
        <v>305.14999999999998</v>
      </c>
      <c r="K10" s="618"/>
    </row>
    <row r="11" spans="2:13" s="24" customFormat="1" ht="24" customHeight="1" thickBot="1" x14ac:dyDescent="0.25">
      <c r="B11" s="905" t="s">
        <v>124</v>
      </c>
      <c r="C11" s="906"/>
      <c r="D11" s="906"/>
      <c r="E11" s="906"/>
      <c r="F11" s="906"/>
      <c r="G11" s="906"/>
      <c r="H11" s="906"/>
      <c r="I11" s="906"/>
      <c r="J11" s="906"/>
      <c r="K11" s="907"/>
    </row>
    <row r="12" spans="2:13" s="65" customFormat="1" ht="39.75" customHeight="1" x14ac:dyDescent="0.2">
      <c r="B12" s="639">
        <v>5</v>
      </c>
      <c r="C12" s="641" t="s">
        <v>147</v>
      </c>
      <c r="D12" s="642">
        <v>330</v>
      </c>
      <c r="E12" s="642">
        <v>9.9</v>
      </c>
      <c r="F12" s="642">
        <v>23.93</v>
      </c>
      <c r="G12" s="642">
        <v>0</v>
      </c>
      <c r="H12" s="642">
        <v>0</v>
      </c>
      <c r="I12" s="642">
        <f t="shared" ref="I12:I17" si="0">SUM(E12:H12)</f>
        <v>33.83</v>
      </c>
      <c r="J12" s="642">
        <f t="shared" ref="J12:J17" si="1">(D12-I12)</f>
        <v>296.17</v>
      </c>
      <c r="K12" s="640"/>
    </row>
    <row r="13" spans="2:13" s="24" customFormat="1" ht="52.5" customHeight="1" x14ac:dyDescent="0.2">
      <c r="B13" s="613">
        <v>6</v>
      </c>
      <c r="C13" s="428" t="s">
        <v>147</v>
      </c>
      <c r="D13" s="447">
        <v>370</v>
      </c>
      <c r="E13" s="206">
        <v>11.1</v>
      </c>
      <c r="F13" s="206">
        <v>26.83</v>
      </c>
      <c r="G13" s="298">
        <v>0</v>
      </c>
      <c r="H13" s="447">
        <v>0</v>
      </c>
      <c r="I13" s="93">
        <f t="shared" si="0"/>
        <v>37.93</v>
      </c>
      <c r="J13" s="93">
        <f t="shared" si="1"/>
        <v>332.07</v>
      </c>
      <c r="K13" s="614"/>
    </row>
    <row r="14" spans="2:13" s="335" customFormat="1" ht="36.75" customHeight="1" x14ac:dyDescent="0.2">
      <c r="B14" s="613">
        <v>7</v>
      </c>
      <c r="C14" s="776" t="s">
        <v>77</v>
      </c>
      <c r="D14" s="447">
        <v>360</v>
      </c>
      <c r="E14" s="206">
        <v>10.8</v>
      </c>
      <c r="F14" s="206">
        <v>26.1</v>
      </c>
      <c r="G14" s="206">
        <v>0</v>
      </c>
      <c r="H14" s="233">
        <v>0</v>
      </c>
      <c r="I14" s="93">
        <f t="shared" si="0"/>
        <v>36.900000000000006</v>
      </c>
      <c r="J14" s="93">
        <f t="shared" si="1"/>
        <v>323.10000000000002</v>
      </c>
      <c r="K14" s="615"/>
    </row>
    <row r="15" spans="2:13" s="24" customFormat="1" ht="41.25" customHeight="1" x14ac:dyDescent="0.2">
      <c r="B15" s="613">
        <v>8</v>
      </c>
      <c r="C15" s="776" t="s">
        <v>77</v>
      </c>
      <c r="D15" s="233">
        <v>315</v>
      </c>
      <c r="E15" s="93">
        <v>9.4499999999999993</v>
      </c>
      <c r="F15" s="616">
        <v>0</v>
      </c>
      <c r="G15" s="616">
        <v>22.84</v>
      </c>
      <c r="H15" s="616">
        <v>0</v>
      </c>
      <c r="I15" s="93">
        <f t="shared" si="0"/>
        <v>32.29</v>
      </c>
      <c r="J15" s="93">
        <f t="shared" si="1"/>
        <v>282.70999999999998</v>
      </c>
      <c r="K15" s="614"/>
    </row>
    <row r="16" spans="2:13" s="24" customFormat="1" ht="49.5" customHeight="1" x14ac:dyDescent="0.2">
      <c r="B16" s="613">
        <v>9</v>
      </c>
      <c r="C16" s="428" t="s">
        <v>147</v>
      </c>
      <c r="D16" s="616">
        <v>350</v>
      </c>
      <c r="E16" s="616">
        <v>10.5</v>
      </c>
      <c r="F16" s="616">
        <v>0</v>
      </c>
      <c r="G16" s="616">
        <v>25.38</v>
      </c>
      <c r="H16" s="616">
        <v>0</v>
      </c>
      <c r="I16" s="93">
        <f t="shared" si="0"/>
        <v>35.879999999999995</v>
      </c>
      <c r="J16" s="93">
        <f t="shared" si="1"/>
        <v>314.12</v>
      </c>
      <c r="K16" s="614"/>
    </row>
    <row r="17" spans="2:12" s="24" customFormat="1" ht="45.75" customHeight="1" thickBot="1" x14ac:dyDescent="0.25">
      <c r="B17" s="617">
        <v>10</v>
      </c>
      <c r="C17" s="430" t="s">
        <v>111</v>
      </c>
      <c r="D17" s="431">
        <v>331</v>
      </c>
      <c r="E17" s="204">
        <v>9.93</v>
      </c>
      <c r="F17" s="431">
        <v>24</v>
      </c>
      <c r="G17" s="431">
        <v>0</v>
      </c>
      <c r="H17" s="431">
        <v>0</v>
      </c>
      <c r="I17" s="204">
        <f t="shared" si="0"/>
        <v>33.93</v>
      </c>
      <c r="J17" s="204">
        <f t="shared" si="1"/>
        <v>297.07</v>
      </c>
      <c r="K17" s="618"/>
    </row>
    <row r="18" spans="2:12" s="24" customFormat="1" ht="24" customHeight="1" thickBot="1" x14ac:dyDescent="0.25">
      <c r="B18" s="905" t="s">
        <v>100</v>
      </c>
      <c r="C18" s="906"/>
      <c r="D18" s="906"/>
      <c r="E18" s="906"/>
      <c r="F18" s="906"/>
      <c r="G18" s="906"/>
      <c r="H18" s="906"/>
      <c r="I18" s="906"/>
      <c r="J18" s="906"/>
      <c r="K18" s="907"/>
    </row>
    <row r="19" spans="2:12" s="24" customFormat="1" ht="36" customHeight="1" thickBot="1" x14ac:dyDescent="0.25">
      <c r="B19" s="619">
        <v>11</v>
      </c>
      <c r="C19" s="620" t="s">
        <v>45</v>
      </c>
      <c r="D19" s="388">
        <v>1100</v>
      </c>
      <c r="E19" s="389">
        <v>30</v>
      </c>
      <c r="F19" s="274">
        <v>79.75</v>
      </c>
      <c r="G19" s="621">
        <v>0</v>
      </c>
      <c r="H19" s="622">
        <v>79</v>
      </c>
      <c r="I19" s="253">
        <f>SUM(E19:H19)</f>
        <v>188.75</v>
      </c>
      <c r="J19" s="253">
        <f>(D19-I19)</f>
        <v>911.25</v>
      </c>
      <c r="K19" s="623"/>
    </row>
    <row r="20" spans="2:12" ht="27" customHeight="1" thickBot="1" x14ac:dyDescent="0.25">
      <c r="B20" s="903" t="s">
        <v>9</v>
      </c>
      <c r="C20" s="904"/>
      <c r="D20" s="202">
        <f>SUM(D6:D19)</f>
        <v>4697</v>
      </c>
      <c r="E20" s="202">
        <f>SUM(E6:E19)</f>
        <v>137.91</v>
      </c>
      <c r="F20" s="202">
        <f>SUM(F6:F19)</f>
        <v>292.33000000000004</v>
      </c>
      <c r="G20" s="202">
        <f>SUM(G6:G19)</f>
        <v>48.22</v>
      </c>
      <c r="H20" s="202">
        <f>SUM(H6:H19)</f>
        <v>79</v>
      </c>
      <c r="I20" s="202">
        <f>SUM(I6:I19)</f>
        <v>557.46</v>
      </c>
      <c r="J20" s="202">
        <f>SUM(J6:J19)</f>
        <v>4139.5400000000009</v>
      </c>
      <c r="K20" s="232" t="s">
        <v>57</v>
      </c>
    </row>
    <row r="21" spans="2:12" x14ac:dyDescent="0.2">
      <c r="B21" s="16"/>
      <c r="C21" s="13"/>
      <c r="D21" s="17"/>
      <c r="E21" s="18"/>
      <c r="F21" s="18"/>
      <c r="G21" s="18"/>
      <c r="H21" s="228"/>
      <c r="I21" s="18"/>
      <c r="J21" s="18"/>
      <c r="K21" s="15"/>
    </row>
    <row r="22" spans="2:12" x14ac:dyDescent="0.2">
      <c r="B22" s="16"/>
      <c r="C22" s="19" t="s">
        <v>10</v>
      </c>
      <c r="D22" s="19"/>
      <c r="E22" s="20"/>
      <c r="F22" s="20"/>
      <c r="G22" s="20"/>
      <c r="H22" s="229"/>
      <c r="I22" s="20"/>
      <c r="J22" s="18"/>
      <c r="K22" s="21"/>
    </row>
    <row r="23" spans="2:12" ht="15" x14ac:dyDescent="0.25">
      <c r="B23" s="453"/>
      <c r="C23" s="9" t="str">
        <f>MERC.MLES!C13</f>
        <v>SR. HERNAN JOSE TORRES ROMERO</v>
      </c>
      <c r="D23" s="9"/>
      <c r="E23" s="984"/>
      <c r="F23" s="984" t="str">
        <f>MERC.MLES!F14</f>
        <v>LICDO. NAHIN FERRUFINO BENITEZ</v>
      </c>
      <c r="G23" s="984"/>
      <c r="H23" s="985"/>
      <c r="I23" s="984" t="str">
        <f>MERC.MLES!I14</f>
        <v>LICDA. GLORIA ISABEL GONZALEZ VASQUEZ</v>
      </c>
      <c r="J23" s="18"/>
      <c r="K23" s="21"/>
    </row>
    <row r="24" spans="2:12" ht="15" x14ac:dyDescent="0.25">
      <c r="B24" s="453"/>
      <c r="C24" s="9" t="str">
        <f>MERC.MLES!C14</f>
        <v>SINDICO MUNICIPAL</v>
      </c>
      <c r="D24" s="9"/>
      <c r="E24" s="984"/>
      <c r="F24" s="984" t="str">
        <f>MERC.MLES!F15</f>
        <v>ALCALDE MUNCIPAL</v>
      </c>
      <c r="G24" s="984"/>
      <c r="H24" s="985"/>
      <c r="I24" s="984" t="str">
        <f>MERC.MLES!I15</f>
        <v>CONTADORA MUNICIPAL</v>
      </c>
      <c r="J24" s="18"/>
      <c r="K24" s="21"/>
    </row>
    <row r="25" spans="2:12" ht="15" x14ac:dyDescent="0.25">
      <c r="B25" s="453"/>
      <c r="C25" s="9"/>
      <c r="D25" s="9"/>
      <c r="E25" s="984"/>
      <c r="F25" s="984"/>
      <c r="G25" s="984"/>
      <c r="H25" s="985"/>
      <c r="I25" s="984"/>
      <c r="J25" s="18"/>
      <c r="K25" s="21"/>
    </row>
    <row r="26" spans="2:12" ht="15" x14ac:dyDescent="0.25">
      <c r="B26" s="453"/>
      <c r="C26" s="9"/>
      <c r="D26" s="9"/>
      <c r="E26" s="984"/>
      <c r="F26" s="984"/>
      <c r="G26" s="984"/>
      <c r="H26" s="985"/>
      <c r="I26" s="984"/>
      <c r="J26" s="18"/>
      <c r="K26" s="21"/>
    </row>
    <row r="27" spans="2:12" ht="15" x14ac:dyDescent="0.25">
      <c r="B27" s="453"/>
      <c r="C27" s="9"/>
      <c r="D27" s="9"/>
      <c r="E27" s="984"/>
      <c r="F27" s="984"/>
      <c r="G27" s="984"/>
      <c r="H27" s="985"/>
      <c r="I27" s="984"/>
      <c r="J27" s="18"/>
      <c r="K27" s="21"/>
    </row>
    <row r="28" spans="2:12" s="52" customFormat="1" ht="15" x14ac:dyDescent="0.25">
      <c r="B28" s="76"/>
      <c r="C28" s="986" t="str">
        <f>MERC.MLES!C19</f>
        <v>LICDA. CARINA PATRICIA FLORES</v>
      </c>
      <c r="D28" s="986"/>
      <c r="E28" s="986"/>
      <c r="F28" s="27"/>
      <c r="G28" s="40" t="str">
        <f>MERC.MLES!F19</f>
        <v>SR. MARIO ALBERTO DIAZ</v>
      </c>
      <c r="H28" s="987"/>
      <c r="I28" s="12"/>
      <c r="L28" s="74"/>
    </row>
    <row r="29" spans="2:12" s="52" customFormat="1" ht="15" x14ac:dyDescent="0.25">
      <c r="B29" s="76"/>
      <c r="C29" s="986" t="str">
        <f>MERC.MLES!C20</f>
        <v>JEFA DE DESARROLLO HUMANO</v>
      </c>
      <c r="D29" s="986"/>
      <c r="E29" s="986"/>
      <c r="F29" s="27"/>
      <c r="G29" s="40" t="str">
        <f>MERC.MLES!F20</f>
        <v>TESORERO MPAL.</v>
      </c>
      <c r="H29" s="987"/>
      <c r="I29" s="12"/>
      <c r="L29" s="74"/>
    </row>
    <row r="30" spans="2:12" s="52" customFormat="1" ht="15" x14ac:dyDescent="0.25">
      <c r="B30" s="76"/>
      <c r="C30" s="76"/>
      <c r="D30" s="76"/>
      <c r="E30" s="76"/>
      <c r="F30" s="32"/>
      <c r="G30" s="32"/>
      <c r="H30" s="231"/>
      <c r="L30" s="74"/>
    </row>
    <row r="31" spans="2:12" s="52" customFormat="1" ht="15.75" x14ac:dyDescent="0.25">
      <c r="B31" s="76"/>
      <c r="C31" s="76"/>
      <c r="D31" s="76"/>
      <c r="E31" s="76"/>
      <c r="F31" s="32"/>
      <c r="G31" s="32"/>
      <c r="H31" s="231"/>
      <c r="J31" s="192"/>
      <c r="L31" s="74"/>
    </row>
    <row r="32" spans="2:12" s="52" customFormat="1" ht="15.75" x14ac:dyDescent="0.25">
      <c r="B32" s="76"/>
      <c r="C32" s="76"/>
      <c r="D32" s="76"/>
      <c r="E32" s="76"/>
      <c r="F32" s="32"/>
      <c r="G32" s="32"/>
      <c r="H32" s="231"/>
      <c r="I32" s="896" t="s">
        <v>52</v>
      </c>
      <c r="J32" s="896"/>
      <c r="L32" s="74"/>
    </row>
    <row r="33" spans="2:8" s="52" customFormat="1" ht="15" x14ac:dyDescent="0.25">
      <c r="B33" s="73"/>
      <c r="C33" s="74"/>
      <c r="D33" s="77"/>
      <c r="E33" s="77"/>
      <c r="H33" s="230"/>
    </row>
    <row r="34" spans="2:8" s="52" customFormat="1" ht="14.25" x14ac:dyDescent="0.2">
      <c r="H34" s="230"/>
    </row>
    <row r="35" spans="2:8" s="52" customFormat="1" ht="14.25" x14ac:dyDescent="0.2">
      <c r="H35" s="230"/>
    </row>
    <row r="36" spans="2:8" s="52" customFormat="1" ht="14.25" x14ac:dyDescent="0.2">
      <c r="H36" s="230"/>
    </row>
    <row r="37" spans="2:8" s="52" customFormat="1" ht="14.25" x14ac:dyDescent="0.2">
      <c r="H37" s="230"/>
    </row>
  </sheetData>
  <mergeCells count="7">
    <mergeCell ref="I32:J32"/>
    <mergeCell ref="B2:K2"/>
    <mergeCell ref="B20:C20"/>
    <mergeCell ref="B11:K11"/>
    <mergeCell ref="B18:K18"/>
    <mergeCell ref="B5:K5"/>
    <mergeCell ref="B8:K8"/>
  </mergeCells>
  <phoneticPr fontId="4" type="noConversion"/>
  <printOptions horizontalCentered="1"/>
  <pageMargins left="0" right="0" top="0.51181102362204722" bottom="0.31496062992125984" header="0" footer="0"/>
  <pageSetup paperSize="5"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45F71"/>
  </sheetPr>
  <dimension ref="B1:L24"/>
  <sheetViews>
    <sheetView showWhiteSpace="0" topLeftCell="A4" zoomScale="82" zoomScaleNormal="82" zoomScalePageLayoutView="75" workbookViewId="0">
      <selection activeCell="C12" sqref="C12"/>
    </sheetView>
  </sheetViews>
  <sheetFormatPr baseColWidth="10" defaultRowHeight="12.75" x14ac:dyDescent="0.2"/>
  <cols>
    <col min="1" max="1" width="19.42578125" style="169" customWidth="1"/>
    <col min="2" max="2" width="4.28515625" style="169" customWidth="1"/>
    <col min="3" max="3" width="15.42578125" style="214" customWidth="1"/>
    <col min="4" max="4" width="13.42578125" style="276" customWidth="1"/>
    <col min="5" max="5" width="14.42578125" style="276" customWidth="1"/>
    <col min="6" max="6" width="12" style="276" customWidth="1"/>
    <col min="7" max="7" width="10" style="276" customWidth="1"/>
    <col min="8" max="8" width="10.7109375" style="276" customWidth="1"/>
    <col min="9" max="9" width="13.5703125" style="276" customWidth="1"/>
    <col min="10" max="10" width="14.140625" style="276" customWidth="1"/>
    <col min="11" max="11" width="23.42578125" style="169" customWidth="1"/>
    <col min="12" max="16384" width="11.42578125" style="169"/>
  </cols>
  <sheetData>
    <row r="1" spans="2:11" ht="15.75" x14ac:dyDescent="0.25">
      <c r="D1" s="972" t="s">
        <v>179</v>
      </c>
    </row>
    <row r="2" spans="2:11" ht="13.5" thickBot="1" x14ac:dyDescent="0.25"/>
    <row r="3" spans="2:11" s="119" customFormat="1" ht="58.5" customHeight="1" thickBot="1" x14ac:dyDescent="0.3">
      <c r="B3" s="344" t="s">
        <v>14</v>
      </c>
      <c r="C3" s="345" t="s">
        <v>1</v>
      </c>
      <c r="D3" s="346" t="s">
        <v>22</v>
      </c>
      <c r="E3" s="346" t="s">
        <v>2</v>
      </c>
      <c r="F3" s="346" t="s">
        <v>17</v>
      </c>
      <c r="G3" s="346" t="s">
        <v>158</v>
      </c>
      <c r="H3" s="346" t="s">
        <v>11</v>
      </c>
      <c r="I3" s="346" t="s">
        <v>26</v>
      </c>
      <c r="J3" s="808" t="s">
        <v>27</v>
      </c>
      <c r="K3" s="809" t="s">
        <v>8</v>
      </c>
    </row>
    <row r="4" spans="2:11" ht="24.75" customHeight="1" thickBot="1" x14ac:dyDescent="0.25">
      <c r="B4" s="911" t="s">
        <v>61</v>
      </c>
      <c r="C4" s="912"/>
      <c r="D4" s="912"/>
      <c r="E4" s="912"/>
      <c r="F4" s="912"/>
      <c r="G4" s="912"/>
      <c r="H4" s="912"/>
      <c r="I4" s="912"/>
      <c r="J4" s="912"/>
      <c r="K4" s="913"/>
    </row>
    <row r="5" spans="2:11" ht="45" customHeight="1" thickBot="1" x14ac:dyDescent="0.25">
      <c r="B5" s="817">
        <v>1</v>
      </c>
      <c r="C5" s="818" t="s">
        <v>116</v>
      </c>
      <c r="D5" s="819">
        <v>505</v>
      </c>
      <c r="E5" s="820">
        <v>15.15</v>
      </c>
      <c r="F5" s="821">
        <v>36.61</v>
      </c>
      <c r="G5" s="821">
        <v>0</v>
      </c>
      <c r="H5" s="822">
        <v>0</v>
      </c>
      <c r="I5" s="823">
        <f>SUM(E5:H5)</f>
        <v>51.76</v>
      </c>
      <c r="J5" s="824">
        <f>+D5-I5</f>
        <v>453.24</v>
      </c>
      <c r="K5" s="825"/>
    </row>
    <row r="6" spans="2:11" ht="20.25" customHeight="1" thickBot="1" x14ac:dyDescent="0.25">
      <c r="B6" s="914" t="s">
        <v>70</v>
      </c>
      <c r="C6" s="915"/>
      <c r="D6" s="915"/>
      <c r="E6" s="915"/>
      <c r="F6" s="915"/>
      <c r="G6" s="915"/>
      <c r="H6" s="915"/>
      <c r="I6" s="915"/>
      <c r="J6" s="915"/>
      <c r="K6" s="916"/>
    </row>
    <row r="7" spans="2:11" ht="36.75" customHeight="1" x14ac:dyDescent="0.3">
      <c r="B7" s="624">
        <v>2</v>
      </c>
      <c r="C7" s="631" t="s">
        <v>32</v>
      </c>
      <c r="D7" s="506">
        <v>475</v>
      </c>
      <c r="E7" s="506">
        <v>14.25</v>
      </c>
      <c r="F7" s="506">
        <v>0</v>
      </c>
      <c r="G7" s="506">
        <v>0</v>
      </c>
      <c r="H7" s="629">
        <v>28.5</v>
      </c>
      <c r="I7" s="630">
        <f t="shared" ref="I7:I12" si="0">SUM(E7:H7)</f>
        <v>42.75</v>
      </c>
      <c r="J7" s="803">
        <f t="shared" ref="J7:J12" si="1">+D7-I7</f>
        <v>432.25</v>
      </c>
      <c r="K7" s="805"/>
    </row>
    <row r="8" spans="2:11" ht="33" customHeight="1" x14ac:dyDescent="0.3">
      <c r="B8" s="624">
        <v>3</v>
      </c>
      <c r="C8" s="625" t="s">
        <v>32</v>
      </c>
      <c r="D8" s="783">
        <v>400</v>
      </c>
      <c r="E8" s="506">
        <v>12</v>
      </c>
      <c r="F8" s="506">
        <v>29</v>
      </c>
      <c r="G8" s="506">
        <v>0</v>
      </c>
      <c r="H8" s="629">
        <v>0</v>
      </c>
      <c r="I8" s="630">
        <f t="shared" si="0"/>
        <v>41</v>
      </c>
      <c r="J8" s="803">
        <f t="shared" si="1"/>
        <v>359</v>
      </c>
      <c r="K8" s="805"/>
    </row>
    <row r="9" spans="2:11" ht="41.25" customHeight="1" x14ac:dyDescent="0.3">
      <c r="B9" s="624">
        <v>4</v>
      </c>
      <c r="C9" s="626" t="s">
        <v>32</v>
      </c>
      <c r="D9" s="627">
        <v>360</v>
      </c>
      <c r="E9" s="628">
        <v>10.8</v>
      </c>
      <c r="F9" s="628">
        <v>0</v>
      </c>
      <c r="G9" s="628">
        <v>26.1</v>
      </c>
      <c r="H9" s="784">
        <v>0</v>
      </c>
      <c r="I9" s="630">
        <f t="shared" si="0"/>
        <v>36.900000000000006</v>
      </c>
      <c r="J9" s="803">
        <f t="shared" si="1"/>
        <v>323.10000000000002</v>
      </c>
      <c r="K9" s="805"/>
    </row>
    <row r="10" spans="2:11" ht="40.5" customHeight="1" x14ac:dyDescent="0.3">
      <c r="B10" s="624">
        <v>5</v>
      </c>
      <c r="C10" s="626" t="s">
        <v>32</v>
      </c>
      <c r="D10" s="627">
        <v>370</v>
      </c>
      <c r="E10" s="628">
        <v>11.1</v>
      </c>
      <c r="F10" s="628">
        <v>26.83</v>
      </c>
      <c r="G10" s="628">
        <v>0</v>
      </c>
      <c r="H10" s="632">
        <v>0</v>
      </c>
      <c r="I10" s="630">
        <f t="shared" si="0"/>
        <v>37.93</v>
      </c>
      <c r="J10" s="803">
        <f t="shared" si="1"/>
        <v>332.07</v>
      </c>
      <c r="K10" s="805"/>
    </row>
    <row r="11" spans="2:11" ht="36.75" customHeight="1" x14ac:dyDescent="0.2">
      <c r="B11" s="624">
        <v>6</v>
      </c>
      <c r="C11" s="626" t="s">
        <v>32</v>
      </c>
      <c r="D11" s="627">
        <v>325</v>
      </c>
      <c r="E11" s="628">
        <v>9.75</v>
      </c>
      <c r="F11" s="628" t="s">
        <v>44</v>
      </c>
      <c r="G11" s="628">
        <v>0</v>
      </c>
      <c r="H11" s="629">
        <v>19.5</v>
      </c>
      <c r="I11" s="630">
        <f t="shared" si="0"/>
        <v>29.25</v>
      </c>
      <c r="J11" s="803">
        <f t="shared" si="1"/>
        <v>295.75</v>
      </c>
      <c r="K11" s="806"/>
    </row>
    <row r="12" spans="2:11" ht="39" customHeight="1" thickBot="1" x14ac:dyDescent="0.25">
      <c r="B12" s="624">
        <v>7</v>
      </c>
      <c r="C12" s="633" t="s">
        <v>32</v>
      </c>
      <c r="D12" s="634">
        <v>315</v>
      </c>
      <c r="E12" s="635">
        <v>9.4499999999999993</v>
      </c>
      <c r="F12" s="636">
        <v>22.84</v>
      </c>
      <c r="G12" s="636">
        <v>0</v>
      </c>
      <c r="H12" s="637">
        <v>0</v>
      </c>
      <c r="I12" s="638">
        <f t="shared" si="0"/>
        <v>32.29</v>
      </c>
      <c r="J12" s="804">
        <f t="shared" si="1"/>
        <v>282.70999999999998</v>
      </c>
      <c r="K12" s="807"/>
    </row>
    <row r="13" spans="2:11" s="175" customFormat="1" ht="36.75" customHeight="1" thickBot="1" x14ac:dyDescent="0.25">
      <c r="B13" s="917" t="s">
        <v>123</v>
      </c>
      <c r="C13" s="918"/>
      <c r="D13" s="509">
        <f>SUM(D5:D12)</f>
        <v>2750</v>
      </c>
      <c r="E13" s="509">
        <f t="shared" ref="D13:J13" si="2">SUM(E5:E12)</f>
        <v>82.500000000000014</v>
      </c>
      <c r="F13" s="509">
        <f t="shared" si="2"/>
        <v>115.28</v>
      </c>
      <c r="G13" s="509">
        <f t="shared" si="2"/>
        <v>26.1</v>
      </c>
      <c r="H13" s="509">
        <f t="shared" si="2"/>
        <v>48</v>
      </c>
      <c r="I13" s="509">
        <f t="shared" si="2"/>
        <v>271.88</v>
      </c>
      <c r="J13" s="810">
        <f t="shared" si="2"/>
        <v>2478.12</v>
      </c>
      <c r="K13" s="203" t="s">
        <v>83</v>
      </c>
    </row>
    <row r="14" spans="2:11" x14ac:dyDescent="0.2">
      <c r="B14" s="176"/>
      <c r="C14" s="330"/>
      <c r="D14" s="277"/>
      <c r="E14" s="278"/>
      <c r="F14" s="278"/>
      <c r="G14" s="278"/>
      <c r="H14" s="278"/>
      <c r="I14" s="278"/>
      <c r="J14" s="278"/>
      <c r="K14" s="177"/>
    </row>
    <row r="15" spans="2:11" x14ac:dyDescent="0.2">
      <c r="B15" s="176"/>
      <c r="C15" s="330"/>
      <c r="D15" s="277"/>
      <c r="E15" s="278"/>
      <c r="F15" s="278"/>
      <c r="G15" s="278"/>
      <c r="H15" s="278"/>
      <c r="I15" s="278"/>
      <c r="J15" s="278"/>
      <c r="K15" s="177"/>
    </row>
    <row r="16" spans="2:11" x14ac:dyDescent="0.2">
      <c r="B16" s="176"/>
      <c r="C16" s="330"/>
      <c r="D16" s="277"/>
      <c r="E16" s="278"/>
      <c r="F16" s="278"/>
      <c r="G16" s="278"/>
      <c r="H16" s="278"/>
      <c r="I16" s="278"/>
      <c r="J16" s="278"/>
      <c r="K16" s="177"/>
    </row>
    <row r="17" spans="2:12" ht="15.75" x14ac:dyDescent="0.2">
      <c r="B17" s="176"/>
      <c r="C17" s="330" t="str">
        <f>'TIANGUE Y RASTRO'!C23</f>
        <v>SR. HERNAN JOSE TORRES ROMERO</v>
      </c>
      <c r="D17" s="277"/>
      <c r="E17" s="278"/>
      <c r="F17" s="278" t="str">
        <f>'TIANGUE Y RASTRO'!F23</f>
        <v>LICDO. NAHIN FERRUFINO BENITEZ</v>
      </c>
      <c r="G17" s="278"/>
      <c r="H17" s="279"/>
      <c r="I17" s="278"/>
      <c r="J17" s="278" t="str">
        <f>'TIANGUE Y RASTRO'!I23</f>
        <v>LICDA. GLORIA ISABEL GONZALEZ VASQUEZ</v>
      </c>
      <c r="K17" s="177"/>
    </row>
    <row r="18" spans="2:12" x14ac:dyDescent="0.2">
      <c r="B18" s="176"/>
      <c r="C18" s="330" t="str">
        <f>'TIANGUE Y RASTRO'!C24</f>
        <v>SINDICO MUNICIPAL</v>
      </c>
      <c r="D18" s="277"/>
      <c r="E18" s="278"/>
      <c r="F18" s="278" t="str">
        <f>'TIANGUE Y RASTRO'!F24</f>
        <v>ALCALDE MUNCIPAL</v>
      </c>
      <c r="G18" s="278"/>
      <c r="H18" s="278"/>
      <c r="I18" s="278"/>
      <c r="J18" s="278" t="str">
        <f>'TIANGUE Y RASTRO'!I24</f>
        <v>CONTADORA MUNICIPAL</v>
      </c>
      <c r="K18" s="177"/>
    </row>
    <row r="19" spans="2:12" x14ac:dyDescent="0.2">
      <c r="B19" s="46"/>
      <c r="C19" s="476"/>
      <c r="D19" s="477"/>
      <c r="E19" s="343"/>
      <c r="F19" s="343"/>
      <c r="G19" s="343"/>
      <c r="H19" s="343"/>
      <c r="I19" s="343"/>
      <c r="J19" s="343"/>
      <c r="K19" s="48"/>
    </row>
    <row r="20" spans="2:12" x14ac:dyDescent="0.2">
      <c r="B20" s="46"/>
      <c r="C20" s="476"/>
      <c r="D20" s="477"/>
      <c r="E20" s="343"/>
      <c r="F20" s="343"/>
      <c r="G20" s="343"/>
      <c r="H20" s="343"/>
      <c r="I20" s="343"/>
      <c r="J20" s="343"/>
      <c r="K20" s="48"/>
    </row>
    <row r="21" spans="2:12" ht="18" customHeight="1" x14ac:dyDescent="0.25">
      <c r="C21" s="214" t="s">
        <v>186</v>
      </c>
      <c r="G21" s="779" t="s">
        <v>187</v>
      </c>
      <c r="K21" s="479"/>
      <c r="L21" s="166"/>
    </row>
    <row r="22" spans="2:12" ht="14.25" x14ac:dyDescent="0.2">
      <c r="B22" s="6"/>
      <c r="C22" s="323" t="s">
        <v>184</v>
      </c>
      <c r="D22" s="478"/>
      <c r="E22" s="478"/>
      <c r="F22" s="478" t="s">
        <v>185</v>
      </c>
      <c r="G22" s="478"/>
      <c r="H22" s="478"/>
      <c r="I22" s="478"/>
      <c r="J22" s="478"/>
      <c r="K22" s="6"/>
      <c r="L22" s="178"/>
    </row>
    <row r="23" spans="2:12" ht="14.25" x14ac:dyDescent="0.2">
      <c r="B23" s="6"/>
      <c r="C23" s="323"/>
      <c r="D23" s="478"/>
      <c r="E23" s="478"/>
      <c r="F23" s="478"/>
      <c r="G23" s="478"/>
      <c r="H23" s="478"/>
      <c r="I23" s="478"/>
      <c r="J23" s="478"/>
      <c r="K23" s="6"/>
      <c r="L23" s="178"/>
    </row>
    <row r="24" spans="2:12" x14ac:dyDescent="0.2">
      <c r="B24" s="9"/>
      <c r="C24" s="401"/>
      <c r="D24" s="341"/>
      <c r="E24" s="341"/>
      <c r="F24" s="341"/>
      <c r="G24" s="341"/>
      <c r="H24" s="341"/>
      <c r="I24" s="341"/>
      <c r="J24" s="341"/>
      <c r="K24" s="9"/>
    </row>
  </sheetData>
  <mergeCells count="3">
    <mergeCell ref="B4:K4"/>
    <mergeCell ref="B6:K6"/>
    <mergeCell ref="B13:C13"/>
  </mergeCells>
  <pageMargins left="0.25" right="0.25" top="0.75" bottom="0.75" header="0.3" footer="0.3"/>
  <pageSetup paperSize="5" scale="55" orientation="landscape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DESPACHO</vt:lpstr>
      <vt:lpstr>GERENCIA GRAL</vt:lpstr>
      <vt:lpstr>CONTABILIDAD</vt:lpstr>
      <vt:lpstr>DESARROLLO HNO</vt:lpstr>
      <vt:lpstr>UATM</vt:lpstr>
      <vt:lpstr>REG.</vt:lpstr>
      <vt:lpstr>MERC.MLES</vt:lpstr>
      <vt:lpstr>TIANGUE Y RASTRO</vt:lpstr>
      <vt:lpstr>AIP</vt:lpstr>
      <vt:lpstr>POLICIAS 2</vt:lpstr>
      <vt:lpstr>POLICIA1</vt:lpstr>
      <vt:lpstr>SERVICIOS GENERALES</vt:lpstr>
      <vt:lpstr>ASEO 1</vt:lpstr>
      <vt:lpstr>CENTRO DE FORMACION </vt:lpstr>
      <vt:lpstr>GESTION T.</vt:lpstr>
      <vt:lpstr>UNIDAD JURIDICA</vt:lpstr>
      <vt:lpstr>CONTRATO</vt:lpstr>
      <vt:lpstr>CONTRATO NUEVO</vt:lpstr>
    </vt:vector>
  </TitlesOfParts>
  <Company>ALCALDIA MUNICIPAL DE SN. FCO.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Admin</cp:lastModifiedBy>
  <cp:lastPrinted>2019-02-25T19:49:24Z</cp:lastPrinted>
  <dcterms:created xsi:type="dcterms:W3CDTF">2002-01-15T14:42:07Z</dcterms:created>
  <dcterms:modified xsi:type="dcterms:W3CDTF">2020-03-12T01:46:06Z</dcterms:modified>
</cp:coreProperties>
</file>