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765" yWindow="-120" windowWidth="1972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24" i="1" l="1"/>
  <c r="I24" i="1"/>
  <c r="J24" i="1"/>
  <c r="K24" i="1"/>
  <c r="F24" i="1"/>
  <c r="L23" i="1"/>
  <c r="C24" i="1" l="1"/>
  <c r="E24" i="1"/>
  <c r="L10" i="1"/>
  <c r="G20" i="1"/>
  <c r="G18" i="1"/>
  <c r="G17" i="1"/>
  <c r="G16" i="1"/>
  <c r="G14" i="1"/>
  <c r="G12" i="1"/>
  <c r="G9" i="1"/>
  <c r="G8" i="1"/>
  <c r="G7" i="1"/>
  <c r="G4" i="1"/>
  <c r="G24" i="1" l="1"/>
  <c r="L24" i="1" s="1"/>
  <c r="L11" i="1"/>
  <c r="M11" i="1" s="1"/>
  <c r="L22" i="1" l="1"/>
  <c r="M22" i="1" s="1"/>
  <c r="M23" i="1"/>
  <c r="L18" i="1" l="1"/>
  <c r="L16" i="1" l="1"/>
  <c r="M16" i="1" s="1"/>
  <c r="L4" i="1" l="1"/>
  <c r="L13" i="1"/>
  <c r="L14" i="1"/>
  <c r="L17" i="1"/>
  <c r="M18" i="1"/>
  <c r="L19" i="1"/>
  <c r="M19" i="1" s="1"/>
  <c r="L21" i="1"/>
  <c r="M21" i="1" s="1"/>
  <c r="L20" i="1" l="1"/>
  <c r="M20" i="1" s="1"/>
  <c r="L15" i="1"/>
  <c r="L12" i="1"/>
  <c r="M10" i="1"/>
  <c r="L9" i="1"/>
  <c r="M9" i="1" s="1"/>
  <c r="L8" i="1"/>
  <c r="L7" i="1"/>
  <c r="L6" i="1"/>
  <c r="M6" i="1" s="1"/>
  <c r="L5" i="1" l="1"/>
  <c r="M8" i="1" l="1"/>
  <c r="M7" i="1"/>
  <c r="M5" i="1"/>
  <c r="M4" i="1"/>
  <c r="M12" i="1" l="1"/>
  <c r="M17" i="1"/>
  <c r="M13" i="1" l="1"/>
  <c r="M14" i="1"/>
  <c r="M15" i="1" l="1"/>
</calcChain>
</file>

<file path=xl/comments1.xml><?xml version="1.0" encoding="utf-8"?>
<comments xmlns="http://schemas.openxmlformats.org/spreadsheetml/2006/main">
  <authors>
    <author>Tesoreria</author>
  </authors>
  <commentList>
    <comment ref="I20" authorId="0" shapeId="0">
      <text>
        <r>
          <rPr>
            <b/>
            <sz val="9"/>
            <color indexed="81"/>
            <rFont val="Tahoma"/>
            <charset val="1"/>
          </rPr>
          <t>Tesoreria:</t>
        </r>
        <r>
          <rPr>
            <sz val="9"/>
            <color indexed="81"/>
            <rFont val="Tahoma"/>
            <charset val="1"/>
          </rPr>
          <t xml:space="preserve">
prestamo a caja de credito de armenia, para sueldos dietas y aguinaldos</t>
        </r>
      </text>
    </comment>
    <comment ref="K20" authorId="0" shapeId="0">
      <text>
        <r>
          <rPr>
            <b/>
            <sz val="9"/>
            <color indexed="81"/>
            <rFont val="Tahoma"/>
            <charset val="1"/>
          </rPr>
          <t>Tesoreria:</t>
        </r>
        <r>
          <rPr>
            <sz val="9"/>
            <color indexed="81"/>
            <rFont val="Tahoma"/>
            <charset val="1"/>
          </rPr>
          <t xml:space="preserve">
descuento de prestamo </t>
        </r>
      </text>
    </comment>
  </commentList>
</comments>
</file>

<file path=xl/sharedStrings.xml><?xml version="1.0" encoding="utf-8"?>
<sst xmlns="http://schemas.openxmlformats.org/spreadsheetml/2006/main" count="49" uniqueCount="49">
  <si>
    <t>FECHA DE INGRESO</t>
  </si>
  <si>
    <t>FECHA DE REMESA</t>
  </si>
  <si>
    <t>TOTAL DE INGRESOS</t>
  </si>
  <si>
    <t>N° DE REC. DE INGRESOS</t>
  </si>
  <si>
    <t>OTROS DESCUENTOS</t>
  </si>
  <si>
    <t>DIRERENCIA</t>
  </si>
  <si>
    <t>Tesorera Municipal</t>
  </si>
  <si>
    <t>TOTAL  REMESADO</t>
  </si>
  <si>
    <t>ALCALDIA MUNICIPAL DE ARMENIA</t>
  </si>
  <si>
    <t>Banco Hipotecario 00200168756    5% Fiestas</t>
  </si>
  <si>
    <t>ABONOS A BCO. AGRICOLA CUENTA 570-005231-2 fondo General</t>
  </si>
  <si>
    <t>Bco.Procredit 1903-01-191071-6 fondo genral municipal</t>
  </si>
  <si>
    <t>Bco Hipotecario 00200167792 75% INVERSIIONDEPOSITADO</t>
  </si>
  <si>
    <t>INGRESOS CORRESPONDIENTES AL MES DE DICIEMBRE DE 2016</t>
  </si>
  <si>
    <t>06 Y 09/12/2016</t>
  </si>
  <si>
    <t>02 Y 05/12/2016</t>
  </si>
  <si>
    <t>05/09/12/2016</t>
  </si>
  <si>
    <t>08 Y 09/12/2016</t>
  </si>
  <si>
    <t>13 Y 14/12/2016</t>
  </si>
  <si>
    <t>11,12 Y 13</t>
  </si>
  <si>
    <t>16 Y 17/12/2016</t>
  </si>
  <si>
    <t>13 Y 17/12/2016</t>
  </si>
  <si>
    <t>17Y 20/12/2016</t>
  </si>
  <si>
    <t>20 Y 24/12/2016</t>
  </si>
  <si>
    <t>22/12/201620/1</t>
  </si>
  <si>
    <t>24 Y 27/12/2016</t>
  </si>
  <si>
    <t>BANCO PROCREDIT CUENTA NO.1903-01-191213-0</t>
  </si>
  <si>
    <t>634038/634280</t>
  </si>
  <si>
    <t>634281/634485</t>
  </si>
  <si>
    <t>634486/634778</t>
  </si>
  <si>
    <t>634779/634898</t>
  </si>
  <si>
    <t>634899/634994</t>
  </si>
  <si>
    <t>634995/635080</t>
  </si>
  <si>
    <t>635081/635200</t>
  </si>
  <si>
    <t>635201/635513</t>
  </si>
  <si>
    <t>635514/635776</t>
  </si>
  <si>
    <t>635777/635980</t>
  </si>
  <si>
    <t>635981/636194</t>
  </si>
  <si>
    <t>636195/636442</t>
  </si>
  <si>
    <t>636443/636874</t>
  </si>
  <si>
    <t>636875/637173</t>
  </si>
  <si>
    <t>637174/637301</t>
  </si>
  <si>
    <t>637524/637524</t>
  </si>
  <si>
    <t>637525/637528</t>
  </si>
  <si>
    <t>637529/637537</t>
  </si>
  <si>
    <t>637302/637426</t>
  </si>
  <si>
    <t>637427/637523</t>
  </si>
  <si>
    <t>Bco. Hip. 25% funcionamiento ct.a No.00200168985 25% funcionamiento DEPOSITADO</t>
  </si>
  <si>
    <t>ARMENIA, A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</si>
</sst>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Font="1"/>
    <xf numFmtId="165" fontId="0" fillId="0" borderId="0" xfId="1" applyFont="1"/>
    <xf numFmtId="14" fontId="3" fillId="0" borderId="0" xfId="0" applyNumberFormat="1" applyFont="1" applyBorder="1"/>
    <xf numFmtId="165" fontId="3" fillId="0" borderId="0" xfId="0" applyNumberFormat="1" applyFont="1" applyBorder="1"/>
    <xf numFmtId="164" fontId="4" fillId="0" borderId="0" xfId="1" applyNumberFormat="1" applyFont="1" applyBorder="1"/>
    <xf numFmtId="165" fontId="4" fillId="0" borderId="0" xfId="0" applyNumberFormat="1" applyFont="1" applyBorder="1" applyAlignment="1">
      <alignment wrapText="1"/>
    </xf>
    <xf numFmtId="165" fontId="4" fillId="0" borderId="0" xfId="1" applyFont="1" applyBorder="1"/>
    <xf numFmtId="165" fontId="2" fillId="0" borderId="1" xfId="1" applyFont="1" applyBorder="1"/>
    <xf numFmtId="14" fontId="7" fillId="0" borderId="1" xfId="0" applyNumberFormat="1" applyFont="1" applyBorder="1"/>
    <xf numFmtId="165" fontId="7" fillId="0" borderId="1" xfId="1" applyNumberFormat="1" applyFont="1" applyBorder="1"/>
    <xf numFmtId="165" fontId="7" fillId="0" borderId="1" xfId="1" applyFont="1" applyBorder="1"/>
    <xf numFmtId="165" fontId="8" fillId="0" borderId="1" xfId="1" applyNumberFormat="1" applyFont="1" applyBorder="1"/>
    <xf numFmtId="165" fontId="8" fillId="0" borderId="1" xfId="1" applyFont="1" applyBorder="1"/>
    <xf numFmtId="14" fontId="8" fillId="0" borderId="1" xfId="0" applyNumberFormat="1" applyFont="1" applyBorder="1"/>
    <xf numFmtId="2" fontId="7" fillId="0" borderId="1" xfId="0" applyNumberFormat="1" applyFont="1" applyBorder="1" applyAlignment="1">
      <alignment wrapText="1"/>
    </xf>
    <xf numFmtId="14" fontId="7" fillId="0" borderId="3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 wrapText="1"/>
    </xf>
    <xf numFmtId="165" fontId="3" fillId="0" borderId="0" xfId="0" applyNumberFormat="1" applyFont="1" applyBorder="1" applyAlignment="1">
      <alignment horizontal="left"/>
    </xf>
    <xf numFmtId="2" fontId="4" fillId="0" borderId="0" xfId="0" applyNumberFormat="1" applyFont="1" applyBorder="1" applyAlignment="1">
      <alignment wrapText="1"/>
    </xf>
    <xf numFmtId="14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0" fontId="5" fillId="0" borderId="2" xfId="0" applyFont="1" applyBorder="1" applyAlignment="1"/>
    <xf numFmtId="165" fontId="7" fillId="0" borderId="1" xfId="0" applyNumberFormat="1" applyFont="1" applyBorder="1" applyAlignment="1">
      <alignment wrapText="1"/>
    </xf>
    <xf numFmtId="165" fontId="8" fillId="0" borderId="1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tabSelected="1" workbookViewId="0">
      <pane ySplit="3" topLeftCell="A18" activePane="bottomLeft" state="frozen"/>
      <selection pane="bottomLeft" activeCell="B29" sqref="B29"/>
    </sheetView>
  </sheetViews>
  <sheetFormatPr baseColWidth="10" defaultRowHeight="15" x14ac:dyDescent="0.25"/>
  <cols>
    <col min="1" max="1" width="10.5703125" style="1" customWidth="1"/>
    <col min="2" max="2" width="12.7109375" style="1" customWidth="1"/>
    <col min="3" max="3" width="10.85546875" style="1" customWidth="1"/>
    <col min="4" max="4" width="12.140625" style="1" customWidth="1"/>
    <col min="5" max="5" width="10.140625" style="1" customWidth="1"/>
    <col min="6" max="6" width="9.7109375" style="1" customWidth="1"/>
    <col min="7" max="7" width="9.85546875" style="1" customWidth="1"/>
    <col min="8" max="9" width="10.7109375" style="1" customWidth="1"/>
    <col min="10" max="10" width="12.42578125" style="1" customWidth="1"/>
    <col min="11" max="11" width="9.85546875" style="1" customWidth="1"/>
    <col min="12" max="12" width="11.7109375" style="1" customWidth="1"/>
    <col min="13" max="13" width="13.140625" customWidth="1"/>
  </cols>
  <sheetData>
    <row r="1" spans="1:13" ht="26.25" x14ac:dyDescent="0.4">
      <c r="C1" s="33" t="s">
        <v>8</v>
      </c>
      <c r="D1" s="33"/>
      <c r="E1" s="33"/>
      <c r="F1" s="33"/>
      <c r="G1" s="33"/>
      <c r="H1" s="33"/>
      <c r="I1" s="33"/>
      <c r="J1" s="33"/>
      <c r="K1" s="33"/>
    </row>
    <row r="2" spans="1:13" ht="18.75" x14ac:dyDescent="0.3">
      <c r="D2" s="26" t="s">
        <v>13</v>
      </c>
      <c r="E2" s="26"/>
      <c r="F2" s="26"/>
      <c r="G2" s="26"/>
      <c r="H2" s="26"/>
      <c r="I2" s="26"/>
      <c r="J2" s="26"/>
    </row>
    <row r="3" spans="1:13" s="32" customFormat="1" ht="84" x14ac:dyDescent="0.2">
      <c r="A3" s="30" t="s">
        <v>0</v>
      </c>
      <c r="B3" s="30" t="s">
        <v>1</v>
      </c>
      <c r="C3" s="30" t="s">
        <v>2</v>
      </c>
      <c r="D3" s="30" t="s">
        <v>3</v>
      </c>
      <c r="E3" s="30" t="s">
        <v>10</v>
      </c>
      <c r="F3" s="30" t="s">
        <v>9</v>
      </c>
      <c r="G3" s="30" t="s">
        <v>11</v>
      </c>
      <c r="H3" s="30" t="s">
        <v>12</v>
      </c>
      <c r="I3" s="30" t="s">
        <v>26</v>
      </c>
      <c r="J3" s="30" t="s">
        <v>47</v>
      </c>
      <c r="K3" s="30" t="s">
        <v>4</v>
      </c>
      <c r="L3" s="30" t="s">
        <v>7</v>
      </c>
      <c r="M3" s="31" t="s">
        <v>5</v>
      </c>
    </row>
    <row r="4" spans="1:13" ht="17.25" customHeight="1" x14ac:dyDescent="0.25">
      <c r="A4" s="12">
        <v>42705</v>
      </c>
      <c r="B4" s="19" t="s">
        <v>15</v>
      </c>
      <c r="C4" s="13">
        <v>2167.02</v>
      </c>
      <c r="D4" s="27" t="s">
        <v>27</v>
      </c>
      <c r="E4" s="14"/>
      <c r="F4" s="14">
        <v>100.49</v>
      </c>
      <c r="G4" s="14">
        <f>131.52+1935.01</f>
        <v>2066.5300000000002</v>
      </c>
      <c r="H4" s="14"/>
      <c r="I4" s="14"/>
      <c r="J4" s="14"/>
      <c r="K4" s="14"/>
      <c r="L4" s="11">
        <f t="shared" ref="L4:L22" si="0">SUM(E4:K4)</f>
        <v>2167.02</v>
      </c>
      <c r="M4" s="11">
        <f t="shared" ref="M4:M23" si="1">+C4-L4</f>
        <v>0</v>
      </c>
    </row>
    <row r="5" spans="1:13" ht="19.5" customHeight="1" x14ac:dyDescent="0.25">
      <c r="A5" s="12">
        <v>42706</v>
      </c>
      <c r="B5" s="19">
        <v>42709</v>
      </c>
      <c r="C5" s="13">
        <v>1406.84</v>
      </c>
      <c r="D5" s="27" t="s">
        <v>28</v>
      </c>
      <c r="E5" s="14"/>
      <c r="F5" s="14">
        <v>54.13</v>
      </c>
      <c r="G5" s="14">
        <v>1352.71</v>
      </c>
      <c r="H5" s="14"/>
      <c r="I5" s="14"/>
      <c r="J5" s="14"/>
      <c r="K5" s="14"/>
      <c r="L5" s="11">
        <f t="shared" si="0"/>
        <v>1406.8400000000001</v>
      </c>
      <c r="M5" s="11">
        <f t="shared" si="1"/>
        <v>0</v>
      </c>
    </row>
    <row r="6" spans="1:13" ht="19.5" customHeight="1" x14ac:dyDescent="0.25">
      <c r="A6" s="12">
        <v>42709</v>
      </c>
      <c r="B6" s="21" t="s">
        <v>14</v>
      </c>
      <c r="C6" s="13">
        <v>1886.69</v>
      </c>
      <c r="D6" s="27" t="s">
        <v>29</v>
      </c>
      <c r="E6" s="14"/>
      <c r="F6" s="14">
        <v>82.31</v>
      </c>
      <c r="G6" s="14">
        <v>1804.38</v>
      </c>
      <c r="H6" s="14"/>
      <c r="I6" s="14"/>
      <c r="J6" s="14"/>
      <c r="K6" s="14"/>
      <c r="L6" s="11">
        <f t="shared" si="0"/>
        <v>1886.69</v>
      </c>
      <c r="M6" s="11">
        <f t="shared" si="1"/>
        <v>0</v>
      </c>
    </row>
    <row r="7" spans="1:13" ht="19.5" customHeight="1" x14ac:dyDescent="0.25">
      <c r="A7" s="12">
        <v>42710</v>
      </c>
      <c r="B7" s="21" t="s">
        <v>16</v>
      </c>
      <c r="C7" s="13">
        <v>2865.16</v>
      </c>
      <c r="D7" s="27" t="s">
        <v>30</v>
      </c>
      <c r="E7" s="14"/>
      <c r="F7" s="14">
        <v>92.51</v>
      </c>
      <c r="G7" s="14">
        <f>2000+772.65</f>
        <v>2772.65</v>
      </c>
      <c r="H7" s="14"/>
      <c r="I7" s="14"/>
      <c r="J7" s="14"/>
      <c r="K7" s="14"/>
      <c r="L7" s="11">
        <f t="shared" si="0"/>
        <v>2865.1600000000003</v>
      </c>
      <c r="M7" s="11">
        <f t="shared" si="1"/>
        <v>0</v>
      </c>
    </row>
    <row r="8" spans="1:13" ht="19.5" customHeight="1" x14ac:dyDescent="0.25">
      <c r="A8" s="12">
        <v>42711</v>
      </c>
      <c r="B8" s="21" t="s">
        <v>17</v>
      </c>
      <c r="C8" s="13">
        <v>2739.85</v>
      </c>
      <c r="D8" s="27" t="s">
        <v>31</v>
      </c>
      <c r="E8" s="14"/>
      <c r="F8" s="14">
        <v>288.52</v>
      </c>
      <c r="G8" s="14">
        <f>1083.35+1367.98</f>
        <v>2451.33</v>
      </c>
      <c r="H8" s="14"/>
      <c r="I8" s="14"/>
      <c r="J8" s="14"/>
      <c r="K8" s="14"/>
      <c r="L8" s="11">
        <f t="shared" si="0"/>
        <v>2739.85</v>
      </c>
      <c r="M8" s="11">
        <f t="shared" si="1"/>
        <v>0</v>
      </c>
    </row>
    <row r="9" spans="1:13" ht="19.5" customHeight="1" x14ac:dyDescent="0.25">
      <c r="A9" s="12">
        <v>42712</v>
      </c>
      <c r="B9" s="21">
        <v>42713</v>
      </c>
      <c r="C9" s="15">
        <v>793.35</v>
      </c>
      <c r="D9" s="28" t="s">
        <v>32</v>
      </c>
      <c r="E9" s="16"/>
      <c r="F9" s="16">
        <v>35.28</v>
      </c>
      <c r="G9" s="16">
        <f>3.43+754.64</f>
        <v>758.06999999999994</v>
      </c>
      <c r="H9" s="16"/>
      <c r="I9" s="16"/>
      <c r="J9" s="16"/>
      <c r="K9" s="16"/>
      <c r="L9" s="11">
        <f t="shared" si="0"/>
        <v>793.34999999999991</v>
      </c>
      <c r="M9" s="11">
        <f t="shared" si="1"/>
        <v>0</v>
      </c>
    </row>
    <row r="10" spans="1:13" ht="19.5" customHeight="1" x14ac:dyDescent="0.25">
      <c r="A10" s="12">
        <v>42713</v>
      </c>
      <c r="B10" s="21" t="s">
        <v>19</v>
      </c>
      <c r="C10" s="13">
        <v>9424.35</v>
      </c>
      <c r="D10" s="28" t="s">
        <v>33</v>
      </c>
      <c r="E10" s="14">
        <v>6864.05</v>
      </c>
      <c r="F10" s="14">
        <v>429.14</v>
      </c>
      <c r="G10" s="14">
        <v>1249.19</v>
      </c>
      <c r="H10" s="14"/>
      <c r="I10" s="14"/>
      <c r="J10" s="14"/>
      <c r="K10" s="14">
        <v>881.97</v>
      </c>
      <c r="L10" s="11">
        <f t="shared" si="0"/>
        <v>9424.35</v>
      </c>
      <c r="M10" s="11">
        <f t="shared" si="1"/>
        <v>0</v>
      </c>
    </row>
    <row r="11" spans="1:13" ht="19.5" customHeight="1" x14ac:dyDescent="0.25">
      <c r="A11" s="12">
        <v>42716</v>
      </c>
      <c r="B11" s="21" t="s">
        <v>18</v>
      </c>
      <c r="C11" s="13">
        <v>3671.43</v>
      </c>
      <c r="D11" s="27" t="s">
        <v>34</v>
      </c>
      <c r="E11" s="14"/>
      <c r="F11" s="14">
        <v>156.41999999999999</v>
      </c>
      <c r="G11" s="14">
        <v>3515.01</v>
      </c>
      <c r="H11" s="14"/>
      <c r="I11" s="14"/>
      <c r="J11" s="14"/>
      <c r="K11" s="14"/>
      <c r="L11" s="11">
        <f t="shared" si="0"/>
        <v>3671.4300000000003</v>
      </c>
      <c r="M11" s="11">
        <f t="shared" si="1"/>
        <v>0</v>
      </c>
    </row>
    <row r="12" spans="1:13" ht="19.5" customHeight="1" x14ac:dyDescent="0.25">
      <c r="A12" s="12">
        <v>42717</v>
      </c>
      <c r="B12" s="21">
        <v>42718</v>
      </c>
      <c r="C12" s="13">
        <v>3973.92</v>
      </c>
      <c r="D12" s="27" t="s">
        <v>35</v>
      </c>
      <c r="E12" s="14"/>
      <c r="F12" s="14">
        <v>137.22</v>
      </c>
      <c r="G12" s="14">
        <f>3000+836.7</f>
        <v>3836.7</v>
      </c>
      <c r="H12" s="14"/>
      <c r="I12" s="14"/>
      <c r="J12" s="27"/>
      <c r="K12" s="14"/>
      <c r="L12" s="11">
        <f t="shared" si="0"/>
        <v>3973.9199999999996</v>
      </c>
      <c r="M12" s="14">
        <f t="shared" si="1"/>
        <v>0</v>
      </c>
    </row>
    <row r="13" spans="1:13" ht="19.5" customHeight="1" x14ac:dyDescent="0.25">
      <c r="A13" s="12">
        <v>42718</v>
      </c>
      <c r="B13" s="21" t="s">
        <v>20</v>
      </c>
      <c r="C13" s="13">
        <v>2535.38</v>
      </c>
      <c r="D13" s="27" t="s">
        <v>36</v>
      </c>
      <c r="E13" s="14"/>
      <c r="F13" s="14">
        <v>116.89</v>
      </c>
      <c r="G13" s="14">
        <v>2419.09</v>
      </c>
      <c r="H13" s="14"/>
      <c r="I13" s="14"/>
      <c r="J13" s="14"/>
      <c r="K13" s="14"/>
      <c r="L13" s="11">
        <f t="shared" si="0"/>
        <v>2535.98</v>
      </c>
      <c r="M13" s="11">
        <f t="shared" si="1"/>
        <v>-0.59999999999990905</v>
      </c>
    </row>
    <row r="14" spans="1:13" ht="19.5" customHeight="1" x14ac:dyDescent="0.25">
      <c r="A14" s="17">
        <v>42719</v>
      </c>
      <c r="B14" s="20" t="s">
        <v>21</v>
      </c>
      <c r="C14" s="13">
        <v>1904.71</v>
      </c>
      <c r="D14" s="27" t="s">
        <v>37</v>
      </c>
      <c r="E14" s="14"/>
      <c r="F14" s="14">
        <v>90.86</v>
      </c>
      <c r="G14" s="14">
        <f>1509.35+304.5</f>
        <v>1813.85</v>
      </c>
      <c r="H14" s="14"/>
      <c r="I14" s="14"/>
      <c r="J14" s="14"/>
      <c r="K14" s="14"/>
      <c r="L14" s="11">
        <f t="shared" si="0"/>
        <v>1904.7099999999998</v>
      </c>
      <c r="M14" s="11">
        <f t="shared" si="1"/>
        <v>0</v>
      </c>
    </row>
    <row r="15" spans="1:13" ht="19.5" customHeight="1" x14ac:dyDescent="0.25">
      <c r="A15" s="12">
        <v>42720</v>
      </c>
      <c r="B15" s="21" t="s">
        <v>22</v>
      </c>
      <c r="C15" s="13">
        <v>2464.91</v>
      </c>
      <c r="D15" s="29" t="s">
        <v>38</v>
      </c>
      <c r="E15" s="14"/>
      <c r="F15" s="14">
        <v>22.83</v>
      </c>
      <c r="G15" s="14">
        <v>2442.08</v>
      </c>
      <c r="H15" s="14"/>
      <c r="I15" s="14"/>
      <c r="J15" s="14"/>
      <c r="K15" s="14"/>
      <c r="L15" s="11">
        <f t="shared" si="0"/>
        <v>2464.91</v>
      </c>
      <c r="M15" s="11">
        <f t="shared" si="1"/>
        <v>0</v>
      </c>
    </row>
    <row r="16" spans="1:13" ht="19.5" customHeight="1" x14ac:dyDescent="0.25">
      <c r="A16" s="12">
        <v>42723</v>
      </c>
      <c r="B16" s="21">
        <v>42724</v>
      </c>
      <c r="C16" s="13">
        <v>7494.18</v>
      </c>
      <c r="D16" s="27" t="s">
        <v>39</v>
      </c>
      <c r="E16" s="14"/>
      <c r="F16" s="14">
        <v>319.05</v>
      </c>
      <c r="G16" s="14">
        <f>65.76+4812.93+2296.44</f>
        <v>7175.130000000001</v>
      </c>
      <c r="H16" s="14"/>
      <c r="I16" s="14"/>
      <c r="J16" s="14"/>
      <c r="K16" s="14"/>
      <c r="L16" s="11">
        <f t="shared" si="0"/>
        <v>7494.1800000000012</v>
      </c>
      <c r="M16" s="11">
        <f t="shared" si="1"/>
        <v>0</v>
      </c>
    </row>
    <row r="17" spans="1:13" ht="19.5" customHeight="1" x14ac:dyDescent="0.25">
      <c r="A17" s="12">
        <v>42724</v>
      </c>
      <c r="B17" s="21" t="s">
        <v>24</v>
      </c>
      <c r="C17" s="13">
        <v>5515.94</v>
      </c>
      <c r="D17" s="27" t="s">
        <v>40</v>
      </c>
      <c r="E17" s="14"/>
      <c r="F17" s="14">
        <v>177.21</v>
      </c>
      <c r="G17" s="14">
        <f>4066.31+1272.42</f>
        <v>5338.73</v>
      </c>
      <c r="H17" s="14"/>
      <c r="I17" s="14"/>
      <c r="J17" s="14"/>
      <c r="K17" s="14"/>
      <c r="L17" s="11">
        <f t="shared" si="0"/>
        <v>5515.94</v>
      </c>
      <c r="M17" s="11">
        <f t="shared" si="1"/>
        <v>0</v>
      </c>
    </row>
    <row r="18" spans="1:13" ht="19.5" customHeight="1" x14ac:dyDescent="0.25">
      <c r="A18" s="12">
        <v>42725</v>
      </c>
      <c r="B18" s="21" t="s">
        <v>23</v>
      </c>
      <c r="C18" s="13">
        <v>3359.48</v>
      </c>
      <c r="D18" s="27" t="s">
        <v>41</v>
      </c>
      <c r="E18" s="14"/>
      <c r="F18" s="14">
        <v>158.66</v>
      </c>
      <c r="G18" s="14">
        <f>244.03+2956.79</f>
        <v>3200.82</v>
      </c>
      <c r="H18" s="14"/>
      <c r="I18" s="14"/>
      <c r="J18" s="14"/>
      <c r="K18" s="14"/>
      <c r="L18" s="11">
        <f t="shared" si="0"/>
        <v>3359.48</v>
      </c>
      <c r="M18" s="11">
        <f t="shared" si="1"/>
        <v>0</v>
      </c>
    </row>
    <row r="19" spans="1:13" ht="19.5" customHeight="1" x14ac:dyDescent="0.25">
      <c r="A19" s="12">
        <v>42726</v>
      </c>
      <c r="B19" s="21">
        <v>42724</v>
      </c>
      <c r="C19" s="13">
        <v>1876.9</v>
      </c>
      <c r="D19" s="27" t="s">
        <v>45</v>
      </c>
      <c r="E19" s="14"/>
      <c r="F19" s="14">
        <v>84.4</v>
      </c>
      <c r="G19" s="14">
        <v>1792.5</v>
      </c>
      <c r="H19" s="14"/>
      <c r="I19" s="14"/>
      <c r="J19" s="14"/>
      <c r="K19" s="14"/>
      <c r="L19" s="11">
        <f t="shared" si="0"/>
        <v>1876.9</v>
      </c>
      <c r="M19" s="11">
        <f t="shared" si="1"/>
        <v>0</v>
      </c>
    </row>
    <row r="20" spans="1:13" ht="19.5" customHeight="1" x14ac:dyDescent="0.25">
      <c r="A20" s="12">
        <v>42727</v>
      </c>
      <c r="B20" s="21" t="s">
        <v>25</v>
      </c>
      <c r="C20" s="13">
        <v>92246.2</v>
      </c>
      <c r="D20" s="27" t="s">
        <v>46</v>
      </c>
      <c r="E20" s="14"/>
      <c r="F20" s="14">
        <v>540.96</v>
      </c>
      <c r="G20" s="14">
        <f>2159.86+216.22+9329.16</f>
        <v>11705.24</v>
      </c>
      <c r="H20" s="14"/>
      <c r="I20" s="14">
        <v>77853</v>
      </c>
      <c r="J20" s="14"/>
      <c r="K20" s="14">
        <v>2147</v>
      </c>
      <c r="L20" s="11">
        <f t="shared" si="0"/>
        <v>92246.2</v>
      </c>
      <c r="M20" s="11">
        <f t="shared" si="1"/>
        <v>0</v>
      </c>
    </row>
    <row r="21" spans="1:13" ht="19.5" customHeight="1" x14ac:dyDescent="0.25">
      <c r="A21" s="12">
        <v>42730</v>
      </c>
      <c r="B21" s="20">
        <v>42730</v>
      </c>
      <c r="C21" s="13">
        <v>161683.46</v>
      </c>
      <c r="D21" s="27" t="s">
        <v>42</v>
      </c>
      <c r="E21" s="14"/>
      <c r="F21" s="14"/>
      <c r="G21" s="14"/>
      <c r="H21" s="14">
        <v>78380.570000000007</v>
      </c>
      <c r="I21" s="14"/>
      <c r="J21" s="14">
        <v>37954.04</v>
      </c>
      <c r="K21" s="14">
        <v>45348.85</v>
      </c>
      <c r="L21" s="11">
        <f t="shared" si="0"/>
        <v>161683.46000000002</v>
      </c>
      <c r="M21" s="11">
        <f t="shared" si="1"/>
        <v>0</v>
      </c>
    </row>
    <row r="22" spans="1:13" ht="19.5" customHeight="1" x14ac:dyDescent="0.25">
      <c r="A22" s="12">
        <v>42731</v>
      </c>
      <c r="B22" s="21">
        <v>42733</v>
      </c>
      <c r="C22" s="13">
        <v>162080.74</v>
      </c>
      <c r="D22" s="27" t="s">
        <v>43</v>
      </c>
      <c r="E22" s="14"/>
      <c r="F22" s="14"/>
      <c r="G22" s="14">
        <v>397.28</v>
      </c>
      <c r="H22" s="14">
        <v>78380.570000000007</v>
      </c>
      <c r="I22" s="14"/>
      <c r="J22" s="14">
        <v>37954.04</v>
      </c>
      <c r="K22" s="14">
        <v>45348.85</v>
      </c>
      <c r="L22" s="11">
        <f t="shared" si="0"/>
        <v>162080.74000000002</v>
      </c>
      <c r="M22" s="11">
        <f t="shared" si="1"/>
        <v>0</v>
      </c>
    </row>
    <row r="23" spans="1:13" ht="19.5" customHeight="1" x14ac:dyDescent="0.25">
      <c r="A23" s="12">
        <v>42734</v>
      </c>
      <c r="B23" s="21">
        <v>42734</v>
      </c>
      <c r="C23" s="13">
        <v>2294.54</v>
      </c>
      <c r="D23" s="27" t="s">
        <v>44</v>
      </c>
      <c r="E23" s="14"/>
      <c r="F23" s="14"/>
      <c r="G23" s="14">
        <v>2294.54</v>
      </c>
      <c r="H23" s="14"/>
      <c r="I23" s="14"/>
      <c r="J23" s="14"/>
      <c r="K23" s="14"/>
      <c r="L23" s="11">
        <f>SUM(E23:K23)</f>
        <v>2294.54</v>
      </c>
      <c r="M23" s="11">
        <f t="shared" si="1"/>
        <v>0</v>
      </c>
    </row>
    <row r="24" spans="1:13" ht="17.25" customHeight="1" x14ac:dyDescent="0.25">
      <c r="A24" s="12"/>
      <c r="B24" s="20"/>
      <c r="C24" s="13">
        <f>SUM(C4:C23)</f>
        <v>472385.05</v>
      </c>
      <c r="D24" s="18"/>
      <c r="E24" s="14">
        <f t="shared" ref="E24" si="2">SUM(E4:E23)</f>
        <v>6864.05</v>
      </c>
      <c r="F24" s="14">
        <f>SUM(F4:F23)</f>
        <v>2886.88</v>
      </c>
      <c r="G24" s="14">
        <f t="shared" ref="G24:K24" si="3">SUM(G4:G23)</f>
        <v>58385.829999999994</v>
      </c>
      <c r="H24" s="14">
        <f t="shared" si="3"/>
        <v>156761.14000000001</v>
      </c>
      <c r="I24" s="14">
        <f t="shared" si="3"/>
        <v>77853</v>
      </c>
      <c r="J24" s="14">
        <f t="shared" si="3"/>
        <v>75908.08</v>
      </c>
      <c r="K24" s="14">
        <f t="shared" si="3"/>
        <v>93726.67</v>
      </c>
      <c r="L24" s="11">
        <f>SUM(E24:K24)</f>
        <v>472385.65</v>
      </c>
      <c r="M24" s="11"/>
    </row>
    <row r="25" spans="1:13" ht="8.25" customHeight="1" x14ac:dyDescent="0.25">
      <c r="A25" s="6"/>
      <c r="B25" s="22"/>
      <c r="C25" s="8"/>
      <c r="D25" s="23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24" t="s">
        <v>48</v>
      </c>
      <c r="B26" s="25"/>
      <c r="C26" s="8"/>
      <c r="D26" s="9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9.75" customHeight="1" x14ac:dyDescent="0.25">
      <c r="A27" s="6"/>
      <c r="B27" s="7"/>
      <c r="C27" s="8"/>
      <c r="D27" s="9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9.75" customHeight="1" x14ac:dyDescent="0.25">
      <c r="B28" s="2"/>
      <c r="C28" s="4"/>
      <c r="D28" s="3"/>
      <c r="E28" s="4"/>
      <c r="F28" s="4"/>
      <c r="G28" s="4"/>
      <c r="H28" s="4"/>
      <c r="I28" s="4"/>
      <c r="J28" s="4"/>
      <c r="K28" s="4"/>
      <c r="L28" s="4"/>
      <c r="M28" s="5"/>
    </row>
    <row r="29" spans="1:13" x14ac:dyDescent="0.25">
      <c r="B29" s="2"/>
      <c r="C29" s="4"/>
      <c r="D29" s="3"/>
      <c r="E29" s="4"/>
      <c r="F29" s="4"/>
      <c r="G29" s="4"/>
      <c r="H29" s="4"/>
      <c r="I29" s="4"/>
      <c r="J29" s="4"/>
      <c r="K29" s="4"/>
      <c r="L29" s="4"/>
      <c r="M29" s="5"/>
    </row>
    <row r="30" spans="1:13" x14ac:dyDescent="0.25">
      <c r="B30" s="2" t="s">
        <v>6</v>
      </c>
      <c r="C30" s="4"/>
      <c r="D30" s="3"/>
      <c r="E30" s="4"/>
      <c r="F30" s="4"/>
      <c r="G30" s="4"/>
      <c r="H30" s="4"/>
      <c r="I30" s="4"/>
      <c r="J30" s="4"/>
      <c r="K30" s="4"/>
      <c r="L30" s="4"/>
      <c r="M30" s="5"/>
    </row>
    <row r="31" spans="1:13" x14ac:dyDescent="0.25">
      <c r="B31" s="2"/>
      <c r="C31" s="4"/>
      <c r="D31" s="3"/>
      <c r="E31" s="4"/>
      <c r="F31" s="4"/>
      <c r="G31" s="4"/>
      <c r="H31" s="4"/>
      <c r="I31" s="4"/>
      <c r="J31" s="4"/>
      <c r="K31" s="4"/>
      <c r="L31" s="4"/>
      <c r="M31" s="5"/>
    </row>
    <row r="32" spans="1:13" x14ac:dyDescent="0.25">
      <c r="B32" s="2"/>
      <c r="C32" s="4"/>
      <c r="D32" s="3"/>
      <c r="E32" s="4"/>
      <c r="F32" s="4"/>
      <c r="G32" s="4"/>
      <c r="H32" s="4"/>
      <c r="I32" s="4"/>
      <c r="J32" s="4"/>
      <c r="K32" s="4"/>
      <c r="L32" s="4"/>
      <c r="M32" s="5"/>
    </row>
    <row r="33" spans="2:13" x14ac:dyDescent="0.25">
      <c r="B33" s="2"/>
      <c r="C33" s="4"/>
      <c r="D33" s="3"/>
      <c r="E33" s="4"/>
      <c r="F33" s="4"/>
      <c r="G33" s="4"/>
      <c r="H33" s="4"/>
      <c r="I33" s="4"/>
      <c r="J33" s="4"/>
      <c r="K33" s="4"/>
      <c r="L33" s="4"/>
      <c r="M33" s="5"/>
    </row>
    <row r="34" spans="2:13" x14ac:dyDescent="0.25">
      <c r="B34" s="2"/>
      <c r="D34" s="3"/>
      <c r="L34" s="4"/>
      <c r="M34" s="5"/>
    </row>
    <row r="35" spans="2:13" x14ac:dyDescent="0.25">
      <c r="B35" s="2"/>
      <c r="D35" s="3"/>
      <c r="L35" s="4"/>
      <c r="M35" s="5"/>
    </row>
    <row r="36" spans="2:13" x14ac:dyDescent="0.25">
      <c r="B36" s="2"/>
      <c r="D36" s="3"/>
      <c r="L36" s="4"/>
      <c r="M36" s="5"/>
    </row>
    <row r="37" spans="2:13" x14ac:dyDescent="0.25">
      <c r="B37" s="2"/>
      <c r="D37" s="3"/>
      <c r="L37" s="4"/>
      <c r="M37" s="5"/>
    </row>
    <row r="38" spans="2:13" x14ac:dyDescent="0.25">
      <c r="B38" s="2"/>
      <c r="D38" s="3"/>
      <c r="L38" s="4"/>
      <c r="M38" s="5"/>
    </row>
    <row r="39" spans="2:13" x14ac:dyDescent="0.25">
      <c r="B39" s="2"/>
      <c r="D39" s="3"/>
      <c r="L39" s="4"/>
      <c r="M39" s="5"/>
    </row>
    <row r="40" spans="2:13" x14ac:dyDescent="0.25">
      <c r="B40" s="2"/>
      <c r="D40" s="3"/>
      <c r="L40" s="4"/>
      <c r="M40" s="5"/>
    </row>
    <row r="41" spans="2:13" x14ac:dyDescent="0.25">
      <c r="B41" s="2"/>
      <c r="D41" s="3"/>
      <c r="L41" s="4"/>
      <c r="M41" s="5"/>
    </row>
    <row r="42" spans="2:13" x14ac:dyDescent="0.25">
      <c r="B42" s="2"/>
      <c r="D42" s="3"/>
      <c r="L42" s="4"/>
      <c r="M42" s="5"/>
    </row>
    <row r="43" spans="2:13" x14ac:dyDescent="0.25">
      <c r="B43" s="2"/>
      <c r="D43" s="3"/>
      <c r="L43" s="4"/>
      <c r="M43" s="5"/>
    </row>
    <row r="44" spans="2:13" x14ac:dyDescent="0.25">
      <c r="B44" s="2"/>
      <c r="D44" s="3"/>
      <c r="L44" s="4"/>
      <c r="M44" s="5"/>
    </row>
    <row r="45" spans="2:13" x14ac:dyDescent="0.25">
      <c r="B45" s="2"/>
      <c r="D45" s="3"/>
      <c r="L45" s="4"/>
      <c r="M45" s="5"/>
    </row>
    <row r="46" spans="2:13" x14ac:dyDescent="0.25">
      <c r="B46" s="2"/>
      <c r="D46" s="3"/>
    </row>
    <row r="47" spans="2:13" x14ac:dyDescent="0.25">
      <c r="B47" s="2"/>
      <c r="D47" s="3"/>
    </row>
  </sheetData>
  <mergeCells count="1">
    <mergeCell ref="C1:K1"/>
  </mergeCells>
  <pageMargins left="0.70866141732283472" right="0.43307086614173229" top="0.74803149606299213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2017-05-02T20:55:43Z</cp:lastPrinted>
  <dcterms:created xsi:type="dcterms:W3CDTF">2014-06-28T17:23:55Z</dcterms:created>
  <dcterms:modified xsi:type="dcterms:W3CDTF">2018-01-23T14:16:22Z</dcterms:modified>
</cp:coreProperties>
</file>