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765" yWindow="-120" windowWidth="1972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3" i="1" l="1"/>
  <c r="H23" i="1"/>
  <c r="I23" i="1"/>
  <c r="C23" i="1"/>
  <c r="J10" i="1"/>
  <c r="J23" i="1" s="1"/>
  <c r="G22" i="1"/>
  <c r="G21" i="1"/>
  <c r="G19" i="1"/>
  <c r="G17" i="1"/>
  <c r="G14" i="1"/>
  <c r="G12" i="1"/>
  <c r="G7" i="1"/>
  <c r="G5" i="1"/>
  <c r="F22" i="1"/>
  <c r="F23" i="1" s="1"/>
  <c r="G23" i="1" l="1"/>
  <c r="K23" i="1" s="1"/>
  <c r="K11" i="1"/>
  <c r="L11" i="1" s="1"/>
  <c r="K22" i="1" l="1"/>
  <c r="L22" i="1" s="1"/>
  <c r="L23" i="1"/>
  <c r="K18" i="1" l="1"/>
  <c r="K16" i="1" l="1"/>
  <c r="L16" i="1" s="1"/>
  <c r="K4" i="1" l="1"/>
  <c r="L4" i="1" s="1"/>
  <c r="K10" i="1"/>
  <c r="L10" i="1" s="1"/>
  <c r="K13" i="1"/>
  <c r="K14" i="1"/>
  <c r="K17" i="1"/>
  <c r="L18" i="1"/>
  <c r="K19" i="1"/>
  <c r="L19" i="1" s="1"/>
  <c r="K21" i="1"/>
  <c r="L21" i="1" s="1"/>
  <c r="K20" i="1" l="1"/>
  <c r="L20" i="1" s="1"/>
  <c r="K15" i="1"/>
  <c r="K12" i="1"/>
  <c r="K9" i="1"/>
  <c r="L9" i="1" s="1"/>
  <c r="K8" i="1"/>
  <c r="K7" i="1"/>
  <c r="K6" i="1"/>
  <c r="L6" i="1" s="1"/>
  <c r="K5" i="1" l="1"/>
  <c r="L8" i="1" l="1"/>
  <c r="L7" i="1"/>
  <c r="L5" i="1"/>
  <c r="L12" i="1" l="1"/>
  <c r="L17" i="1"/>
  <c r="L13" i="1" l="1"/>
  <c r="L14" i="1"/>
  <c r="L15" i="1" l="1"/>
</calcChain>
</file>

<file path=xl/sharedStrings.xml><?xml version="1.0" encoding="utf-8"?>
<sst xmlns="http://schemas.openxmlformats.org/spreadsheetml/2006/main" count="49" uniqueCount="49">
  <si>
    <t>FECHA DE INGRESO</t>
  </si>
  <si>
    <t>FECHA DE REMESA</t>
  </si>
  <si>
    <t>TOTAL DE INGRESOS</t>
  </si>
  <si>
    <t>N° DE REC. DE INGRESOS</t>
  </si>
  <si>
    <t>OTROS DESCUENTOS</t>
  </si>
  <si>
    <t>DIRERENCIA</t>
  </si>
  <si>
    <t>Tesorera Municipal</t>
  </si>
  <si>
    <t>TOTAL  REMESADO</t>
  </si>
  <si>
    <t>ALCALDIA MUNICIPAL DE ARMENIA</t>
  </si>
  <si>
    <t>Banco Hipotecario 00200168756    5% Fiestas</t>
  </si>
  <si>
    <t>ABONOS A BCO. AGRICOLA CUENTA 570-005231-2 fondo General</t>
  </si>
  <si>
    <t>Bco.Procredit 1903-01-191071-6 fondo genral municipal</t>
  </si>
  <si>
    <t>Bco Hipotecario 00200167792 75% INVERSIIONDEPOSITADO</t>
  </si>
  <si>
    <t>bbCO. Hip. 25% funcionamiento ct.a No.00200168985 25% funcionamiento DEPOSITADO</t>
  </si>
  <si>
    <t>INGRESOS CORRESPONDIENTES AL MES DE NOVIEMBRE DE 2016</t>
  </si>
  <si>
    <t>189896/190000,630001/630026</t>
  </si>
  <si>
    <t>630027/630228</t>
  </si>
  <si>
    <t>630229/630483</t>
  </si>
  <si>
    <t>630484/630620</t>
  </si>
  <si>
    <t>630621/630746</t>
  </si>
  <si>
    <t>630747/630835</t>
  </si>
  <si>
    <t>630836/630941</t>
  </si>
  <si>
    <t>630942/631054</t>
  </si>
  <si>
    <t>631055/631417</t>
  </si>
  <si>
    <t>631418/631720</t>
  </si>
  <si>
    <t>631721/631996</t>
  </si>
  <si>
    <t>631997/632225</t>
  </si>
  <si>
    <t>632226/632494</t>
  </si>
  <si>
    <t>632495/632982</t>
  </si>
  <si>
    <t>632983/633231</t>
  </si>
  <si>
    <t>633232/633237</t>
  </si>
  <si>
    <t>633238/633606</t>
  </si>
  <si>
    <t>633607/633841</t>
  </si>
  <si>
    <t>633842/634037</t>
  </si>
  <si>
    <t>ARMENIA, A 1 DE DICIEMBRE DE 2016</t>
  </si>
  <si>
    <t>03 Y 07/11/20160</t>
  </si>
  <si>
    <t>03,07/11/2016</t>
  </si>
  <si>
    <t>07,09,14/11/2016</t>
  </si>
  <si>
    <t>10 Y 14/12/2016</t>
  </si>
  <si>
    <t>10 Y 14/11/2016</t>
  </si>
  <si>
    <t>14 Y 16/11/2016</t>
  </si>
  <si>
    <t>15/11/2016,21/11/2016</t>
  </si>
  <si>
    <t>15 Y 21/11/2016</t>
  </si>
  <si>
    <t>17 Y 21/11/2016</t>
  </si>
  <si>
    <t>21 Y 22/11/2016</t>
  </si>
  <si>
    <t>22 Y 29/11/2016</t>
  </si>
  <si>
    <t>23 Y 29/11/2016</t>
  </si>
  <si>
    <t>30 /11/2016 Y 01/12/2016</t>
  </si>
  <si>
    <t>01 Y 02/12/2016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</si>
</sst>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Font="1"/>
    <xf numFmtId="165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/>
    <xf numFmtId="165" fontId="4" fillId="0" borderId="0" xfId="0" applyNumberFormat="1" applyFont="1" applyBorder="1"/>
    <xf numFmtId="164" fontId="5" fillId="0" borderId="0" xfId="1" applyNumberFormat="1" applyFont="1" applyBorder="1"/>
    <xf numFmtId="165" fontId="5" fillId="0" borderId="0" xfId="0" applyNumberFormat="1" applyFont="1" applyBorder="1" applyAlignment="1">
      <alignment wrapText="1"/>
    </xf>
    <xf numFmtId="165" fontId="5" fillId="0" borderId="0" xfId="1" applyFont="1" applyBorder="1"/>
    <xf numFmtId="165" fontId="2" fillId="0" borderId="1" xfId="1" applyFont="1" applyBorder="1"/>
    <xf numFmtId="14" fontId="8" fillId="0" borderId="1" xfId="0" applyNumberFormat="1" applyFont="1" applyBorder="1"/>
    <xf numFmtId="165" fontId="8" fillId="0" borderId="1" xfId="1" applyNumberFormat="1" applyFont="1" applyBorder="1"/>
    <xf numFmtId="0" fontId="8" fillId="0" borderId="1" xfId="0" applyFont="1" applyBorder="1" applyAlignment="1">
      <alignment wrapText="1"/>
    </xf>
    <xf numFmtId="165" fontId="8" fillId="0" borderId="1" xfId="1" applyFont="1" applyBorder="1"/>
    <xf numFmtId="165" fontId="9" fillId="0" borderId="1" xfId="1" applyNumberFormat="1" applyFont="1" applyBorder="1"/>
    <xf numFmtId="165" fontId="9" fillId="0" borderId="1" xfId="1" applyFont="1" applyBorder="1"/>
    <xf numFmtId="14" fontId="9" fillId="0" borderId="1" xfId="0" applyNumberFormat="1" applyFont="1" applyBorder="1"/>
    <xf numFmtId="2" fontId="9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horizontal="left" wrapText="1"/>
    </xf>
    <xf numFmtId="14" fontId="8" fillId="0" borderId="3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 wrapText="1"/>
    </xf>
    <xf numFmtId="14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0" fontId="6" fillId="0" borderId="2" xfId="0" applyFont="1" applyBorder="1" applyAlignment="1"/>
    <xf numFmtId="14" fontId="8" fillId="0" borderId="4" xfId="0" applyNumberFormat="1" applyFont="1" applyBorder="1"/>
    <xf numFmtId="14" fontId="8" fillId="0" borderId="4" xfId="0" applyNumberFormat="1" applyFont="1" applyBorder="1" applyAlignment="1">
      <alignment horizontal="left" wrapText="1"/>
    </xf>
    <xf numFmtId="165" fontId="8" fillId="0" borderId="4" xfId="1" applyNumberFormat="1" applyFont="1" applyBorder="1"/>
    <xf numFmtId="2" fontId="8" fillId="0" borderId="4" xfId="0" applyNumberFormat="1" applyFont="1" applyBorder="1" applyAlignment="1">
      <alignment wrapText="1"/>
    </xf>
    <xf numFmtId="165" fontId="8" fillId="0" borderId="4" xfId="1" applyFont="1" applyBorder="1"/>
    <xf numFmtId="165" fontId="2" fillId="0" borderId="4" xfId="1" applyFont="1" applyBorder="1"/>
    <xf numFmtId="14" fontId="8" fillId="0" borderId="0" xfId="0" applyNumberFormat="1" applyFont="1" applyBorder="1"/>
    <xf numFmtId="165" fontId="8" fillId="0" borderId="0" xfId="1" applyNumberFormat="1" applyFont="1" applyBorder="1"/>
    <xf numFmtId="2" fontId="8" fillId="0" borderId="0" xfId="0" applyNumberFormat="1" applyFont="1" applyBorder="1" applyAlignment="1">
      <alignment wrapText="1"/>
    </xf>
    <xf numFmtId="165" fontId="8" fillId="0" borderId="0" xfId="1" applyFont="1" applyBorder="1"/>
    <xf numFmtId="165" fontId="2" fillId="0" borderId="0" xfId="1" applyFont="1" applyBorder="1"/>
    <xf numFmtId="14" fontId="8" fillId="0" borderId="5" xfId="0" applyNumberFormat="1" applyFont="1" applyBorder="1"/>
    <xf numFmtId="14" fontId="8" fillId="0" borderId="6" xfId="0" applyNumberFormat="1" applyFont="1" applyBorder="1" applyAlignment="1">
      <alignment horizontal="left" wrapText="1"/>
    </xf>
    <xf numFmtId="165" fontId="8" fillId="0" borderId="6" xfId="1" applyNumberFormat="1" applyFont="1" applyBorder="1"/>
    <xf numFmtId="2" fontId="8" fillId="0" borderId="6" xfId="0" applyNumberFormat="1" applyFont="1" applyBorder="1" applyAlignment="1">
      <alignment wrapText="1"/>
    </xf>
    <xf numFmtId="165" fontId="8" fillId="0" borderId="6" xfId="1" applyFont="1" applyBorder="1"/>
    <xf numFmtId="165" fontId="2" fillId="0" borderId="6" xfId="1" applyFont="1" applyBorder="1"/>
    <xf numFmtId="165" fontId="2" fillId="0" borderId="7" xfId="1" applyFont="1" applyBorder="1"/>
    <xf numFmtId="14" fontId="8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pane ySplit="3" topLeftCell="A22" activePane="bottomLeft" state="frozen"/>
      <selection pane="bottomLeft" activeCell="B28" sqref="B28"/>
    </sheetView>
  </sheetViews>
  <sheetFormatPr baseColWidth="10" defaultRowHeight="15" x14ac:dyDescent="0.25"/>
  <cols>
    <col min="1" max="1" width="15" style="1" customWidth="1"/>
    <col min="2" max="2" width="18" style="1" customWidth="1"/>
    <col min="3" max="3" width="10.85546875" style="1" customWidth="1"/>
    <col min="4" max="4" width="12.140625" style="1" customWidth="1"/>
    <col min="5" max="5" width="10.140625" style="1" customWidth="1"/>
    <col min="6" max="6" width="9.7109375" style="1" customWidth="1"/>
    <col min="7" max="7" width="9.85546875" style="1" customWidth="1"/>
    <col min="8" max="8" width="10.7109375" style="1" customWidth="1"/>
    <col min="9" max="9" width="12.42578125" style="1" customWidth="1"/>
    <col min="10" max="10" width="9.85546875" style="1" customWidth="1"/>
    <col min="11" max="11" width="11.7109375" style="1" customWidth="1"/>
    <col min="12" max="12" width="13.140625" customWidth="1"/>
  </cols>
  <sheetData>
    <row r="1" spans="1:14" ht="26.25" x14ac:dyDescent="0.4">
      <c r="C1" s="49" t="s">
        <v>8</v>
      </c>
      <c r="D1" s="49"/>
      <c r="E1" s="49"/>
      <c r="F1" s="49"/>
      <c r="G1" s="49"/>
      <c r="H1" s="49"/>
      <c r="I1" s="49"/>
      <c r="J1" s="49"/>
    </row>
    <row r="2" spans="1:14" ht="18.75" x14ac:dyDescent="0.3">
      <c r="D2" s="29" t="s">
        <v>14</v>
      </c>
      <c r="E2" s="29"/>
      <c r="F2" s="29"/>
      <c r="G2" s="29"/>
      <c r="H2" s="29"/>
      <c r="I2" s="29"/>
    </row>
    <row r="3" spans="1:14" ht="102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10</v>
      </c>
      <c r="F3" s="6" t="s">
        <v>9</v>
      </c>
      <c r="G3" s="6" t="s">
        <v>11</v>
      </c>
      <c r="H3" s="6" t="s">
        <v>12</v>
      </c>
      <c r="I3" s="6" t="s">
        <v>13</v>
      </c>
      <c r="J3" s="6" t="s">
        <v>4</v>
      </c>
      <c r="K3" s="6" t="s">
        <v>7</v>
      </c>
      <c r="L3" s="7" t="s">
        <v>5</v>
      </c>
      <c r="N3" s="1"/>
    </row>
    <row r="4" spans="1:14" ht="27" customHeight="1" x14ac:dyDescent="0.25">
      <c r="A4" s="14">
        <v>42675</v>
      </c>
      <c r="B4" s="24" t="s">
        <v>35</v>
      </c>
      <c r="C4" s="15">
        <v>1040.3599999999999</v>
      </c>
      <c r="D4" s="16" t="s">
        <v>15</v>
      </c>
      <c r="E4" s="17"/>
      <c r="F4" s="17">
        <v>48.68</v>
      </c>
      <c r="G4" s="17">
        <v>991.68</v>
      </c>
      <c r="H4" s="17"/>
      <c r="I4" s="17"/>
      <c r="J4" s="17"/>
      <c r="K4" s="13">
        <f t="shared" ref="K4:K23" si="0">SUM(E4:J4)</f>
        <v>1040.3599999999999</v>
      </c>
      <c r="L4" s="13">
        <f>+C4-K4</f>
        <v>0</v>
      </c>
    </row>
    <row r="5" spans="1:14" x14ac:dyDescent="0.25">
      <c r="A5" s="14">
        <v>42677</v>
      </c>
      <c r="B5" s="24" t="s">
        <v>36</v>
      </c>
      <c r="C5" s="15">
        <v>1419.74</v>
      </c>
      <c r="D5" s="16" t="s">
        <v>16</v>
      </c>
      <c r="E5" s="17"/>
      <c r="F5" s="17">
        <v>67.569999999999993</v>
      </c>
      <c r="G5" s="17">
        <f>364.34+987.83</f>
        <v>1352.17</v>
      </c>
      <c r="H5" s="17"/>
      <c r="I5" s="17"/>
      <c r="J5" s="17"/>
      <c r="K5" s="13">
        <f t="shared" si="0"/>
        <v>1419.74</v>
      </c>
      <c r="L5" s="13">
        <f t="shared" ref="L5:L23" si="1">+C5-K5</f>
        <v>0</v>
      </c>
    </row>
    <row r="6" spans="1:14" ht="17.25" customHeight="1" x14ac:dyDescent="0.25">
      <c r="A6" s="14">
        <v>42678</v>
      </c>
      <c r="B6" s="26">
        <v>42681</v>
      </c>
      <c r="C6" s="15">
        <v>3074.22</v>
      </c>
      <c r="D6" s="16" t="s">
        <v>17</v>
      </c>
      <c r="E6" s="17"/>
      <c r="F6" s="17">
        <v>105.89</v>
      </c>
      <c r="G6" s="17">
        <v>2968.33</v>
      </c>
      <c r="H6" s="17"/>
      <c r="I6" s="17"/>
      <c r="J6" s="17"/>
      <c r="K6" s="13">
        <f t="shared" si="0"/>
        <v>3074.22</v>
      </c>
      <c r="L6" s="13">
        <f t="shared" si="1"/>
        <v>0</v>
      </c>
    </row>
    <row r="7" spans="1:14" ht="21" customHeight="1" x14ac:dyDescent="0.25">
      <c r="A7" s="14">
        <v>42681</v>
      </c>
      <c r="B7" s="26" t="s">
        <v>37</v>
      </c>
      <c r="C7" s="15">
        <v>6016.2</v>
      </c>
      <c r="D7" s="16" t="s">
        <v>18</v>
      </c>
      <c r="E7" s="17"/>
      <c r="F7" s="17">
        <v>243.85</v>
      </c>
      <c r="G7" s="17">
        <f>1587.98+4184.37</f>
        <v>5772.35</v>
      </c>
      <c r="H7" s="17"/>
      <c r="I7" s="17"/>
      <c r="J7" s="17"/>
      <c r="K7" s="13">
        <f t="shared" si="0"/>
        <v>6016.2000000000007</v>
      </c>
      <c r="L7" s="13">
        <f t="shared" si="1"/>
        <v>0</v>
      </c>
    </row>
    <row r="8" spans="1:14" x14ac:dyDescent="0.25">
      <c r="A8" s="14">
        <v>42682</v>
      </c>
      <c r="B8" s="26" t="s">
        <v>38</v>
      </c>
      <c r="C8" s="15">
        <v>2026.89</v>
      </c>
      <c r="D8" s="16" t="s">
        <v>19</v>
      </c>
      <c r="E8" s="17"/>
      <c r="F8" s="17">
        <v>52.75</v>
      </c>
      <c r="G8" s="17">
        <v>1974.14</v>
      </c>
      <c r="H8" s="17"/>
      <c r="I8" s="17"/>
      <c r="J8" s="17"/>
      <c r="K8" s="13">
        <f t="shared" si="0"/>
        <v>2026.89</v>
      </c>
      <c r="L8" s="13">
        <f t="shared" si="1"/>
        <v>0</v>
      </c>
    </row>
    <row r="9" spans="1:14" x14ac:dyDescent="0.25">
      <c r="A9" s="14">
        <v>42683</v>
      </c>
      <c r="B9" s="26" t="s">
        <v>39</v>
      </c>
      <c r="C9" s="18">
        <v>749.02</v>
      </c>
      <c r="D9" s="21" t="s">
        <v>20</v>
      </c>
      <c r="E9" s="19"/>
      <c r="F9" s="19">
        <v>27.56</v>
      </c>
      <c r="G9" s="19">
        <v>721.46</v>
      </c>
      <c r="H9" s="19"/>
      <c r="I9" s="19"/>
      <c r="J9" s="19"/>
      <c r="K9" s="13">
        <f t="shared" si="0"/>
        <v>749.02</v>
      </c>
      <c r="L9" s="13">
        <f t="shared" si="1"/>
        <v>0</v>
      </c>
    </row>
    <row r="10" spans="1:14" ht="18" customHeight="1" x14ac:dyDescent="0.25">
      <c r="A10" s="14">
        <v>42684</v>
      </c>
      <c r="B10" s="26" t="s">
        <v>40</v>
      </c>
      <c r="C10" s="15">
        <v>165991.44</v>
      </c>
      <c r="D10" s="22" t="s">
        <v>21</v>
      </c>
      <c r="E10" s="17"/>
      <c r="F10" s="17">
        <v>193.57</v>
      </c>
      <c r="G10" s="17">
        <v>4114.41</v>
      </c>
      <c r="H10" s="17">
        <v>78380.570000000007</v>
      </c>
      <c r="I10" s="17">
        <v>38704.04</v>
      </c>
      <c r="J10" s="17">
        <f>1716.83+42882.02</f>
        <v>44598.85</v>
      </c>
      <c r="K10" s="13">
        <f t="shared" si="0"/>
        <v>165991.44</v>
      </c>
      <c r="L10" s="13">
        <f t="shared" si="1"/>
        <v>0</v>
      </c>
    </row>
    <row r="11" spans="1:14" ht="18" customHeight="1" x14ac:dyDescent="0.25">
      <c r="A11" s="14">
        <v>42685</v>
      </c>
      <c r="B11" s="26" t="s">
        <v>41</v>
      </c>
      <c r="C11" s="15">
        <v>1074.1300000000001</v>
      </c>
      <c r="D11" s="22" t="s">
        <v>22</v>
      </c>
      <c r="E11" s="17"/>
      <c r="F11" s="17">
        <v>34.200000000000003</v>
      </c>
      <c r="G11" s="17">
        <v>1039.93</v>
      </c>
      <c r="H11" s="17"/>
      <c r="I11" s="17"/>
      <c r="J11" s="17"/>
      <c r="K11" s="13">
        <f t="shared" si="0"/>
        <v>1074.1300000000001</v>
      </c>
      <c r="L11" s="13">
        <f t="shared" si="1"/>
        <v>0</v>
      </c>
    </row>
    <row r="12" spans="1:14" ht="21" customHeight="1" x14ac:dyDescent="0.25">
      <c r="A12" s="14">
        <v>42688</v>
      </c>
      <c r="B12" s="26" t="s">
        <v>42</v>
      </c>
      <c r="C12" s="15">
        <v>3399.71</v>
      </c>
      <c r="D12" s="22" t="s">
        <v>23</v>
      </c>
      <c r="E12" s="17"/>
      <c r="F12" s="17">
        <v>98.42</v>
      </c>
      <c r="G12" s="17">
        <f>1268.17+33.12+2000</f>
        <v>3301.29</v>
      </c>
      <c r="H12" s="17"/>
      <c r="I12" s="17"/>
      <c r="J12" s="17"/>
      <c r="K12" s="13">
        <f t="shared" si="0"/>
        <v>3399.71</v>
      </c>
      <c r="L12" s="13">
        <f t="shared" si="1"/>
        <v>0</v>
      </c>
    </row>
    <row r="13" spans="1:14" x14ac:dyDescent="0.25">
      <c r="A13" s="14">
        <v>42689</v>
      </c>
      <c r="B13" s="26" t="s">
        <v>43</v>
      </c>
      <c r="C13" s="15">
        <v>9474.5300000000007</v>
      </c>
      <c r="D13" s="22" t="s">
        <v>24</v>
      </c>
      <c r="E13" s="17">
        <v>6566.33</v>
      </c>
      <c r="F13" s="17">
        <v>443.44</v>
      </c>
      <c r="G13" s="17">
        <v>1582.4</v>
      </c>
      <c r="H13" s="17"/>
      <c r="I13" s="17"/>
      <c r="J13" s="17">
        <v>882.36</v>
      </c>
      <c r="K13" s="13">
        <f t="shared" si="0"/>
        <v>9474.5300000000007</v>
      </c>
      <c r="L13" s="13">
        <f t="shared" si="1"/>
        <v>0</v>
      </c>
    </row>
    <row r="14" spans="1:14" x14ac:dyDescent="0.25">
      <c r="A14" s="20">
        <v>42690</v>
      </c>
      <c r="B14" s="25">
        <v>42695</v>
      </c>
      <c r="C14" s="15">
        <v>2681.28</v>
      </c>
      <c r="D14" s="22" t="s">
        <v>25</v>
      </c>
      <c r="E14" s="17"/>
      <c r="F14" s="17">
        <v>110.73</v>
      </c>
      <c r="G14" s="17">
        <f>2266.05+304.5</f>
        <v>2570.5500000000002</v>
      </c>
      <c r="H14" s="17"/>
      <c r="I14" s="17"/>
      <c r="J14" s="17"/>
      <c r="K14" s="13">
        <f t="shared" si="0"/>
        <v>2681.28</v>
      </c>
      <c r="L14" s="13">
        <f t="shared" si="1"/>
        <v>0</v>
      </c>
    </row>
    <row r="15" spans="1:14" x14ac:dyDescent="0.25">
      <c r="A15" s="14">
        <v>42691</v>
      </c>
      <c r="B15" s="26">
        <v>42695</v>
      </c>
      <c r="C15" s="15">
        <v>1505.8</v>
      </c>
      <c r="D15" s="23" t="s">
        <v>26</v>
      </c>
      <c r="E15" s="17"/>
      <c r="F15" s="17">
        <v>65.89</v>
      </c>
      <c r="G15" s="17">
        <v>1439.91</v>
      </c>
      <c r="H15" s="17"/>
      <c r="I15" s="17"/>
      <c r="J15" s="17"/>
      <c r="K15" s="13">
        <f t="shared" si="0"/>
        <v>1505.8000000000002</v>
      </c>
      <c r="L15" s="13">
        <f t="shared" si="1"/>
        <v>0</v>
      </c>
    </row>
    <row r="16" spans="1:14" ht="21" customHeight="1" x14ac:dyDescent="0.25">
      <c r="A16" s="14">
        <v>42692</v>
      </c>
      <c r="B16" s="26" t="s">
        <v>44</v>
      </c>
      <c r="C16" s="15">
        <v>2100.9699999999998</v>
      </c>
      <c r="D16" s="22" t="s">
        <v>27</v>
      </c>
      <c r="E16" s="17"/>
      <c r="F16" s="17">
        <v>68.099999999999994</v>
      </c>
      <c r="G16" s="17">
        <v>2032.87</v>
      </c>
      <c r="H16" s="17"/>
      <c r="I16" s="17"/>
      <c r="J16" s="17"/>
      <c r="K16" s="13">
        <f t="shared" si="0"/>
        <v>2100.9699999999998</v>
      </c>
      <c r="L16" s="13">
        <f t="shared" si="1"/>
        <v>0</v>
      </c>
    </row>
    <row r="17" spans="1:12" ht="21.75" customHeight="1" x14ac:dyDescent="0.25">
      <c r="A17" s="14">
        <v>42695</v>
      </c>
      <c r="B17" s="26">
        <v>42696</v>
      </c>
      <c r="C17" s="15">
        <v>2994.47</v>
      </c>
      <c r="D17" s="22" t="s">
        <v>28</v>
      </c>
      <c r="E17" s="17"/>
      <c r="F17" s="17">
        <v>118.71</v>
      </c>
      <c r="G17" s="17">
        <f>244.03+2631.73</f>
        <v>2875.76</v>
      </c>
      <c r="H17" s="17"/>
      <c r="I17" s="17"/>
      <c r="J17" s="17"/>
      <c r="K17" s="13">
        <f t="shared" si="0"/>
        <v>2994.4700000000003</v>
      </c>
      <c r="L17" s="13">
        <f t="shared" si="1"/>
        <v>0</v>
      </c>
    </row>
    <row r="18" spans="1:12" ht="19.5" customHeight="1" x14ac:dyDescent="0.25">
      <c r="A18" s="14">
        <v>42696</v>
      </c>
      <c r="B18" s="26" t="s">
        <v>45</v>
      </c>
      <c r="C18" s="15">
        <v>1842.23</v>
      </c>
      <c r="D18" s="22" t="s">
        <v>29</v>
      </c>
      <c r="E18" s="17"/>
      <c r="F18" s="17">
        <v>47.89</v>
      </c>
      <c r="G18" s="17">
        <v>1794.34</v>
      </c>
      <c r="H18" s="17"/>
      <c r="I18" s="17"/>
      <c r="J18" s="17"/>
      <c r="K18" s="13">
        <f t="shared" si="0"/>
        <v>1842.23</v>
      </c>
      <c r="L18" s="13">
        <f t="shared" si="1"/>
        <v>0</v>
      </c>
    </row>
    <row r="19" spans="1:12" x14ac:dyDescent="0.25">
      <c r="A19" s="14">
        <v>42697</v>
      </c>
      <c r="B19" s="26" t="s">
        <v>46</v>
      </c>
      <c r="C19" s="15">
        <v>2049.44</v>
      </c>
      <c r="D19" s="22" t="s">
        <v>30</v>
      </c>
      <c r="E19" s="17"/>
      <c r="F19" s="17"/>
      <c r="G19" s="17">
        <f>600+214.25+1235.19</f>
        <v>2049.44</v>
      </c>
      <c r="H19" s="17"/>
      <c r="I19" s="17"/>
      <c r="J19" s="17"/>
      <c r="K19" s="13">
        <f t="shared" si="0"/>
        <v>2049.44</v>
      </c>
      <c r="L19" s="13">
        <f t="shared" si="1"/>
        <v>0</v>
      </c>
    </row>
    <row r="20" spans="1:12" x14ac:dyDescent="0.25">
      <c r="A20" s="14">
        <v>42702</v>
      </c>
      <c r="B20" s="26">
        <v>42703</v>
      </c>
      <c r="C20" s="15">
        <v>6562.93</v>
      </c>
      <c r="D20" s="22" t="s">
        <v>31</v>
      </c>
      <c r="E20" s="17"/>
      <c r="F20" s="17">
        <v>213.17</v>
      </c>
      <c r="G20" s="17">
        <v>6349.76</v>
      </c>
      <c r="H20" s="17"/>
      <c r="I20" s="17"/>
      <c r="J20" s="17"/>
      <c r="K20" s="13">
        <f t="shared" si="0"/>
        <v>6562.93</v>
      </c>
      <c r="L20" s="13">
        <f t="shared" si="1"/>
        <v>0</v>
      </c>
    </row>
    <row r="21" spans="1:12" x14ac:dyDescent="0.25">
      <c r="A21" s="14">
        <v>42703</v>
      </c>
      <c r="B21" s="25" t="s">
        <v>47</v>
      </c>
      <c r="C21" s="15">
        <v>4299.53</v>
      </c>
      <c r="D21" s="22" t="s">
        <v>32</v>
      </c>
      <c r="E21" s="17"/>
      <c r="F21" s="17">
        <v>202.48</v>
      </c>
      <c r="G21" s="17">
        <f>2296.44+10.29+1790.32</f>
        <v>4097.05</v>
      </c>
      <c r="H21" s="17"/>
      <c r="I21" s="17"/>
      <c r="J21" s="17"/>
      <c r="K21" s="13">
        <f t="shared" si="0"/>
        <v>4299.53</v>
      </c>
      <c r="L21" s="13">
        <f t="shared" si="1"/>
        <v>0</v>
      </c>
    </row>
    <row r="22" spans="1:12" ht="15.75" thickBot="1" x14ac:dyDescent="0.3">
      <c r="A22" s="30">
        <v>42704</v>
      </c>
      <c r="B22" s="31" t="s">
        <v>48</v>
      </c>
      <c r="C22" s="32">
        <v>3516.09</v>
      </c>
      <c r="D22" s="33" t="s">
        <v>33</v>
      </c>
      <c r="E22" s="34"/>
      <c r="F22" s="34">
        <f>130.92+0.01</f>
        <v>130.92999999999998</v>
      </c>
      <c r="G22" s="34">
        <f>52.92+0.24+1600+1732</f>
        <v>3385.16</v>
      </c>
      <c r="H22" s="34"/>
      <c r="I22" s="34"/>
      <c r="J22" s="34"/>
      <c r="K22" s="35">
        <f t="shared" si="0"/>
        <v>3516.0899999999997</v>
      </c>
      <c r="L22" s="35">
        <f t="shared" si="1"/>
        <v>0</v>
      </c>
    </row>
    <row r="23" spans="1:12" ht="22.5" customHeight="1" thickBot="1" x14ac:dyDescent="0.3">
      <c r="A23" s="41"/>
      <c r="B23" s="42"/>
      <c r="C23" s="43">
        <f>SUM(C4:C22)</f>
        <v>221818.97999999998</v>
      </c>
      <c r="D23" s="44"/>
      <c r="E23" s="45">
        <f t="shared" ref="E23:J23" si="2">SUM(E4:E22)</f>
        <v>6566.33</v>
      </c>
      <c r="F23" s="45">
        <f t="shared" si="2"/>
        <v>2273.83</v>
      </c>
      <c r="G23" s="45">
        <f t="shared" si="2"/>
        <v>50413</v>
      </c>
      <c r="H23" s="45">
        <f t="shared" si="2"/>
        <v>78380.570000000007</v>
      </c>
      <c r="I23" s="45">
        <f t="shared" si="2"/>
        <v>38704.04</v>
      </c>
      <c r="J23" s="45">
        <f t="shared" si="2"/>
        <v>45481.21</v>
      </c>
      <c r="K23" s="46">
        <f t="shared" si="0"/>
        <v>221818.98</v>
      </c>
      <c r="L23" s="47">
        <f t="shared" si="1"/>
        <v>0</v>
      </c>
    </row>
    <row r="24" spans="1:12" ht="22.5" customHeight="1" x14ac:dyDescent="0.25">
      <c r="A24" s="36"/>
      <c r="B24" s="48"/>
      <c r="C24" s="37"/>
      <c r="D24" s="38"/>
      <c r="E24" s="39"/>
      <c r="F24" s="39"/>
      <c r="G24" s="39"/>
      <c r="H24" s="39"/>
      <c r="I24" s="39"/>
      <c r="J24" s="39"/>
      <c r="K24" s="40"/>
      <c r="L24" s="40"/>
    </row>
    <row r="25" spans="1:12" x14ac:dyDescent="0.25">
      <c r="A25" s="27" t="s">
        <v>34</v>
      </c>
      <c r="B25" s="28"/>
      <c r="C25" s="10"/>
      <c r="D25" s="11"/>
      <c r="E25" s="12"/>
      <c r="F25" s="12"/>
      <c r="G25" s="12"/>
      <c r="H25" s="12"/>
      <c r="I25" s="12"/>
      <c r="J25" s="12"/>
      <c r="K25" s="12"/>
      <c r="L25" s="12"/>
    </row>
    <row r="26" spans="1:12" x14ac:dyDescent="0.25">
      <c r="A26" s="8"/>
      <c r="B26" s="9"/>
      <c r="C26" s="10"/>
      <c r="D26" s="11"/>
      <c r="E26" s="12"/>
      <c r="F26" s="12"/>
      <c r="G26" s="12"/>
      <c r="H26" s="12"/>
      <c r="I26" s="12"/>
      <c r="J26" s="12"/>
      <c r="K26" s="12"/>
      <c r="L26" s="12"/>
    </row>
    <row r="27" spans="1:12" x14ac:dyDescent="0.25">
      <c r="B27" s="2"/>
      <c r="C27" s="4"/>
      <c r="D27" s="3"/>
      <c r="E27" s="4"/>
      <c r="F27" s="4"/>
      <c r="G27" s="4"/>
      <c r="H27" s="4"/>
      <c r="I27" s="4"/>
      <c r="J27" s="4"/>
      <c r="K27" s="4"/>
      <c r="L27" s="5"/>
    </row>
    <row r="28" spans="1:12" x14ac:dyDescent="0.25">
      <c r="B28" s="2"/>
      <c r="C28" s="4"/>
      <c r="D28" s="3"/>
      <c r="E28" s="4"/>
      <c r="F28" s="4"/>
      <c r="G28" s="4"/>
      <c r="H28" s="4"/>
      <c r="I28" s="4"/>
      <c r="J28" s="4"/>
      <c r="K28" s="4"/>
      <c r="L28" s="5"/>
    </row>
    <row r="29" spans="1:12" x14ac:dyDescent="0.25">
      <c r="B29" s="2" t="s">
        <v>6</v>
      </c>
      <c r="C29" s="4"/>
      <c r="D29" s="3"/>
      <c r="E29" s="4"/>
      <c r="F29" s="4"/>
      <c r="G29" s="4"/>
      <c r="H29" s="4"/>
      <c r="I29" s="4"/>
      <c r="J29" s="4"/>
      <c r="K29" s="4"/>
      <c r="L29" s="5"/>
    </row>
    <row r="30" spans="1:12" x14ac:dyDescent="0.25">
      <c r="B30" s="2"/>
      <c r="C30" s="4"/>
      <c r="D30" s="3"/>
      <c r="E30" s="4"/>
      <c r="F30" s="4"/>
      <c r="G30" s="4"/>
      <c r="H30" s="4"/>
      <c r="I30" s="4"/>
      <c r="J30" s="4"/>
      <c r="K30" s="4"/>
      <c r="L30" s="5"/>
    </row>
    <row r="31" spans="1:12" x14ac:dyDescent="0.25">
      <c r="B31" s="2"/>
      <c r="C31" s="4"/>
      <c r="D31" s="3"/>
      <c r="E31" s="4"/>
      <c r="F31" s="4"/>
      <c r="G31" s="4"/>
      <c r="H31" s="4"/>
      <c r="I31" s="4"/>
      <c r="J31" s="4"/>
      <c r="K31" s="4"/>
      <c r="L31" s="5"/>
    </row>
    <row r="32" spans="1:12" x14ac:dyDescent="0.25">
      <c r="B32" s="2"/>
      <c r="C32" s="4"/>
      <c r="D32" s="3"/>
      <c r="E32" s="4"/>
      <c r="F32" s="4"/>
      <c r="G32" s="4"/>
      <c r="H32" s="4"/>
      <c r="I32" s="4"/>
      <c r="J32" s="4"/>
      <c r="K32" s="4"/>
      <c r="L32" s="5"/>
    </row>
    <row r="33" spans="2:12" x14ac:dyDescent="0.25">
      <c r="B33" s="2"/>
      <c r="D33" s="3"/>
      <c r="K33" s="4"/>
      <c r="L33" s="5"/>
    </row>
    <row r="34" spans="2:12" x14ac:dyDescent="0.25">
      <c r="B34" s="2"/>
      <c r="D34" s="3"/>
      <c r="K34" s="4"/>
      <c r="L34" s="5"/>
    </row>
    <row r="35" spans="2:12" x14ac:dyDescent="0.25">
      <c r="B35" s="2"/>
      <c r="D35" s="3"/>
      <c r="K35" s="4"/>
      <c r="L35" s="5"/>
    </row>
    <row r="36" spans="2:12" x14ac:dyDescent="0.25">
      <c r="B36" s="2"/>
      <c r="D36" s="3"/>
      <c r="K36" s="4"/>
      <c r="L36" s="5"/>
    </row>
    <row r="37" spans="2:12" x14ac:dyDescent="0.25">
      <c r="B37" s="2"/>
      <c r="D37" s="3"/>
      <c r="K37" s="4"/>
      <c r="L37" s="5"/>
    </row>
    <row r="38" spans="2:12" x14ac:dyDescent="0.25">
      <c r="B38" s="2"/>
      <c r="D38" s="3"/>
      <c r="K38" s="4"/>
      <c r="L38" s="5"/>
    </row>
    <row r="39" spans="2:12" x14ac:dyDescent="0.25">
      <c r="B39" s="2"/>
      <c r="D39" s="3"/>
      <c r="K39" s="4"/>
      <c r="L39" s="5"/>
    </row>
    <row r="40" spans="2:12" x14ac:dyDescent="0.25">
      <c r="B40" s="2"/>
      <c r="D40" s="3"/>
      <c r="K40" s="4"/>
      <c r="L40" s="5"/>
    </row>
    <row r="41" spans="2:12" x14ac:dyDescent="0.25">
      <c r="B41" s="2"/>
      <c r="D41" s="3"/>
      <c r="K41" s="4"/>
      <c r="L41" s="5"/>
    </row>
    <row r="42" spans="2:12" x14ac:dyDescent="0.25">
      <c r="B42" s="2"/>
      <c r="D42" s="3"/>
      <c r="K42" s="4"/>
      <c r="L42" s="5"/>
    </row>
    <row r="43" spans="2:12" x14ac:dyDescent="0.25">
      <c r="B43" s="2"/>
      <c r="D43" s="3"/>
      <c r="K43" s="4"/>
      <c r="L43" s="5"/>
    </row>
    <row r="44" spans="2:12" x14ac:dyDescent="0.25">
      <c r="B44" s="2"/>
      <c r="D44" s="3"/>
      <c r="K44" s="4"/>
      <c r="L44" s="5"/>
    </row>
    <row r="45" spans="2:12" x14ac:dyDescent="0.25">
      <c r="B45" s="2"/>
      <c r="D45" s="3"/>
    </row>
    <row r="46" spans="2:12" x14ac:dyDescent="0.25">
      <c r="B46" s="2"/>
      <c r="D46" s="3"/>
    </row>
  </sheetData>
  <mergeCells count="1">
    <mergeCell ref="C1:J1"/>
  </mergeCells>
  <pageMargins left="0.70866141732283472" right="0.43307086614173229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2017-05-02T17:33:03Z</cp:lastPrinted>
  <dcterms:created xsi:type="dcterms:W3CDTF">2014-06-28T17:23:55Z</dcterms:created>
  <dcterms:modified xsi:type="dcterms:W3CDTF">2018-01-23T14:17:30Z</dcterms:modified>
</cp:coreProperties>
</file>