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Acceso a la Informacion publica 2016\Año 2016\Informe mensual de Ingreso 2016\"/>
    </mc:Choice>
  </mc:AlternateContent>
  <bookViews>
    <workbookView xWindow="765" yWindow="-120" windowWidth="19725" windowHeight="799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25" i="1" l="1"/>
  <c r="F25" i="1"/>
  <c r="J25" i="1"/>
  <c r="C25" i="1"/>
  <c r="G24" i="1"/>
  <c r="K24" i="1" s="1"/>
  <c r="L24" i="1" s="1"/>
  <c r="G23" i="1"/>
  <c r="G21" i="1"/>
  <c r="G20" i="1"/>
  <c r="G18" i="1"/>
  <c r="G17" i="1"/>
  <c r="G15" i="1"/>
  <c r="G13" i="1"/>
  <c r="G12" i="1"/>
  <c r="B12" i="1"/>
  <c r="G11" i="1"/>
  <c r="G9" i="1"/>
  <c r="G8" i="1"/>
  <c r="G5" i="1"/>
  <c r="G25" i="1" l="1"/>
  <c r="K25" i="1" s="1"/>
  <c r="L25" i="1" s="1"/>
  <c r="K11" i="1"/>
  <c r="L11" i="1" s="1"/>
  <c r="K21" i="1" l="1"/>
  <c r="L21" i="1" s="1"/>
  <c r="K22" i="1"/>
  <c r="L22" i="1" s="1"/>
  <c r="K23" i="1"/>
  <c r="L23" i="1" s="1"/>
  <c r="K17" i="1" l="1"/>
  <c r="K15" i="1" l="1"/>
  <c r="L15" i="1" s="1"/>
  <c r="K4" i="1" l="1"/>
  <c r="K10" i="1"/>
  <c r="K13" i="1"/>
  <c r="K14" i="1"/>
  <c r="K16" i="1"/>
  <c r="L17" i="1"/>
  <c r="K18" i="1"/>
  <c r="L18" i="1" s="1"/>
  <c r="K20" i="1"/>
  <c r="L20" i="1" s="1"/>
  <c r="K19" i="1" l="1"/>
  <c r="L19" i="1" s="1"/>
  <c r="K12" i="1"/>
  <c r="L10" i="1"/>
  <c r="K9" i="1"/>
  <c r="L9" i="1" s="1"/>
  <c r="K8" i="1"/>
  <c r="K7" i="1"/>
  <c r="K6" i="1"/>
  <c r="L6" i="1" s="1"/>
  <c r="K5" i="1" l="1"/>
  <c r="L8" i="1" l="1"/>
  <c r="L7" i="1"/>
  <c r="L5" i="1"/>
  <c r="L4" i="1"/>
  <c r="L12" i="1" l="1"/>
  <c r="L16" i="1"/>
  <c r="L13" i="1" l="1"/>
  <c r="L14" i="1"/>
</calcChain>
</file>

<file path=xl/comments1.xml><?xml version="1.0" encoding="utf-8"?>
<comments xmlns="http://schemas.openxmlformats.org/spreadsheetml/2006/main">
  <authors>
    <author>TESORERIA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abono de clesa, corresp. Al mes de agosto. De 2016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comisison de cles corresp. Al mes de sept. De 2016</t>
        </r>
      </text>
    </comment>
    <comment ref="J18" authorId="0" shapeId="0">
      <text>
        <r>
          <rPr>
            <b/>
            <sz val="9"/>
            <color indexed="81"/>
            <rFont val="Tahoma"/>
            <charset val="1"/>
          </rPr>
          <t>TESORERIA:</t>
        </r>
        <r>
          <rPr>
            <sz val="9"/>
            <color indexed="81"/>
            <rFont val="Tahoma"/>
            <charset val="1"/>
          </rPr>
          <t xml:space="preserve">
ingreso de vialidades de empleados y trabjadores</t>
        </r>
      </text>
    </comment>
  </commentList>
</comments>
</file>

<file path=xl/sharedStrings.xml><?xml version="1.0" encoding="utf-8"?>
<sst xmlns="http://schemas.openxmlformats.org/spreadsheetml/2006/main" count="74" uniqueCount="73">
  <si>
    <t>FECHA DE INGRESO</t>
  </si>
  <si>
    <t>FECHA DE REMESA</t>
  </si>
  <si>
    <t>TOTAL DE INGRESOS</t>
  </si>
  <si>
    <t>N° DE REC. DE INGRESOS</t>
  </si>
  <si>
    <t>OTROS DESCUENTOS</t>
  </si>
  <si>
    <t>DIRERENCIA</t>
  </si>
  <si>
    <t>Tesorera Municipal</t>
  </si>
  <si>
    <t>TOTAL  REMESADO</t>
  </si>
  <si>
    <t>ALCALDIA MUNICIPAL DE ARMENIA</t>
  </si>
  <si>
    <t>Banco Hipotecario 00200168756    5% Fiestas</t>
  </si>
  <si>
    <t>ABONOS A BCO. AGRICOLA CUENTA 570-005231-2 fondo General</t>
  </si>
  <si>
    <t>Bco.Procredit 1903-01-191071-6 fondo genral municipal</t>
  </si>
  <si>
    <t>Bco Hipotecario 00200167792 75% INVERSIIONDEPOSITADO</t>
  </si>
  <si>
    <t>bbCO. Hip. 25% funcionamiento ct.a No.00200168985 25% funcionamiento DEPOSITADO</t>
  </si>
  <si>
    <t>INGRESOS CORRESPONDIENTES AL MES DE SEPTIEMBRE DE 2016</t>
  </si>
  <si>
    <t>Armenia, a 1 de OCTUBRE DE 2016</t>
  </si>
  <si>
    <t>02/09/201606/09/2016</t>
  </si>
  <si>
    <t>182792/183002</t>
  </si>
  <si>
    <t>viernes,02/09/2016</t>
  </si>
  <si>
    <t>03/09/2016,06/09/2016</t>
  </si>
  <si>
    <t>183003/183225</t>
  </si>
  <si>
    <t>lunes,05/09/2016</t>
  </si>
  <si>
    <t>06/09/2016,07/09/2016</t>
  </si>
  <si>
    <t>183226/183312</t>
  </si>
  <si>
    <t>martes,06/09/2016</t>
  </si>
  <si>
    <t>06/09/2016,07/06/2016</t>
  </si>
  <si>
    <t>183313/183388</t>
  </si>
  <si>
    <t>miercoles,07/09/2016</t>
  </si>
  <si>
    <t>08/09/2016,12/09/2016</t>
  </si>
  <si>
    <t>183389/183482</t>
  </si>
  <si>
    <t>jueves, 08/09/2016</t>
  </si>
  <si>
    <t>09/09/2016,12/09/2016</t>
  </si>
  <si>
    <t>viernes,09/09/2016</t>
  </si>
  <si>
    <t>lunes,12/09/2016</t>
  </si>
  <si>
    <t>13/09/2016,14/092016</t>
  </si>
  <si>
    <t>martes,13/09/2016</t>
  </si>
  <si>
    <t>miercoles.14/09/2016</t>
  </si>
  <si>
    <t>14/09/2016,22/09/2016</t>
  </si>
  <si>
    <t>20/09/2016,22/09/2016</t>
  </si>
  <si>
    <t>lunes,19/09/2016</t>
  </si>
  <si>
    <t>viernes, 16/09/2016</t>
  </si>
  <si>
    <t>martes,20/09/2016</t>
  </si>
  <si>
    <t>miercoles.,21/09/2016</t>
  </si>
  <si>
    <t>22/09/2016,22/09/2016</t>
  </si>
  <si>
    <t>jueves,22/09/2016</t>
  </si>
  <si>
    <t>26/09/2016.27/09/2016,27/09/2016</t>
  </si>
  <si>
    <t>viernes,23/09/2016</t>
  </si>
  <si>
    <t>lunews,26/09/2016</t>
  </si>
  <si>
    <t>martes,27/09/2016</t>
  </si>
  <si>
    <t>29/09/2016,30/09/2016</t>
  </si>
  <si>
    <t>miercoles, 28/09/2016</t>
  </si>
  <si>
    <t>jueves,29/09/20116</t>
  </si>
  <si>
    <t>30/09/2016,</t>
  </si>
  <si>
    <t>viernes,30/09/2016</t>
  </si>
  <si>
    <t>30/09/2016,31/09/2016</t>
  </si>
  <si>
    <t>183483/183543</t>
  </si>
  <si>
    <t>183544/183625</t>
  </si>
  <si>
    <t>183626/183807</t>
  </si>
  <si>
    <t>183808/183940</t>
  </si>
  <si>
    <t>183941/184159</t>
  </si>
  <si>
    <t>184160/184407</t>
  </si>
  <si>
    <t>184408/184768</t>
  </si>
  <si>
    <t>184769/185057</t>
  </si>
  <si>
    <t>185058/185263</t>
  </si>
  <si>
    <t>185264/185344</t>
  </si>
  <si>
    <t>185345/185413</t>
  </si>
  <si>
    <t>185414/185526</t>
  </si>
  <si>
    <t>185527/185651</t>
  </si>
  <si>
    <t>185652/185818</t>
  </si>
  <si>
    <t>185819/185981</t>
  </si>
  <si>
    <t>185982/186167</t>
  </si>
  <si>
    <t>nota : en este mes no hubo entrega de FODES</t>
  </si>
  <si>
    <t>JUEVES,1/09/2016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</si>
</sst>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165" fontId="2" fillId="0" borderId="0" xfId="1" applyFont="1"/>
    <xf numFmtId="165" fontId="0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0" xfId="0" applyNumberFormat="1" applyFont="1" applyBorder="1"/>
    <xf numFmtId="165" fontId="4" fillId="0" borderId="0" xfId="0" applyNumberFormat="1" applyFont="1" applyBorder="1"/>
    <xf numFmtId="164" fontId="5" fillId="0" borderId="0" xfId="1" applyNumberFormat="1" applyFont="1" applyBorder="1"/>
    <xf numFmtId="165" fontId="5" fillId="0" borderId="0" xfId="0" applyNumberFormat="1" applyFont="1" applyBorder="1" applyAlignment="1">
      <alignment wrapText="1"/>
    </xf>
    <xf numFmtId="165" fontId="5" fillId="0" borderId="0" xfId="1" applyFont="1" applyBorder="1"/>
    <xf numFmtId="165" fontId="2" fillId="0" borderId="1" xfId="1" applyFont="1" applyBorder="1"/>
    <xf numFmtId="2" fontId="5" fillId="0" borderId="0" xfId="0" applyNumberFormat="1" applyFont="1" applyBorder="1" applyAlignment="1">
      <alignment wrapText="1"/>
    </xf>
    <xf numFmtId="14" fontId="2" fillId="0" borderId="0" xfId="0" applyNumberFormat="1" applyFont="1" applyBorder="1"/>
    <xf numFmtId="165" fontId="2" fillId="0" borderId="0" xfId="0" applyNumberFormat="1" applyFont="1" applyBorder="1" applyAlignment="1">
      <alignment horizontal="left"/>
    </xf>
    <xf numFmtId="14" fontId="4" fillId="0" borderId="1" xfId="0" applyNumberFormat="1" applyFont="1" applyBorder="1"/>
    <xf numFmtId="14" fontId="4" fillId="0" borderId="3" xfId="0" applyNumberFormat="1" applyFont="1" applyBorder="1" applyAlignment="1">
      <alignment horizontal="left" wrapText="1"/>
    </xf>
    <xf numFmtId="165" fontId="4" fillId="0" borderId="1" xfId="1" applyNumberFormat="1" applyFont="1" applyBorder="1"/>
    <xf numFmtId="0" fontId="4" fillId="0" borderId="1" xfId="0" applyFont="1" applyBorder="1" applyAlignment="1">
      <alignment wrapText="1"/>
    </xf>
    <xf numFmtId="165" fontId="4" fillId="0" borderId="1" xfId="1" applyFont="1" applyBorder="1"/>
    <xf numFmtId="14" fontId="4" fillId="0" borderId="1" xfId="0" applyNumberFormat="1" applyFont="1" applyBorder="1" applyAlignment="1">
      <alignment horizontal="left" wrapText="1"/>
    </xf>
    <xf numFmtId="165" fontId="5" fillId="0" borderId="1" xfId="1" applyNumberFormat="1" applyFont="1" applyBorder="1"/>
    <xf numFmtId="2" fontId="5" fillId="0" borderId="1" xfId="0" applyNumberFormat="1" applyFont="1" applyBorder="1" applyAlignment="1">
      <alignment wrapText="1"/>
    </xf>
    <xf numFmtId="165" fontId="5" fillId="0" borderId="1" xfId="1" applyFont="1" applyBorder="1"/>
    <xf numFmtId="2" fontId="4" fillId="0" borderId="1" xfId="0" applyNumberFormat="1" applyFont="1" applyBorder="1" applyAlignment="1">
      <alignment wrapText="1"/>
    </xf>
    <xf numFmtId="14" fontId="5" fillId="0" borderId="1" xfId="0" applyNumberFormat="1" applyFont="1" applyBorder="1"/>
    <xf numFmtId="14" fontId="4" fillId="0" borderId="1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1"/>
  <sheetViews>
    <sheetView tabSelected="1" workbookViewId="0">
      <pane ySplit="3" topLeftCell="A24" activePane="bottomLeft" state="frozen"/>
      <selection pane="bottomLeft" activeCell="C2" sqref="C2:J2"/>
    </sheetView>
  </sheetViews>
  <sheetFormatPr baseColWidth="10" defaultRowHeight="15" x14ac:dyDescent="0.25"/>
  <cols>
    <col min="1" max="1" width="19" style="1" customWidth="1"/>
    <col min="2" max="2" width="12.7109375" style="1" customWidth="1"/>
    <col min="3" max="3" width="10" style="1" customWidth="1"/>
    <col min="4" max="4" width="11.7109375" style="1" customWidth="1"/>
    <col min="5" max="5" width="12.28515625" style="1" customWidth="1"/>
    <col min="6" max="6" width="11.42578125" style="1" customWidth="1"/>
    <col min="7" max="8" width="9.85546875" style="1" customWidth="1"/>
    <col min="9" max="9" width="9.5703125" style="1" customWidth="1"/>
    <col min="10" max="10" width="9.28515625" style="1" customWidth="1"/>
    <col min="11" max="11" width="11.140625" style="1" customWidth="1"/>
    <col min="12" max="12" width="13.140625" customWidth="1"/>
  </cols>
  <sheetData>
    <row r="1" spans="1:14" ht="26.25" x14ac:dyDescent="0.4">
      <c r="C1" s="29" t="s">
        <v>8</v>
      </c>
      <c r="D1" s="29"/>
      <c r="E1" s="29"/>
      <c r="F1" s="29"/>
      <c r="G1" s="29"/>
      <c r="H1" s="29"/>
      <c r="I1" s="29"/>
      <c r="J1" s="29"/>
    </row>
    <row r="2" spans="1:14" ht="18.75" x14ac:dyDescent="0.3">
      <c r="C2" s="30" t="s">
        <v>14</v>
      </c>
      <c r="D2" s="30"/>
      <c r="E2" s="30"/>
      <c r="F2" s="30"/>
      <c r="G2" s="30"/>
      <c r="H2" s="30"/>
      <c r="I2" s="30"/>
      <c r="J2" s="30"/>
    </row>
    <row r="3" spans="1:14" ht="140.25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10</v>
      </c>
      <c r="F3" s="6" t="s">
        <v>9</v>
      </c>
      <c r="G3" s="6" t="s">
        <v>11</v>
      </c>
      <c r="H3" s="6" t="s">
        <v>12</v>
      </c>
      <c r="I3" s="6" t="s">
        <v>13</v>
      </c>
      <c r="J3" s="6" t="s">
        <v>4</v>
      </c>
      <c r="K3" s="6" t="s">
        <v>7</v>
      </c>
      <c r="L3" s="7" t="s">
        <v>5</v>
      </c>
      <c r="N3" s="1"/>
    </row>
    <row r="4" spans="1:14" ht="23.25" x14ac:dyDescent="0.25">
      <c r="A4" s="17" t="s">
        <v>72</v>
      </c>
      <c r="B4" s="18" t="s">
        <v>16</v>
      </c>
      <c r="C4" s="19">
        <v>1156.77</v>
      </c>
      <c r="D4" s="20" t="s">
        <v>17</v>
      </c>
      <c r="E4" s="21"/>
      <c r="F4" s="21">
        <v>52.84</v>
      </c>
      <c r="G4" s="21">
        <v>1103.93</v>
      </c>
      <c r="H4" s="21"/>
      <c r="I4" s="21"/>
      <c r="J4" s="21"/>
      <c r="K4" s="21">
        <f t="shared" ref="K4:K25" si="0">SUM(E4:J4)</f>
        <v>1156.77</v>
      </c>
      <c r="L4" s="13">
        <f t="shared" ref="L4:L25" si="1">+C4-K4</f>
        <v>0</v>
      </c>
    </row>
    <row r="5" spans="1:14" ht="23.25" x14ac:dyDescent="0.25">
      <c r="A5" s="17" t="s">
        <v>18</v>
      </c>
      <c r="B5" s="18" t="s">
        <v>19</v>
      </c>
      <c r="C5" s="19">
        <v>1923.14</v>
      </c>
      <c r="D5" s="20" t="s">
        <v>20</v>
      </c>
      <c r="E5" s="21"/>
      <c r="F5" s="21">
        <v>77.489999999999995</v>
      </c>
      <c r="G5" s="21">
        <f>214.89+1565+65.76</f>
        <v>1845.6499999999999</v>
      </c>
      <c r="H5" s="21"/>
      <c r="I5" s="21"/>
      <c r="J5" s="21"/>
      <c r="K5" s="21">
        <f t="shared" si="0"/>
        <v>1923.1399999999999</v>
      </c>
      <c r="L5" s="13">
        <f t="shared" si="1"/>
        <v>0</v>
      </c>
    </row>
    <row r="6" spans="1:14" ht="30" customHeight="1" x14ac:dyDescent="0.25">
      <c r="A6" s="17" t="s">
        <v>21</v>
      </c>
      <c r="B6" s="22" t="s">
        <v>22</v>
      </c>
      <c r="C6" s="19">
        <v>1531.09</v>
      </c>
      <c r="D6" s="20" t="s">
        <v>23</v>
      </c>
      <c r="E6" s="21"/>
      <c r="F6" s="21">
        <v>31.78</v>
      </c>
      <c r="G6" s="21">
        <v>1499.31</v>
      </c>
      <c r="H6" s="21"/>
      <c r="I6" s="21"/>
      <c r="J6" s="21"/>
      <c r="K6" s="21">
        <f t="shared" si="0"/>
        <v>1531.09</v>
      </c>
      <c r="L6" s="13">
        <f t="shared" si="1"/>
        <v>0</v>
      </c>
    </row>
    <row r="7" spans="1:14" ht="32.25" customHeight="1" x14ac:dyDescent="0.25">
      <c r="A7" s="17" t="s">
        <v>24</v>
      </c>
      <c r="B7" s="22" t="s">
        <v>25</v>
      </c>
      <c r="C7" s="19">
        <v>672.14</v>
      </c>
      <c r="D7" s="20" t="s">
        <v>26</v>
      </c>
      <c r="E7" s="21"/>
      <c r="F7" s="21">
        <v>13.79</v>
      </c>
      <c r="G7" s="21">
        <v>658.35</v>
      </c>
      <c r="H7" s="21"/>
      <c r="I7" s="21"/>
      <c r="J7" s="21"/>
      <c r="K7" s="21">
        <f t="shared" si="0"/>
        <v>672.14</v>
      </c>
      <c r="L7" s="13">
        <f t="shared" si="1"/>
        <v>0</v>
      </c>
    </row>
    <row r="8" spans="1:14" ht="23.25" x14ac:dyDescent="0.25">
      <c r="A8" s="17" t="s">
        <v>27</v>
      </c>
      <c r="B8" s="22" t="s">
        <v>28</v>
      </c>
      <c r="C8" s="19">
        <v>1557.1</v>
      </c>
      <c r="D8" s="20" t="s">
        <v>29</v>
      </c>
      <c r="E8" s="21"/>
      <c r="F8" s="21">
        <v>32.020000000000003</v>
      </c>
      <c r="G8" s="21">
        <f>350.08+1175</f>
        <v>1525.08</v>
      </c>
      <c r="H8" s="21"/>
      <c r="I8" s="21"/>
      <c r="J8" s="21"/>
      <c r="K8" s="21">
        <f t="shared" si="0"/>
        <v>1557.1</v>
      </c>
      <c r="L8" s="13">
        <f t="shared" si="1"/>
        <v>0</v>
      </c>
    </row>
    <row r="9" spans="1:14" ht="23.25" x14ac:dyDescent="0.25">
      <c r="A9" s="17" t="s">
        <v>30</v>
      </c>
      <c r="B9" s="22" t="s">
        <v>31</v>
      </c>
      <c r="C9" s="23">
        <v>432.16</v>
      </c>
      <c r="D9" s="24" t="s">
        <v>55</v>
      </c>
      <c r="E9" s="25"/>
      <c r="F9" s="25">
        <v>14.82</v>
      </c>
      <c r="G9" s="25">
        <f>385.53+33.12</f>
        <v>418.65</v>
      </c>
      <c r="H9" s="25"/>
      <c r="I9" s="25"/>
      <c r="J9" s="25"/>
      <c r="K9" s="21">
        <f t="shared" si="0"/>
        <v>433.46999999999997</v>
      </c>
      <c r="L9" s="13">
        <f t="shared" si="1"/>
        <v>-1.3099999999999454</v>
      </c>
    </row>
    <row r="10" spans="1:14" ht="25.5" customHeight="1" x14ac:dyDescent="0.25">
      <c r="A10" s="17" t="s">
        <v>32</v>
      </c>
      <c r="B10" s="22">
        <v>42625</v>
      </c>
      <c r="C10" s="19">
        <v>8865.26</v>
      </c>
      <c r="D10" s="26" t="s">
        <v>56</v>
      </c>
      <c r="E10" s="21">
        <v>7067.44</v>
      </c>
      <c r="F10" s="21">
        <v>400.47</v>
      </c>
      <c r="G10" s="21">
        <v>517.36</v>
      </c>
      <c r="H10" s="21"/>
      <c r="I10" s="21"/>
      <c r="J10" s="21">
        <v>879.99</v>
      </c>
      <c r="K10" s="21">
        <f t="shared" si="0"/>
        <v>8865.26</v>
      </c>
      <c r="L10" s="13">
        <f t="shared" si="1"/>
        <v>0</v>
      </c>
    </row>
    <row r="11" spans="1:14" ht="25.5" customHeight="1" x14ac:dyDescent="0.25">
      <c r="A11" s="17" t="s">
        <v>33</v>
      </c>
      <c r="B11" s="22" t="s">
        <v>34</v>
      </c>
      <c r="C11" s="19">
        <v>2192.34</v>
      </c>
      <c r="D11" s="26" t="s">
        <v>57</v>
      </c>
      <c r="E11" s="21"/>
      <c r="F11" s="21">
        <v>70.87</v>
      </c>
      <c r="G11" s="21">
        <f>442.47+1677.69</f>
        <v>2120.16</v>
      </c>
      <c r="H11" s="21"/>
      <c r="I11" s="21"/>
      <c r="J11" s="21"/>
      <c r="K11" s="21">
        <f t="shared" si="0"/>
        <v>2191.0299999999997</v>
      </c>
      <c r="L11" s="13">
        <f t="shared" si="1"/>
        <v>1.3100000000004002</v>
      </c>
    </row>
    <row r="12" spans="1:14" ht="32.25" customHeight="1" x14ac:dyDescent="0.25">
      <c r="A12" s="17" t="s">
        <v>35</v>
      </c>
      <c r="B12" s="22">
        <f>1552.3+37.73</f>
        <v>1590.03</v>
      </c>
      <c r="C12" s="19">
        <v>1629.14</v>
      </c>
      <c r="D12" s="26" t="s">
        <v>58</v>
      </c>
      <c r="E12" s="21"/>
      <c r="F12" s="21">
        <v>39.11</v>
      </c>
      <c r="G12" s="21">
        <f>1552.3+37.73</f>
        <v>1590.03</v>
      </c>
      <c r="H12" s="21"/>
      <c r="I12" s="21"/>
      <c r="J12" s="21"/>
      <c r="K12" s="21">
        <f t="shared" si="0"/>
        <v>1629.1399999999999</v>
      </c>
      <c r="L12" s="13">
        <f t="shared" si="1"/>
        <v>0</v>
      </c>
    </row>
    <row r="13" spans="1:14" ht="23.25" x14ac:dyDescent="0.25">
      <c r="A13" s="17" t="s">
        <v>36</v>
      </c>
      <c r="B13" s="22" t="s">
        <v>37</v>
      </c>
      <c r="C13" s="19">
        <v>1347.95</v>
      </c>
      <c r="D13" s="26" t="s">
        <v>59</v>
      </c>
      <c r="E13" s="21"/>
      <c r="F13" s="21">
        <v>61.75</v>
      </c>
      <c r="G13" s="21">
        <f>435+500.52+350.68</f>
        <v>1286.2</v>
      </c>
      <c r="H13" s="21"/>
      <c r="I13" s="21"/>
      <c r="J13" s="21"/>
      <c r="K13" s="21">
        <f t="shared" si="0"/>
        <v>1347.95</v>
      </c>
      <c r="L13" s="13">
        <f t="shared" si="1"/>
        <v>0</v>
      </c>
    </row>
    <row r="14" spans="1:14" ht="23.25" x14ac:dyDescent="0.25">
      <c r="A14" s="27" t="s">
        <v>40</v>
      </c>
      <c r="B14" s="28" t="s">
        <v>38</v>
      </c>
      <c r="C14" s="19">
        <v>1649.84</v>
      </c>
      <c r="D14" s="26" t="s">
        <v>60</v>
      </c>
      <c r="E14" s="21"/>
      <c r="F14" s="21">
        <v>62.42</v>
      </c>
      <c r="G14" s="21">
        <v>1587.42</v>
      </c>
      <c r="H14" s="21"/>
      <c r="I14" s="21"/>
      <c r="J14" s="21"/>
      <c r="K14" s="21">
        <f t="shared" si="0"/>
        <v>1649.8400000000001</v>
      </c>
      <c r="L14" s="13">
        <f t="shared" si="1"/>
        <v>0</v>
      </c>
    </row>
    <row r="15" spans="1:14" ht="35.25" customHeight="1" x14ac:dyDescent="0.25">
      <c r="A15" s="17" t="s">
        <v>39</v>
      </c>
      <c r="B15" s="22" t="s">
        <v>38</v>
      </c>
      <c r="C15" s="19">
        <v>3059.66</v>
      </c>
      <c r="D15" s="26" t="s">
        <v>61</v>
      </c>
      <c r="E15" s="21"/>
      <c r="F15" s="21">
        <v>94.56</v>
      </c>
      <c r="G15" s="21">
        <f>82.52+2882.58</f>
        <v>2965.1</v>
      </c>
      <c r="H15" s="21"/>
      <c r="I15" s="21"/>
      <c r="J15" s="21"/>
      <c r="K15" s="21">
        <f t="shared" si="0"/>
        <v>3059.66</v>
      </c>
      <c r="L15" s="13">
        <f t="shared" si="1"/>
        <v>0</v>
      </c>
    </row>
    <row r="16" spans="1:14" ht="26.25" customHeight="1" x14ac:dyDescent="0.25">
      <c r="A16" s="17" t="s">
        <v>41</v>
      </c>
      <c r="B16" s="22">
        <v>42635</v>
      </c>
      <c r="C16" s="19">
        <v>2693.14</v>
      </c>
      <c r="D16" s="26" t="s">
        <v>62</v>
      </c>
      <c r="E16" s="21"/>
      <c r="F16" s="21">
        <v>89.23</v>
      </c>
      <c r="G16" s="21">
        <v>2603.91</v>
      </c>
      <c r="H16" s="21"/>
      <c r="I16" s="21"/>
      <c r="J16" s="21"/>
      <c r="K16" s="21">
        <f t="shared" si="0"/>
        <v>2693.14</v>
      </c>
      <c r="L16" s="13">
        <f t="shared" si="1"/>
        <v>0</v>
      </c>
    </row>
    <row r="17" spans="1:12" ht="39" customHeight="1" x14ac:dyDescent="0.25">
      <c r="A17" s="17" t="s">
        <v>42</v>
      </c>
      <c r="B17" s="22" t="s">
        <v>43</v>
      </c>
      <c r="C17" s="19">
        <v>2084.36</v>
      </c>
      <c r="D17" s="26" t="s">
        <v>63</v>
      </c>
      <c r="E17" s="21"/>
      <c r="F17" s="21">
        <v>96.08</v>
      </c>
      <c r="G17" s="21">
        <f>799.91+1188.37</f>
        <v>1988.2799999999997</v>
      </c>
      <c r="H17" s="21"/>
      <c r="I17" s="21"/>
      <c r="J17" s="21"/>
      <c r="K17" s="21">
        <f t="shared" si="0"/>
        <v>2084.3599999999997</v>
      </c>
      <c r="L17" s="13">
        <f t="shared" si="1"/>
        <v>0</v>
      </c>
    </row>
    <row r="18" spans="1:12" ht="34.5" x14ac:dyDescent="0.25">
      <c r="A18" s="17" t="s">
        <v>44</v>
      </c>
      <c r="B18" s="22" t="s">
        <v>45</v>
      </c>
      <c r="C18" s="19">
        <v>1135.3599999999999</v>
      </c>
      <c r="D18" s="26" t="s">
        <v>64</v>
      </c>
      <c r="E18" s="21"/>
      <c r="F18" s="21">
        <v>32.520000000000003</v>
      </c>
      <c r="G18" s="21">
        <f>309.79+402.03</f>
        <v>711.81999999999994</v>
      </c>
      <c r="H18" s="21"/>
      <c r="I18" s="21"/>
      <c r="J18" s="21">
        <v>391.02</v>
      </c>
      <c r="K18" s="21">
        <f t="shared" si="0"/>
        <v>1135.3599999999999</v>
      </c>
      <c r="L18" s="13">
        <f t="shared" si="1"/>
        <v>0</v>
      </c>
    </row>
    <row r="19" spans="1:12" ht="23.25" x14ac:dyDescent="0.25">
      <c r="A19" s="17" t="s">
        <v>46</v>
      </c>
      <c r="B19" s="22">
        <v>42640</v>
      </c>
      <c r="C19" s="19">
        <v>585.82000000000005</v>
      </c>
      <c r="D19" s="26" t="s">
        <v>65</v>
      </c>
      <c r="E19" s="21"/>
      <c r="F19" s="21">
        <v>17.760000000000002</v>
      </c>
      <c r="G19" s="21">
        <v>568.05999999999995</v>
      </c>
      <c r="H19" s="21"/>
      <c r="I19" s="21"/>
      <c r="J19" s="21"/>
      <c r="K19" s="21">
        <f t="shared" si="0"/>
        <v>585.81999999999994</v>
      </c>
      <c r="L19" s="13">
        <f t="shared" si="1"/>
        <v>0</v>
      </c>
    </row>
    <row r="20" spans="1:12" ht="23.25" x14ac:dyDescent="0.25">
      <c r="A20" s="17" t="s">
        <v>47</v>
      </c>
      <c r="B20" s="28">
        <v>42640</v>
      </c>
      <c r="C20" s="19">
        <v>3272.03</v>
      </c>
      <c r="D20" s="26" t="s">
        <v>66</v>
      </c>
      <c r="E20" s="21"/>
      <c r="F20" s="21">
        <v>132.53</v>
      </c>
      <c r="G20" s="21">
        <f>843.06+2296.44</f>
        <v>3139.5</v>
      </c>
      <c r="H20" s="21"/>
      <c r="I20" s="21"/>
      <c r="J20" s="21"/>
      <c r="K20" s="21">
        <f t="shared" si="0"/>
        <v>3272.03</v>
      </c>
      <c r="L20" s="13">
        <f t="shared" si="1"/>
        <v>0</v>
      </c>
    </row>
    <row r="21" spans="1:12" ht="23.25" x14ac:dyDescent="0.25">
      <c r="A21" s="17" t="s">
        <v>48</v>
      </c>
      <c r="B21" s="22" t="s">
        <v>49</v>
      </c>
      <c r="C21" s="19">
        <v>1377.22</v>
      </c>
      <c r="D21" s="26" t="s">
        <v>67</v>
      </c>
      <c r="E21" s="21"/>
      <c r="F21" s="21">
        <v>35.76</v>
      </c>
      <c r="G21" s="21">
        <f>1167.22+174.24</f>
        <v>1341.46</v>
      </c>
      <c r="H21" s="21"/>
      <c r="I21" s="21"/>
      <c r="J21" s="21"/>
      <c r="K21" s="21">
        <f t="shared" si="0"/>
        <v>1377.22</v>
      </c>
      <c r="L21" s="13">
        <f t="shared" si="1"/>
        <v>0</v>
      </c>
    </row>
    <row r="22" spans="1:12" ht="22.5" customHeight="1" x14ac:dyDescent="0.25">
      <c r="A22" s="17" t="s">
        <v>50</v>
      </c>
      <c r="B22" s="22">
        <v>42643</v>
      </c>
      <c r="C22" s="19">
        <v>1312.23</v>
      </c>
      <c r="D22" s="26" t="s">
        <v>68</v>
      </c>
      <c r="E22" s="21"/>
      <c r="F22" s="21">
        <v>55.6</v>
      </c>
      <c r="G22" s="21">
        <v>1256.69</v>
      </c>
      <c r="H22" s="21"/>
      <c r="I22" s="21"/>
      <c r="J22" s="21"/>
      <c r="K22" s="21">
        <f t="shared" si="0"/>
        <v>1312.29</v>
      </c>
      <c r="L22" s="13">
        <f t="shared" si="1"/>
        <v>-5.999999999994543E-2</v>
      </c>
    </row>
    <row r="23" spans="1:12" ht="24.75" customHeight="1" x14ac:dyDescent="0.25">
      <c r="A23" s="17" t="s">
        <v>51</v>
      </c>
      <c r="B23" s="28" t="s">
        <v>52</v>
      </c>
      <c r="C23" s="19">
        <v>2771.19</v>
      </c>
      <c r="D23" s="26" t="s">
        <v>69</v>
      </c>
      <c r="E23" s="21"/>
      <c r="F23" s="21">
        <v>19.43</v>
      </c>
      <c r="G23" s="21">
        <f>1146.99+494.62+1110.15</f>
        <v>2751.76</v>
      </c>
      <c r="H23" s="21"/>
      <c r="I23" s="21"/>
      <c r="J23" s="21"/>
      <c r="K23" s="21">
        <f t="shared" si="0"/>
        <v>2771.19</v>
      </c>
      <c r="L23" s="13">
        <f t="shared" si="1"/>
        <v>0</v>
      </c>
    </row>
    <row r="24" spans="1:12" ht="23.25" x14ac:dyDescent="0.25">
      <c r="A24" s="17" t="s">
        <v>53</v>
      </c>
      <c r="B24" s="28" t="s">
        <v>54</v>
      </c>
      <c r="C24" s="19">
        <v>3949.62</v>
      </c>
      <c r="D24" s="26" t="s">
        <v>70</v>
      </c>
      <c r="E24" s="21"/>
      <c r="F24" s="21">
        <v>51.9</v>
      </c>
      <c r="G24" s="21">
        <f>1000+2897.72</f>
        <v>3897.72</v>
      </c>
      <c r="H24" s="21"/>
      <c r="I24" s="21"/>
      <c r="J24" s="21"/>
      <c r="K24" s="21">
        <f t="shared" si="0"/>
        <v>3949.62</v>
      </c>
      <c r="L24" s="13">
        <f t="shared" si="1"/>
        <v>0</v>
      </c>
    </row>
    <row r="25" spans="1:12" x14ac:dyDescent="0.25">
      <c r="A25" s="17"/>
      <c r="B25" s="28"/>
      <c r="C25" s="19">
        <f>SUM(C4:C24)</f>
        <v>45197.560000000012</v>
      </c>
      <c r="D25" s="26"/>
      <c r="E25" s="21">
        <f>SUM(E4:E24)</f>
        <v>7067.44</v>
      </c>
      <c r="F25" s="21">
        <f>SUM(F4:F24)</f>
        <v>1482.73</v>
      </c>
      <c r="G25" s="21">
        <f>SUM(G4:G24)</f>
        <v>35376.439999999995</v>
      </c>
      <c r="H25" s="21"/>
      <c r="I25" s="21"/>
      <c r="J25" s="21">
        <f>SUM(J4:J24)</f>
        <v>1271.01</v>
      </c>
      <c r="K25" s="21">
        <f t="shared" si="0"/>
        <v>45197.619999999995</v>
      </c>
      <c r="L25" s="13">
        <f t="shared" si="1"/>
        <v>-5.9999999983119778E-2</v>
      </c>
    </row>
    <row r="26" spans="1:12" x14ac:dyDescent="0.25">
      <c r="A26" s="15" t="s">
        <v>71</v>
      </c>
      <c r="B26" s="16"/>
      <c r="C26" s="10"/>
      <c r="D26" s="14"/>
      <c r="E26" s="12"/>
      <c r="F26" s="12"/>
      <c r="G26" s="12"/>
      <c r="H26" s="12"/>
      <c r="I26" s="12"/>
      <c r="J26" s="12"/>
      <c r="K26" s="12"/>
      <c r="L26" s="12"/>
    </row>
    <row r="27" spans="1:12" x14ac:dyDescent="0.25">
      <c r="A27" s="15" t="s">
        <v>15</v>
      </c>
      <c r="B27" s="16"/>
      <c r="C27" s="10"/>
      <c r="D27" s="11"/>
      <c r="E27" s="12"/>
      <c r="F27" s="12"/>
      <c r="G27" s="12"/>
      <c r="H27" s="12"/>
      <c r="I27" s="12"/>
      <c r="J27" s="12"/>
      <c r="K27" s="12"/>
      <c r="L27" s="12"/>
    </row>
    <row r="28" spans="1:12" x14ac:dyDescent="0.25">
      <c r="A28" s="8"/>
      <c r="B28" s="9"/>
      <c r="C28" s="10"/>
      <c r="D28" s="11"/>
      <c r="E28" s="12"/>
      <c r="F28" s="12"/>
      <c r="G28" s="12"/>
      <c r="H28" s="12"/>
      <c r="I28" s="12"/>
      <c r="J28" s="12"/>
      <c r="K28" s="12"/>
      <c r="L28" s="12"/>
    </row>
    <row r="29" spans="1:12" x14ac:dyDescent="0.25">
      <c r="A29" s="2"/>
      <c r="B29" s="2"/>
      <c r="C29" s="4"/>
      <c r="D29" s="3"/>
      <c r="E29" s="4"/>
      <c r="F29" s="4"/>
      <c r="G29" s="4"/>
      <c r="H29" s="4"/>
      <c r="I29" s="4"/>
      <c r="J29" s="4"/>
      <c r="K29" s="4"/>
      <c r="L29" s="5"/>
    </row>
    <row r="30" spans="1:12" x14ac:dyDescent="0.25">
      <c r="A30" s="2"/>
      <c r="B30" s="2"/>
      <c r="C30" s="4"/>
      <c r="D30" s="3"/>
      <c r="E30" s="4"/>
      <c r="F30" s="4"/>
      <c r="G30" s="4"/>
      <c r="H30" s="4"/>
      <c r="I30" s="4"/>
      <c r="J30" s="4"/>
      <c r="K30" s="4"/>
      <c r="L30" s="5"/>
    </row>
    <row r="31" spans="1:12" x14ac:dyDescent="0.25">
      <c r="B31" s="2"/>
      <c r="C31" s="4"/>
      <c r="D31" s="3"/>
      <c r="E31" s="4"/>
      <c r="F31" s="4"/>
      <c r="G31" s="4"/>
      <c r="H31" s="4"/>
      <c r="I31" s="4"/>
      <c r="J31" s="4"/>
      <c r="K31" s="4"/>
      <c r="L31" s="5"/>
    </row>
    <row r="32" spans="1:12" x14ac:dyDescent="0.25">
      <c r="B32" s="2"/>
      <c r="C32" s="4"/>
      <c r="D32" s="3"/>
      <c r="E32" s="4"/>
      <c r="F32" s="4"/>
      <c r="G32" s="4"/>
      <c r="H32" s="4"/>
      <c r="I32" s="4"/>
      <c r="J32" s="4"/>
      <c r="K32" s="4"/>
      <c r="L32" s="5"/>
    </row>
    <row r="33" spans="2:12" x14ac:dyDescent="0.25">
      <c r="B33" s="2"/>
      <c r="C33" s="4"/>
      <c r="D33" s="3"/>
      <c r="E33" s="4"/>
      <c r="F33" s="4"/>
      <c r="G33" s="4"/>
      <c r="H33" s="4"/>
      <c r="I33" s="4"/>
      <c r="J33" s="4"/>
      <c r="K33" s="4"/>
      <c r="L33" s="5"/>
    </row>
    <row r="34" spans="2:12" x14ac:dyDescent="0.25">
      <c r="B34" s="2" t="s">
        <v>6</v>
      </c>
      <c r="C34" s="4"/>
      <c r="D34" s="3"/>
      <c r="E34" s="4"/>
      <c r="F34" s="4"/>
      <c r="G34" s="4"/>
      <c r="H34" s="4"/>
      <c r="I34" s="4"/>
      <c r="J34" s="4"/>
      <c r="K34" s="4"/>
      <c r="L34" s="5"/>
    </row>
    <row r="35" spans="2:12" x14ac:dyDescent="0.25">
      <c r="B35" s="2"/>
      <c r="C35" s="4"/>
      <c r="D35" s="3"/>
      <c r="E35" s="4"/>
      <c r="F35" s="4"/>
      <c r="G35" s="4"/>
      <c r="H35" s="4"/>
      <c r="I35" s="4"/>
      <c r="J35" s="4"/>
      <c r="K35" s="4"/>
      <c r="L35" s="5"/>
    </row>
    <row r="36" spans="2:12" x14ac:dyDescent="0.25">
      <c r="B36" s="2"/>
      <c r="C36" s="4"/>
      <c r="D36" s="3"/>
      <c r="E36" s="4"/>
      <c r="F36" s="4"/>
      <c r="G36" s="4"/>
      <c r="H36" s="4"/>
      <c r="I36" s="4"/>
      <c r="J36" s="4"/>
      <c r="K36" s="4"/>
      <c r="L36" s="5"/>
    </row>
    <row r="37" spans="2:12" x14ac:dyDescent="0.25">
      <c r="B37" s="2"/>
      <c r="C37" s="4"/>
      <c r="D37" s="3"/>
      <c r="E37" s="4"/>
      <c r="F37" s="4"/>
      <c r="G37" s="4"/>
      <c r="H37" s="4"/>
      <c r="I37" s="4"/>
      <c r="J37" s="4"/>
      <c r="K37" s="4"/>
      <c r="L37" s="5"/>
    </row>
    <row r="38" spans="2:12" x14ac:dyDescent="0.25">
      <c r="B38" s="2"/>
      <c r="D38" s="3"/>
      <c r="K38" s="4"/>
      <c r="L38" s="5"/>
    </row>
    <row r="39" spans="2:12" x14ac:dyDescent="0.25">
      <c r="B39" s="2"/>
      <c r="D39" s="3"/>
      <c r="K39" s="4"/>
      <c r="L39" s="5"/>
    </row>
    <row r="40" spans="2:12" x14ac:dyDescent="0.25">
      <c r="B40" s="2"/>
      <c r="D40" s="3"/>
      <c r="K40" s="4"/>
      <c r="L40" s="5"/>
    </row>
    <row r="41" spans="2:12" x14ac:dyDescent="0.25">
      <c r="B41" s="2"/>
      <c r="D41" s="3"/>
      <c r="K41" s="4"/>
      <c r="L41" s="5"/>
    </row>
    <row r="42" spans="2:12" x14ac:dyDescent="0.25">
      <c r="B42" s="2"/>
      <c r="D42" s="3"/>
      <c r="K42" s="4"/>
      <c r="L42" s="5"/>
    </row>
    <row r="43" spans="2:12" x14ac:dyDescent="0.25">
      <c r="B43" s="2"/>
      <c r="D43" s="3"/>
      <c r="K43" s="4"/>
      <c r="L43" s="5"/>
    </row>
    <row r="44" spans="2:12" x14ac:dyDescent="0.25">
      <c r="B44" s="2"/>
      <c r="D44" s="3"/>
      <c r="K44" s="4"/>
      <c r="L44" s="5"/>
    </row>
    <row r="45" spans="2:12" x14ac:dyDescent="0.25">
      <c r="B45" s="2"/>
      <c r="D45" s="3"/>
      <c r="K45" s="4"/>
      <c r="L45" s="5"/>
    </row>
    <row r="46" spans="2:12" x14ac:dyDescent="0.25">
      <c r="B46" s="2"/>
      <c r="D46" s="3"/>
      <c r="K46" s="4"/>
      <c r="L46" s="5"/>
    </row>
    <row r="47" spans="2:12" x14ac:dyDescent="0.25">
      <c r="B47" s="2"/>
      <c r="D47" s="3"/>
      <c r="K47" s="4"/>
      <c r="L47" s="5"/>
    </row>
    <row r="48" spans="2:12" x14ac:dyDescent="0.25">
      <c r="B48" s="2"/>
      <c r="D48" s="3"/>
      <c r="K48" s="4"/>
      <c r="L48" s="5"/>
    </row>
    <row r="49" spans="2:12" x14ac:dyDescent="0.25">
      <c r="B49" s="2"/>
      <c r="D49" s="3"/>
      <c r="K49" s="4"/>
      <c r="L49" s="5"/>
    </row>
    <row r="50" spans="2:12" x14ac:dyDescent="0.25">
      <c r="B50" s="2"/>
      <c r="D50" s="3"/>
    </row>
    <row r="51" spans="2:12" x14ac:dyDescent="0.25">
      <c r="B51" s="2"/>
      <c r="D51" s="3"/>
    </row>
  </sheetData>
  <mergeCells count="2">
    <mergeCell ref="C1:J1"/>
    <mergeCell ref="C2:J2"/>
  </mergeCells>
  <pageMargins left="0.70866141732283472" right="0.43307086614173229" top="0.74803149606299213" bottom="0.74803149606299213" header="0.31496062992125984" footer="0.31496062992125984"/>
  <pageSetup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2017-04-29T18:47:26Z</cp:lastPrinted>
  <dcterms:created xsi:type="dcterms:W3CDTF">2014-06-28T17:23:55Z</dcterms:created>
  <dcterms:modified xsi:type="dcterms:W3CDTF">2018-01-23T14:18:15Z</dcterms:modified>
</cp:coreProperties>
</file>