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6" i="1" l="1"/>
  <c r="E26" i="1"/>
  <c r="G26" i="1"/>
  <c r="H26" i="1"/>
  <c r="J26" i="1"/>
  <c r="K26" i="1"/>
  <c r="L26" i="1"/>
  <c r="M26" i="1"/>
  <c r="I24" i="1"/>
  <c r="I23" i="1"/>
  <c r="I22" i="1"/>
  <c r="I20" i="1"/>
  <c r="I18" i="1"/>
  <c r="I17" i="1"/>
  <c r="I12" i="1"/>
  <c r="N12" i="1" s="1"/>
  <c r="O12" i="1" s="1"/>
  <c r="I8" i="1"/>
  <c r="I7" i="1"/>
  <c r="I6" i="1"/>
  <c r="I5" i="1"/>
  <c r="I4" i="1"/>
  <c r="I26" i="1" s="1"/>
  <c r="N26" i="1" l="1"/>
  <c r="N23" i="1"/>
  <c r="O23" i="1" s="1"/>
  <c r="N24" i="1"/>
  <c r="O24" i="1" s="1"/>
  <c r="N25" i="1"/>
  <c r="O25" i="1" s="1"/>
  <c r="N19" i="1" l="1"/>
  <c r="N17" i="1" l="1"/>
  <c r="O17" i="1" s="1"/>
  <c r="N4" i="1" l="1"/>
  <c r="N5" i="1"/>
  <c r="N11" i="1"/>
  <c r="N14" i="1"/>
  <c r="N15" i="1"/>
  <c r="N18" i="1"/>
  <c r="O19" i="1"/>
  <c r="N20" i="1"/>
  <c r="O20" i="1" s="1"/>
  <c r="N22" i="1"/>
  <c r="O22" i="1" s="1"/>
  <c r="N21" i="1" l="1"/>
  <c r="O21" i="1" s="1"/>
  <c r="N16" i="1"/>
  <c r="N13" i="1"/>
  <c r="O11" i="1"/>
  <c r="N10" i="1"/>
  <c r="O10" i="1" s="1"/>
  <c r="N9" i="1"/>
  <c r="N8" i="1"/>
  <c r="N7" i="1"/>
  <c r="O7" i="1" s="1"/>
  <c r="N6" i="1" l="1"/>
  <c r="O9" i="1" l="1"/>
  <c r="O8" i="1"/>
  <c r="O6" i="1"/>
  <c r="O5" i="1"/>
  <c r="O4" i="1"/>
  <c r="O13" i="1" l="1"/>
  <c r="O18" i="1"/>
  <c r="O14" i="1" l="1"/>
  <c r="O15" i="1"/>
  <c r="O16" i="1" l="1"/>
</calcChain>
</file>

<file path=xl/sharedStrings.xml><?xml version="1.0" encoding="utf-8"?>
<sst xmlns="http://schemas.openxmlformats.org/spreadsheetml/2006/main" count="78" uniqueCount="76">
  <si>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</si>
  <si>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</si>
  <si>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</si>
  <si>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</si>
  <si>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</si>
  <si>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</si>
  <si>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</si>
  <si>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</si>
  <si>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</si>
  <si>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</si>
  <si>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Banco Agricola 5% FIESTAS  570-005453-3  5% fiestas</t>
  </si>
  <si>
    <t>ABONOS A BCO. AGRICOLA CUENTA 570-005231-2 fondo General</t>
  </si>
  <si>
    <t>Banco Hip00200168764  fondo genral municipal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</si>
  <si>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</si>
  <si>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</si>
  <si>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</si>
  <si>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DE JULIO DE 2016</t>
  </si>
  <si>
    <t>viernes,01/07/2016</t>
  </si>
  <si>
    <t>920689/920862</t>
  </si>
  <si>
    <t>1,4 y7/072016</t>
  </si>
  <si>
    <t>lunes,04/07/2016</t>
  </si>
  <si>
    <t>5,6y7/07/2016</t>
  </si>
  <si>
    <t>920863/921132</t>
  </si>
  <si>
    <t>martes,05/072016</t>
  </si>
  <si>
    <t>6y7/07/2016</t>
  </si>
  <si>
    <t>921133/921311</t>
  </si>
  <si>
    <t>miercoles.06/072016</t>
  </si>
  <si>
    <t>921312/921533</t>
  </si>
  <si>
    <t>jueves,07/07/2016</t>
  </si>
  <si>
    <t>921534/921638</t>
  </si>
  <si>
    <t>viernes,08/07/2016</t>
  </si>
  <si>
    <t>12,y14/07/2016</t>
  </si>
  <si>
    <t>921639/921771</t>
  </si>
  <si>
    <t>lunes,11/07/2016</t>
  </si>
  <si>
    <t>12 y 1407/2016</t>
  </si>
  <si>
    <t>921772/922043</t>
  </si>
  <si>
    <t>miercoles,13/07/2016</t>
  </si>
  <si>
    <t>12 y 14/072016</t>
  </si>
  <si>
    <t>922251/922431</t>
  </si>
  <si>
    <t>martes,12/07/2016</t>
  </si>
  <si>
    <t>922044/922250</t>
  </si>
  <si>
    <t>jueves,14/07/2016</t>
  </si>
  <si>
    <t>15,y20/07/2016</t>
  </si>
  <si>
    <t>922432/922593</t>
  </si>
  <si>
    <t>viernes,15/07/2016</t>
  </si>
  <si>
    <t>19 y 20/07/2016</t>
  </si>
  <si>
    <t>922432/922733</t>
  </si>
  <si>
    <t>interes bancarios</t>
  </si>
  <si>
    <t>lunes, 18/072016</t>
  </si>
  <si>
    <t>922734/923078</t>
  </si>
  <si>
    <t>martes,19/07/2016</t>
  </si>
  <si>
    <t>20 y 21/07/2016</t>
  </si>
  <si>
    <t>923079/923317</t>
  </si>
  <si>
    <t>miercoles.,20/08/2016</t>
  </si>
  <si>
    <t>923318/923514</t>
  </si>
  <si>
    <t>21y 26/07/2016</t>
  </si>
  <si>
    <t>jueves,21/07/2016</t>
  </si>
  <si>
    <t>923515/923621</t>
  </si>
  <si>
    <t>viernes,22/07/2016</t>
  </si>
  <si>
    <t>9253622/923684</t>
  </si>
  <si>
    <t>25 y 26/07/2016</t>
  </si>
  <si>
    <t>21 y 26/07/2016</t>
  </si>
  <si>
    <t>lunes,25/072016</t>
  </si>
  <si>
    <t>martes,26/07/2016</t>
  </si>
  <si>
    <t>27 y 29/07/2016</t>
  </si>
  <si>
    <t>923779/923892</t>
  </si>
  <si>
    <t>923685/923778</t>
  </si>
  <si>
    <t>miercoles,27/072016</t>
  </si>
  <si>
    <t>27y 29/07/2016</t>
  </si>
  <si>
    <t>jueves,28/07/2016</t>
  </si>
  <si>
    <t>viernes,29/07/2016</t>
  </si>
  <si>
    <t>30/07/2016,1y2/08/2016</t>
  </si>
  <si>
    <t>924229/924385</t>
  </si>
  <si>
    <t>924068/924228</t>
  </si>
  <si>
    <t>923893/923892,303656</t>
  </si>
  <si>
    <t>Alcaldia Municipal:   Armenia, a  uno de agosto de  dos mil dieciseis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</si>
</sst>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4" fontId="8" fillId="0" borderId="1" xfId="0" applyNumberFormat="1" applyFont="1" applyBorder="1"/>
    <xf numFmtId="165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1" applyFont="1" applyBorder="1"/>
    <xf numFmtId="165" fontId="9" fillId="0" borderId="1" xfId="1" applyNumberFormat="1" applyFont="1" applyBorder="1"/>
    <xf numFmtId="165" fontId="9" fillId="0" borderId="1" xfId="1" applyFont="1" applyBorder="1"/>
    <xf numFmtId="14" fontId="9" fillId="0" borderId="1" xfId="0" applyNumberFormat="1" applyFont="1" applyBorder="1"/>
    <xf numFmtId="0" fontId="6" fillId="0" borderId="0" xfId="0" applyFont="1" applyBorder="1" applyAlignment="1">
      <alignment horizontal="center"/>
    </xf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left" wrapText="1"/>
    </xf>
    <xf numFmtId="14" fontId="8" fillId="0" borderId="3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 wrapText="1"/>
    </xf>
    <xf numFmtId="165" fontId="4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pane ySplit="3" topLeftCell="A32" activePane="bottomLeft" state="frozen"/>
      <selection pane="bottomLeft" activeCell="B33" sqref="B33"/>
    </sheetView>
  </sheetViews>
  <sheetFormatPr baseColWidth="10" defaultRowHeight="15" x14ac:dyDescent="0.25"/>
  <cols>
    <col min="1" max="1" width="16.140625" style="1" customWidth="1"/>
    <col min="2" max="2" width="11" style="1" customWidth="1"/>
    <col min="3" max="3" width="10.85546875" style="1" customWidth="1"/>
    <col min="4" max="4" width="11.85546875" style="1" customWidth="1"/>
    <col min="5" max="5" width="9.28515625" style="1" customWidth="1"/>
    <col min="6" max="6" width="8.140625" style="1" customWidth="1"/>
    <col min="7" max="7" width="10" style="1" customWidth="1"/>
    <col min="8" max="8" width="9.7109375" style="1" customWidth="1"/>
    <col min="9" max="10" width="9.85546875" style="1" customWidth="1"/>
    <col min="11" max="11" width="9.5703125" style="1" customWidth="1"/>
    <col min="12" max="12" width="10" style="1" customWidth="1"/>
    <col min="13" max="13" width="10.85546875" style="1" customWidth="1"/>
    <col min="14" max="14" width="11.7109375" style="1" customWidth="1"/>
    <col min="15" max="15" width="13.140625" customWidth="1"/>
  </cols>
  <sheetData>
    <row r="1" spans="1:17" ht="26.25" x14ac:dyDescent="0.4">
      <c r="C1" s="30" t="s">
        <v>8</v>
      </c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8.75" x14ac:dyDescent="0.3">
      <c r="D2" s="31" t="s">
        <v>16</v>
      </c>
      <c r="E2" s="31"/>
      <c r="F2" s="31"/>
      <c r="G2" s="31"/>
      <c r="H2" s="31"/>
      <c r="I2" s="31"/>
      <c r="J2" s="31"/>
      <c r="K2" s="31"/>
      <c r="L2" s="21"/>
    </row>
    <row r="3" spans="1:17" ht="140.2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11</v>
      </c>
      <c r="F3" s="6" t="s">
        <v>10</v>
      </c>
      <c r="G3" s="6" t="s">
        <v>12</v>
      </c>
      <c r="H3" s="6" t="s">
        <v>9</v>
      </c>
      <c r="I3" s="6" t="s">
        <v>13</v>
      </c>
      <c r="J3" s="6" t="s">
        <v>14</v>
      </c>
      <c r="K3" s="6" t="s">
        <v>15</v>
      </c>
      <c r="L3" s="6" t="s">
        <v>47</v>
      </c>
      <c r="M3" s="6" t="s">
        <v>4</v>
      </c>
      <c r="N3" s="6" t="s">
        <v>7</v>
      </c>
      <c r="O3" s="7" t="s">
        <v>5</v>
      </c>
      <c r="Q3" s="1"/>
    </row>
    <row r="4" spans="1:17" x14ac:dyDescent="0.25">
      <c r="A4" s="14" t="s">
        <v>17</v>
      </c>
      <c r="B4" s="25" t="s">
        <v>19</v>
      </c>
      <c r="C4" s="15">
        <v>1463.41</v>
      </c>
      <c r="D4" s="16" t="s">
        <v>18</v>
      </c>
      <c r="E4" s="17"/>
      <c r="F4" s="17"/>
      <c r="G4" s="17"/>
      <c r="H4" s="17">
        <v>52.4</v>
      </c>
      <c r="I4" s="17">
        <f>522.89+600+288.12</f>
        <v>1411.0099999999998</v>
      </c>
      <c r="J4" s="17"/>
      <c r="K4" s="17"/>
      <c r="L4" s="17"/>
      <c r="M4" s="17"/>
      <c r="N4" s="13">
        <f t="shared" ref="N4:N26" si="0">SUM(E4:M4)</f>
        <v>1463.4099999999999</v>
      </c>
      <c r="O4" s="13">
        <f t="shared" ref="O4:O25" si="1">+C4-N4</f>
        <v>0</v>
      </c>
    </row>
    <row r="5" spans="1:17" x14ac:dyDescent="0.25">
      <c r="A5" s="14" t="s">
        <v>20</v>
      </c>
      <c r="B5" s="26" t="s">
        <v>21</v>
      </c>
      <c r="C5" s="15">
        <v>2981.22</v>
      </c>
      <c r="D5" s="16" t="s">
        <v>22</v>
      </c>
      <c r="E5" s="17"/>
      <c r="F5" s="17"/>
      <c r="G5" s="17"/>
      <c r="H5" s="17">
        <v>92.22</v>
      </c>
      <c r="I5" s="17">
        <f>237.48+131.52+2520</f>
        <v>2889</v>
      </c>
      <c r="J5" s="17"/>
      <c r="K5" s="17"/>
      <c r="L5" s="17"/>
      <c r="M5" s="17"/>
      <c r="N5" s="13">
        <f t="shared" si="0"/>
        <v>2981.22</v>
      </c>
      <c r="O5" s="13">
        <f t="shared" si="1"/>
        <v>0</v>
      </c>
    </row>
    <row r="6" spans="1:17" x14ac:dyDescent="0.25">
      <c r="A6" s="14" t="s">
        <v>23</v>
      </c>
      <c r="B6" s="27" t="s">
        <v>24</v>
      </c>
      <c r="C6" s="15">
        <v>2157.96</v>
      </c>
      <c r="D6" s="16" t="s">
        <v>25</v>
      </c>
      <c r="E6" s="17"/>
      <c r="F6" s="17"/>
      <c r="G6" s="17"/>
      <c r="H6" s="17">
        <v>44.16</v>
      </c>
      <c r="I6" s="17">
        <f>1719.97+393.83</f>
        <v>2113.8000000000002</v>
      </c>
      <c r="J6" s="17"/>
      <c r="K6" s="17"/>
      <c r="L6" s="17"/>
      <c r="M6" s="17"/>
      <c r="N6" s="13">
        <f t="shared" si="0"/>
        <v>2157.96</v>
      </c>
      <c r="O6" s="13">
        <f t="shared" si="1"/>
        <v>0</v>
      </c>
    </row>
    <row r="7" spans="1:17" ht="30" customHeight="1" x14ac:dyDescent="0.25">
      <c r="A7" s="14" t="s">
        <v>26</v>
      </c>
      <c r="B7" s="27" t="s">
        <v>24</v>
      </c>
      <c r="C7" s="15">
        <v>1916.49</v>
      </c>
      <c r="D7" s="16" t="s">
        <v>27</v>
      </c>
      <c r="E7" s="17"/>
      <c r="F7" s="17"/>
      <c r="G7" s="17"/>
      <c r="H7" s="17">
        <v>69.45</v>
      </c>
      <c r="I7" s="17">
        <f>342+1505.04</f>
        <v>1847.04</v>
      </c>
      <c r="J7" s="17"/>
      <c r="K7" s="17"/>
      <c r="L7" s="17"/>
      <c r="M7" s="17"/>
      <c r="N7" s="13">
        <f t="shared" si="0"/>
        <v>1916.49</v>
      </c>
      <c r="O7" s="13">
        <f t="shared" si="1"/>
        <v>0</v>
      </c>
    </row>
    <row r="8" spans="1:17" ht="32.25" customHeight="1" x14ac:dyDescent="0.25">
      <c r="A8" s="14" t="s">
        <v>28</v>
      </c>
      <c r="B8" s="27">
        <v>42559</v>
      </c>
      <c r="C8" s="15">
        <v>15968.4</v>
      </c>
      <c r="D8" s="16" t="s">
        <v>29</v>
      </c>
      <c r="E8" s="17"/>
      <c r="F8" s="17"/>
      <c r="G8" s="17">
        <v>13546.01</v>
      </c>
      <c r="H8" s="17">
        <v>741.45</v>
      </c>
      <c r="I8" s="17">
        <f>865.44+815.5</f>
        <v>1680.94</v>
      </c>
      <c r="J8" s="17"/>
      <c r="K8" s="17"/>
      <c r="L8" s="17"/>
      <c r="M8" s="17"/>
      <c r="N8" s="13">
        <f t="shared" si="0"/>
        <v>15968.400000000001</v>
      </c>
      <c r="O8" s="13">
        <f t="shared" si="1"/>
        <v>0</v>
      </c>
    </row>
    <row r="9" spans="1:17" x14ac:dyDescent="0.25">
      <c r="A9" s="14" t="s">
        <v>30</v>
      </c>
      <c r="B9" s="27" t="s">
        <v>31</v>
      </c>
      <c r="C9" s="15">
        <v>9118.44</v>
      </c>
      <c r="D9" s="16" t="s">
        <v>32</v>
      </c>
      <c r="E9" s="17">
        <v>6766.42</v>
      </c>
      <c r="F9" s="17"/>
      <c r="G9" s="17"/>
      <c r="H9" s="17">
        <v>418.35</v>
      </c>
      <c r="I9" s="17">
        <v>1057.24</v>
      </c>
      <c r="J9" s="17"/>
      <c r="K9" s="17"/>
      <c r="L9" s="17"/>
      <c r="M9" s="17">
        <v>876.43</v>
      </c>
      <c r="N9" s="13">
        <f t="shared" si="0"/>
        <v>9118.44</v>
      </c>
      <c r="O9" s="13">
        <f t="shared" si="1"/>
        <v>0</v>
      </c>
    </row>
    <row r="10" spans="1:17" x14ac:dyDescent="0.25">
      <c r="A10" s="14" t="s">
        <v>33</v>
      </c>
      <c r="B10" s="27" t="s">
        <v>34</v>
      </c>
      <c r="C10" s="18">
        <v>2974.93</v>
      </c>
      <c r="D10" s="22" t="s">
        <v>35</v>
      </c>
      <c r="E10" s="19"/>
      <c r="F10" s="19"/>
      <c r="G10" s="19"/>
      <c r="H10" s="19">
        <v>98.29</v>
      </c>
      <c r="I10" s="19">
        <v>2876.64</v>
      </c>
      <c r="J10" s="19"/>
      <c r="K10" s="19"/>
      <c r="L10" s="19"/>
      <c r="M10" s="19"/>
      <c r="N10" s="13">
        <f t="shared" si="0"/>
        <v>2974.93</v>
      </c>
      <c r="O10" s="13">
        <f t="shared" si="1"/>
        <v>0</v>
      </c>
    </row>
    <row r="11" spans="1:17" ht="25.5" customHeight="1" x14ac:dyDescent="0.25">
      <c r="A11" s="14" t="s">
        <v>39</v>
      </c>
      <c r="B11" s="27">
        <v>42563</v>
      </c>
      <c r="C11" s="15">
        <v>1153.72</v>
      </c>
      <c r="D11" s="23" t="s">
        <v>40</v>
      </c>
      <c r="E11" s="17"/>
      <c r="F11" s="17"/>
      <c r="G11" s="17"/>
      <c r="H11" s="17">
        <v>53.22</v>
      </c>
      <c r="I11" s="17">
        <v>1100.5</v>
      </c>
      <c r="J11" s="17"/>
      <c r="K11" s="17"/>
      <c r="L11" s="17"/>
      <c r="M11" s="17"/>
      <c r="N11" s="13">
        <f t="shared" si="0"/>
        <v>1153.72</v>
      </c>
      <c r="O11" s="13">
        <f t="shared" si="1"/>
        <v>0</v>
      </c>
    </row>
    <row r="12" spans="1:17" ht="25.5" customHeight="1" x14ac:dyDescent="0.25">
      <c r="A12" s="14" t="s">
        <v>36</v>
      </c>
      <c r="B12" s="27" t="s">
        <v>37</v>
      </c>
      <c r="C12" s="15">
        <v>2083.63</v>
      </c>
      <c r="D12" s="23" t="s">
        <v>38</v>
      </c>
      <c r="E12" s="17"/>
      <c r="F12" s="17"/>
      <c r="G12" s="17"/>
      <c r="H12" s="17">
        <v>86.87</v>
      </c>
      <c r="I12" s="17">
        <f>92.26+304.5+1600</f>
        <v>1996.76</v>
      </c>
      <c r="J12" s="17"/>
      <c r="K12" s="17"/>
      <c r="L12" s="17"/>
      <c r="M12" s="17"/>
      <c r="N12" s="13">
        <f t="shared" ref="N12" si="2">SUM(E12:M12)</f>
        <v>2083.63</v>
      </c>
      <c r="O12" s="13">
        <f t="shared" ref="O12" si="3">+C12-N12</f>
        <v>0</v>
      </c>
    </row>
    <row r="13" spans="1:17" ht="32.25" customHeight="1" x14ac:dyDescent="0.25">
      <c r="A13" s="14" t="s">
        <v>41</v>
      </c>
      <c r="B13" s="27" t="s">
        <v>42</v>
      </c>
      <c r="C13" s="15">
        <v>926.3</v>
      </c>
      <c r="D13" s="23" t="s">
        <v>43</v>
      </c>
      <c r="E13" s="17"/>
      <c r="F13" s="17"/>
      <c r="G13" s="17"/>
      <c r="H13" s="17">
        <v>42.59</v>
      </c>
      <c r="I13" s="17">
        <v>883.71</v>
      </c>
      <c r="J13" s="17"/>
      <c r="K13" s="17"/>
      <c r="L13" s="17"/>
      <c r="M13" s="17"/>
      <c r="N13" s="13">
        <f t="shared" si="0"/>
        <v>926.30000000000007</v>
      </c>
      <c r="O13" s="13">
        <f t="shared" si="1"/>
        <v>0</v>
      </c>
    </row>
    <row r="14" spans="1:17" x14ac:dyDescent="0.25">
      <c r="A14" s="14" t="s">
        <v>44</v>
      </c>
      <c r="B14" s="27" t="s">
        <v>45</v>
      </c>
      <c r="C14" s="15">
        <v>1636.15</v>
      </c>
      <c r="D14" s="23" t="s">
        <v>46</v>
      </c>
      <c r="E14" s="17"/>
      <c r="F14" s="17"/>
      <c r="G14" s="17">
        <v>39.96</v>
      </c>
      <c r="H14" s="17"/>
      <c r="I14" s="17">
        <v>1448.31</v>
      </c>
      <c r="J14" s="17"/>
      <c r="K14" s="17"/>
      <c r="L14" s="17">
        <v>147.88</v>
      </c>
      <c r="M14" s="17"/>
      <c r="N14" s="13">
        <f t="shared" si="0"/>
        <v>1636.15</v>
      </c>
      <c r="O14" s="13">
        <f t="shared" si="1"/>
        <v>0</v>
      </c>
    </row>
    <row r="15" spans="1:17" x14ac:dyDescent="0.25">
      <c r="A15" s="20" t="s">
        <v>48</v>
      </c>
      <c r="B15" s="26">
        <v>42570</v>
      </c>
      <c r="C15" s="15">
        <v>2693.69</v>
      </c>
      <c r="D15" s="23" t="s">
        <v>49</v>
      </c>
      <c r="E15" s="17"/>
      <c r="F15" s="17"/>
      <c r="G15" s="17"/>
      <c r="H15" s="17">
        <v>95.61</v>
      </c>
      <c r="I15" s="17">
        <v>2598.08</v>
      </c>
      <c r="J15" s="17"/>
      <c r="K15" s="17"/>
      <c r="L15" s="17"/>
      <c r="M15" s="17"/>
      <c r="N15" s="13">
        <f t="shared" si="0"/>
        <v>2693.69</v>
      </c>
      <c r="O15" s="13">
        <f t="shared" si="1"/>
        <v>0</v>
      </c>
    </row>
    <row r="16" spans="1:17" x14ac:dyDescent="0.25">
      <c r="A16" s="14" t="s">
        <v>50</v>
      </c>
      <c r="B16" s="27" t="s">
        <v>51</v>
      </c>
      <c r="C16" s="15">
        <v>1986.5</v>
      </c>
      <c r="D16" s="24" t="s">
        <v>52</v>
      </c>
      <c r="E16" s="17"/>
      <c r="F16" s="17"/>
      <c r="G16" s="17"/>
      <c r="H16" s="17">
        <v>83.67</v>
      </c>
      <c r="I16" s="17">
        <v>1902.83</v>
      </c>
      <c r="J16" s="17"/>
      <c r="K16" s="17"/>
      <c r="L16" s="17"/>
      <c r="M16" s="17"/>
      <c r="N16" s="13">
        <f t="shared" si="0"/>
        <v>1986.5</v>
      </c>
      <c r="O16" s="13">
        <f t="shared" si="1"/>
        <v>0</v>
      </c>
    </row>
    <row r="17" spans="1:15" ht="35.25" customHeight="1" x14ac:dyDescent="0.25">
      <c r="A17" s="14" t="s">
        <v>53</v>
      </c>
      <c r="B17" s="27" t="s">
        <v>55</v>
      </c>
      <c r="C17" s="15">
        <v>1539.44</v>
      </c>
      <c r="D17" s="23" t="s">
        <v>54</v>
      </c>
      <c r="E17" s="17"/>
      <c r="F17" s="17"/>
      <c r="G17" s="17"/>
      <c r="H17" s="17">
        <v>61.52</v>
      </c>
      <c r="I17" s="17">
        <f>1474.49+3.43</f>
        <v>1477.92</v>
      </c>
      <c r="J17" s="17"/>
      <c r="K17" s="17"/>
      <c r="L17" s="17"/>
      <c r="M17" s="17"/>
      <c r="N17" s="13">
        <f t="shared" si="0"/>
        <v>1539.44</v>
      </c>
      <c r="O17" s="13">
        <f t="shared" si="1"/>
        <v>0</v>
      </c>
    </row>
    <row r="18" spans="1:15" ht="26.25" customHeight="1" x14ac:dyDescent="0.25">
      <c r="A18" s="14" t="s">
        <v>56</v>
      </c>
      <c r="B18" s="27" t="s">
        <v>61</v>
      </c>
      <c r="C18" s="15">
        <v>6317.96</v>
      </c>
      <c r="D18" s="23" t="s">
        <v>57</v>
      </c>
      <c r="E18" s="17"/>
      <c r="F18" s="17"/>
      <c r="G18" s="17"/>
      <c r="H18" s="17">
        <v>197.91</v>
      </c>
      <c r="I18" s="17">
        <f>3153.14+1891.21+1075.7</f>
        <v>6120.05</v>
      </c>
      <c r="J18" s="17"/>
      <c r="K18" s="17"/>
      <c r="L18" s="17"/>
      <c r="M18" s="17"/>
      <c r="N18" s="13">
        <f t="shared" si="0"/>
        <v>6317.96</v>
      </c>
      <c r="O18" s="13">
        <f t="shared" si="1"/>
        <v>0</v>
      </c>
    </row>
    <row r="19" spans="1:15" ht="24.75" x14ac:dyDescent="0.25">
      <c r="A19" s="14" t="s">
        <v>58</v>
      </c>
      <c r="B19" s="27" t="s">
        <v>60</v>
      </c>
      <c r="C19" s="15">
        <v>538.69000000000005</v>
      </c>
      <c r="D19" s="23" t="s">
        <v>59</v>
      </c>
      <c r="E19" s="17"/>
      <c r="F19" s="17"/>
      <c r="G19" s="17"/>
      <c r="H19" s="17">
        <v>14.33</v>
      </c>
      <c r="I19" s="17">
        <v>524.36</v>
      </c>
      <c r="J19" s="17"/>
      <c r="K19" s="17"/>
      <c r="L19" s="17"/>
      <c r="M19" s="17"/>
      <c r="N19" s="13">
        <f t="shared" si="0"/>
        <v>538.69000000000005</v>
      </c>
      <c r="O19" s="13">
        <f t="shared" si="1"/>
        <v>0</v>
      </c>
    </row>
    <row r="20" spans="1:15" ht="24.75" x14ac:dyDescent="0.25">
      <c r="A20" s="14" t="s">
        <v>62</v>
      </c>
      <c r="B20" s="27" t="s">
        <v>60</v>
      </c>
      <c r="C20" s="15">
        <v>3713.81</v>
      </c>
      <c r="D20" s="23" t="s">
        <v>66</v>
      </c>
      <c r="E20" s="17"/>
      <c r="F20" s="17"/>
      <c r="G20" s="17"/>
      <c r="H20" s="17">
        <v>136.49</v>
      </c>
      <c r="I20" s="17">
        <f>2296.44+1280.88</f>
        <v>3577.32</v>
      </c>
      <c r="J20" s="17"/>
      <c r="K20" s="17"/>
      <c r="L20" s="17"/>
      <c r="M20" s="17"/>
      <c r="N20" s="13">
        <f t="shared" si="0"/>
        <v>3713.8100000000004</v>
      </c>
      <c r="O20" s="13">
        <f t="shared" si="1"/>
        <v>0</v>
      </c>
    </row>
    <row r="21" spans="1:15" ht="24.75" x14ac:dyDescent="0.25">
      <c r="A21" s="14" t="s">
        <v>63</v>
      </c>
      <c r="B21" s="27" t="s">
        <v>64</v>
      </c>
      <c r="C21" s="15">
        <v>595.32000000000005</v>
      </c>
      <c r="D21" s="23" t="s">
        <v>65</v>
      </c>
      <c r="E21" s="17"/>
      <c r="F21" s="17"/>
      <c r="G21" s="17"/>
      <c r="H21" s="17">
        <v>24.15</v>
      </c>
      <c r="I21" s="17">
        <v>571.16999999999996</v>
      </c>
      <c r="J21" s="17"/>
      <c r="K21" s="17"/>
      <c r="L21" s="17"/>
      <c r="M21" s="17"/>
      <c r="N21" s="13">
        <f t="shared" si="0"/>
        <v>595.31999999999994</v>
      </c>
      <c r="O21" s="13">
        <f t="shared" si="1"/>
        <v>0</v>
      </c>
    </row>
    <row r="22" spans="1:15" ht="24.75" x14ac:dyDescent="0.25">
      <c r="A22" s="14" t="s">
        <v>67</v>
      </c>
      <c r="B22" s="26" t="s">
        <v>68</v>
      </c>
      <c r="C22" s="15">
        <v>164651.82999999999</v>
      </c>
      <c r="D22" s="23" t="s">
        <v>74</v>
      </c>
      <c r="E22" s="17"/>
      <c r="F22" s="17"/>
      <c r="G22" s="17"/>
      <c r="H22" s="17">
        <v>114.14</v>
      </c>
      <c r="I22" s="17">
        <f>402+2452.23</f>
        <v>2854.23</v>
      </c>
      <c r="J22" s="17">
        <v>78380.570000000007</v>
      </c>
      <c r="K22" s="17">
        <v>38704.04</v>
      </c>
      <c r="L22" s="17"/>
      <c r="M22" s="17">
        <v>44598.85</v>
      </c>
      <c r="N22" s="13">
        <f t="shared" si="0"/>
        <v>164651.83000000002</v>
      </c>
      <c r="O22" s="13">
        <f t="shared" si="1"/>
        <v>0</v>
      </c>
    </row>
    <row r="23" spans="1:15" ht="24.75" x14ac:dyDescent="0.25">
      <c r="A23" s="14" t="s">
        <v>69</v>
      </c>
      <c r="B23" s="27">
        <v>42580</v>
      </c>
      <c r="C23" s="15">
        <v>1737.7</v>
      </c>
      <c r="D23" s="23" t="s">
        <v>73</v>
      </c>
      <c r="E23" s="17"/>
      <c r="F23" s="17"/>
      <c r="G23" s="17"/>
      <c r="H23" s="17">
        <v>80.38</v>
      </c>
      <c r="I23" s="17">
        <f>505.7+1151.62</f>
        <v>1657.32</v>
      </c>
      <c r="J23" s="17"/>
      <c r="K23" s="17"/>
      <c r="L23" s="17"/>
      <c r="M23" s="17"/>
      <c r="N23" s="13">
        <f t="shared" si="0"/>
        <v>1737.6999999999998</v>
      </c>
      <c r="O23" s="13">
        <f t="shared" si="1"/>
        <v>0</v>
      </c>
    </row>
    <row r="24" spans="1:15" ht="22.5" customHeight="1" x14ac:dyDescent="0.25">
      <c r="A24" s="14" t="s">
        <v>70</v>
      </c>
      <c r="B24" s="27" t="s">
        <v>71</v>
      </c>
      <c r="C24" s="15">
        <v>1823.19</v>
      </c>
      <c r="D24" s="23" t="s">
        <v>72</v>
      </c>
      <c r="E24" s="17"/>
      <c r="F24" s="17"/>
      <c r="G24" s="17"/>
      <c r="H24" s="17">
        <v>40.32</v>
      </c>
      <c r="I24" s="17">
        <f>1232+550.87</f>
        <v>1782.87</v>
      </c>
      <c r="J24" s="17"/>
      <c r="K24" s="17"/>
      <c r="L24" s="17"/>
      <c r="M24" s="17"/>
      <c r="N24" s="13">
        <f t="shared" si="0"/>
        <v>1823.1899999999998</v>
      </c>
      <c r="O24" s="13">
        <f t="shared" si="1"/>
        <v>0</v>
      </c>
    </row>
    <row r="25" spans="1:15" x14ac:dyDescent="0.25">
      <c r="A25" s="14"/>
      <c r="B25" s="26"/>
      <c r="C25" s="15"/>
      <c r="D25" s="23"/>
      <c r="E25" s="17"/>
      <c r="F25" s="17"/>
      <c r="G25" s="17"/>
      <c r="H25" s="17"/>
      <c r="I25" s="17"/>
      <c r="J25" s="17"/>
      <c r="K25" s="17"/>
      <c r="L25" s="17"/>
      <c r="M25" s="17"/>
      <c r="N25" s="13">
        <f t="shared" si="0"/>
        <v>0</v>
      </c>
      <c r="O25" s="13">
        <f t="shared" si="1"/>
        <v>0</v>
      </c>
    </row>
    <row r="26" spans="1:15" x14ac:dyDescent="0.25">
      <c r="A26" s="14"/>
      <c r="B26" s="26"/>
      <c r="C26" s="15">
        <f>SUM(C4:C25)</f>
        <v>227978.78</v>
      </c>
      <c r="D26" s="23"/>
      <c r="E26" s="17">
        <f>SUM(E4:E25)</f>
        <v>6766.42</v>
      </c>
      <c r="F26" s="17"/>
      <c r="G26" s="17">
        <f t="shared" ref="G26:M26" si="4">SUM(G4:G25)</f>
        <v>13585.97</v>
      </c>
      <c r="H26" s="17">
        <f t="shared" si="4"/>
        <v>2547.52</v>
      </c>
      <c r="I26" s="17">
        <f t="shared" si="4"/>
        <v>42371.100000000006</v>
      </c>
      <c r="J26" s="17">
        <f t="shared" si="4"/>
        <v>78380.570000000007</v>
      </c>
      <c r="K26" s="17">
        <f t="shared" si="4"/>
        <v>38704.04</v>
      </c>
      <c r="L26" s="17">
        <f t="shared" si="4"/>
        <v>147.88</v>
      </c>
      <c r="M26" s="17">
        <f t="shared" si="4"/>
        <v>45475.28</v>
      </c>
      <c r="N26" s="13">
        <f t="shared" si="0"/>
        <v>227978.78000000003</v>
      </c>
      <c r="O26" s="13"/>
    </row>
    <row r="27" spans="1:15" x14ac:dyDescent="0.25">
      <c r="A27" s="8"/>
      <c r="B27" s="28"/>
      <c r="C27" s="10"/>
      <c r="D27" s="2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8"/>
      <c r="B28" s="28"/>
      <c r="C28" s="10"/>
      <c r="D28" s="29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8"/>
      <c r="B29" s="28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8"/>
      <c r="B30" s="9"/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5"/>
    </row>
    <row r="32" spans="1:15" x14ac:dyDescent="0.25">
      <c r="A32" s="2"/>
      <c r="B32" s="2" t="s">
        <v>75</v>
      </c>
      <c r="C32" s="4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</row>
    <row r="33" spans="2:15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</row>
    <row r="34" spans="2:15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5"/>
    </row>
    <row r="35" spans="2:15" x14ac:dyDescent="0.25">
      <c r="B35" s="2"/>
      <c r="C35" s="4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5"/>
    </row>
    <row r="36" spans="2:15" x14ac:dyDescent="0.25">
      <c r="B36" s="2" t="s">
        <v>6</v>
      </c>
      <c r="C36" s="4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5"/>
    </row>
    <row r="37" spans="2:15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5"/>
    </row>
    <row r="38" spans="2:15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5"/>
    </row>
    <row r="39" spans="2:15" x14ac:dyDescent="0.25">
      <c r="B39" s="2"/>
      <c r="C39" s="4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5"/>
    </row>
    <row r="40" spans="2:15" x14ac:dyDescent="0.25">
      <c r="B40" s="2"/>
      <c r="D40" s="3"/>
      <c r="N40" s="4"/>
      <c r="O40" s="5"/>
    </row>
    <row r="41" spans="2:15" x14ac:dyDescent="0.25">
      <c r="B41" s="2"/>
      <c r="D41" s="3"/>
      <c r="N41" s="4"/>
      <c r="O41" s="5"/>
    </row>
    <row r="42" spans="2:15" x14ac:dyDescent="0.25">
      <c r="B42" s="2"/>
      <c r="D42" s="3"/>
      <c r="N42" s="4"/>
      <c r="O42" s="5"/>
    </row>
    <row r="43" spans="2:15" x14ac:dyDescent="0.25">
      <c r="B43" s="2"/>
      <c r="D43" s="3"/>
      <c r="N43" s="4"/>
      <c r="O43" s="5"/>
    </row>
    <row r="44" spans="2:15" x14ac:dyDescent="0.25">
      <c r="B44" s="2"/>
      <c r="D44" s="3"/>
      <c r="N44" s="4"/>
      <c r="O44" s="5"/>
    </row>
    <row r="45" spans="2:15" x14ac:dyDescent="0.25">
      <c r="B45" s="2"/>
      <c r="D45" s="3"/>
      <c r="N45" s="4"/>
      <c r="O45" s="5"/>
    </row>
    <row r="46" spans="2:15" x14ac:dyDescent="0.25">
      <c r="B46" s="2"/>
      <c r="D46" s="3"/>
      <c r="N46" s="4"/>
      <c r="O46" s="5"/>
    </row>
    <row r="47" spans="2:15" x14ac:dyDescent="0.25">
      <c r="B47" s="2"/>
      <c r="D47" s="3"/>
      <c r="N47" s="4"/>
      <c r="O47" s="5"/>
    </row>
    <row r="48" spans="2:15" x14ac:dyDescent="0.25">
      <c r="B48" s="2"/>
      <c r="D48" s="3"/>
      <c r="N48" s="4"/>
      <c r="O48" s="5"/>
    </row>
    <row r="49" spans="2:15" x14ac:dyDescent="0.25">
      <c r="B49" s="2"/>
      <c r="D49" s="3"/>
      <c r="N49" s="4"/>
      <c r="O49" s="5"/>
    </row>
    <row r="50" spans="2:15" x14ac:dyDescent="0.25">
      <c r="B50" s="2"/>
      <c r="D50" s="3"/>
      <c r="N50" s="4"/>
      <c r="O50" s="5"/>
    </row>
    <row r="51" spans="2:15" x14ac:dyDescent="0.25">
      <c r="B51" s="2"/>
      <c r="D51" s="3"/>
      <c r="N51" s="4"/>
      <c r="O51" s="5"/>
    </row>
    <row r="52" spans="2:15" x14ac:dyDescent="0.25">
      <c r="B52" s="2"/>
      <c r="D52" s="3"/>
    </row>
    <row r="53" spans="2:15" x14ac:dyDescent="0.25">
      <c r="B53" s="2"/>
      <c r="D53" s="3"/>
    </row>
  </sheetData>
  <mergeCells count="2">
    <mergeCell ref="C1:M1"/>
    <mergeCell ref="D2:K2"/>
  </mergeCells>
  <pageMargins left="0.70866141732283472" right="0.43307086614173229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2017-04-25T00:05:56Z</cp:lastPrinted>
  <dcterms:created xsi:type="dcterms:W3CDTF">2014-06-28T17:23:55Z</dcterms:created>
  <dcterms:modified xsi:type="dcterms:W3CDTF">2018-01-23T14:16:55Z</dcterms:modified>
</cp:coreProperties>
</file>