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6" i="1" l="1"/>
  <c r="E26" i="1"/>
  <c r="F26" i="1"/>
  <c r="H26" i="1"/>
  <c r="I26" i="1"/>
  <c r="G25" i="1"/>
  <c r="G24" i="1"/>
  <c r="G23" i="1"/>
  <c r="G22" i="1"/>
  <c r="G20" i="1"/>
  <c r="G19" i="1"/>
  <c r="G18" i="1"/>
  <c r="J16" i="1" l="1"/>
  <c r="J26" i="1" s="1"/>
  <c r="G15" i="1"/>
  <c r="G14" i="1"/>
  <c r="G13" i="1"/>
  <c r="G12" i="1"/>
  <c r="G10" i="1" l="1"/>
  <c r="G9" i="1"/>
  <c r="G8" i="1"/>
  <c r="G7" i="1"/>
  <c r="G6" i="1"/>
  <c r="G26" i="1" l="1"/>
  <c r="K26" i="1" s="1"/>
  <c r="K23" i="1"/>
  <c r="L23" i="1" s="1"/>
  <c r="K24" i="1"/>
  <c r="L24" i="1" s="1"/>
  <c r="K25" i="1"/>
  <c r="L25" i="1" s="1"/>
  <c r="K19" i="1" l="1"/>
  <c r="K17" i="1" l="1"/>
  <c r="L17" i="1" s="1"/>
  <c r="K4" i="1" l="1"/>
  <c r="K5" i="1"/>
  <c r="K11" i="1"/>
  <c r="K14" i="1"/>
  <c r="K15" i="1"/>
  <c r="K18" i="1"/>
  <c r="L19" i="1"/>
  <c r="K20" i="1"/>
  <c r="L20" i="1" s="1"/>
  <c r="K22" i="1"/>
  <c r="L22" i="1" s="1"/>
  <c r="K21" i="1" l="1"/>
  <c r="L21" i="1" s="1"/>
  <c r="K16" i="1"/>
  <c r="K13" i="1"/>
  <c r="L11" i="1"/>
  <c r="K10" i="1"/>
  <c r="L10" i="1" s="1"/>
  <c r="K9" i="1"/>
  <c r="K8" i="1"/>
  <c r="K7" i="1"/>
  <c r="L7" i="1" s="1"/>
  <c r="K12" i="1" l="1"/>
  <c r="K6" i="1"/>
  <c r="L12" i="1" l="1"/>
  <c r="L9" i="1"/>
  <c r="L8" i="1"/>
  <c r="L6" i="1"/>
  <c r="L5" i="1"/>
  <c r="L4" i="1"/>
  <c r="L13" i="1" l="1"/>
  <c r="L18" i="1"/>
  <c r="L14" i="1" l="1"/>
  <c r="L15" i="1"/>
  <c r="L16" i="1" l="1"/>
</calcChain>
</file>

<file path=xl/comments1.xml><?xml version="1.0" encoding="utf-8"?>
<comments xmlns="http://schemas.openxmlformats.org/spreadsheetml/2006/main">
  <authors>
    <author>TESORERIA</author>
  </authors>
  <commentList>
    <comment ref="J11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comisisond e clesa mes de mayo de 2016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DESCUENTOS DE FODES CORRESP. AL MES MAYO DE 2016</t>
        </r>
      </text>
    </comment>
  </commentList>
</comments>
</file>

<file path=xl/sharedStrings.xml><?xml version="1.0" encoding="utf-8"?>
<sst xmlns="http://schemas.openxmlformats.org/spreadsheetml/2006/main" count="78" uniqueCount="76">
  <si>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</si>
  <si>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</si>
  <si>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</si>
  <si>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</si>
  <si>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</si>
  <si>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</si>
  <si>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</si>
  <si>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</si>
  <si>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</si>
  <si>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</si>
  <si>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ABONOS A BCO. AGRICOLA CUENTA 570-005231-2 fondo General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</si>
  <si>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</si>
  <si>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</si>
  <si>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</si>
  <si>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DE JUNIO DE 2016</t>
  </si>
  <si>
    <t>miercoles.,01/06/2016</t>
  </si>
  <si>
    <t>03/06/2016,09/0162016</t>
  </si>
  <si>
    <t>917231/917407</t>
  </si>
  <si>
    <t>jueves,02/06/2016</t>
  </si>
  <si>
    <t>03/06/2016,09/06/2016</t>
  </si>
  <si>
    <t>917408/917591</t>
  </si>
  <si>
    <t>viernes,03/062016</t>
  </si>
  <si>
    <t>07/062016,09/06/2016</t>
  </si>
  <si>
    <t>917592/917808</t>
  </si>
  <si>
    <t>lunes,06/06/2016</t>
  </si>
  <si>
    <t>07/06/2016,09/06/2016</t>
  </si>
  <si>
    <t>917809/917933</t>
  </si>
  <si>
    <t>martes,07/06/2016</t>
  </si>
  <si>
    <t>06/06/2016,09/06/2016</t>
  </si>
  <si>
    <t>917934/918025</t>
  </si>
  <si>
    <t>miercoles,08/06/2016</t>
  </si>
  <si>
    <t>09/06/2016,10/06/2016</t>
  </si>
  <si>
    <t>918026/918136</t>
  </si>
  <si>
    <t>09/06/2016,13/06/2016.16/06/2016</t>
  </si>
  <si>
    <t>918137/918216</t>
  </si>
  <si>
    <t>jueves,09/06/2016</t>
  </si>
  <si>
    <t>viernes,10/06/2016</t>
  </si>
  <si>
    <t>13/06/2016,1606/2016</t>
  </si>
  <si>
    <t>lunes, 13/06/2016</t>
  </si>
  <si>
    <t>13,14.16/06/2016</t>
  </si>
  <si>
    <t>918339/918549</t>
  </si>
  <si>
    <t>martes,14/06/2016</t>
  </si>
  <si>
    <t>918550/918748</t>
  </si>
  <si>
    <t>14,15,16/06/2016</t>
  </si>
  <si>
    <t>918749/918918</t>
  </si>
  <si>
    <t>15,16/06/2016</t>
  </si>
  <si>
    <t>miercoles. 15-06/2016</t>
  </si>
  <si>
    <t>jueves,16/06/2016</t>
  </si>
  <si>
    <t>918919/919169</t>
  </si>
  <si>
    <t>viernes,17/06/2016</t>
  </si>
  <si>
    <t>lunes,20/06/2016</t>
  </si>
  <si>
    <t>919171/919730</t>
  </si>
  <si>
    <t>martes,21/062016</t>
  </si>
  <si>
    <t>23,27/06/2016</t>
  </si>
  <si>
    <t>21,27/06/2016</t>
  </si>
  <si>
    <t>919731/919876</t>
  </si>
  <si>
    <t>919877/919968</t>
  </si>
  <si>
    <t>miercoles, 22/06/2016</t>
  </si>
  <si>
    <t>jueves, 23062016</t>
  </si>
  <si>
    <t>25,27/062016</t>
  </si>
  <si>
    <t>919969/920045</t>
  </si>
  <si>
    <t>viernes,24/062016</t>
  </si>
  <si>
    <t>920046/920115</t>
  </si>
  <si>
    <t>lunes,27/06/2016</t>
  </si>
  <si>
    <t>28,30/06/2016</t>
  </si>
  <si>
    <t>920116/920227</t>
  </si>
  <si>
    <t>martes,28/06/2016</t>
  </si>
  <si>
    <t>29,30/06/2016</t>
  </si>
  <si>
    <t>920228/920362</t>
  </si>
  <si>
    <t>miercoles,  29/06/2016</t>
  </si>
  <si>
    <t>920363/920463</t>
  </si>
  <si>
    <t>jueves,30/06/2016</t>
  </si>
  <si>
    <t>920464/920688</t>
  </si>
  <si>
    <t>918217/918338</t>
  </si>
  <si>
    <t>Alcaldia Municipal:   Armenia, a  uno de julio de  dos mil dieciseis</t>
  </si>
  <si>
    <t>TOTALES……………………..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</si>
</sst>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65" fontId="4" fillId="0" borderId="0" xfId="0" applyNumberFormat="1" applyFont="1" applyBorder="1" applyAlignment="1">
      <alignment horizontal="left"/>
    </xf>
    <xf numFmtId="14" fontId="2" fillId="0" borderId="1" xfId="0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 wrapText="1"/>
    </xf>
    <xf numFmtId="165" fontId="3" fillId="0" borderId="1" xfId="1" applyNumberFormat="1" applyFont="1" applyBorder="1"/>
    <xf numFmtId="2" fontId="3" fillId="0" borderId="1" xfId="0" applyNumberFormat="1" applyFont="1" applyBorder="1" applyAlignment="1">
      <alignment wrapText="1"/>
    </xf>
    <xf numFmtId="165" fontId="3" fillId="0" borderId="1" xfId="1" applyFont="1" applyBorder="1"/>
    <xf numFmtId="2" fontId="2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1" fontId="2" fillId="0" borderId="1" xfId="0" applyNumberFormat="1" applyFont="1" applyBorder="1" applyAlignment="1">
      <alignment horizontal="left" wrapText="1"/>
    </xf>
    <xf numFmtId="0" fontId="2" fillId="0" borderId="0" xfId="0" applyFont="1" applyBorder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3"/>
  <sheetViews>
    <sheetView tabSelected="1" workbookViewId="0">
      <pane ySplit="3" topLeftCell="A32" activePane="bottomLeft" state="frozen"/>
      <selection pane="bottomLeft" activeCell="B35" sqref="B35"/>
    </sheetView>
  </sheetViews>
  <sheetFormatPr baseColWidth="10" defaultRowHeight="15" x14ac:dyDescent="0.25"/>
  <cols>
    <col min="1" max="1" width="18.140625" style="1" customWidth="1"/>
    <col min="2" max="2" width="12.7109375" style="1" customWidth="1"/>
    <col min="3" max="3" width="12.28515625" style="1" customWidth="1"/>
    <col min="4" max="4" width="14" style="1" customWidth="1"/>
    <col min="5" max="5" width="10.42578125" style="1" customWidth="1"/>
    <col min="6" max="6" width="9.7109375" style="1" customWidth="1"/>
    <col min="7" max="7" width="11.28515625" style="1" customWidth="1"/>
    <col min="8" max="8" width="10.85546875" style="1" customWidth="1"/>
    <col min="9" max="9" width="12.28515625" style="1" customWidth="1"/>
    <col min="10" max="10" width="10.85546875" style="1" customWidth="1"/>
    <col min="11" max="11" width="12.5703125" style="1" customWidth="1"/>
    <col min="12" max="12" width="13.140625" customWidth="1"/>
  </cols>
  <sheetData>
    <row r="1" spans="1:14" ht="26.25" x14ac:dyDescent="0.4">
      <c r="C1" s="27" t="s">
        <v>8</v>
      </c>
      <c r="D1" s="27"/>
      <c r="E1" s="27"/>
      <c r="F1" s="27"/>
      <c r="G1" s="27"/>
      <c r="H1" s="27"/>
      <c r="I1" s="27"/>
      <c r="J1" s="27"/>
    </row>
    <row r="2" spans="1:14" ht="18.75" x14ac:dyDescent="0.3">
      <c r="A2" s="26"/>
      <c r="B2" s="26"/>
      <c r="D2" s="28" t="s">
        <v>14</v>
      </c>
      <c r="E2" s="28"/>
      <c r="F2" s="28"/>
      <c r="G2" s="28"/>
      <c r="H2" s="28"/>
      <c r="I2" s="28"/>
      <c r="J2" s="28"/>
      <c r="K2" s="28"/>
    </row>
    <row r="3" spans="1:14" ht="114.7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10</v>
      </c>
      <c r="F3" s="6" t="s">
        <v>9</v>
      </c>
      <c r="G3" s="6" t="s">
        <v>11</v>
      </c>
      <c r="H3" s="6" t="s">
        <v>12</v>
      </c>
      <c r="I3" s="6" t="s">
        <v>13</v>
      </c>
      <c r="J3" s="6" t="s">
        <v>4</v>
      </c>
      <c r="K3" s="6" t="s">
        <v>7</v>
      </c>
      <c r="L3" s="7" t="s">
        <v>5</v>
      </c>
      <c r="N3" s="1"/>
    </row>
    <row r="4" spans="1:14" ht="26.25" x14ac:dyDescent="0.25">
      <c r="A4" s="15" t="s">
        <v>15</v>
      </c>
      <c r="B4" s="19" t="s">
        <v>16</v>
      </c>
      <c r="C4" s="16">
        <v>1785.74</v>
      </c>
      <c r="D4" s="17" t="s">
        <v>17</v>
      </c>
      <c r="E4" s="13"/>
      <c r="F4" s="13">
        <v>71.83</v>
      </c>
      <c r="G4" s="13">
        <v>1713.91</v>
      </c>
      <c r="H4" s="13"/>
      <c r="I4" s="13"/>
      <c r="J4" s="13"/>
      <c r="K4" s="13">
        <f t="shared" ref="K4:K26" si="0">SUM(E4:J4)</f>
        <v>1785.74</v>
      </c>
      <c r="L4" s="13">
        <f t="shared" ref="L4:L25" si="1">+C4-K4</f>
        <v>0</v>
      </c>
    </row>
    <row r="5" spans="1:14" ht="26.25" x14ac:dyDescent="0.25">
      <c r="A5" s="15" t="s">
        <v>18</v>
      </c>
      <c r="B5" s="18" t="s">
        <v>19</v>
      </c>
      <c r="C5" s="16">
        <v>1474.62</v>
      </c>
      <c r="D5" s="17" t="s">
        <v>20</v>
      </c>
      <c r="E5" s="13"/>
      <c r="F5" s="13">
        <v>63.76</v>
      </c>
      <c r="G5" s="13">
        <v>1410.86</v>
      </c>
      <c r="H5" s="13"/>
      <c r="I5" s="13"/>
      <c r="J5" s="13"/>
      <c r="K5" s="13">
        <f t="shared" si="0"/>
        <v>1474.62</v>
      </c>
      <c r="L5" s="13">
        <f t="shared" si="1"/>
        <v>0</v>
      </c>
    </row>
    <row r="6" spans="1:14" ht="26.25" x14ac:dyDescent="0.25">
      <c r="A6" s="15" t="s">
        <v>21</v>
      </c>
      <c r="B6" s="19" t="s">
        <v>22</v>
      </c>
      <c r="C6" s="16">
        <v>1911.33</v>
      </c>
      <c r="D6" s="17" t="s">
        <v>23</v>
      </c>
      <c r="E6" s="13"/>
      <c r="F6" s="13">
        <v>65.400000000000006</v>
      </c>
      <c r="G6" s="13">
        <f>80.47+37.42+1728.04</f>
        <v>1845.93</v>
      </c>
      <c r="H6" s="13"/>
      <c r="I6" s="13"/>
      <c r="J6" s="13"/>
      <c r="K6" s="13">
        <f t="shared" si="0"/>
        <v>1911.3300000000002</v>
      </c>
      <c r="L6" s="13">
        <f t="shared" si="1"/>
        <v>0</v>
      </c>
    </row>
    <row r="7" spans="1:14" ht="30" customHeight="1" x14ac:dyDescent="0.25">
      <c r="A7" s="15" t="s">
        <v>24</v>
      </c>
      <c r="B7" s="19" t="s">
        <v>25</v>
      </c>
      <c r="C7" s="16">
        <v>1950.86</v>
      </c>
      <c r="D7" s="17" t="s">
        <v>26</v>
      </c>
      <c r="E7" s="13"/>
      <c r="F7" s="13">
        <v>41.58</v>
      </c>
      <c r="G7" s="13">
        <f>1084.54+824.74</f>
        <v>1909.28</v>
      </c>
      <c r="H7" s="13"/>
      <c r="I7" s="13"/>
      <c r="J7" s="13"/>
      <c r="K7" s="13">
        <f t="shared" si="0"/>
        <v>1950.86</v>
      </c>
      <c r="L7" s="13">
        <f t="shared" si="1"/>
        <v>0</v>
      </c>
    </row>
    <row r="8" spans="1:14" ht="32.25" customHeight="1" x14ac:dyDescent="0.25">
      <c r="A8" s="15" t="s">
        <v>27</v>
      </c>
      <c r="B8" s="19" t="s">
        <v>28</v>
      </c>
      <c r="C8" s="16">
        <v>1354.15</v>
      </c>
      <c r="D8" s="17" t="s">
        <v>29</v>
      </c>
      <c r="E8" s="13"/>
      <c r="F8" s="13">
        <v>22.49</v>
      </c>
      <c r="G8" s="13">
        <f>331.6+1000+0.06</f>
        <v>1331.6599999999999</v>
      </c>
      <c r="H8" s="13"/>
      <c r="I8" s="13"/>
      <c r="J8" s="13"/>
      <c r="K8" s="13">
        <f t="shared" si="0"/>
        <v>1354.1499999999999</v>
      </c>
      <c r="L8" s="13">
        <f t="shared" si="1"/>
        <v>0</v>
      </c>
    </row>
    <row r="9" spans="1:14" ht="26.25" x14ac:dyDescent="0.25">
      <c r="A9" s="15" t="s">
        <v>30</v>
      </c>
      <c r="B9" s="19" t="s">
        <v>31</v>
      </c>
      <c r="C9" s="16">
        <v>1517.74</v>
      </c>
      <c r="D9" s="17" t="s">
        <v>32</v>
      </c>
      <c r="E9" s="13"/>
      <c r="F9" s="13">
        <v>66.22</v>
      </c>
      <c r="G9" s="13">
        <f>191.52+1260</f>
        <v>1451.52</v>
      </c>
      <c r="H9" s="13"/>
      <c r="I9" s="13"/>
      <c r="J9" s="13"/>
      <c r="K9" s="13">
        <f t="shared" si="0"/>
        <v>1517.74</v>
      </c>
      <c r="L9" s="13">
        <f t="shared" si="1"/>
        <v>0</v>
      </c>
    </row>
    <row r="10" spans="1:14" ht="39" x14ac:dyDescent="0.25">
      <c r="A10" s="15" t="s">
        <v>35</v>
      </c>
      <c r="B10" s="19" t="s">
        <v>33</v>
      </c>
      <c r="C10" s="20">
        <v>786.94</v>
      </c>
      <c r="D10" s="21" t="s">
        <v>34</v>
      </c>
      <c r="E10" s="22"/>
      <c r="F10" s="22">
        <v>24.75</v>
      </c>
      <c r="G10" s="22">
        <f>75.46+686.73</f>
        <v>762.19</v>
      </c>
      <c r="H10" s="22"/>
      <c r="I10" s="22"/>
      <c r="J10" s="22"/>
      <c r="K10" s="13">
        <f t="shared" si="0"/>
        <v>786.94</v>
      </c>
      <c r="L10" s="13">
        <f t="shared" si="1"/>
        <v>0</v>
      </c>
    </row>
    <row r="11" spans="1:14" ht="25.5" customHeight="1" x14ac:dyDescent="0.25">
      <c r="A11" s="15" t="s">
        <v>36</v>
      </c>
      <c r="B11" s="19" t="s">
        <v>37</v>
      </c>
      <c r="C11" s="16">
        <v>9303.14</v>
      </c>
      <c r="D11" s="23" t="s">
        <v>73</v>
      </c>
      <c r="E11" s="13">
        <v>6883.46</v>
      </c>
      <c r="F11" s="13">
        <v>359.14</v>
      </c>
      <c r="G11" s="13">
        <v>1184.1099999999999</v>
      </c>
      <c r="H11" s="13"/>
      <c r="I11" s="13"/>
      <c r="J11" s="13">
        <v>876.43</v>
      </c>
      <c r="K11" s="13">
        <f t="shared" si="0"/>
        <v>9303.1400000000012</v>
      </c>
      <c r="L11" s="13">
        <f t="shared" si="1"/>
        <v>0</v>
      </c>
    </row>
    <row r="12" spans="1:14" ht="26.25" x14ac:dyDescent="0.25">
      <c r="A12" s="15" t="s">
        <v>38</v>
      </c>
      <c r="B12" s="19" t="s">
        <v>39</v>
      </c>
      <c r="C12" s="16">
        <v>1976.62</v>
      </c>
      <c r="D12" s="23" t="s">
        <v>40</v>
      </c>
      <c r="E12" s="13"/>
      <c r="F12" s="13">
        <v>78.22</v>
      </c>
      <c r="G12" s="13">
        <f>384.48+1513.92</f>
        <v>1898.4</v>
      </c>
      <c r="H12" s="13"/>
      <c r="I12" s="13"/>
      <c r="J12" s="13"/>
      <c r="K12" s="13">
        <f t="shared" si="0"/>
        <v>1976.6200000000001</v>
      </c>
      <c r="L12" s="13">
        <f t="shared" si="1"/>
        <v>0</v>
      </c>
    </row>
    <row r="13" spans="1:14" ht="32.25" customHeight="1" x14ac:dyDescent="0.25">
      <c r="A13" s="15" t="s">
        <v>41</v>
      </c>
      <c r="B13" s="19" t="s">
        <v>43</v>
      </c>
      <c r="C13" s="16">
        <v>1705.21</v>
      </c>
      <c r="D13" s="23" t="s">
        <v>42</v>
      </c>
      <c r="E13" s="13"/>
      <c r="F13" s="13">
        <v>50.83</v>
      </c>
      <c r="G13" s="13">
        <f>900+274.38+480</f>
        <v>1654.38</v>
      </c>
      <c r="H13" s="13"/>
      <c r="I13" s="13"/>
      <c r="J13" s="13"/>
      <c r="K13" s="13">
        <f t="shared" si="0"/>
        <v>1705.21</v>
      </c>
      <c r="L13" s="13">
        <f t="shared" si="1"/>
        <v>0</v>
      </c>
    </row>
    <row r="14" spans="1:14" ht="26.25" x14ac:dyDescent="0.25">
      <c r="A14" s="15" t="s">
        <v>46</v>
      </c>
      <c r="B14" s="19" t="s">
        <v>45</v>
      </c>
      <c r="C14" s="16">
        <v>1377.84</v>
      </c>
      <c r="D14" s="23" t="s">
        <v>44</v>
      </c>
      <c r="E14" s="13"/>
      <c r="F14" s="13">
        <v>60.58</v>
      </c>
      <c r="G14" s="13">
        <f>304.5+1012.76</f>
        <v>1317.26</v>
      </c>
      <c r="H14" s="13"/>
      <c r="I14" s="13"/>
      <c r="J14" s="13"/>
      <c r="K14" s="13">
        <f t="shared" si="0"/>
        <v>1377.84</v>
      </c>
      <c r="L14" s="13">
        <f t="shared" si="1"/>
        <v>0</v>
      </c>
    </row>
    <row r="15" spans="1:14" ht="26.25" x14ac:dyDescent="0.25">
      <c r="A15" s="24" t="s">
        <v>47</v>
      </c>
      <c r="B15" s="18"/>
      <c r="C15" s="16">
        <v>2136.37</v>
      </c>
      <c r="D15" s="23" t="s">
        <v>48</v>
      </c>
      <c r="E15" s="13"/>
      <c r="F15" s="13">
        <v>78.5</v>
      </c>
      <c r="G15" s="13">
        <f>1460+597.87</f>
        <v>2057.87</v>
      </c>
      <c r="H15" s="13"/>
      <c r="I15" s="13"/>
      <c r="J15" s="13"/>
      <c r="K15" s="13">
        <f t="shared" si="0"/>
        <v>2136.37</v>
      </c>
      <c r="L15" s="13">
        <f t="shared" si="1"/>
        <v>0</v>
      </c>
    </row>
    <row r="16" spans="1:14" x14ac:dyDescent="0.25">
      <c r="A16" s="15" t="s">
        <v>49</v>
      </c>
      <c r="B16" s="19">
        <v>42538</v>
      </c>
      <c r="C16" s="16">
        <v>161683.46</v>
      </c>
      <c r="D16" s="25">
        <v>919170</v>
      </c>
      <c r="E16" s="13"/>
      <c r="F16" s="13"/>
      <c r="G16" s="13"/>
      <c r="H16" s="13">
        <v>78380.570000000007</v>
      </c>
      <c r="I16" s="13">
        <v>38704.04</v>
      </c>
      <c r="J16" s="13">
        <f>1716.83+42882.02</f>
        <v>44598.85</v>
      </c>
      <c r="K16" s="13">
        <f t="shared" si="0"/>
        <v>161683.46000000002</v>
      </c>
      <c r="L16" s="13">
        <f t="shared" si="1"/>
        <v>0</v>
      </c>
    </row>
    <row r="17" spans="1:12" ht="35.25" customHeight="1" x14ac:dyDescent="0.25">
      <c r="A17" s="15" t="s">
        <v>50</v>
      </c>
      <c r="B17" s="19" t="s">
        <v>54</v>
      </c>
      <c r="C17" s="16">
        <v>4776.9799999999996</v>
      </c>
      <c r="D17" s="23" t="s">
        <v>51</v>
      </c>
      <c r="E17" s="13"/>
      <c r="F17" s="13">
        <v>160.36000000000001</v>
      </c>
      <c r="G17" s="13">
        <v>4616.62</v>
      </c>
      <c r="H17" s="13"/>
      <c r="I17" s="13"/>
      <c r="J17" s="13"/>
      <c r="K17" s="13">
        <f t="shared" si="0"/>
        <v>4776.9799999999996</v>
      </c>
      <c r="L17" s="13">
        <f t="shared" si="1"/>
        <v>0</v>
      </c>
    </row>
    <row r="18" spans="1:12" ht="26.25" customHeight="1" x14ac:dyDescent="0.25">
      <c r="A18" s="15" t="s">
        <v>52</v>
      </c>
      <c r="B18" s="19" t="s">
        <v>53</v>
      </c>
      <c r="C18" s="16">
        <v>1368.52</v>
      </c>
      <c r="D18" s="23" t="s">
        <v>55</v>
      </c>
      <c r="E18" s="13"/>
      <c r="F18" s="13">
        <v>46.46</v>
      </c>
      <c r="G18" s="13">
        <f>1051.29+270.77</f>
        <v>1322.06</v>
      </c>
      <c r="H18" s="13"/>
      <c r="I18" s="13"/>
      <c r="J18" s="13"/>
      <c r="K18" s="13">
        <f t="shared" si="0"/>
        <v>1368.52</v>
      </c>
      <c r="L18" s="13">
        <f t="shared" si="1"/>
        <v>0</v>
      </c>
    </row>
    <row r="19" spans="1:12" ht="26.25" x14ac:dyDescent="0.25">
      <c r="A19" s="15" t="s">
        <v>57</v>
      </c>
      <c r="B19" s="19" t="s">
        <v>53</v>
      </c>
      <c r="C19" s="16">
        <v>2411.73</v>
      </c>
      <c r="D19" s="23" t="s">
        <v>56</v>
      </c>
      <c r="E19" s="13"/>
      <c r="F19" s="13">
        <v>37.270000000000003</v>
      </c>
      <c r="G19" s="13">
        <f>1165.63+43.2+1165.63</f>
        <v>2374.46</v>
      </c>
      <c r="H19" s="13"/>
      <c r="I19" s="13"/>
      <c r="J19" s="13"/>
      <c r="K19" s="13">
        <f t="shared" si="0"/>
        <v>2411.73</v>
      </c>
      <c r="L19" s="13">
        <f t="shared" si="1"/>
        <v>0</v>
      </c>
    </row>
    <row r="20" spans="1:12" x14ac:dyDescent="0.25">
      <c r="A20" s="15" t="s">
        <v>58</v>
      </c>
      <c r="B20" s="19" t="s">
        <v>59</v>
      </c>
      <c r="C20" s="16">
        <v>1344.61</v>
      </c>
      <c r="D20" s="23" t="s">
        <v>60</v>
      </c>
      <c r="E20" s="13"/>
      <c r="F20" s="13">
        <v>50.83</v>
      </c>
      <c r="G20" s="13">
        <f>472.57+740+81.21</f>
        <v>1293.78</v>
      </c>
      <c r="H20" s="13"/>
      <c r="I20" s="13"/>
      <c r="J20" s="13"/>
      <c r="K20" s="13">
        <f t="shared" si="0"/>
        <v>1344.61</v>
      </c>
      <c r="L20" s="13">
        <f t="shared" si="1"/>
        <v>0</v>
      </c>
    </row>
    <row r="21" spans="1:12" x14ac:dyDescent="0.25">
      <c r="A21" s="15" t="s">
        <v>61</v>
      </c>
      <c r="B21" s="19">
        <v>42548</v>
      </c>
      <c r="C21" s="16">
        <v>798.14</v>
      </c>
      <c r="D21" s="23" t="s">
        <v>62</v>
      </c>
      <c r="E21" s="13"/>
      <c r="F21" s="13">
        <v>27.3</v>
      </c>
      <c r="G21" s="13">
        <v>770.84</v>
      </c>
      <c r="H21" s="13"/>
      <c r="I21" s="13"/>
      <c r="J21" s="13"/>
      <c r="K21" s="13">
        <f t="shared" si="0"/>
        <v>798.14</v>
      </c>
      <c r="L21" s="13">
        <f t="shared" si="1"/>
        <v>0</v>
      </c>
    </row>
    <row r="22" spans="1:12" x14ac:dyDescent="0.25">
      <c r="A22" s="15" t="s">
        <v>63</v>
      </c>
      <c r="B22" s="18" t="s">
        <v>64</v>
      </c>
      <c r="C22" s="16">
        <v>3489.99</v>
      </c>
      <c r="D22" s="23" t="s">
        <v>65</v>
      </c>
      <c r="E22" s="13"/>
      <c r="F22" s="13">
        <v>156.22999999999999</v>
      </c>
      <c r="G22" s="13">
        <f>1037.32+2296.44</f>
        <v>3333.76</v>
      </c>
      <c r="H22" s="13"/>
      <c r="I22" s="13"/>
      <c r="J22" s="13"/>
      <c r="K22" s="13">
        <f t="shared" si="0"/>
        <v>3489.9900000000002</v>
      </c>
      <c r="L22" s="13">
        <f t="shared" si="1"/>
        <v>0</v>
      </c>
    </row>
    <row r="23" spans="1:12" ht="26.25" x14ac:dyDescent="0.25">
      <c r="A23" s="15" t="s">
        <v>66</v>
      </c>
      <c r="B23" s="19" t="s">
        <v>67</v>
      </c>
      <c r="C23" s="16">
        <v>1892.58</v>
      </c>
      <c r="D23" s="23" t="s">
        <v>68</v>
      </c>
      <c r="E23" s="13"/>
      <c r="F23" s="13">
        <v>51.31</v>
      </c>
      <c r="G23" s="13">
        <f>363.2+1478.07</f>
        <v>1841.27</v>
      </c>
      <c r="H23" s="13"/>
      <c r="I23" s="13"/>
      <c r="J23" s="13"/>
      <c r="K23" s="13">
        <f t="shared" si="0"/>
        <v>1892.58</v>
      </c>
      <c r="L23" s="13">
        <f t="shared" si="1"/>
        <v>0</v>
      </c>
    </row>
    <row r="24" spans="1:12" x14ac:dyDescent="0.25">
      <c r="A24" s="15" t="s">
        <v>69</v>
      </c>
      <c r="B24" s="18" t="s">
        <v>67</v>
      </c>
      <c r="C24" s="16">
        <v>1666.25</v>
      </c>
      <c r="D24" s="23" t="s">
        <v>70</v>
      </c>
      <c r="E24" s="13"/>
      <c r="F24" s="13">
        <v>73.180000000000007</v>
      </c>
      <c r="G24" s="13">
        <f>349.64+3.43+1240</f>
        <v>1593.07</v>
      </c>
      <c r="H24" s="13"/>
      <c r="I24" s="13"/>
      <c r="J24" s="13"/>
      <c r="K24" s="13">
        <f t="shared" si="0"/>
        <v>1666.25</v>
      </c>
      <c r="L24" s="13">
        <f t="shared" si="1"/>
        <v>0</v>
      </c>
    </row>
    <row r="25" spans="1:12" x14ac:dyDescent="0.25">
      <c r="A25" s="15" t="s">
        <v>71</v>
      </c>
      <c r="B25" s="18">
        <v>42552</v>
      </c>
      <c r="C25" s="16">
        <v>2057.3200000000002</v>
      </c>
      <c r="D25" s="23" t="s">
        <v>72</v>
      </c>
      <c r="E25" s="13"/>
      <c r="F25" s="13">
        <v>65.489999999999995</v>
      </c>
      <c r="G25" s="13">
        <f>691.83+1300</f>
        <v>1991.83</v>
      </c>
      <c r="H25" s="13"/>
      <c r="I25" s="13"/>
      <c r="J25" s="13"/>
      <c r="K25" s="13">
        <f t="shared" si="0"/>
        <v>2057.3199999999997</v>
      </c>
      <c r="L25" s="13">
        <f t="shared" si="1"/>
        <v>0</v>
      </c>
    </row>
    <row r="26" spans="1:12" x14ac:dyDescent="0.25">
      <c r="A26" s="15" t="s">
        <v>75</v>
      </c>
      <c r="B26" s="18"/>
      <c r="C26" s="16">
        <f>SUM(C4:C25)</f>
        <v>208770.13999999998</v>
      </c>
      <c r="D26" s="23"/>
      <c r="E26" s="13">
        <f t="shared" ref="E26:J26" si="2">SUM(E4:E25)</f>
        <v>6883.46</v>
      </c>
      <c r="F26" s="13">
        <f t="shared" si="2"/>
        <v>1651.73</v>
      </c>
      <c r="G26" s="13">
        <f t="shared" si="2"/>
        <v>37675.06</v>
      </c>
      <c r="H26" s="13">
        <f t="shared" si="2"/>
        <v>78380.570000000007</v>
      </c>
      <c r="I26" s="13">
        <f t="shared" si="2"/>
        <v>38704.04</v>
      </c>
      <c r="J26" s="13">
        <f t="shared" si="2"/>
        <v>45475.28</v>
      </c>
      <c r="K26" s="13">
        <f t="shared" si="0"/>
        <v>208770.14</v>
      </c>
      <c r="L26" s="13"/>
    </row>
    <row r="27" spans="1:12" x14ac:dyDescent="0.25">
      <c r="A27" s="8"/>
      <c r="B27" s="14"/>
      <c r="C27" s="10"/>
      <c r="D27" s="11"/>
      <c r="E27" s="12"/>
      <c r="F27" s="12"/>
      <c r="G27" s="12"/>
      <c r="H27" s="12"/>
      <c r="I27" s="12"/>
      <c r="J27" s="12"/>
      <c r="K27" s="12"/>
      <c r="L27" s="12"/>
    </row>
    <row r="28" spans="1:12" x14ac:dyDescent="0.25">
      <c r="A28" s="8"/>
      <c r="B28" s="14"/>
      <c r="C28" s="10"/>
      <c r="D28" s="11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A29" s="8"/>
      <c r="B29" s="14"/>
      <c r="C29" s="10"/>
      <c r="D29" s="11"/>
      <c r="E29" s="12"/>
      <c r="F29" s="12"/>
      <c r="G29" s="12"/>
      <c r="H29" s="12"/>
      <c r="I29" s="12"/>
      <c r="J29" s="12"/>
      <c r="K29" s="12"/>
      <c r="L29" s="12"/>
    </row>
    <row r="30" spans="1:12" x14ac:dyDescent="0.25">
      <c r="A30" s="8"/>
      <c r="B30" s="9"/>
      <c r="C30" s="10"/>
      <c r="D30" s="11"/>
      <c r="E30" s="12"/>
      <c r="F30" s="12"/>
      <c r="G30" s="12"/>
      <c r="H30" s="12"/>
      <c r="I30" s="12"/>
      <c r="J30" s="12"/>
      <c r="K30" s="12"/>
      <c r="L30" s="12"/>
    </row>
    <row r="31" spans="1:12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5"/>
    </row>
    <row r="32" spans="1:12" x14ac:dyDescent="0.25">
      <c r="A32" s="2"/>
      <c r="B32" s="2" t="s">
        <v>74</v>
      </c>
      <c r="C32" s="4"/>
      <c r="D32" s="3"/>
      <c r="E32" s="4"/>
      <c r="F32" s="4"/>
      <c r="G32" s="4"/>
      <c r="H32" s="4"/>
      <c r="I32" s="4"/>
      <c r="J32" s="4"/>
      <c r="K32" s="4"/>
      <c r="L32" s="5"/>
    </row>
    <row r="33" spans="2:12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5"/>
    </row>
    <row r="34" spans="2:12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5"/>
    </row>
    <row r="35" spans="2:12" x14ac:dyDescent="0.25">
      <c r="B35" s="2"/>
      <c r="C35" s="4"/>
      <c r="D35" s="3"/>
      <c r="E35" s="4"/>
      <c r="F35" s="4"/>
      <c r="G35" s="4"/>
      <c r="H35" s="4"/>
      <c r="I35" s="4"/>
      <c r="J35" s="4"/>
      <c r="K35" s="4"/>
      <c r="L35" s="5"/>
    </row>
    <row r="36" spans="2:12" x14ac:dyDescent="0.25">
      <c r="B36" s="2" t="s">
        <v>6</v>
      </c>
      <c r="C36" s="4"/>
      <c r="D36" s="3"/>
      <c r="E36" s="4"/>
      <c r="F36" s="4"/>
      <c r="G36" s="4"/>
      <c r="H36" s="4"/>
      <c r="I36" s="4"/>
      <c r="J36" s="4"/>
      <c r="K36" s="4"/>
      <c r="L36" s="5"/>
    </row>
    <row r="37" spans="2:12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5"/>
    </row>
    <row r="38" spans="2:12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5"/>
    </row>
    <row r="39" spans="2:12" x14ac:dyDescent="0.25">
      <c r="B39" s="2"/>
      <c r="C39" s="4"/>
      <c r="D39" s="3"/>
      <c r="E39" s="4"/>
      <c r="F39" s="4"/>
      <c r="G39" s="4"/>
      <c r="H39" s="4"/>
      <c r="I39" s="4"/>
      <c r="J39" s="4"/>
      <c r="K39" s="4"/>
      <c r="L39" s="5"/>
    </row>
    <row r="40" spans="2:12" x14ac:dyDescent="0.25">
      <c r="B40" s="2"/>
      <c r="D40" s="3"/>
      <c r="K40" s="4"/>
      <c r="L40" s="5"/>
    </row>
    <row r="41" spans="2:12" x14ac:dyDescent="0.25">
      <c r="B41" s="2"/>
      <c r="D41" s="3"/>
      <c r="K41" s="4"/>
      <c r="L41" s="5"/>
    </row>
    <row r="42" spans="2:12" x14ac:dyDescent="0.25">
      <c r="B42" s="2"/>
      <c r="D42" s="3"/>
      <c r="K42" s="4"/>
      <c r="L42" s="5"/>
    </row>
    <row r="43" spans="2:12" x14ac:dyDescent="0.25">
      <c r="B43" s="2"/>
      <c r="D43" s="3"/>
      <c r="K43" s="4"/>
      <c r="L43" s="5"/>
    </row>
    <row r="44" spans="2:12" x14ac:dyDescent="0.25">
      <c r="B44" s="2"/>
      <c r="D44" s="3"/>
      <c r="K44" s="4"/>
      <c r="L44" s="5"/>
    </row>
    <row r="45" spans="2:12" x14ac:dyDescent="0.25">
      <c r="B45" s="2"/>
      <c r="D45" s="3"/>
      <c r="K45" s="4"/>
      <c r="L45" s="5"/>
    </row>
    <row r="46" spans="2:12" x14ac:dyDescent="0.25">
      <c r="B46" s="2"/>
      <c r="D46" s="3"/>
      <c r="K46" s="4"/>
      <c r="L46" s="5"/>
    </row>
    <row r="47" spans="2:12" x14ac:dyDescent="0.25">
      <c r="B47" s="2"/>
      <c r="D47" s="3"/>
      <c r="K47" s="4"/>
      <c r="L47" s="5"/>
    </row>
    <row r="48" spans="2:12" x14ac:dyDescent="0.25">
      <c r="B48" s="2"/>
      <c r="D48" s="3"/>
      <c r="K48" s="4"/>
      <c r="L48" s="5"/>
    </row>
    <row r="49" spans="2:12" x14ac:dyDescent="0.25">
      <c r="B49" s="2"/>
      <c r="D49" s="3"/>
      <c r="K49" s="4"/>
      <c r="L49" s="5"/>
    </row>
    <row r="50" spans="2:12" x14ac:dyDescent="0.25">
      <c r="B50" s="2"/>
      <c r="D50" s="3"/>
      <c r="K50" s="4"/>
      <c r="L50" s="5"/>
    </row>
    <row r="51" spans="2:12" x14ac:dyDescent="0.25">
      <c r="B51" s="2"/>
      <c r="D51" s="3"/>
      <c r="K51" s="4"/>
      <c r="L51" s="5"/>
    </row>
    <row r="52" spans="2:12" x14ac:dyDescent="0.25">
      <c r="B52" s="2"/>
      <c r="D52" s="3"/>
    </row>
    <row r="53" spans="2:12" x14ac:dyDescent="0.25">
      <c r="B53" s="2"/>
      <c r="D53" s="3"/>
    </row>
  </sheetData>
  <mergeCells count="2">
    <mergeCell ref="C1:J1"/>
    <mergeCell ref="D2:K2"/>
  </mergeCells>
  <pageMargins left="0.70866141732283472" right="0.43307086614173229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2016-08-20T22:33:02Z</cp:lastPrinted>
  <dcterms:created xsi:type="dcterms:W3CDTF">2014-06-28T17:23:55Z</dcterms:created>
  <dcterms:modified xsi:type="dcterms:W3CDTF">2018-01-23T14:17:14Z</dcterms:modified>
</cp:coreProperties>
</file>