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6" i="1" l="1"/>
  <c r="F26" i="1"/>
  <c r="I26" i="1"/>
  <c r="J26" i="1"/>
  <c r="K26" i="1"/>
  <c r="C26" i="1"/>
  <c r="H25" i="1" l="1"/>
  <c r="H24" i="1"/>
  <c r="G22" i="1"/>
  <c r="G26" i="1" s="1"/>
  <c r="H22" i="1"/>
  <c r="H21" i="1"/>
  <c r="H20" i="1"/>
  <c r="H18" i="1"/>
  <c r="H17" i="1"/>
  <c r="H16" i="1"/>
  <c r="L14" i="1" l="1"/>
  <c r="L26" i="1" s="1"/>
  <c r="H14" i="1"/>
  <c r="H13" i="1" l="1"/>
  <c r="H11" i="1"/>
  <c r="H9" i="1"/>
  <c r="H8" i="1"/>
  <c r="H26" i="1" l="1"/>
  <c r="M23" i="1"/>
  <c r="N23" i="1" s="1"/>
  <c r="M24" i="1"/>
  <c r="N24" i="1" s="1"/>
  <c r="M25" i="1"/>
  <c r="N25" i="1" s="1"/>
  <c r="M26" i="1" l="1"/>
  <c r="M19" i="1" l="1"/>
  <c r="M17" i="1" l="1"/>
  <c r="N17" i="1" s="1"/>
  <c r="M4" i="1" l="1"/>
  <c r="M5" i="1"/>
  <c r="M11" i="1"/>
  <c r="M14" i="1"/>
  <c r="M15" i="1"/>
  <c r="M18" i="1"/>
  <c r="N19" i="1"/>
  <c r="M20" i="1"/>
  <c r="N20" i="1" s="1"/>
  <c r="M22" i="1"/>
  <c r="N22" i="1" s="1"/>
  <c r="M21" i="1" l="1"/>
  <c r="N21" i="1" s="1"/>
  <c r="M16" i="1"/>
  <c r="M13" i="1"/>
  <c r="N11" i="1"/>
  <c r="M10" i="1"/>
  <c r="N10" i="1" s="1"/>
  <c r="M9" i="1"/>
  <c r="M8" i="1"/>
  <c r="M7" i="1"/>
  <c r="N7" i="1" s="1"/>
  <c r="M12" i="1" l="1"/>
  <c r="M6" i="1"/>
  <c r="N12" i="1" l="1"/>
  <c r="N9" i="1"/>
  <c r="N8" i="1"/>
  <c r="N6" i="1"/>
  <c r="N5" i="1"/>
  <c r="N4" i="1"/>
  <c r="N13" i="1" l="1"/>
  <c r="N18" i="1"/>
  <c r="N14" i="1" l="1"/>
  <c r="N15" i="1"/>
  <c r="N16" i="1" l="1"/>
</calcChain>
</file>

<file path=xl/comments1.xml><?xml version="1.0" encoding="utf-8"?>
<comments xmlns="http://schemas.openxmlformats.org/spreadsheetml/2006/main">
  <authors>
    <author>TESORERIA</author>
  </authors>
  <commentList>
    <comment ref="K16" authorId="0" shapeId="0">
      <text>
        <r>
          <rPr>
            <b/>
            <sz val="9"/>
            <color indexed="81"/>
            <rFont val="Tahoma"/>
            <charset val="1"/>
          </rPr>
          <t>TESORERIA:2 DESEMBOLSO DEL COMPONENTE 2.5DEL FISDL</t>
        </r>
      </text>
    </comment>
  </commentList>
</comments>
</file>

<file path=xl/sharedStrings.xml><?xml version="1.0" encoding="utf-8"?>
<sst xmlns="http://schemas.openxmlformats.org/spreadsheetml/2006/main" count="75" uniqueCount="73">
  <si>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</si>
  <si>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</si>
  <si>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</si>
  <si>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</si>
  <si>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</si>
  <si>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</si>
  <si>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</si>
  <si>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</si>
  <si>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</si>
  <si>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</si>
  <si>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ABONOS A BCO. AGRICOLA CUENTA 570-005231-2 fondo General</t>
  </si>
  <si>
    <t>Banco Hip00200168764  fondo genral municipal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</si>
  <si>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</si>
  <si>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</si>
  <si>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</si>
  <si>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FISDL</t>
  </si>
  <si>
    <t>INGRESO CORRESPONDIENTE AL MES DE MAYO DE 2016</t>
  </si>
  <si>
    <t>LUNES,2/05/2016</t>
  </si>
  <si>
    <t>03/05/2016,04/05/2016</t>
  </si>
  <si>
    <t>523934/524042</t>
  </si>
  <si>
    <t>MARTES.03/05/2016</t>
  </si>
  <si>
    <t>524043/524123</t>
  </si>
  <si>
    <t>04/805/2016</t>
  </si>
  <si>
    <t>MIERCOLES,04/05/2016</t>
  </si>
  <si>
    <t>524124/524200</t>
  </si>
  <si>
    <t>09/05/2016,12/05/2016</t>
  </si>
  <si>
    <t>524201/524268</t>
  </si>
  <si>
    <t>VIERNES,06/05/2016</t>
  </si>
  <si>
    <t>524269/524330</t>
  </si>
  <si>
    <t>LUNES., 09/05/2016</t>
  </si>
  <si>
    <t>11/05/2016,12/05/2016</t>
  </si>
  <si>
    <t>524331/524446</t>
  </si>
  <si>
    <t>MARTES, 10/05/2016</t>
  </si>
  <si>
    <t>MIERCOLES, 11/05/2016</t>
  </si>
  <si>
    <t>524447/524601</t>
  </si>
  <si>
    <t>JUEVES, 12/05/2016</t>
  </si>
  <si>
    <t>18/05/2016,19/05/2016</t>
  </si>
  <si>
    <t>524602/524756</t>
  </si>
  <si>
    <t>VIERNES,13/05/2016</t>
  </si>
  <si>
    <t>16/05/2016,16/05/2016,17/05/2016</t>
  </si>
  <si>
    <t>524757/524974</t>
  </si>
  <si>
    <t>LUNES,16/05/2016</t>
  </si>
  <si>
    <t>17/05/2016,19/05/2016</t>
  </si>
  <si>
    <t>MARTES,17/05/2016</t>
  </si>
  <si>
    <t>MIERCOLES.18/05/2016</t>
  </si>
  <si>
    <t>19/05/2016,20/05/2016</t>
  </si>
  <si>
    <t>JUEVES,19/05/2016</t>
  </si>
  <si>
    <t>20/05/2016,26/05/2016</t>
  </si>
  <si>
    <t>915796/916062</t>
  </si>
  <si>
    <t>VIERNES,20/05/2016</t>
  </si>
  <si>
    <t>916063/616189</t>
  </si>
  <si>
    <t>23/05/2016,24/05/2016,26/05/2016</t>
  </si>
  <si>
    <t>LUNES,23/05/2016</t>
  </si>
  <si>
    <t>martes, 24/05/2016</t>
  </si>
  <si>
    <t>916320/916416</t>
  </si>
  <si>
    <t>916190/916319</t>
  </si>
  <si>
    <t>miercoles,25/05/2016</t>
  </si>
  <si>
    <t>916417/916505</t>
  </si>
  <si>
    <t>jueves,26/05/2016</t>
  </si>
  <si>
    <t>26/05/2016,30/05/2016</t>
  </si>
  <si>
    <t>916506/916585</t>
  </si>
  <si>
    <t>viernes,27/05/2016</t>
  </si>
  <si>
    <t>916586/916718</t>
  </si>
  <si>
    <t>lunes,30/05/2016</t>
  </si>
  <si>
    <t>916719/917010</t>
  </si>
  <si>
    <t>martes,31/05/2016</t>
  </si>
  <si>
    <t>917011/917230</t>
  </si>
  <si>
    <t>915336/915556</t>
  </si>
  <si>
    <t>524975/525000/915001/915335</t>
  </si>
  <si>
    <t>915557/915795</t>
  </si>
  <si>
    <t>JUEVES,05/05/2016</t>
  </si>
  <si>
    <t>Alcaldia Municipal:   Armenia, a  uno de junio de  dos mil dieciseis</t>
  </si>
  <si>
    <t>TOTALES…………………….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</si>
</sst>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4" fontId="8" fillId="0" borderId="1" xfId="0" applyNumberFormat="1" applyFont="1" applyBorder="1"/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 wrapText="1"/>
    </xf>
    <xf numFmtId="165" fontId="5" fillId="0" borderId="1" xfId="1" applyNumberFormat="1" applyFont="1" applyBorder="1"/>
    <xf numFmtId="0" fontId="5" fillId="0" borderId="1" xfId="0" applyFont="1" applyBorder="1" applyAlignment="1">
      <alignment wrapText="1"/>
    </xf>
    <xf numFmtId="165" fontId="5" fillId="0" borderId="1" xfId="1" applyFont="1" applyBorder="1"/>
    <xf numFmtId="165" fontId="5" fillId="0" borderId="1" xfId="0" applyNumberFormat="1" applyFont="1" applyBorder="1" applyAlignment="1">
      <alignment wrapText="1"/>
    </xf>
    <xf numFmtId="14" fontId="5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tabSelected="1" workbookViewId="0">
      <pane ySplit="3" topLeftCell="A27" activePane="bottomLeft" state="frozen"/>
      <selection pane="bottomLeft" activeCell="B35" sqref="B35"/>
    </sheetView>
  </sheetViews>
  <sheetFormatPr baseColWidth="10" defaultRowHeight="15" x14ac:dyDescent="0.25"/>
  <cols>
    <col min="1" max="1" width="15.7109375" style="1" customWidth="1"/>
    <col min="2" max="2" width="11.85546875" style="1" customWidth="1"/>
    <col min="3" max="3" width="10.85546875" style="1" customWidth="1"/>
    <col min="4" max="4" width="12.28515625" style="1" customWidth="1"/>
    <col min="5" max="5" width="8.7109375" style="1" customWidth="1"/>
    <col min="6" max="6" width="8.5703125" style="1" customWidth="1"/>
    <col min="7" max="7" width="9" style="1" customWidth="1"/>
    <col min="8" max="8" width="9.85546875" style="1" customWidth="1"/>
    <col min="9" max="9" width="10" style="1" customWidth="1"/>
    <col min="10" max="10" width="9.42578125" style="1" customWidth="1"/>
    <col min="11" max="11" width="9.5703125" style="1" customWidth="1"/>
    <col min="12" max="12" width="9.28515625" style="1" customWidth="1"/>
    <col min="13" max="13" width="10.28515625" style="1" customWidth="1"/>
    <col min="14" max="14" width="13.140625" customWidth="1"/>
  </cols>
  <sheetData>
    <row r="1" spans="1:16" ht="26.25" x14ac:dyDescent="0.4">
      <c r="C1" s="26" t="s">
        <v>8</v>
      </c>
      <c r="D1" s="26"/>
      <c r="E1" s="26"/>
      <c r="F1" s="26"/>
      <c r="G1" s="26"/>
      <c r="H1" s="26"/>
      <c r="I1" s="26"/>
      <c r="J1" s="26"/>
      <c r="K1" s="26"/>
      <c r="L1" s="26"/>
    </row>
    <row r="2" spans="1:16" ht="18.75" x14ac:dyDescent="0.3">
      <c r="D2" s="27" t="s">
        <v>16</v>
      </c>
      <c r="E2" s="27"/>
      <c r="F2" s="27"/>
      <c r="G2" s="27"/>
      <c r="H2" s="27"/>
      <c r="I2" s="27"/>
      <c r="J2" s="27"/>
      <c r="K2" s="15"/>
    </row>
    <row r="3" spans="1:16" ht="140.25" x14ac:dyDescent="0.25">
      <c r="A3" s="6" t="s">
        <v>0</v>
      </c>
      <c r="B3" s="16" t="s">
        <v>1</v>
      </c>
      <c r="C3" s="6" t="s">
        <v>2</v>
      </c>
      <c r="D3" s="6" t="s">
        <v>3</v>
      </c>
      <c r="E3" s="6" t="s">
        <v>10</v>
      </c>
      <c r="F3" s="6" t="s">
        <v>11</v>
      </c>
      <c r="G3" s="6" t="s">
        <v>9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4</v>
      </c>
      <c r="M3" s="6" t="s">
        <v>7</v>
      </c>
      <c r="N3" s="7" t="s">
        <v>5</v>
      </c>
      <c r="P3" s="1"/>
    </row>
    <row r="4" spans="1:16" ht="24.75" x14ac:dyDescent="0.25">
      <c r="A4" s="25" t="s">
        <v>17</v>
      </c>
      <c r="B4" s="17" t="s">
        <v>18</v>
      </c>
      <c r="C4" s="21">
        <v>1495.42</v>
      </c>
      <c r="D4" s="22" t="s">
        <v>19</v>
      </c>
      <c r="E4" s="23"/>
      <c r="F4" s="23"/>
      <c r="G4" s="23">
        <v>44.51</v>
      </c>
      <c r="H4" s="23">
        <v>1450.91</v>
      </c>
      <c r="I4" s="23"/>
      <c r="J4" s="23"/>
      <c r="K4" s="23"/>
      <c r="L4" s="23"/>
      <c r="M4" s="23">
        <f t="shared" ref="M4:M26" si="0">SUM(E4:L4)</f>
        <v>1495.42</v>
      </c>
      <c r="N4" s="13">
        <f t="shared" ref="N4:N25" si="1">+C4-M4</f>
        <v>0</v>
      </c>
    </row>
    <row r="5" spans="1:16" x14ac:dyDescent="0.25">
      <c r="A5" s="25" t="s">
        <v>20</v>
      </c>
      <c r="B5" s="18" t="s">
        <v>22</v>
      </c>
      <c r="C5" s="21">
        <v>473</v>
      </c>
      <c r="D5" s="22" t="s">
        <v>21</v>
      </c>
      <c r="E5" s="23"/>
      <c r="F5" s="23"/>
      <c r="G5" s="23">
        <v>20.440000000000001</v>
      </c>
      <c r="H5" s="23">
        <v>452.56</v>
      </c>
      <c r="I5" s="23"/>
      <c r="J5" s="23"/>
      <c r="K5" s="23"/>
      <c r="L5" s="23"/>
      <c r="M5" s="23">
        <f t="shared" si="0"/>
        <v>473</v>
      </c>
      <c r="N5" s="13">
        <f t="shared" si="1"/>
        <v>0</v>
      </c>
    </row>
    <row r="6" spans="1:16" x14ac:dyDescent="0.25">
      <c r="A6" s="25" t="s">
        <v>23</v>
      </c>
      <c r="B6" s="19"/>
      <c r="C6" s="21">
        <v>840.93</v>
      </c>
      <c r="D6" s="22" t="s">
        <v>24</v>
      </c>
      <c r="E6" s="23"/>
      <c r="F6" s="23"/>
      <c r="G6" s="23">
        <v>18.46</v>
      </c>
      <c r="H6" s="23">
        <v>822.47</v>
      </c>
      <c r="I6" s="23"/>
      <c r="J6" s="23"/>
      <c r="K6" s="23"/>
      <c r="L6" s="23"/>
      <c r="M6" s="23">
        <f t="shared" si="0"/>
        <v>840.93000000000006</v>
      </c>
      <c r="N6" s="13">
        <f t="shared" si="1"/>
        <v>0</v>
      </c>
    </row>
    <row r="7" spans="1:16" ht="30" customHeight="1" x14ac:dyDescent="0.25">
      <c r="A7" s="25" t="s">
        <v>70</v>
      </c>
      <c r="B7" s="19" t="s">
        <v>25</v>
      </c>
      <c r="C7" s="21">
        <v>591.33000000000004</v>
      </c>
      <c r="D7" s="22" t="s">
        <v>26</v>
      </c>
      <c r="E7" s="23"/>
      <c r="F7" s="23"/>
      <c r="G7" s="23">
        <v>22.78</v>
      </c>
      <c r="H7" s="23">
        <v>568.54999999999995</v>
      </c>
      <c r="I7" s="23"/>
      <c r="J7" s="23"/>
      <c r="K7" s="23"/>
      <c r="L7" s="23"/>
      <c r="M7" s="23">
        <f t="shared" si="0"/>
        <v>591.32999999999993</v>
      </c>
      <c r="N7" s="13">
        <f t="shared" si="1"/>
        <v>0</v>
      </c>
    </row>
    <row r="8" spans="1:16" ht="32.25" customHeight="1" x14ac:dyDescent="0.25">
      <c r="A8" s="25" t="s">
        <v>27</v>
      </c>
      <c r="B8" s="19" t="s">
        <v>25</v>
      </c>
      <c r="C8" s="21">
        <v>10368.49</v>
      </c>
      <c r="D8" s="22" t="s">
        <v>28</v>
      </c>
      <c r="E8" s="23">
        <v>6602.08</v>
      </c>
      <c r="F8" s="23"/>
      <c r="G8" s="23">
        <v>479.42</v>
      </c>
      <c r="H8" s="23">
        <f>1723.44+689.1</f>
        <v>2412.54</v>
      </c>
      <c r="I8" s="23"/>
      <c r="J8" s="23"/>
      <c r="K8" s="23"/>
      <c r="L8" s="23">
        <v>874.45</v>
      </c>
      <c r="M8" s="23">
        <f t="shared" si="0"/>
        <v>10368.490000000002</v>
      </c>
      <c r="N8" s="13">
        <f t="shared" si="1"/>
        <v>0</v>
      </c>
    </row>
    <row r="9" spans="1:16" ht="24.75" x14ac:dyDescent="0.25">
      <c r="A9" s="25" t="s">
        <v>29</v>
      </c>
      <c r="B9" s="19" t="s">
        <v>30</v>
      </c>
      <c r="C9" s="21">
        <v>1866.57</v>
      </c>
      <c r="D9" s="22" t="s">
        <v>31</v>
      </c>
      <c r="E9" s="23"/>
      <c r="F9" s="23"/>
      <c r="G9" s="23">
        <v>51.01</v>
      </c>
      <c r="H9" s="23">
        <f>600+1215.56</f>
        <v>1815.56</v>
      </c>
      <c r="I9" s="23"/>
      <c r="J9" s="23"/>
      <c r="K9" s="23"/>
      <c r="L9" s="23"/>
      <c r="M9" s="23">
        <f t="shared" si="0"/>
        <v>1866.57</v>
      </c>
      <c r="N9" s="13">
        <f t="shared" si="1"/>
        <v>0</v>
      </c>
    </row>
    <row r="10" spans="1:16" x14ac:dyDescent="0.25">
      <c r="A10" s="25" t="s">
        <v>32</v>
      </c>
      <c r="B10" s="19"/>
      <c r="C10" s="21"/>
      <c r="D10" s="24"/>
      <c r="E10" s="23"/>
      <c r="F10" s="23"/>
      <c r="G10" s="23"/>
      <c r="H10" s="23"/>
      <c r="I10" s="23"/>
      <c r="J10" s="23"/>
      <c r="K10" s="23"/>
      <c r="L10" s="23"/>
      <c r="M10" s="23">
        <f t="shared" si="0"/>
        <v>0</v>
      </c>
      <c r="N10" s="13">
        <f t="shared" si="1"/>
        <v>0</v>
      </c>
    </row>
    <row r="11" spans="1:16" ht="25.5" customHeight="1" x14ac:dyDescent="0.25">
      <c r="A11" s="25" t="s">
        <v>33</v>
      </c>
      <c r="B11" s="19" t="s">
        <v>30</v>
      </c>
      <c r="C11" s="21">
        <v>1205.71</v>
      </c>
      <c r="D11" s="22" t="s">
        <v>34</v>
      </c>
      <c r="E11" s="23"/>
      <c r="F11" s="23"/>
      <c r="G11" s="23">
        <v>50.59</v>
      </c>
      <c r="H11" s="23">
        <f>355.12+800</f>
        <v>1155.1199999999999</v>
      </c>
      <c r="I11" s="23"/>
      <c r="J11" s="23"/>
      <c r="K11" s="23"/>
      <c r="L11" s="23"/>
      <c r="M11" s="23">
        <f t="shared" si="0"/>
        <v>1205.7099999999998</v>
      </c>
      <c r="N11" s="13">
        <f t="shared" si="1"/>
        <v>0</v>
      </c>
    </row>
    <row r="12" spans="1:16" ht="22.5" customHeight="1" x14ac:dyDescent="0.25">
      <c r="A12" s="25" t="s">
        <v>35</v>
      </c>
      <c r="B12" s="19" t="s">
        <v>36</v>
      </c>
      <c r="C12" s="21">
        <v>1646.19</v>
      </c>
      <c r="D12" s="22" t="s">
        <v>37</v>
      </c>
      <c r="E12" s="23"/>
      <c r="F12" s="23"/>
      <c r="G12" s="23">
        <v>34.53</v>
      </c>
      <c r="H12" s="23">
        <v>1611.66</v>
      </c>
      <c r="I12" s="23"/>
      <c r="J12" s="23"/>
      <c r="K12" s="23"/>
      <c r="L12" s="23"/>
      <c r="M12" s="23">
        <f t="shared" si="0"/>
        <v>1646.19</v>
      </c>
      <c r="N12" s="13">
        <f t="shared" si="1"/>
        <v>0</v>
      </c>
    </row>
    <row r="13" spans="1:16" ht="36.75" customHeight="1" x14ac:dyDescent="0.25">
      <c r="A13" s="25" t="s">
        <v>38</v>
      </c>
      <c r="B13" s="19" t="s">
        <v>39</v>
      </c>
      <c r="C13" s="21">
        <v>1923.48</v>
      </c>
      <c r="D13" s="22" t="s">
        <v>40</v>
      </c>
      <c r="E13" s="23"/>
      <c r="F13" s="23"/>
      <c r="G13" s="23">
        <v>88.43</v>
      </c>
      <c r="H13" s="23">
        <f>1375+460+0.05</f>
        <v>1835.05</v>
      </c>
      <c r="I13" s="23"/>
      <c r="J13" s="23"/>
      <c r="K13" s="23"/>
      <c r="L13" s="23"/>
      <c r="M13" s="23">
        <f t="shared" si="0"/>
        <v>1923.48</v>
      </c>
      <c r="N13" s="13">
        <f t="shared" si="1"/>
        <v>0</v>
      </c>
    </row>
    <row r="14" spans="1:16" ht="34.5" x14ac:dyDescent="0.25">
      <c r="A14" s="25" t="s">
        <v>41</v>
      </c>
      <c r="B14" s="19" t="s">
        <v>42</v>
      </c>
      <c r="C14" s="21">
        <v>164770.39000000001</v>
      </c>
      <c r="D14" s="22" t="s">
        <v>68</v>
      </c>
      <c r="E14" s="23"/>
      <c r="F14" s="23"/>
      <c r="G14" s="23">
        <v>122.21</v>
      </c>
      <c r="H14" s="23">
        <f>2833.2+131.52</f>
        <v>2964.72</v>
      </c>
      <c r="I14" s="23">
        <v>78380.570000000007</v>
      </c>
      <c r="J14" s="23">
        <v>37579.040000000001</v>
      </c>
      <c r="K14" s="23"/>
      <c r="L14" s="23">
        <f>2841.83+42882.02</f>
        <v>45723.85</v>
      </c>
      <c r="M14" s="23">
        <f t="shared" si="0"/>
        <v>164770.39000000001</v>
      </c>
      <c r="N14" s="13">
        <f t="shared" si="1"/>
        <v>0</v>
      </c>
    </row>
    <row r="15" spans="1:16" x14ac:dyDescent="0.25">
      <c r="A15" s="25" t="s">
        <v>43</v>
      </c>
      <c r="B15" s="18">
        <v>42509</v>
      </c>
      <c r="C15" s="21">
        <v>1488.9</v>
      </c>
      <c r="D15" s="22" t="s">
        <v>67</v>
      </c>
      <c r="E15" s="23"/>
      <c r="F15" s="23"/>
      <c r="G15" s="23">
        <v>64.67</v>
      </c>
      <c r="H15" s="23">
        <v>1424.23</v>
      </c>
      <c r="I15" s="23"/>
      <c r="J15" s="23"/>
      <c r="K15" s="23"/>
      <c r="L15" s="23"/>
      <c r="M15" s="23">
        <f t="shared" si="0"/>
        <v>1488.9</v>
      </c>
      <c r="N15" s="13">
        <f t="shared" si="1"/>
        <v>0</v>
      </c>
    </row>
    <row r="16" spans="1:16" ht="24.75" x14ac:dyDescent="0.25">
      <c r="A16" s="25" t="s">
        <v>44</v>
      </c>
      <c r="B16" s="19" t="s">
        <v>45</v>
      </c>
      <c r="C16" s="21">
        <v>25449.43</v>
      </c>
      <c r="D16" s="22" t="s">
        <v>69</v>
      </c>
      <c r="E16" s="23"/>
      <c r="F16" s="23"/>
      <c r="G16" s="23">
        <v>88.22</v>
      </c>
      <c r="H16" s="23">
        <f>2304.17+304.5</f>
        <v>2608.67</v>
      </c>
      <c r="I16" s="23"/>
      <c r="J16" s="23"/>
      <c r="K16" s="23">
        <v>22752.54</v>
      </c>
      <c r="L16" s="23"/>
      <c r="M16" s="23">
        <f t="shared" si="0"/>
        <v>25449.43</v>
      </c>
      <c r="N16" s="13">
        <f t="shared" si="1"/>
        <v>0</v>
      </c>
    </row>
    <row r="17" spans="1:14" ht="35.25" customHeight="1" x14ac:dyDescent="0.25">
      <c r="A17" s="25" t="s">
        <v>46</v>
      </c>
      <c r="B17" s="19" t="s">
        <v>47</v>
      </c>
      <c r="C17" s="21">
        <v>3825.26</v>
      </c>
      <c r="D17" s="22" t="s">
        <v>48</v>
      </c>
      <c r="E17" s="23"/>
      <c r="F17" s="23"/>
      <c r="G17" s="23">
        <v>86.64</v>
      </c>
      <c r="H17" s="23">
        <f>995+2743.62</f>
        <v>3738.62</v>
      </c>
      <c r="I17" s="23"/>
      <c r="J17" s="23"/>
      <c r="K17" s="23"/>
      <c r="L17" s="23"/>
      <c r="M17" s="23">
        <f t="shared" si="0"/>
        <v>3825.2599999999998</v>
      </c>
      <c r="N17" s="13">
        <f t="shared" si="1"/>
        <v>0</v>
      </c>
    </row>
    <row r="18" spans="1:14" ht="26.25" customHeight="1" x14ac:dyDescent="0.25">
      <c r="A18" s="25" t="s">
        <v>49</v>
      </c>
      <c r="B18" s="19"/>
      <c r="C18" s="21">
        <v>7067.05</v>
      </c>
      <c r="D18" s="22" t="s">
        <v>50</v>
      </c>
      <c r="E18" s="23"/>
      <c r="F18" s="23"/>
      <c r="G18" s="23">
        <v>233.47</v>
      </c>
      <c r="H18" s="23">
        <f>1341.37+4076.01+1416.2</f>
        <v>6833.58</v>
      </c>
      <c r="I18" s="23"/>
      <c r="J18" s="23"/>
      <c r="K18" s="23"/>
      <c r="L18" s="23"/>
      <c r="M18" s="23">
        <f t="shared" si="0"/>
        <v>7067.05</v>
      </c>
      <c r="N18" s="13">
        <f t="shared" si="1"/>
        <v>0</v>
      </c>
    </row>
    <row r="19" spans="1:14" ht="36.75" x14ac:dyDescent="0.25">
      <c r="A19" s="25" t="s">
        <v>52</v>
      </c>
      <c r="B19" s="19" t="s">
        <v>51</v>
      </c>
      <c r="C19" s="21">
        <v>8817.17</v>
      </c>
      <c r="D19" s="22" t="s">
        <v>55</v>
      </c>
      <c r="E19" s="23"/>
      <c r="F19" s="23">
        <v>7664.59</v>
      </c>
      <c r="G19" s="23">
        <v>389.76</v>
      </c>
      <c r="H19" s="23">
        <v>762.82</v>
      </c>
      <c r="I19" s="23"/>
      <c r="J19" s="23"/>
      <c r="K19" s="23"/>
      <c r="L19" s="23"/>
      <c r="M19" s="23">
        <f t="shared" si="0"/>
        <v>8817.17</v>
      </c>
      <c r="N19" s="13">
        <f t="shared" si="1"/>
        <v>0</v>
      </c>
    </row>
    <row r="20" spans="1:14" x14ac:dyDescent="0.25">
      <c r="A20" s="25" t="s">
        <v>53</v>
      </c>
      <c r="B20" s="19">
        <v>42516</v>
      </c>
      <c r="C20" s="21">
        <v>4610.17</v>
      </c>
      <c r="D20" s="22" t="s">
        <v>54</v>
      </c>
      <c r="E20" s="23"/>
      <c r="F20" s="23"/>
      <c r="G20" s="23">
        <v>99</v>
      </c>
      <c r="H20" s="23">
        <f>3500+501.17+510</f>
        <v>4511.17</v>
      </c>
      <c r="I20" s="23"/>
      <c r="J20" s="23"/>
      <c r="K20" s="23"/>
      <c r="L20" s="23"/>
      <c r="M20" s="23">
        <f t="shared" si="0"/>
        <v>4610.17</v>
      </c>
      <c r="N20" s="13">
        <f t="shared" si="1"/>
        <v>0</v>
      </c>
    </row>
    <row r="21" spans="1:14" x14ac:dyDescent="0.25">
      <c r="A21" s="25" t="s">
        <v>56</v>
      </c>
      <c r="B21" s="19">
        <v>42516</v>
      </c>
      <c r="C21" s="21">
        <v>4619.6000000000004</v>
      </c>
      <c r="D21" s="22" t="s">
        <v>57</v>
      </c>
      <c r="E21" s="23"/>
      <c r="F21" s="23"/>
      <c r="G21" s="23">
        <v>211.11</v>
      </c>
      <c r="H21" s="23">
        <f>3943.56+464.93</f>
        <v>4408.49</v>
      </c>
      <c r="I21" s="23"/>
      <c r="J21" s="23"/>
      <c r="K21" s="23"/>
      <c r="L21" s="23"/>
      <c r="M21" s="23">
        <f t="shared" si="0"/>
        <v>4619.5999999999995</v>
      </c>
      <c r="N21" s="13">
        <f t="shared" si="1"/>
        <v>0</v>
      </c>
    </row>
    <row r="22" spans="1:14" ht="29.25" customHeight="1" x14ac:dyDescent="0.25">
      <c r="A22" s="25" t="s">
        <v>58</v>
      </c>
      <c r="B22" s="20" t="s">
        <v>59</v>
      </c>
      <c r="C22" s="21">
        <v>3139.76</v>
      </c>
      <c r="D22" s="22" t="s">
        <v>60</v>
      </c>
      <c r="E22" s="23"/>
      <c r="F22" s="23"/>
      <c r="G22" s="23">
        <f>0.39+133.25</f>
        <v>133.63999999999999</v>
      </c>
      <c r="H22" s="23">
        <f>709.68+2296.44</f>
        <v>3006.12</v>
      </c>
      <c r="I22" s="23"/>
      <c r="J22" s="23"/>
      <c r="K22" s="23"/>
      <c r="L22" s="23"/>
      <c r="M22" s="23">
        <f t="shared" si="0"/>
        <v>3139.7599999999998</v>
      </c>
      <c r="N22" s="13">
        <f t="shared" si="1"/>
        <v>0</v>
      </c>
    </row>
    <row r="23" spans="1:14" x14ac:dyDescent="0.25">
      <c r="A23" s="25" t="s">
        <v>61</v>
      </c>
      <c r="B23" s="19">
        <v>42520</v>
      </c>
      <c r="C23" s="21">
        <v>1178.93</v>
      </c>
      <c r="D23" s="22" t="s">
        <v>62</v>
      </c>
      <c r="E23" s="23"/>
      <c r="F23" s="23"/>
      <c r="G23" s="23">
        <v>45.08</v>
      </c>
      <c r="H23" s="23">
        <v>1133.8499999999999</v>
      </c>
      <c r="I23" s="23"/>
      <c r="J23" s="23"/>
      <c r="K23" s="23"/>
      <c r="L23" s="23"/>
      <c r="M23" s="23">
        <f t="shared" si="0"/>
        <v>1178.9299999999998</v>
      </c>
      <c r="N23" s="13">
        <f t="shared" si="1"/>
        <v>0</v>
      </c>
    </row>
    <row r="24" spans="1:14" x14ac:dyDescent="0.25">
      <c r="A24" s="25" t="s">
        <v>63</v>
      </c>
      <c r="B24" s="18">
        <v>42521</v>
      </c>
      <c r="C24" s="21">
        <v>3859.8</v>
      </c>
      <c r="D24" s="22" t="s">
        <v>64</v>
      </c>
      <c r="E24" s="23"/>
      <c r="F24" s="23"/>
      <c r="G24" s="23">
        <v>151.6</v>
      </c>
      <c r="H24" s="23">
        <f>33.2+3675</f>
        <v>3708.2</v>
      </c>
      <c r="I24" s="23"/>
      <c r="J24" s="23"/>
      <c r="K24" s="23"/>
      <c r="L24" s="23"/>
      <c r="M24" s="23">
        <f t="shared" si="0"/>
        <v>3859.7999999999997</v>
      </c>
      <c r="N24" s="13">
        <f t="shared" si="1"/>
        <v>0</v>
      </c>
    </row>
    <row r="25" spans="1:14" x14ac:dyDescent="0.25">
      <c r="A25" s="25" t="s">
        <v>65</v>
      </c>
      <c r="B25" s="18">
        <v>42522</v>
      </c>
      <c r="C25" s="21">
        <v>2772.95</v>
      </c>
      <c r="D25" s="22" t="s">
        <v>66</v>
      </c>
      <c r="E25" s="23"/>
      <c r="F25" s="23"/>
      <c r="G25" s="23">
        <v>84.76</v>
      </c>
      <c r="H25" s="23">
        <f>250.39+2437.8</f>
        <v>2688.19</v>
      </c>
      <c r="I25" s="23"/>
      <c r="J25" s="23"/>
      <c r="K25" s="23"/>
      <c r="L25" s="23"/>
      <c r="M25" s="23">
        <f t="shared" si="0"/>
        <v>2772.9500000000003</v>
      </c>
      <c r="N25" s="13">
        <f t="shared" si="1"/>
        <v>0</v>
      </c>
    </row>
    <row r="26" spans="1:14" x14ac:dyDescent="0.25">
      <c r="A26" s="14" t="s">
        <v>72</v>
      </c>
      <c r="B26" s="18"/>
      <c r="C26" s="21">
        <f>SUM(C4:C25)</f>
        <v>252010.53000000003</v>
      </c>
      <c r="D26" s="22"/>
      <c r="E26" s="23">
        <f>SUM(E4:E25)</f>
        <v>6602.08</v>
      </c>
      <c r="F26" s="23">
        <f t="shared" ref="F26:L26" si="2">SUM(F4:F25)</f>
        <v>7664.59</v>
      </c>
      <c r="G26" s="23">
        <f t="shared" si="2"/>
        <v>2520.33</v>
      </c>
      <c r="H26" s="23">
        <f t="shared" si="2"/>
        <v>49913.079999999994</v>
      </c>
      <c r="I26" s="23">
        <f t="shared" si="2"/>
        <v>78380.570000000007</v>
      </c>
      <c r="J26" s="23">
        <f t="shared" si="2"/>
        <v>37579.040000000001</v>
      </c>
      <c r="K26" s="23">
        <f t="shared" si="2"/>
        <v>22752.54</v>
      </c>
      <c r="L26" s="23">
        <f t="shared" si="2"/>
        <v>46598.299999999996</v>
      </c>
      <c r="M26" s="23">
        <f t="shared" si="0"/>
        <v>252010.53</v>
      </c>
      <c r="N26" s="13"/>
    </row>
    <row r="27" spans="1:14" x14ac:dyDescent="0.25">
      <c r="A27" s="8"/>
      <c r="B27" s="9"/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8"/>
      <c r="B28" s="9"/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8"/>
      <c r="B29" s="9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8"/>
      <c r="B30" s="9"/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4"/>
      <c r="N31" s="5"/>
    </row>
    <row r="32" spans="1:14" x14ac:dyDescent="0.25">
      <c r="A32" s="2"/>
      <c r="B32" s="2" t="s">
        <v>71</v>
      </c>
      <c r="C32" s="4"/>
      <c r="D32" s="3"/>
      <c r="E32" s="4"/>
      <c r="F32" s="4"/>
      <c r="G32" s="4"/>
      <c r="H32" s="4"/>
      <c r="I32" s="4"/>
      <c r="J32" s="4"/>
      <c r="K32" s="4"/>
      <c r="L32" s="4"/>
      <c r="M32" s="4"/>
      <c r="N32" s="5"/>
    </row>
    <row r="33" spans="2:14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4"/>
      <c r="N33" s="5"/>
    </row>
    <row r="34" spans="2:14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4"/>
      <c r="M34" s="4"/>
      <c r="N34" s="5"/>
    </row>
    <row r="35" spans="2:14" x14ac:dyDescent="0.25">
      <c r="B35" s="2"/>
      <c r="C35" s="4"/>
      <c r="D35" s="3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2:14" x14ac:dyDescent="0.25">
      <c r="B36" s="2" t="s">
        <v>6</v>
      </c>
      <c r="C36" s="4"/>
      <c r="D36" s="3"/>
      <c r="E36" s="4"/>
      <c r="F36" s="4"/>
      <c r="G36" s="4"/>
      <c r="H36" s="4"/>
      <c r="I36" s="4"/>
      <c r="J36" s="4"/>
      <c r="K36" s="4"/>
      <c r="L36" s="4"/>
      <c r="M36" s="4"/>
      <c r="N36" s="5"/>
    </row>
    <row r="37" spans="2:14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4"/>
      <c r="M37" s="4"/>
      <c r="N37" s="5"/>
    </row>
    <row r="38" spans="2:14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2:14" x14ac:dyDescent="0.25">
      <c r="B39" s="2"/>
      <c r="C39" s="4"/>
      <c r="D39" s="3"/>
      <c r="E39" s="4"/>
      <c r="F39" s="4"/>
      <c r="G39" s="4"/>
      <c r="H39" s="4"/>
      <c r="I39" s="4"/>
      <c r="J39" s="4"/>
      <c r="K39" s="4"/>
      <c r="L39" s="4"/>
      <c r="M39" s="4"/>
      <c r="N39" s="5"/>
    </row>
    <row r="40" spans="2:14" x14ac:dyDescent="0.25">
      <c r="B40" s="2"/>
      <c r="D40" s="3"/>
      <c r="M40" s="4"/>
      <c r="N40" s="5"/>
    </row>
    <row r="41" spans="2:14" x14ac:dyDescent="0.25">
      <c r="B41" s="2"/>
      <c r="D41" s="3"/>
      <c r="M41" s="4"/>
      <c r="N41" s="5"/>
    </row>
    <row r="42" spans="2:14" x14ac:dyDescent="0.25">
      <c r="B42" s="2"/>
      <c r="D42" s="3"/>
      <c r="M42" s="4"/>
      <c r="N42" s="5"/>
    </row>
    <row r="43" spans="2:14" x14ac:dyDescent="0.25">
      <c r="B43" s="2"/>
      <c r="D43" s="3"/>
      <c r="M43" s="4"/>
      <c r="N43" s="5"/>
    </row>
    <row r="44" spans="2:14" x14ac:dyDescent="0.25">
      <c r="B44" s="2"/>
      <c r="D44" s="3"/>
      <c r="M44" s="4"/>
      <c r="N44" s="5"/>
    </row>
    <row r="45" spans="2:14" x14ac:dyDescent="0.25">
      <c r="B45" s="2"/>
      <c r="D45" s="3"/>
      <c r="M45" s="4"/>
      <c r="N45" s="5"/>
    </row>
    <row r="46" spans="2:14" x14ac:dyDescent="0.25">
      <c r="B46" s="2"/>
      <c r="D46" s="3"/>
      <c r="M46" s="4"/>
      <c r="N46" s="5"/>
    </row>
    <row r="47" spans="2:14" x14ac:dyDescent="0.25">
      <c r="B47" s="2"/>
      <c r="D47" s="3"/>
      <c r="M47" s="4"/>
      <c r="N47" s="5"/>
    </row>
    <row r="48" spans="2:14" x14ac:dyDescent="0.25">
      <c r="B48" s="2"/>
      <c r="D48" s="3"/>
      <c r="M48" s="4"/>
      <c r="N48" s="5"/>
    </row>
    <row r="49" spans="2:14" x14ac:dyDescent="0.25">
      <c r="B49" s="2"/>
      <c r="D49" s="3"/>
      <c r="M49" s="4"/>
      <c r="N49" s="5"/>
    </row>
    <row r="50" spans="2:14" x14ac:dyDescent="0.25">
      <c r="B50" s="2"/>
      <c r="D50" s="3"/>
      <c r="M50" s="4"/>
      <c r="N50" s="5"/>
    </row>
    <row r="51" spans="2:14" x14ac:dyDescent="0.25">
      <c r="B51" s="2"/>
      <c r="D51" s="3"/>
      <c r="M51" s="4"/>
      <c r="N51" s="5"/>
    </row>
    <row r="52" spans="2:14" x14ac:dyDescent="0.25">
      <c r="B52" s="2"/>
      <c r="D52" s="3"/>
    </row>
    <row r="53" spans="2:14" x14ac:dyDescent="0.25">
      <c r="B53" s="2"/>
      <c r="D53" s="3"/>
    </row>
  </sheetData>
  <mergeCells count="2">
    <mergeCell ref="C1:L1"/>
    <mergeCell ref="D2:J2"/>
  </mergeCells>
  <pageMargins left="0.70866141732283472" right="0.44133858267716541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2016-08-20T22:12:35Z</cp:lastPrinted>
  <dcterms:created xsi:type="dcterms:W3CDTF">2014-06-28T17:23:55Z</dcterms:created>
  <dcterms:modified xsi:type="dcterms:W3CDTF">2018-01-23T14:19:19Z</dcterms:modified>
</cp:coreProperties>
</file>