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Acceso a la Informacion publica 2016\Año 2016\Informe mensual de Ingreso 2016\"/>
    </mc:Choice>
  </mc:AlternateContent>
  <bookViews>
    <workbookView xWindow="-300" yWindow="-60" windowWidth="9390" windowHeight="7380"/>
  </bookViews>
  <sheets>
    <sheet name="Hoja1" sheetId="1" r:id="rId1"/>
    <sheet name="Hoja2" sheetId="2" r:id="rId2"/>
    <sheet name="Hoja3" sheetId="3" r:id="rId3"/>
  </sheets>
  <definedNames>
    <definedName name="_xlnm.Print_Titles" localSheetId="0">Hoja1!$5:$6</definedName>
  </definedNames>
  <calcPr calcId="162913"/>
</workbook>
</file>

<file path=xl/calcChain.xml><?xml version="1.0" encoding="utf-8"?>
<calcChain xmlns="http://schemas.openxmlformats.org/spreadsheetml/2006/main">
  <c r="N29" i="1" l="1"/>
  <c r="E32" i="1" l="1"/>
  <c r="G32" i="1"/>
  <c r="H32" i="1"/>
  <c r="I32" i="1"/>
  <c r="J32" i="1"/>
  <c r="K32" i="1"/>
  <c r="L32" i="1"/>
  <c r="M32" i="1"/>
  <c r="O32" i="1"/>
  <c r="D32" i="1"/>
  <c r="F20" i="1"/>
  <c r="N20" i="1" s="1"/>
  <c r="P20" i="1" s="1"/>
  <c r="F25" i="1"/>
  <c r="N25" i="1" s="1"/>
  <c r="P25" i="1" s="1"/>
  <c r="F26" i="1"/>
  <c r="N26" i="1" s="1"/>
  <c r="P26" i="1" s="1"/>
  <c r="N22" i="1"/>
  <c r="P22" i="1" s="1"/>
  <c r="N23" i="1"/>
  <c r="P23" i="1" s="1"/>
  <c r="N24" i="1"/>
  <c r="P24" i="1" s="1"/>
  <c r="N27" i="1"/>
  <c r="P27" i="1" s="1"/>
  <c r="N28" i="1"/>
  <c r="P28" i="1" s="1"/>
  <c r="F19" i="1"/>
  <c r="N19" i="1" s="1"/>
  <c r="P19" i="1" s="1"/>
  <c r="F18" i="1"/>
  <c r="N18" i="1" s="1"/>
  <c r="P18" i="1" s="1"/>
  <c r="F15" i="1"/>
  <c r="N15" i="1" s="1"/>
  <c r="P15" i="1" s="1"/>
  <c r="F11" i="1"/>
  <c r="N11" i="1" s="1"/>
  <c r="P11" i="1" s="1"/>
  <c r="F7" i="1"/>
  <c r="N7" i="1" s="1"/>
  <c r="P7" i="1" s="1"/>
  <c r="N21" i="1"/>
  <c r="P21" i="1" s="1"/>
  <c r="N17" i="1"/>
  <c r="P17" i="1" s="1"/>
  <c r="N13" i="1"/>
  <c r="P13" i="1" s="1"/>
  <c r="N8" i="1"/>
  <c r="P8" i="1" s="1"/>
  <c r="N30" i="1"/>
  <c r="P30" i="1" s="1"/>
  <c r="N10" i="1"/>
  <c r="P10" i="1" s="1"/>
  <c r="N14" i="1"/>
  <c r="P14" i="1" s="1"/>
  <c r="P29" i="1"/>
  <c r="N12" i="1"/>
  <c r="P12" i="1" s="1"/>
  <c r="N31" i="1"/>
  <c r="P31" i="1" s="1"/>
  <c r="N9" i="1"/>
  <c r="P9" i="1" s="1"/>
  <c r="N32" i="1" l="1"/>
  <c r="P32" i="1" s="1"/>
  <c r="F32" i="1"/>
</calcChain>
</file>

<file path=xl/comments1.xml><?xml version="1.0" encoding="utf-8"?>
<comments xmlns="http://schemas.openxmlformats.org/spreadsheetml/2006/main">
  <authors>
    <author>CONTADOR</author>
  </authors>
  <commentList>
    <comment ref="L15" authorId="0" shapeId="0">
      <text>
        <r>
          <rPr>
            <b/>
            <sz val="9"/>
            <color indexed="81"/>
            <rFont val="Tahoma"/>
            <family val="2"/>
          </rPr>
          <t>CONTADOR:</t>
        </r>
        <r>
          <rPr>
            <sz val="9"/>
            <color indexed="81"/>
            <rFont val="Tahoma"/>
            <family val="2"/>
          </rPr>
          <t xml:space="preserve">
Intereses</t>
        </r>
      </text>
    </comment>
    <comment ref="Q18" authorId="0" shapeId="0">
      <text>
        <r>
          <rPr>
            <b/>
            <sz val="9"/>
            <color indexed="81"/>
            <rFont val="Tahoma"/>
            <family val="2"/>
          </rPr>
          <t>CONTADOR:</t>
        </r>
        <r>
          <rPr>
            <sz val="9"/>
            <color indexed="81"/>
            <rFont val="Tahoma"/>
            <family val="2"/>
          </rPr>
          <t xml:space="preserve">
25% $2,698.90
75% $40,132.42</t>
        </r>
      </text>
    </comment>
    <comment ref="Q20" authorId="0" shapeId="0">
      <text>
        <r>
          <rPr>
            <b/>
            <sz val="9"/>
            <color indexed="81"/>
            <rFont val="Tahoma"/>
            <family val="2"/>
          </rPr>
          <t>CONTADOR:</t>
        </r>
        <r>
          <rPr>
            <sz val="9"/>
            <color indexed="81"/>
            <rFont val="Tahoma"/>
            <family val="2"/>
          </rPr>
          <t xml:space="preserve">
25% $2,698.90
75% $40,132.42</t>
        </r>
      </text>
    </comment>
    <comment ref="Q22" authorId="0" shapeId="0">
      <text>
        <r>
          <rPr>
            <b/>
            <sz val="9"/>
            <color indexed="81"/>
            <rFont val="Tahoma"/>
            <family val="2"/>
          </rPr>
          <t>CONTADOR:</t>
        </r>
        <r>
          <rPr>
            <sz val="9"/>
            <color indexed="81"/>
            <rFont val="Tahoma"/>
            <family val="2"/>
          </rPr>
          <t xml:space="preserve">
25% $2,698.90
75% $40,132.42</t>
        </r>
      </text>
    </comment>
  </commentList>
</comments>
</file>

<file path=xl/sharedStrings.xml><?xml version="1.0" encoding="utf-8"?>
<sst xmlns="http://schemas.openxmlformats.org/spreadsheetml/2006/main" count="67" uniqueCount="63">
  <si>
    <t>FECHA</t>
  </si>
  <si>
    <t>Fondo Mpal.</t>
  </si>
  <si>
    <t>Total</t>
  </si>
  <si>
    <t>Cta.Cte.570-005231-2</t>
  </si>
  <si>
    <t>Comprobacion</t>
  </si>
  <si>
    <t>Total Ingreso del dia</t>
  </si>
  <si>
    <t>totales</t>
  </si>
  <si>
    <t>75% Inversiones</t>
  </si>
  <si>
    <t>DE INGRESO</t>
  </si>
  <si>
    <t>FECHA DE</t>
  </si>
  <si>
    <t>REMESA</t>
  </si>
  <si>
    <t>FONDOS</t>
  </si>
  <si>
    <t>1903-01-191071-6</t>
  </si>
  <si>
    <t>Cta.Cte.200-167792</t>
  </si>
  <si>
    <t xml:space="preserve">Bco.Hip. Cta. Cte. 5% </t>
  </si>
  <si>
    <t xml:space="preserve">COMISION AES CLESA </t>
  </si>
  <si>
    <t>1903-01-191093-6</t>
  </si>
  <si>
    <t>25% PROCRED.</t>
  </si>
  <si>
    <t>190241-7</t>
  </si>
  <si>
    <t>Descuento FODES</t>
  </si>
  <si>
    <t>FISDL PATI</t>
  </si>
  <si>
    <t>ABRIL DE 2016</t>
  </si>
  <si>
    <t>04 y 04/2016</t>
  </si>
  <si>
    <t>fondos FISDL</t>
  </si>
  <si>
    <t>06 Y 08/04/2016</t>
  </si>
  <si>
    <t>07 Y 08/04/16</t>
  </si>
  <si>
    <t>12 y 15/04/16</t>
  </si>
  <si>
    <t>13 y 15/04/16</t>
  </si>
  <si>
    <t>15 y 20/04/16</t>
  </si>
  <si>
    <t>19, 20 y 22/04/16</t>
  </si>
  <si>
    <t>19 y 22/04/16</t>
  </si>
  <si>
    <t>20 y 22/04/16</t>
  </si>
  <si>
    <t>26 y 29/04/16</t>
  </si>
  <si>
    <t>28 y 29/04/16</t>
  </si>
  <si>
    <t>02 y 03/05/16</t>
  </si>
  <si>
    <t xml:space="preserve"> según Tesoreria</t>
  </si>
  <si>
    <t>N° DE REC.DE</t>
  </si>
  <si>
    <t>INGRESO</t>
  </si>
  <si>
    <t>CTAS. DE AHORRO</t>
  </si>
  <si>
    <t>Intereses</t>
  </si>
  <si>
    <t>520292/520430</t>
  </si>
  <si>
    <t>520431/520660</t>
  </si>
  <si>
    <t>520661/520804</t>
  </si>
  <si>
    <t>520805/520959</t>
  </si>
  <si>
    <t>520960/521051</t>
  </si>
  <si>
    <t>521052/521125</t>
  </si>
  <si>
    <t>521126/521421</t>
  </si>
  <si>
    <t>521422/521622</t>
  </si>
  <si>
    <t>521623/521834</t>
  </si>
  <si>
    <t>521835/522025</t>
  </si>
  <si>
    <t>522026/522381</t>
  </si>
  <si>
    <t>522382/522577</t>
  </si>
  <si>
    <t>522661/522720</t>
  </si>
  <si>
    <t>522578/522660</t>
  </si>
  <si>
    <t>522721/522773</t>
  </si>
  <si>
    <t>522774/522842</t>
  </si>
  <si>
    <t>522843/523112</t>
  </si>
  <si>
    <t>523113/523311</t>
  </si>
  <si>
    <t>523312/523502</t>
  </si>
  <si>
    <t>523503/523698</t>
  </si>
  <si>
    <t>523699/523928</t>
  </si>
  <si>
    <t>523929/523933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</si>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</sst>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6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1" applyFont="1"/>
    <xf numFmtId="0" fontId="3" fillId="0" borderId="0" xfId="0" applyFont="1" applyFill="1"/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164" fontId="5" fillId="0" borderId="1" xfId="0" applyNumberFormat="1" applyFont="1" applyFill="1" applyBorder="1"/>
    <xf numFmtId="164" fontId="5" fillId="0" borderId="1" xfId="1" applyFont="1" applyFill="1" applyBorder="1"/>
    <xf numFmtId="14" fontId="6" fillId="0" borderId="1" xfId="0" applyNumberFormat="1" applyFont="1" applyFill="1" applyBorder="1"/>
    <xf numFmtId="164" fontId="6" fillId="0" borderId="1" xfId="0" applyNumberFormat="1" applyFont="1" applyFill="1" applyBorder="1"/>
    <xf numFmtId="0" fontId="3" fillId="0" borderId="1" xfId="0" applyFont="1" applyBorder="1"/>
    <xf numFmtId="0" fontId="7" fillId="0" borderId="1" xfId="0" applyFont="1" applyBorder="1"/>
    <xf numFmtId="0" fontId="5" fillId="0" borderId="0" xfId="0" applyFont="1" applyFill="1"/>
    <xf numFmtId="164" fontId="3" fillId="0" borderId="0" xfId="1" applyFont="1"/>
    <xf numFmtId="14" fontId="5" fillId="0" borderId="2" xfId="0" applyNumberFormat="1" applyFont="1" applyFill="1" applyBorder="1"/>
    <xf numFmtId="0" fontId="4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164" fontId="3" fillId="0" borderId="0" xfId="0" applyNumberFormat="1" applyFont="1"/>
    <xf numFmtId="164" fontId="2" fillId="0" borderId="0" xfId="0" applyNumberFormat="1" applyFont="1"/>
    <xf numFmtId="164" fontId="3" fillId="0" borderId="0" xfId="1" applyFont="1" applyFill="1" applyBorder="1"/>
    <xf numFmtId="164" fontId="13" fillId="0" borderId="0" xfId="0" applyNumberFormat="1" applyFont="1" applyFill="1" applyBorder="1"/>
    <xf numFmtId="14" fontId="7" fillId="0" borderId="1" xfId="0" applyNumberFormat="1" applyFont="1" applyFill="1" applyBorder="1" applyAlignment="1"/>
    <xf numFmtId="14" fontId="6" fillId="0" borderId="1" xfId="0" applyNumberFormat="1" applyFont="1" applyFill="1" applyBorder="1" applyAlignment="1"/>
    <xf numFmtId="0" fontId="3" fillId="0" borderId="0" xfId="0" applyFont="1" applyFill="1" applyAlignment="1"/>
    <xf numFmtId="17" fontId="11" fillId="0" borderId="0" xfId="0" applyNumberFormat="1" applyFont="1" applyFill="1" applyAlignment="1"/>
    <xf numFmtId="0" fontId="17" fillId="0" borderId="0" xfId="0" applyFont="1" applyFill="1" applyAlignment="1">
      <alignment horizontal="center"/>
    </xf>
    <xf numFmtId="14" fontId="2" fillId="0" borderId="3" xfId="0" applyNumberFormat="1" applyFont="1" applyFill="1" applyBorder="1"/>
    <xf numFmtId="0" fontId="12" fillId="0" borderId="4" xfId="0" applyFont="1" applyFill="1" applyBorder="1"/>
    <xf numFmtId="0" fontId="16" fillId="0" borderId="4" xfId="0" applyFont="1" applyFill="1" applyBorder="1"/>
    <xf numFmtId="0" fontId="12" fillId="0" borderId="5" xfId="0" applyFont="1" applyFill="1" applyBorder="1"/>
    <xf numFmtId="9" fontId="12" fillId="0" borderId="5" xfId="0" applyNumberFormat="1" applyFont="1" applyFill="1" applyBorder="1"/>
    <xf numFmtId="0" fontId="12" fillId="0" borderId="5" xfId="0" applyFont="1" applyFill="1" applyBorder="1" applyAlignment="1">
      <alignment horizontal="center"/>
    </xf>
    <xf numFmtId="0" fontId="12" fillId="0" borderId="4" xfId="0" applyFont="1" applyFill="1" applyBorder="1" applyAlignment="1"/>
    <xf numFmtId="0" fontId="12" fillId="0" borderId="6" xfId="0" applyFont="1" applyFill="1" applyBorder="1"/>
    <xf numFmtId="0" fontId="12" fillId="0" borderId="6" xfId="0" applyFont="1" applyFill="1" applyBorder="1" applyAlignment="1"/>
    <xf numFmtId="14" fontId="2" fillId="0" borderId="2" xfId="0" applyNumberFormat="1" applyFont="1" applyFill="1" applyBorder="1"/>
    <xf numFmtId="0" fontId="7" fillId="0" borderId="1" xfId="0" applyFont="1" applyFill="1" applyBorder="1"/>
    <xf numFmtId="164" fontId="2" fillId="0" borderId="1" xfId="0" applyNumberFormat="1" applyFont="1" applyFill="1" applyBorder="1"/>
    <xf numFmtId="0" fontId="12" fillId="0" borderId="5" xfId="0" applyFont="1" applyFill="1" applyBorder="1" applyAlignment="1"/>
    <xf numFmtId="164" fontId="2" fillId="0" borderId="1" xfId="1" applyFont="1" applyFill="1" applyBorder="1"/>
    <xf numFmtId="0" fontId="4" fillId="0" borderId="0" xfId="0" applyFont="1" applyFill="1" applyAlignment="1">
      <alignment horizontal="center"/>
    </xf>
    <xf numFmtId="14" fontId="2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6" fillId="0" borderId="1" xfId="0" applyNumberFormat="1" applyFont="1" applyFill="1" applyBorder="1" applyAlignment="1"/>
    <xf numFmtId="0" fontId="18" fillId="0" borderId="0" xfId="0" applyFont="1" applyFill="1" applyAlignment="1">
      <alignment horizontal="center"/>
    </xf>
    <xf numFmtId="0" fontId="6" fillId="0" borderId="7" xfId="0" applyFont="1" applyFill="1" applyBorder="1"/>
    <xf numFmtId="164" fontId="5" fillId="0" borderId="8" xfId="0" applyNumberFormat="1" applyFont="1" applyFill="1" applyBorder="1"/>
    <xf numFmtId="0" fontId="12" fillId="0" borderId="9" xfId="0" applyFont="1" applyFill="1" applyBorder="1"/>
    <xf numFmtId="164" fontId="5" fillId="0" borderId="10" xfId="1" applyFont="1" applyFill="1" applyBorder="1"/>
    <xf numFmtId="164" fontId="6" fillId="0" borderId="10" xfId="0" applyNumberFormat="1" applyFont="1" applyFill="1" applyBorder="1"/>
    <xf numFmtId="17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T41"/>
  <sheetViews>
    <sheetView tabSelected="1" zoomScale="115" zoomScaleNormal="115" workbookViewId="0">
      <pane ySplit="6" topLeftCell="A7" activePane="bottomLeft" state="frozen"/>
      <selection pane="bottomLeft" activeCell="O31" sqref="O31"/>
    </sheetView>
  </sheetViews>
  <sheetFormatPr baseColWidth="10" defaultRowHeight="12.75" x14ac:dyDescent="0.2"/>
  <cols>
    <col min="1" max="1" width="8.5703125" style="2" customWidth="1"/>
    <col min="2" max="2" width="8.85546875" style="26" customWidth="1"/>
    <col min="3" max="3" width="12" style="26" customWidth="1"/>
    <col min="4" max="4" width="13.5703125" style="2" customWidth="1"/>
    <col min="5" max="5" width="12.28515625" style="2" customWidth="1"/>
    <col min="6" max="6" width="12.42578125" style="2" customWidth="1"/>
    <col min="7" max="7" width="9.42578125" style="2" customWidth="1"/>
    <col min="8" max="8" width="12.42578125" style="2" customWidth="1"/>
    <col min="9" max="9" width="10.85546875" style="2" customWidth="1"/>
    <col min="10" max="10" width="12.85546875" style="2" customWidth="1"/>
    <col min="11" max="11" width="10.42578125" style="2" hidden="1" customWidth="1"/>
    <col min="12" max="12" width="9.7109375" style="2" hidden="1" customWidth="1"/>
    <col min="13" max="13" width="14.5703125" style="2" hidden="1" customWidth="1"/>
    <col min="14" max="14" width="10.7109375" style="2" customWidth="1"/>
    <col min="15" max="15" width="12.140625" style="2" customWidth="1"/>
    <col min="16" max="16" width="11.140625" style="2" customWidth="1"/>
    <col min="17" max="17" width="14.5703125" style="5" customWidth="1"/>
    <col min="19" max="19" width="11.42578125" style="4"/>
  </cols>
  <sheetData>
    <row r="1" spans="1:20" ht="18.75" customHeight="1" x14ac:dyDescent="0.3">
      <c r="A1" s="53" t="s">
        <v>21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20" ht="18.75" customHeight="1" x14ac:dyDescent="0.3">
      <c r="B2" s="27"/>
      <c r="C2" s="27"/>
      <c r="D2" s="19"/>
      <c r="E2" s="18"/>
      <c r="F2" s="18">
        <v>21109057</v>
      </c>
      <c r="G2" s="18"/>
      <c r="H2" s="17"/>
      <c r="I2" s="47">
        <v>21109020</v>
      </c>
      <c r="J2" s="47">
        <v>21109022</v>
      </c>
      <c r="K2" s="16"/>
      <c r="L2" s="16"/>
      <c r="M2" s="16"/>
      <c r="N2" s="16"/>
    </row>
    <row r="3" spans="1:20" ht="18.75" customHeight="1" x14ac:dyDescent="0.3">
      <c r="B3" s="27"/>
      <c r="C3" s="27"/>
      <c r="D3" s="19"/>
      <c r="E3" s="18"/>
      <c r="F3" s="18"/>
      <c r="G3" s="18"/>
      <c r="H3" s="17"/>
      <c r="I3" s="28"/>
      <c r="J3" s="28"/>
      <c r="K3" s="43"/>
      <c r="L3" s="43"/>
      <c r="M3" s="43"/>
      <c r="N3" s="43"/>
    </row>
    <row r="4" spans="1:20" ht="18.75" customHeight="1" thickBot="1" x14ac:dyDescent="0.35">
      <c r="B4" s="27"/>
      <c r="C4" s="27"/>
      <c r="D4" s="19"/>
      <c r="E4" s="18"/>
      <c r="F4" s="18"/>
      <c r="G4" s="18"/>
      <c r="H4" s="17"/>
      <c r="I4" s="28"/>
      <c r="J4" s="28"/>
      <c r="K4" s="43"/>
      <c r="L4" s="43"/>
      <c r="M4" s="43"/>
      <c r="N4" s="43"/>
    </row>
    <row r="5" spans="1:20" ht="13.5" thickTop="1" x14ac:dyDescent="0.2">
      <c r="A5" s="30" t="s">
        <v>0</v>
      </c>
      <c r="B5" s="35" t="s">
        <v>9</v>
      </c>
      <c r="C5" s="35" t="s">
        <v>36</v>
      </c>
      <c r="D5" s="30" t="s">
        <v>3</v>
      </c>
      <c r="E5" s="30" t="s">
        <v>39</v>
      </c>
      <c r="F5" s="30" t="s">
        <v>12</v>
      </c>
      <c r="G5" s="30">
        <v>200168985</v>
      </c>
      <c r="H5" s="31" t="s">
        <v>13</v>
      </c>
      <c r="I5" s="30"/>
      <c r="J5" s="30" t="s">
        <v>14</v>
      </c>
      <c r="K5" s="30" t="s">
        <v>16</v>
      </c>
      <c r="L5" s="30" t="s">
        <v>18</v>
      </c>
      <c r="M5" s="30" t="s">
        <v>11</v>
      </c>
      <c r="N5" s="30"/>
      <c r="O5" s="30" t="s">
        <v>5</v>
      </c>
      <c r="P5" s="30" t="s">
        <v>4</v>
      </c>
    </row>
    <row r="6" spans="1:20" x14ac:dyDescent="0.2">
      <c r="A6" s="36" t="s">
        <v>8</v>
      </c>
      <c r="B6" s="37" t="s">
        <v>10</v>
      </c>
      <c r="C6" s="41" t="s">
        <v>37</v>
      </c>
      <c r="D6" s="32" t="s">
        <v>1</v>
      </c>
      <c r="E6" s="32" t="s">
        <v>38</v>
      </c>
      <c r="F6" s="32" t="s">
        <v>1</v>
      </c>
      <c r="G6" s="33">
        <v>0.25</v>
      </c>
      <c r="H6" s="32" t="s">
        <v>7</v>
      </c>
      <c r="I6" s="32" t="s">
        <v>23</v>
      </c>
      <c r="J6" s="34">
        <v>200168756</v>
      </c>
      <c r="K6" s="32" t="s">
        <v>17</v>
      </c>
      <c r="L6" s="32"/>
      <c r="M6" s="32" t="s">
        <v>20</v>
      </c>
      <c r="N6" s="32" t="s">
        <v>2</v>
      </c>
      <c r="O6" s="50" t="s">
        <v>35</v>
      </c>
      <c r="P6" s="48"/>
      <c r="Q6" s="6"/>
    </row>
    <row r="7" spans="1:20" x14ac:dyDescent="0.2">
      <c r="A7" s="15">
        <v>42461</v>
      </c>
      <c r="B7" s="24" t="s">
        <v>22</v>
      </c>
      <c r="C7" s="44" t="s">
        <v>40</v>
      </c>
      <c r="D7" s="7"/>
      <c r="E7" s="8"/>
      <c r="F7" s="42">
        <f>711.9+3.43</f>
        <v>715.32999999999993</v>
      </c>
      <c r="G7" s="8"/>
      <c r="H7" s="7"/>
      <c r="I7" s="7">
        <v>50000</v>
      </c>
      <c r="J7" s="7">
        <v>34.229999999999997</v>
      </c>
      <c r="K7" s="7"/>
      <c r="L7" s="7"/>
      <c r="M7" s="7"/>
      <c r="N7" s="7">
        <f t="shared" ref="N7:N29" si="0">SUM(D7:M7)</f>
        <v>50749.560000000005</v>
      </c>
      <c r="O7" s="51">
        <v>50749.56</v>
      </c>
      <c r="P7" s="49">
        <f t="shared" ref="P7:P28" si="1">+N7-O7</f>
        <v>0</v>
      </c>
      <c r="Q7" s="12"/>
      <c r="R7" s="1"/>
      <c r="T7" s="3"/>
    </row>
    <row r="8" spans="1:20" x14ac:dyDescent="0.2">
      <c r="A8" s="15">
        <v>42464</v>
      </c>
      <c r="B8" s="24">
        <v>42465</v>
      </c>
      <c r="C8" s="44" t="s">
        <v>41</v>
      </c>
      <c r="D8" s="7"/>
      <c r="E8" s="8"/>
      <c r="F8" s="8">
        <v>2419.13</v>
      </c>
      <c r="G8" s="8"/>
      <c r="H8" s="7"/>
      <c r="I8" s="7"/>
      <c r="J8" s="7">
        <v>72.510000000000005</v>
      </c>
      <c r="K8" s="7"/>
      <c r="L8" s="7"/>
      <c r="M8" s="7"/>
      <c r="N8" s="7">
        <f t="shared" si="0"/>
        <v>2491.6400000000003</v>
      </c>
      <c r="O8" s="51">
        <v>2491.64</v>
      </c>
      <c r="P8" s="49">
        <f t="shared" si="1"/>
        <v>0</v>
      </c>
      <c r="Q8" s="12"/>
      <c r="R8" s="1"/>
      <c r="T8" s="3"/>
    </row>
    <row r="9" spans="1:20" x14ac:dyDescent="0.2">
      <c r="A9" s="15">
        <v>42465</v>
      </c>
      <c r="B9" s="24" t="s">
        <v>24</v>
      </c>
      <c r="C9" s="44" t="s">
        <v>42</v>
      </c>
      <c r="D9" s="7"/>
      <c r="E9" s="8"/>
      <c r="F9" s="8">
        <v>1198.54</v>
      </c>
      <c r="G9" s="8"/>
      <c r="H9" s="7"/>
      <c r="I9" s="7"/>
      <c r="J9" s="7">
        <v>41.93</v>
      </c>
      <c r="K9" s="7"/>
      <c r="L9" s="7"/>
      <c r="M9" s="7"/>
      <c r="N9" s="7">
        <f t="shared" si="0"/>
        <v>1240.47</v>
      </c>
      <c r="O9" s="51">
        <v>1240.47</v>
      </c>
      <c r="P9" s="49">
        <f t="shared" si="1"/>
        <v>0</v>
      </c>
      <c r="Q9" s="12"/>
      <c r="R9" s="1"/>
      <c r="T9" s="3"/>
    </row>
    <row r="10" spans="1:20" x14ac:dyDescent="0.2">
      <c r="A10" s="15">
        <v>42466</v>
      </c>
      <c r="B10" s="24" t="s">
        <v>25</v>
      </c>
      <c r="C10" s="44" t="s">
        <v>43</v>
      </c>
      <c r="D10" s="7"/>
      <c r="E10" s="8">
        <v>72.62</v>
      </c>
      <c r="F10" s="8">
        <v>1992.51</v>
      </c>
      <c r="G10" s="8"/>
      <c r="H10" s="7"/>
      <c r="I10" s="7"/>
      <c r="J10" s="7">
        <v>80.290000000000006</v>
      </c>
      <c r="K10" s="7"/>
      <c r="L10" s="7"/>
      <c r="M10" s="7"/>
      <c r="N10" s="7">
        <f t="shared" si="0"/>
        <v>2145.42</v>
      </c>
      <c r="O10" s="51">
        <v>2145.42</v>
      </c>
      <c r="P10" s="49">
        <f t="shared" si="1"/>
        <v>0</v>
      </c>
      <c r="Q10" s="39"/>
      <c r="R10" s="1"/>
      <c r="T10" s="3"/>
    </row>
    <row r="11" spans="1:20" x14ac:dyDescent="0.2">
      <c r="A11" s="15">
        <v>42467</v>
      </c>
      <c r="B11" s="24">
        <v>42468</v>
      </c>
      <c r="C11" s="44" t="s">
        <v>44</v>
      </c>
      <c r="D11" s="7"/>
      <c r="E11" s="7"/>
      <c r="F11" s="7">
        <f>10.29+616.09+3.43</f>
        <v>629.80999999999995</v>
      </c>
      <c r="G11" s="8"/>
      <c r="H11" s="7"/>
      <c r="I11" s="7"/>
      <c r="J11" s="7">
        <v>19.48</v>
      </c>
      <c r="K11" s="7"/>
      <c r="L11" s="7"/>
      <c r="M11" s="7"/>
      <c r="N11" s="7">
        <f t="shared" si="0"/>
        <v>649.29</v>
      </c>
      <c r="O11" s="51">
        <v>649.29</v>
      </c>
      <c r="P11" s="49">
        <f t="shared" si="1"/>
        <v>0</v>
      </c>
      <c r="Q11" s="39"/>
      <c r="R11" s="1"/>
      <c r="T11" s="3"/>
    </row>
    <row r="12" spans="1:20" x14ac:dyDescent="0.2">
      <c r="A12" s="15">
        <v>42468</v>
      </c>
      <c r="B12" s="24" t="s">
        <v>26</v>
      </c>
      <c r="C12" s="44" t="s">
        <v>45</v>
      </c>
      <c r="D12" s="7"/>
      <c r="E12" s="8"/>
      <c r="F12" s="8">
        <v>452.35</v>
      </c>
      <c r="G12" s="7"/>
      <c r="H12" s="7"/>
      <c r="I12" s="7"/>
      <c r="J12" s="7">
        <v>15.41</v>
      </c>
      <c r="K12" s="7"/>
      <c r="L12" s="7"/>
      <c r="M12" s="7"/>
      <c r="N12" s="7">
        <f t="shared" si="0"/>
        <v>467.76000000000005</v>
      </c>
      <c r="O12" s="51">
        <v>467.76</v>
      </c>
      <c r="P12" s="49">
        <f t="shared" si="1"/>
        <v>0</v>
      </c>
      <c r="Q12" s="12"/>
      <c r="R12" s="1"/>
      <c r="T12" s="3"/>
    </row>
    <row r="13" spans="1:20" x14ac:dyDescent="0.2">
      <c r="A13" s="15">
        <v>42471</v>
      </c>
      <c r="B13" s="24" t="s">
        <v>26</v>
      </c>
      <c r="C13" s="44" t="s">
        <v>46</v>
      </c>
      <c r="D13" s="7">
        <v>7128.86</v>
      </c>
      <c r="E13" s="8"/>
      <c r="F13" s="8">
        <v>1449.27</v>
      </c>
      <c r="G13" s="7"/>
      <c r="H13" s="7"/>
      <c r="I13" s="7"/>
      <c r="J13" s="7">
        <v>465.96</v>
      </c>
      <c r="K13" s="7"/>
      <c r="L13" s="7"/>
      <c r="M13" s="7"/>
      <c r="N13" s="7">
        <f t="shared" si="0"/>
        <v>9044.0899999999983</v>
      </c>
      <c r="O13" s="51">
        <v>9918.5400000000009</v>
      </c>
      <c r="P13" s="49">
        <f t="shared" si="1"/>
        <v>-874.45000000000255</v>
      </c>
      <c r="Q13" s="39" t="s">
        <v>15</v>
      </c>
      <c r="R13" s="1"/>
      <c r="T13" s="3"/>
    </row>
    <row r="14" spans="1:20" x14ac:dyDescent="0.2">
      <c r="A14" s="38">
        <v>42472</v>
      </c>
      <c r="B14" s="24" t="s">
        <v>27</v>
      </c>
      <c r="C14" s="44" t="s">
        <v>47</v>
      </c>
      <c r="D14" s="7"/>
      <c r="E14" s="8"/>
      <c r="F14" s="7">
        <v>2776.81</v>
      </c>
      <c r="G14" s="7"/>
      <c r="H14" s="7"/>
      <c r="I14" s="7"/>
      <c r="J14" s="7">
        <v>68.67</v>
      </c>
      <c r="K14" s="7"/>
      <c r="L14" s="7"/>
      <c r="M14" s="7"/>
      <c r="N14" s="7">
        <f t="shared" si="0"/>
        <v>2845.48</v>
      </c>
      <c r="O14" s="51">
        <v>2845.48</v>
      </c>
      <c r="P14" s="49">
        <f t="shared" si="1"/>
        <v>0</v>
      </c>
      <c r="Q14" s="12"/>
      <c r="R14" s="1"/>
      <c r="T14" s="3"/>
    </row>
    <row r="15" spans="1:20" x14ac:dyDescent="0.2">
      <c r="A15" s="15">
        <v>42473</v>
      </c>
      <c r="B15" s="24" t="s">
        <v>28</v>
      </c>
      <c r="C15" s="44" t="s">
        <v>48</v>
      </c>
      <c r="D15" s="7"/>
      <c r="E15" s="8"/>
      <c r="F15" s="7">
        <f>1410.52+304.5</f>
        <v>1715.02</v>
      </c>
      <c r="G15" s="7"/>
      <c r="H15" s="7"/>
      <c r="I15" s="7"/>
      <c r="J15" s="7">
        <v>79.739999999999995</v>
      </c>
      <c r="K15" s="7"/>
      <c r="L15" s="7"/>
      <c r="M15" s="7"/>
      <c r="N15" s="7">
        <f t="shared" si="0"/>
        <v>1794.76</v>
      </c>
      <c r="O15" s="51">
        <v>1794.76</v>
      </c>
      <c r="P15" s="49">
        <f t="shared" si="1"/>
        <v>0</v>
      </c>
      <c r="Q15" s="39"/>
      <c r="R15" s="1"/>
      <c r="T15" s="3"/>
    </row>
    <row r="16" spans="1:20" x14ac:dyDescent="0.2">
      <c r="A16" s="15"/>
      <c r="B16" s="24"/>
      <c r="C16" s="44"/>
      <c r="D16" s="7"/>
      <c r="E16" s="8"/>
      <c r="F16" s="7"/>
      <c r="G16" s="7"/>
      <c r="H16" s="7"/>
      <c r="I16" s="7"/>
      <c r="J16" s="7"/>
      <c r="K16" s="7"/>
      <c r="L16" s="7"/>
      <c r="M16" s="7"/>
      <c r="N16" s="7"/>
      <c r="O16" s="51"/>
      <c r="P16" s="49"/>
      <c r="Q16" s="39"/>
      <c r="R16" s="1"/>
      <c r="T16" s="3"/>
    </row>
    <row r="17" spans="1:20" x14ac:dyDescent="0.2">
      <c r="A17" s="38">
        <v>42474</v>
      </c>
      <c r="B17" s="24">
        <v>42475</v>
      </c>
      <c r="C17" s="44" t="s">
        <v>49</v>
      </c>
      <c r="D17" s="7"/>
      <c r="E17" s="8"/>
      <c r="F17" s="40">
        <v>1548.1</v>
      </c>
      <c r="G17" s="7"/>
      <c r="H17" s="7"/>
      <c r="I17" s="7"/>
      <c r="J17" s="7">
        <v>68.14</v>
      </c>
      <c r="K17" s="7"/>
      <c r="L17" s="7"/>
      <c r="M17" s="7"/>
      <c r="N17" s="7">
        <f t="shared" si="0"/>
        <v>1616.24</v>
      </c>
      <c r="O17" s="51">
        <v>1616.24</v>
      </c>
      <c r="P17" s="49">
        <f t="shared" si="1"/>
        <v>0</v>
      </c>
      <c r="Q17" s="39"/>
      <c r="R17" s="1"/>
      <c r="T17" s="3"/>
    </row>
    <row r="18" spans="1:20" x14ac:dyDescent="0.2">
      <c r="A18" s="15">
        <v>42475</v>
      </c>
      <c r="B18" s="24" t="s">
        <v>29</v>
      </c>
      <c r="C18" s="44" t="s">
        <v>50</v>
      </c>
      <c r="D18" s="7"/>
      <c r="E18" s="8"/>
      <c r="F18" s="7">
        <f>903+2667.47+368.14</f>
        <v>3938.6099999999997</v>
      </c>
      <c r="G18" s="7"/>
      <c r="H18" s="7"/>
      <c r="I18" s="7"/>
      <c r="J18" s="7">
        <v>115.95</v>
      </c>
      <c r="K18" s="7"/>
      <c r="L18" s="7"/>
      <c r="M18" s="7"/>
      <c r="N18" s="7">
        <f t="shared" si="0"/>
        <v>4054.5599999999995</v>
      </c>
      <c r="O18" s="51">
        <v>4054.56</v>
      </c>
      <c r="P18" s="49">
        <f t="shared" si="1"/>
        <v>0</v>
      </c>
      <c r="Q18" s="12"/>
      <c r="R18" s="1"/>
      <c r="T18" s="3"/>
    </row>
    <row r="19" spans="1:20" x14ac:dyDescent="0.2">
      <c r="A19" s="38">
        <v>42478</v>
      </c>
      <c r="B19" s="24" t="s">
        <v>30</v>
      </c>
      <c r="C19" s="44" t="s">
        <v>51</v>
      </c>
      <c r="D19" s="7"/>
      <c r="E19" s="8"/>
      <c r="F19" s="7">
        <f>1786.61+358.17</f>
        <v>2144.7799999999997</v>
      </c>
      <c r="G19" s="7"/>
      <c r="H19" s="7"/>
      <c r="I19" s="7"/>
      <c r="J19" s="7">
        <v>61.13</v>
      </c>
      <c r="K19" s="7"/>
      <c r="L19" s="7"/>
      <c r="M19" s="7"/>
      <c r="N19" s="7">
        <f t="shared" si="0"/>
        <v>2205.91</v>
      </c>
      <c r="O19" s="51">
        <v>2205.91</v>
      </c>
      <c r="P19" s="49">
        <f t="shared" si="1"/>
        <v>0</v>
      </c>
      <c r="Q19" s="12"/>
      <c r="R19" s="1"/>
      <c r="T19" s="3"/>
    </row>
    <row r="20" spans="1:20" x14ac:dyDescent="0.2">
      <c r="A20" s="38">
        <v>42479</v>
      </c>
      <c r="B20" s="24" t="s">
        <v>31</v>
      </c>
      <c r="C20" s="44" t="s">
        <v>53</v>
      </c>
      <c r="D20" s="7"/>
      <c r="E20" s="8"/>
      <c r="F20" s="7">
        <f>1179.28+1242.14</f>
        <v>2421.42</v>
      </c>
      <c r="G20" s="7"/>
      <c r="H20" s="7"/>
      <c r="I20" s="7"/>
      <c r="J20" s="7">
        <v>112.92</v>
      </c>
      <c r="K20" s="7"/>
      <c r="L20" s="7"/>
      <c r="M20" s="7"/>
      <c r="N20" s="7">
        <f t="shared" si="0"/>
        <v>2534.34</v>
      </c>
      <c r="O20" s="51">
        <v>2534.34</v>
      </c>
      <c r="P20" s="49">
        <f t="shared" si="1"/>
        <v>0</v>
      </c>
      <c r="Q20" s="12" t="s">
        <v>19</v>
      </c>
      <c r="R20" s="1"/>
      <c r="T20" s="3"/>
    </row>
    <row r="21" spans="1:20" x14ac:dyDescent="0.2">
      <c r="A21" s="38">
        <v>42480</v>
      </c>
      <c r="B21" s="24">
        <v>42482</v>
      </c>
      <c r="C21" s="44" t="s">
        <v>52</v>
      </c>
      <c r="D21" s="7"/>
      <c r="E21" s="8"/>
      <c r="F21" s="7">
        <v>529.35</v>
      </c>
      <c r="G21" s="40"/>
      <c r="H21" s="7"/>
      <c r="I21" s="7"/>
      <c r="J21" s="7">
        <v>21.72</v>
      </c>
      <c r="K21" s="7"/>
      <c r="L21" s="7"/>
      <c r="M21" s="7"/>
      <c r="N21" s="7">
        <f t="shared" si="0"/>
        <v>551.07000000000005</v>
      </c>
      <c r="O21" s="51">
        <v>551.07000000000005</v>
      </c>
      <c r="P21" s="49">
        <f t="shared" si="1"/>
        <v>0</v>
      </c>
      <c r="Q21" s="12"/>
      <c r="R21" s="1"/>
      <c r="T21" s="3"/>
    </row>
    <row r="22" spans="1:20" x14ac:dyDescent="0.2">
      <c r="A22" s="38">
        <v>42481</v>
      </c>
      <c r="B22" s="24">
        <v>42482</v>
      </c>
      <c r="C22" s="44" t="s">
        <v>54</v>
      </c>
      <c r="D22" s="7"/>
      <c r="E22" s="8"/>
      <c r="F22" s="7">
        <v>226.1</v>
      </c>
      <c r="G22" s="7"/>
      <c r="H22" s="7"/>
      <c r="I22" s="7"/>
      <c r="J22" s="7">
        <v>10.58</v>
      </c>
      <c r="K22" s="7"/>
      <c r="L22" s="7"/>
      <c r="M22" s="7"/>
      <c r="N22" s="7">
        <f t="shared" si="0"/>
        <v>236.68</v>
      </c>
      <c r="O22" s="51">
        <v>236.68</v>
      </c>
      <c r="P22" s="49">
        <f t="shared" si="1"/>
        <v>0</v>
      </c>
      <c r="Q22" s="12"/>
      <c r="R22" s="1"/>
      <c r="T22" s="3"/>
    </row>
    <row r="23" spans="1:20" x14ac:dyDescent="0.2">
      <c r="A23" s="38">
        <v>42482</v>
      </c>
      <c r="B23" s="24" t="s">
        <v>32</v>
      </c>
      <c r="C23" s="44" t="s">
        <v>55</v>
      </c>
      <c r="D23" s="7"/>
      <c r="E23" s="8"/>
      <c r="F23" s="7">
        <v>690.92</v>
      </c>
      <c r="G23" s="7"/>
      <c r="H23" s="7"/>
      <c r="I23" s="7"/>
      <c r="J23" s="7">
        <v>13.97</v>
      </c>
      <c r="K23" s="7"/>
      <c r="L23" s="7"/>
      <c r="M23" s="7"/>
      <c r="N23" s="7">
        <f t="shared" si="0"/>
        <v>704.89</v>
      </c>
      <c r="O23" s="51">
        <v>704.89</v>
      </c>
      <c r="P23" s="49">
        <f t="shared" si="1"/>
        <v>0</v>
      </c>
      <c r="Q23" s="12"/>
      <c r="R23" s="1"/>
      <c r="T23" s="3"/>
    </row>
    <row r="24" spans="1:20" x14ac:dyDescent="0.2">
      <c r="A24" s="29">
        <v>42485</v>
      </c>
      <c r="B24" s="24" t="s">
        <v>32</v>
      </c>
      <c r="C24" s="44" t="s">
        <v>56</v>
      </c>
      <c r="D24" s="7"/>
      <c r="E24" s="8"/>
      <c r="F24" s="7">
        <v>2147.64</v>
      </c>
      <c r="G24" s="7">
        <v>38704.04</v>
      </c>
      <c r="H24" s="7">
        <v>78380.570000000007</v>
      </c>
      <c r="I24" s="7"/>
      <c r="J24" s="7">
        <v>80.55</v>
      </c>
      <c r="K24" s="7"/>
      <c r="L24" s="7"/>
      <c r="M24" s="7"/>
      <c r="N24" s="7">
        <f t="shared" si="0"/>
        <v>119312.8</v>
      </c>
      <c r="O24" s="51">
        <v>163911.65</v>
      </c>
      <c r="P24" s="49">
        <f t="shared" si="1"/>
        <v>-44598.849999999991</v>
      </c>
      <c r="Q24" s="12"/>
      <c r="R24" s="1"/>
      <c r="T24" s="3"/>
    </row>
    <row r="25" spans="1:20" x14ac:dyDescent="0.2">
      <c r="A25" s="29">
        <v>42486</v>
      </c>
      <c r="B25" s="24" t="s">
        <v>32</v>
      </c>
      <c r="C25" s="44" t="s">
        <v>57</v>
      </c>
      <c r="D25" s="7"/>
      <c r="E25" s="8"/>
      <c r="F25" s="40">
        <f>1423.9+2296.44+1532.86</f>
        <v>5253.2</v>
      </c>
      <c r="G25" s="7"/>
      <c r="H25" s="7"/>
      <c r="I25" s="7"/>
      <c r="J25" s="7">
        <v>155.62</v>
      </c>
      <c r="K25" s="7"/>
      <c r="L25" s="7"/>
      <c r="M25" s="7"/>
      <c r="N25" s="7">
        <f t="shared" si="0"/>
        <v>5408.82</v>
      </c>
      <c r="O25" s="51">
        <v>5408.82</v>
      </c>
      <c r="P25" s="49">
        <f t="shared" si="1"/>
        <v>0</v>
      </c>
      <c r="Q25" s="12"/>
      <c r="R25" s="1"/>
      <c r="T25" s="3"/>
    </row>
    <row r="26" spans="1:20" x14ac:dyDescent="0.2">
      <c r="A26" s="29">
        <v>42487</v>
      </c>
      <c r="B26" s="24" t="s">
        <v>33</v>
      </c>
      <c r="C26" s="44" t="s">
        <v>58</v>
      </c>
      <c r="D26" s="7"/>
      <c r="E26" s="42" t="s">
        <v>62</v>
      </c>
      <c r="F26" s="7">
        <f>1286.2+13.72</f>
        <v>1299.92</v>
      </c>
      <c r="G26" s="7"/>
      <c r="H26" s="7"/>
      <c r="I26" s="7"/>
      <c r="J26" s="7">
        <v>45.53</v>
      </c>
      <c r="K26" s="7"/>
      <c r="L26" s="7"/>
      <c r="M26" s="7"/>
      <c r="N26" s="7">
        <f t="shared" si="0"/>
        <v>1345.45</v>
      </c>
      <c r="O26" s="51">
        <v>1345.45</v>
      </c>
      <c r="P26" s="49">
        <f t="shared" si="1"/>
        <v>0</v>
      </c>
      <c r="Q26" s="12"/>
      <c r="R26" s="1"/>
      <c r="T26" s="3"/>
    </row>
    <row r="27" spans="1:20" x14ac:dyDescent="0.2">
      <c r="A27" s="29">
        <v>42488</v>
      </c>
      <c r="B27" s="24">
        <v>42489</v>
      </c>
      <c r="C27" s="44" t="s">
        <v>59</v>
      </c>
      <c r="D27" s="7"/>
      <c r="E27" s="8"/>
      <c r="F27" s="7">
        <v>1110.06</v>
      </c>
      <c r="G27" s="7"/>
      <c r="H27" s="7"/>
      <c r="I27" s="7"/>
      <c r="J27" s="7">
        <v>48.23</v>
      </c>
      <c r="K27" s="7"/>
      <c r="L27" s="7"/>
      <c r="M27" s="7"/>
      <c r="N27" s="7">
        <f t="shared" si="0"/>
        <v>1158.29</v>
      </c>
      <c r="O27" s="51">
        <v>1158.29</v>
      </c>
      <c r="P27" s="49">
        <f t="shared" si="1"/>
        <v>0</v>
      </c>
      <c r="Q27" s="12"/>
      <c r="R27" s="1"/>
      <c r="T27" s="3"/>
    </row>
    <row r="28" spans="1:20" x14ac:dyDescent="0.2">
      <c r="A28" s="29">
        <v>42489</v>
      </c>
      <c r="B28" s="24">
        <v>42490</v>
      </c>
      <c r="C28" s="44" t="s">
        <v>60</v>
      </c>
      <c r="D28" s="7"/>
      <c r="E28" s="8"/>
      <c r="F28" s="7">
        <v>2200</v>
      </c>
      <c r="G28" s="7"/>
      <c r="H28" s="7"/>
      <c r="I28" s="7"/>
      <c r="J28" s="7"/>
      <c r="K28" s="7"/>
      <c r="L28" s="7"/>
      <c r="M28" s="7"/>
      <c r="N28" s="7">
        <f t="shared" si="0"/>
        <v>2200</v>
      </c>
      <c r="O28" s="51">
        <v>2376.89</v>
      </c>
      <c r="P28" s="49">
        <f t="shared" si="1"/>
        <v>-176.88999999999987</v>
      </c>
      <c r="Q28" s="12"/>
      <c r="R28" s="1"/>
      <c r="T28" s="3"/>
    </row>
    <row r="29" spans="1:20" x14ac:dyDescent="0.2">
      <c r="A29" s="29">
        <v>42489</v>
      </c>
      <c r="B29" s="24">
        <v>42492</v>
      </c>
      <c r="C29" s="44"/>
      <c r="D29" s="7"/>
      <c r="E29" s="8"/>
      <c r="F29" s="7"/>
      <c r="G29" s="7"/>
      <c r="H29" s="7"/>
      <c r="I29" s="7"/>
      <c r="J29" s="7"/>
      <c r="K29" s="7"/>
      <c r="L29" s="7"/>
      <c r="M29" s="7"/>
      <c r="N29" s="7">
        <f t="shared" si="0"/>
        <v>0</v>
      </c>
      <c r="O29" s="51"/>
      <c r="P29" s="49">
        <f t="shared" ref="P29:P32" si="2">+N29-O29</f>
        <v>0</v>
      </c>
      <c r="Q29" s="12"/>
      <c r="R29" s="1"/>
      <c r="T29" s="3"/>
    </row>
    <row r="30" spans="1:20" x14ac:dyDescent="0.2">
      <c r="A30" s="29">
        <v>42490</v>
      </c>
      <c r="B30" s="24" t="s">
        <v>34</v>
      </c>
      <c r="C30" s="44" t="s">
        <v>61</v>
      </c>
      <c r="D30" s="7"/>
      <c r="E30" s="8"/>
      <c r="F30" s="7">
        <v>102.1</v>
      </c>
      <c r="G30" s="7"/>
      <c r="H30" s="7"/>
      <c r="I30" s="7"/>
      <c r="J30" s="7">
        <v>74.790000000000006</v>
      </c>
      <c r="K30" s="7"/>
      <c r="L30" s="7"/>
      <c r="M30" s="7"/>
      <c r="N30" s="7">
        <f>SUM(D30:M30)</f>
        <v>176.89</v>
      </c>
      <c r="O30" s="51">
        <v>256.75</v>
      </c>
      <c r="P30" s="49">
        <f t="shared" si="2"/>
        <v>-79.860000000000014</v>
      </c>
      <c r="Q30" s="12"/>
      <c r="R30" s="1"/>
      <c r="T30" s="3"/>
    </row>
    <row r="31" spans="1:20" x14ac:dyDescent="0.2">
      <c r="A31" s="29"/>
      <c r="B31" s="24"/>
      <c r="C31" s="45"/>
      <c r="D31" s="7"/>
      <c r="E31" s="8"/>
      <c r="F31" s="8"/>
      <c r="G31" s="7"/>
      <c r="H31" s="7"/>
      <c r="I31" s="7"/>
      <c r="J31" s="7"/>
      <c r="K31" s="7"/>
      <c r="L31" s="7"/>
      <c r="M31" s="7"/>
      <c r="N31" s="7">
        <f>SUM(D31:M31)</f>
        <v>0</v>
      </c>
      <c r="O31" s="51"/>
      <c r="P31" s="49">
        <f t="shared" si="2"/>
        <v>0</v>
      </c>
      <c r="Q31" s="12"/>
    </row>
    <row r="32" spans="1:20" x14ac:dyDescent="0.2">
      <c r="A32" s="9" t="s">
        <v>6</v>
      </c>
      <c r="B32" s="25"/>
      <c r="C32" s="46"/>
      <c r="D32" s="10">
        <f>SUM(D7:D31)</f>
        <v>7128.86</v>
      </c>
      <c r="E32" s="10">
        <f t="shared" ref="E32:O32" si="3">SUM(E7:E31)</f>
        <v>72.62</v>
      </c>
      <c r="F32" s="10">
        <f t="shared" si="3"/>
        <v>36960.969999999994</v>
      </c>
      <c r="G32" s="10">
        <f t="shared" si="3"/>
        <v>38704.04</v>
      </c>
      <c r="H32" s="10">
        <f t="shared" si="3"/>
        <v>78380.570000000007</v>
      </c>
      <c r="I32" s="10">
        <f t="shared" si="3"/>
        <v>50000</v>
      </c>
      <c r="J32" s="10">
        <f t="shared" si="3"/>
        <v>1687.3500000000001</v>
      </c>
      <c r="K32" s="10">
        <f t="shared" si="3"/>
        <v>0</v>
      </c>
      <c r="L32" s="10">
        <f t="shared" si="3"/>
        <v>0</v>
      </c>
      <c r="M32" s="10">
        <f t="shared" si="3"/>
        <v>0</v>
      </c>
      <c r="N32" s="10">
        <f t="shared" si="3"/>
        <v>212934.41000000006</v>
      </c>
      <c r="O32" s="52">
        <f t="shared" si="3"/>
        <v>258664.46000000002</v>
      </c>
      <c r="P32" s="49">
        <f t="shared" si="2"/>
        <v>-45730.049999999959</v>
      </c>
      <c r="Q32" s="11"/>
    </row>
    <row r="33" spans="15:19" x14ac:dyDescent="0.2">
      <c r="O33" s="13"/>
      <c r="Q33" s="14"/>
      <c r="S33" s="21"/>
    </row>
    <row r="34" spans="15:19" x14ac:dyDescent="0.2">
      <c r="Q34" s="22"/>
    </row>
    <row r="35" spans="15:19" x14ac:dyDescent="0.2">
      <c r="Q35" s="23"/>
    </row>
    <row r="37" spans="15:19" x14ac:dyDescent="0.2">
      <c r="Q37" s="20"/>
    </row>
    <row r="38" spans="15:19" x14ac:dyDescent="0.2">
      <c r="Q38" s="20"/>
    </row>
    <row r="39" spans="15:19" x14ac:dyDescent="0.2">
      <c r="Q39" s="20"/>
    </row>
    <row r="41" spans="15:19" x14ac:dyDescent="0.2">
      <c r="Q41" s="20"/>
    </row>
  </sheetData>
  <mergeCells count="1">
    <mergeCell ref="A1:N1"/>
  </mergeCells>
  <phoneticPr fontId="2" type="noConversion"/>
  <pageMargins left="0.35433070866141736" right="0.35433070866141736" top="0.35433070866141736" bottom="0.98425196850393704" header="0" footer="0"/>
  <pageSetup scale="85" orientation="landscape" horizontalDpi="4294967293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de Armenia</dc:creator>
  <cp:lastModifiedBy>Tesoreria</cp:lastModifiedBy>
  <cp:lastPrinted>2017-04-29T16:57:13Z</cp:lastPrinted>
  <dcterms:created xsi:type="dcterms:W3CDTF">2005-01-05T08:30:37Z</dcterms:created>
  <dcterms:modified xsi:type="dcterms:W3CDTF">2018-01-23T14:18:41Z</dcterms:modified>
</cp:coreProperties>
</file>