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6" i="1" l="1"/>
  <c r="F26" i="1"/>
  <c r="G26" i="1"/>
  <c r="I26" i="1"/>
  <c r="J26" i="1"/>
  <c r="K26" i="1"/>
  <c r="C26" i="1"/>
  <c r="H23" i="1"/>
  <c r="H21" i="1"/>
  <c r="H20" i="1"/>
  <c r="H19" i="1"/>
  <c r="H12" i="1" l="1"/>
  <c r="H18" i="1"/>
  <c r="H16" i="1"/>
  <c r="H14" i="1"/>
  <c r="H7" i="1" l="1"/>
  <c r="H6" i="1"/>
  <c r="H26" i="1" s="1"/>
  <c r="L23" i="1" l="1"/>
  <c r="M23" i="1" s="1"/>
  <c r="L24" i="1"/>
  <c r="M24" i="1" s="1"/>
  <c r="L25" i="1"/>
  <c r="M25" i="1" s="1"/>
  <c r="L26" i="1" l="1"/>
  <c r="M26" i="1" s="1"/>
  <c r="L19" i="1" l="1"/>
  <c r="L17" i="1" l="1"/>
  <c r="M17" i="1" s="1"/>
  <c r="L4" i="1" l="1"/>
  <c r="L5" i="1"/>
  <c r="L11" i="1"/>
  <c r="L14" i="1"/>
  <c r="L15" i="1"/>
  <c r="L18" i="1"/>
  <c r="M19" i="1"/>
  <c r="L20" i="1"/>
  <c r="M20" i="1" s="1"/>
  <c r="L22" i="1"/>
  <c r="M22" i="1" l="1"/>
  <c r="L21" i="1"/>
  <c r="M21" i="1" s="1"/>
  <c r="L16" i="1"/>
  <c r="L13" i="1"/>
  <c r="M11" i="1"/>
  <c r="L10" i="1"/>
  <c r="M10" i="1" s="1"/>
  <c r="L9" i="1"/>
  <c r="L8" i="1"/>
  <c r="L7" i="1"/>
  <c r="M7" i="1" s="1"/>
  <c r="L12" i="1" l="1"/>
  <c r="L6" i="1"/>
  <c r="M12" i="1" l="1"/>
  <c r="M9" i="1"/>
  <c r="M8" i="1"/>
  <c r="M6" i="1"/>
  <c r="M5" i="1"/>
  <c r="M4" i="1"/>
  <c r="M13" i="1" l="1"/>
  <c r="M18" i="1"/>
  <c r="M14" i="1" l="1"/>
  <c r="M15" i="1"/>
  <c r="M16" i="1" l="1"/>
</calcChain>
</file>

<file path=xl/comments1.xml><?xml version="1.0" encoding="utf-8"?>
<comments xmlns="http://schemas.openxmlformats.org/spreadsheetml/2006/main">
  <authors>
    <author>TESORERIA</author>
  </authors>
  <commentList>
    <comment ref="M21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se remeso demas por haberse anulado el recibo no. 2074403, y esta descontado el dia 1 de febrero de 2016</t>
        </r>
      </text>
    </comment>
  </commentList>
</comments>
</file>

<file path=xl/sharedStrings.xml><?xml version="1.0" encoding="utf-8"?>
<sst xmlns="http://schemas.openxmlformats.org/spreadsheetml/2006/main" count="74" uniqueCount="73">
  <si>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</si>
  <si>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</si>
  <si>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</si>
  <si>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</si>
  <si>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</si>
  <si>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</si>
  <si>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</si>
  <si>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</si>
  <si>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</si>
  <si>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 xml:space="preserve">Alcaldia Municipal: </t>
  </si>
  <si>
    <t>Banco Hipotecario 00200168756    5% Fiestas</t>
  </si>
  <si>
    <t>ABONOS A BCO. AGRICOLA CUENTA 570-005231-2 fondo General</t>
  </si>
  <si>
    <t>Banco Hip00200168764  fondo genral municipal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</si>
  <si>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</si>
  <si>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</si>
  <si>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</si>
  <si>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ENERO 2016</t>
  </si>
  <si>
    <t>Lunes, 04/01/2016</t>
  </si>
  <si>
    <t>203080/203455</t>
  </si>
  <si>
    <t>06/01/25016</t>
  </si>
  <si>
    <t>martes, 05/01/2016</t>
  </si>
  <si>
    <t>miercoles,06/01/2016</t>
  </si>
  <si>
    <t>07/01/2016,11/01/2016</t>
  </si>
  <si>
    <t>jueves, 7/01/2016</t>
  </si>
  <si>
    <t>Viernes,08/01/2016</t>
  </si>
  <si>
    <t>Lunes, 11/01/2016</t>
  </si>
  <si>
    <t>Martes,12/01/2016</t>
  </si>
  <si>
    <t>303456/203775</t>
  </si>
  <si>
    <t>203776/204053</t>
  </si>
  <si>
    <t>204054/204281</t>
  </si>
  <si>
    <t>204282/204533</t>
  </si>
  <si>
    <t>204534/204804</t>
  </si>
  <si>
    <t>204805/205102</t>
  </si>
  <si>
    <t>09/01/2016,10/01/2016</t>
  </si>
  <si>
    <t>09/01/2016,1/01/2016</t>
  </si>
  <si>
    <t>13/01/2016,13/01/2016</t>
  </si>
  <si>
    <t>13/01/2016,14/01/2016</t>
  </si>
  <si>
    <t>205355/205565</t>
  </si>
  <si>
    <t>205103/205354</t>
  </si>
  <si>
    <t>MIERCOLES,13/01/2016</t>
  </si>
  <si>
    <t>14/01/2016,19/01/2016</t>
  </si>
  <si>
    <t>JUEVES,14/01/2016</t>
  </si>
  <si>
    <t>16/01/2016,19/01/2016</t>
  </si>
  <si>
    <t>VIERNES,15/01/2016</t>
  </si>
  <si>
    <t>205566/205806</t>
  </si>
  <si>
    <t>LUNES,18/01/2016</t>
  </si>
  <si>
    <t>205807/206208</t>
  </si>
  <si>
    <t>MARTES,19/01/2016</t>
  </si>
  <si>
    <t>21/01/2016,25/01/2016</t>
  </si>
  <si>
    <t>206209/206493</t>
  </si>
  <si>
    <t>21/01/2016,22/01/2016,25/01/2016</t>
  </si>
  <si>
    <t>206494/206746</t>
  </si>
  <si>
    <t>MIERCOLES.20/01/2016</t>
  </si>
  <si>
    <t>Jueves,21/01/2016</t>
  </si>
  <si>
    <t>22/01/2016,25/01/2016</t>
  </si>
  <si>
    <t>206747/206886</t>
  </si>
  <si>
    <t>Viernes,22/01/2016</t>
  </si>
  <si>
    <t>22/01/2016,25/01/2016,</t>
  </si>
  <si>
    <t>206887/207001</t>
  </si>
  <si>
    <t>Lunes, 25 /01/2016</t>
  </si>
  <si>
    <t>207002/207166</t>
  </si>
  <si>
    <t>Martes, 26/01/2016</t>
  </si>
  <si>
    <t>207167/207322</t>
  </si>
  <si>
    <t>Miercoles,27/01/2016</t>
  </si>
  <si>
    <t>207323/207555</t>
  </si>
  <si>
    <t>28/01/2016,29/01/2016</t>
  </si>
  <si>
    <t>25/01/2016,28/01/2016</t>
  </si>
  <si>
    <t>jueves,28/01/2016</t>
  </si>
  <si>
    <t>207556/207781</t>
  </si>
  <si>
    <t>Viernes,29/01/2016</t>
  </si>
  <si>
    <t>29/01/2016,30/01/2016,01/02/2016</t>
  </si>
  <si>
    <t>207782/208054</t>
  </si>
  <si>
    <t>Tesoreria Municipal; Armenia, a UNO DE FEBRERO DE DOS MIL DIECISEIS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</si>
</sst>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165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1" applyFont="1" applyBorder="1"/>
    <xf numFmtId="14" fontId="8" fillId="0" borderId="1" xfId="0" applyNumberFormat="1" applyFont="1" applyBorder="1" applyAlignment="1">
      <alignment wrapText="1"/>
    </xf>
    <xf numFmtId="165" fontId="9" fillId="0" borderId="1" xfId="1" applyNumberFormat="1" applyFont="1" applyBorder="1"/>
    <xf numFmtId="165" fontId="9" fillId="0" borderId="1" xfId="0" applyNumberFormat="1" applyFont="1" applyBorder="1" applyAlignment="1">
      <alignment wrapText="1"/>
    </xf>
    <xf numFmtId="165" fontId="9" fillId="0" borderId="1" xfId="1" applyFont="1" applyBorder="1"/>
    <xf numFmtId="14" fontId="8" fillId="0" borderId="3" xfId="0" applyNumberFormat="1" applyFont="1" applyBorder="1" applyAlignment="1">
      <alignment wrapText="1"/>
    </xf>
    <xf numFmtId="14" fontId="9" fillId="0" borderId="1" xfId="0" applyNumberFormat="1" applyFont="1" applyBorder="1"/>
    <xf numFmtId="166" fontId="8" fillId="0" borderId="1" xfId="1" applyNumberFormat="1" applyFont="1" applyBorder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3"/>
  <sheetViews>
    <sheetView tabSelected="1" workbookViewId="0">
      <pane ySplit="3" topLeftCell="A25" activePane="bottomLeft" state="frozen"/>
      <selection pane="bottomLeft" activeCell="B35" sqref="B35"/>
    </sheetView>
  </sheetViews>
  <sheetFormatPr baseColWidth="10" defaultRowHeight="15" x14ac:dyDescent="0.25"/>
  <cols>
    <col min="1" max="1" width="18.140625" style="1" customWidth="1"/>
    <col min="2" max="2" width="11.85546875" style="1" customWidth="1"/>
    <col min="3" max="3" width="10.140625" style="1" customWidth="1"/>
    <col min="4" max="4" width="12" style="1" customWidth="1"/>
    <col min="5" max="5" width="9.28515625" style="1" customWidth="1"/>
    <col min="6" max="6" width="10" style="1" customWidth="1"/>
    <col min="7" max="7" width="9.7109375" style="1" customWidth="1"/>
    <col min="8" max="9" width="9.85546875" style="1" customWidth="1"/>
    <col min="10" max="10" width="10" style="1" customWidth="1"/>
    <col min="11" max="11" width="9.5703125" style="1" customWidth="1"/>
    <col min="12" max="12" width="12.28515625" style="1" customWidth="1"/>
    <col min="13" max="13" width="13.140625" customWidth="1"/>
  </cols>
  <sheetData>
    <row r="1" spans="1:15" ht="26.25" x14ac:dyDescent="0.4">
      <c r="C1" s="25" t="s">
        <v>8</v>
      </c>
      <c r="D1" s="25"/>
      <c r="E1" s="25"/>
      <c r="F1" s="25"/>
      <c r="G1" s="25"/>
      <c r="H1" s="25"/>
      <c r="I1" s="25"/>
      <c r="J1" s="25"/>
      <c r="K1" s="25"/>
    </row>
    <row r="2" spans="1:15" ht="18.75" x14ac:dyDescent="0.3">
      <c r="D2" s="26" t="s">
        <v>16</v>
      </c>
      <c r="E2" s="26"/>
      <c r="F2" s="26"/>
      <c r="G2" s="26"/>
      <c r="H2" s="26"/>
      <c r="I2" s="26"/>
      <c r="J2" s="26"/>
    </row>
    <row r="3" spans="1:15" ht="127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11</v>
      </c>
      <c r="F3" s="6" t="s">
        <v>12</v>
      </c>
      <c r="G3" s="6" t="s">
        <v>10</v>
      </c>
      <c r="H3" s="6" t="s">
        <v>13</v>
      </c>
      <c r="I3" s="6" t="s">
        <v>14</v>
      </c>
      <c r="J3" s="6" t="s">
        <v>15</v>
      </c>
      <c r="K3" s="6" t="s">
        <v>4</v>
      </c>
      <c r="L3" s="6" t="s">
        <v>7</v>
      </c>
      <c r="M3" s="7" t="s">
        <v>5</v>
      </c>
      <c r="O3" s="1"/>
    </row>
    <row r="4" spans="1:15" x14ac:dyDescent="0.25">
      <c r="A4" s="14" t="s">
        <v>17</v>
      </c>
      <c r="B4" s="22" t="s">
        <v>19</v>
      </c>
      <c r="C4" s="15">
        <v>3399.37</v>
      </c>
      <c r="D4" s="16" t="s">
        <v>18</v>
      </c>
      <c r="E4" s="17"/>
      <c r="F4" s="17">
        <v>3264.1</v>
      </c>
      <c r="G4" s="17">
        <v>135.27000000000001</v>
      </c>
      <c r="H4" s="17"/>
      <c r="I4" s="17"/>
      <c r="J4" s="17"/>
      <c r="K4" s="17"/>
      <c r="L4" s="13">
        <f t="shared" ref="L4:L26" si="0">SUM(E4:K4)</f>
        <v>3399.37</v>
      </c>
      <c r="M4" s="13">
        <f t="shared" ref="M4:M26" si="1">+C4-L4</f>
        <v>0</v>
      </c>
    </row>
    <row r="5" spans="1:15" x14ac:dyDescent="0.25">
      <c r="A5" s="14" t="s">
        <v>20</v>
      </c>
      <c r="B5" s="14">
        <v>42375</v>
      </c>
      <c r="C5" s="15">
        <v>2726.15</v>
      </c>
      <c r="D5" s="16" t="s">
        <v>27</v>
      </c>
      <c r="E5" s="17"/>
      <c r="F5" s="17">
        <v>2622.54</v>
      </c>
      <c r="G5" s="17">
        <v>103.61</v>
      </c>
      <c r="H5" s="17"/>
      <c r="I5" s="17"/>
      <c r="J5" s="17"/>
      <c r="K5" s="17"/>
      <c r="L5" s="13">
        <f t="shared" si="0"/>
        <v>2726.15</v>
      </c>
      <c r="M5" s="13">
        <f t="shared" si="1"/>
        <v>0</v>
      </c>
    </row>
    <row r="6" spans="1:15" ht="24.75" x14ac:dyDescent="0.25">
      <c r="A6" s="14" t="s">
        <v>21</v>
      </c>
      <c r="B6" s="18" t="s">
        <v>22</v>
      </c>
      <c r="C6" s="15">
        <v>12781.46</v>
      </c>
      <c r="D6" s="16" t="s">
        <v>28</v>
      </c>
      <c r="E6" s="17"/>
      <c r="F6" s="17"/>
      <c r="G6" s="17">
        <v>177.21</v>
      </c>
      <c r="H6" s="17">
        <f>7300+5304.25</f>
        <v>12604.25</v>
      </c>
      <c r="I6" s="17"/>
      <c r="J6" s="17"/>
      <c r="K6" s="17"/>
      <c r="L6" s="13">
        <f t="shared" si="0"/>
        <v>12781.46</v>
      </c>
      <c r="M6" s="13">
        <f t="shared" si="1"/>
        <v>0</v>
      </c>
    </row>
    <row r="7" spans="1:15" ht="30" customHeight="1" x14ac:dyDescent="0.25">
      <c r="A7" s="14" t="s">
        <v>23</v>
      </c>
      <c r="B7" s="18" t="s">
        <v>33</v>
      </c>
      <c r="C7" s="15">
        <v>3364.63</v>
      </c>
      <c r="D7" s="16" t="s">
        <v>29</v>
      </c>
      <c r="E7" s="17"/>
      <c r="F7" s="17"/>
      <c r="G7" s="17">
        <v>135.69999999999999</v>
      </c>
      <c r="H7" s="17">
        <f>251.7+2977.23</f>
        <v>3228.93</v>
      </c>
      <c r="I7" s="17"/>
      <c r="J7" s="17"/>
      <c r="K7" s="17"/>
      <c r="L7" s="13">
        <f t="shared" si="0"/>
        <v>3364.6299999999997</v>
      </c>
      <c r="M7" s="13">
        <f t="shared" si="1"/>
        <v>0</v>
      </c>
    </row>
    <row r="8" spans="1:15" ht="32.25" customHeight="1" x14ac:dyDescent="0.25">
      <c r="A8" s="14" t="s">
        <v>24</v>
      </c>
      <c r="B8" s="18" t="s">
        <v>34</v>
      </c>
      <c r="C8" s="15">
        <v>14047.82</v>
      </c>
      <c r="D8" s="16" t="s">
        <v>30</v>
      </c>
      <c r="E8" s="17">
        <v>7627.23</v>
      </c>
      <c r="F8" s="17"/>
      <c r="G8" s="17">
        <v>637.97</v>
      </c>
      <c r="H8" s="17">
        <v>5150.3500000000004</v>
      </c>
      <c r="I8" s="17"/>
      <c r="J8" s="17"/>
      <c r="K8" s="17">
        <v>632.27</v>
      </c>
      <c r="L8" s="13">
        <f t="shared" si="0"/>
        <v>14047.82</v>
      </c>
      <c r="M8" s="13">
        <f t="shared" si="1"/>
        <v>0</v>
      </c>
    </row>
    <row r="9" spans="1:15" ht="24.75" x14ac:dyDescent="0.25">
      <c r="A9" s="14" t="s">
        <v>25</v>
      </c>
      <c r="B9" s="18" t="s">
        <v>35</v>
      </c>
      <c r="C9" s="15">
        <v>2619.7800000000002</v>
      </c>
      <c r="D9" s="16" t="s">
        <v>31</v>
      </c>
      <c r="E9" s="17"/>
      <c r="F9" s="17"/>
      <c r="G9" s="17">
        <v>83.32</v>
      </c>
      <c r="H9" s="17">
        <v>2536.46</v>
      </c>
      <c r="I9" s="17"/>
      <c r="J9" s="17"/>
      <c r="K9" s="17"/>
      <c r="L9" s="13">
        <f t="shared" si="0"/>
        <v>2619.7800000000002</v>
      </c>
      <c r="M9" s="13">
        <f t="shared" si="1"/>
        <v>0</v>
      </c>
    </row>
    <row r="10" spans="1:15" ht="24.75" x14ac:dyDescent="0.25">
      <c r="A10" s="14" t="s">
        <v>26</v>
      </c>
      <c r="B10" s="18" t="s">
        <v>36</v>
      </c>
      <c r="C10" s="19">
        <v>3014.26</v>
      </c>
      <c r="D10" s="20" t="s">
        <v>32</v>
      </c>
      <c r="E10" s="21"/>
      <c r="F10" s="21">
        <v>2916.89</v>
      </c>
      <c r="G10" s="21">
        <v>97.37</v>
      </c>
      <c r="H10" s="21"/>
      <c r="I10" s="21"/>
      <c r="J10" s="21"/>
      <c r="K10" s="21"/>
      <c r="L10" s="13">
        <f t="shared" si="0"/>
        <v>3014.2599999999998</v>
      </c>
      <c r="M10" s="13">
        <f t="shared" si="1"/>
        <v>0</v>
      </c>
    </row>
    <row r="11" spans="1:15" ht="25.5" customHeight="1" x14ac:dyDescent="0.25">
      <c r="A11" s="14" t="s">
        <v>39</v>
      </c>
      <c r="B11" s="18" t="s">
        <v>40</v>
      </c>
      <c r="C11" s="15">
        <v>8093.31</v>
      </c>
      <c r="D11" s="16" t="s">
        <v>38</v>
      </c>
      <c r="E11" s="17"/>
      <c r="F11" s="17"/>
      <c r="G11" s="17">
        <v>373.55</v>
      </c>
      <c r="H11" s="17">
        <v>7719.76</v>
      </c>
      <c r="I11" s="17"/>
      <c r="J11" s="17"/>
      <c r="K11" s="17"/>
      <c r="L11" s="13">
        <f t="shared" si="0"/>
        <v>8093.31</v>
      </c>
      <c r="M11" s="13">
        <f t="shared" si="1"/>
        <v>0</v>
      </c>
    </row>
    <row r="12" spans="1:15" ht="24.75" x14ac:dyDescent="0.25">
      <c r="A12" s="14" t="s">
        <v>41</v>
      </c>
      <c r="B12" s="18" t="s">
        <v>42</v>
      </c>
      <c r="C12" s="24">
        <v>1475.64</v>
      </c>
      <c r="D12" s="16" t="s">
        <v>37</v>
      </c>
      <c r="E12" s="17"/>
      <c r="F12" s="17"/>
      <c r="G12" s="17">
        <v>63.55</v>
      </c>
      <c r="H12" s="17">
        <f>150.54+1261.55</f>
        <v>1412.09</v>
      </c>
      <c r="I12" s="17"/>
      <c r="J12" s="17"/>
      <c r="K12" s="17"/>
      <c r="L12" s="13">
        <f t="shared" si="0"/>
        <v>1475.6399999999999</v>
      </c>
      <c r="M12" s="13">
        <f t="shared" si="1"/>
        <v>0</v>
      </c>
    </row>
    <row r="13" spans="1:15" ht="32.25" customHeight="1" x14ac:dyDescent="0.25">
      <c r="A13" s="14" t="s">
        <v>43</v>
      </c>
      <c r="B13" s="18" t="s">
        <v>42</v>
      </c>
      <c r="C13" s="24">
        <v>1786.06</v>
      </c>
      <c r="D13" s="16" t="s">
        <v>44</v>
      </c>
      <c r="E13" s="17"/>
      <c r="F13" s="17"/>
      <c r="G13" s="17">
        <v>84.27</v>
      </c>
      <c r="H13" s="17">
        <v>1701.79</v>
      </c>
      <c r="I13" s="17"/>
      <c r="J13" s="17"/>
      <c r="K13" s="17"/>
      <c r="L13" s="13">
        <f t="shared" si="0"/>
        <v>1786.06</v>
      </c>
      <c r="M13" s="13">
        <f t="shared" si="1"/>
        <v>0</v>
      </c>
    </row>
    <row r="14" spans="1:15" x14ac:dyDescent="0.25">
      <c r="A14" s="14" t="s">
        <v>45</v>
      </c>
      <c r="B14" s="18">
        <v>51114.39</v>
      </c>
      <c r="C14" s="24">
        <v>5114.3900000000003</v>
      </c>
      <c r="D14" s="16" t="s">
        <v>46</v>
      </c>
      <c r="E14" s="17"/>
      <c r="F14" s="17"/>
      <c r="G14" s="17">
        <v>209.93</v>
      </c>
      <c r="H14" s="17">
        <f>3001.74+1902.72</f>
        <v>4904.46</v>
      </c>
      <c r="I14" s="17"/>
      <c r="J14" s="17"/>
      <c r="K14" s="17"/>
      <c r="L14" s="13">
        <f t="shared" si="0"/>
        <v>5114.3900000000003</v>
      </c>
      <c r="M14" s="13">
        <f t="shared" si="1"/>
        <v>0</v>
      </c>
    </row>
    <row r="15" spans="1:15" x14ac:dyDescent="0.25">
      <c r="A15" s="23" t="s">
        <v>47</v>
      </c>
      <c r="B15" s="14" t="s">
        <v>48</v>
      </c>
      <c r="C15" s="24">
        <v>1939.41</v>
      </c>
      <c r="D15" s="16" t="s">
        <v>49</v>
      </c>
      <c r="E15" s="17"/>
      <c r="F15" s="17"/>
      <c r="G15" s="17">
        <v>89.09</v>
      </c>
      <c r="H15" s="17">
        <v>1850.32</v>
      </c>
      <c r="I15" s="17"/>
      <c r="J15" s="17"/>
      <c r="K15" s="17"/>
      <c r="L15" s="13">
        <f t="shared" si="0"/>
        <v>1939.4099999999999</v>
      </c>
      <c r="M15" s="13">
        <f t="shared" si="1"/>
        <v>0</v>
      </c>
    </row>
    <row r="16" spans="1:15" ht="36.75" x14ac:dyDescent="0.25">
      <c r="A16" s="14" t="s">
        <v>52</v>
      </c>
      <c r="B16" s="18" t="s">
        <v>50</v>
      </c>
      <c r="C16" s="24">
        <v>1699.96</v>
      </c>
      <c r="D16" s="16" t="s">
        <v>51</v>
      </c>
      <c r="E16" s="17"/>
      <c r="F16" s="17"/>
      <c r="G16" s="17">
        <v>80.89</v>
      </c>
      <c r="H16" s="17">
        <f>1314.57+304.5</f>
        <v>1619.07</v>
      </c>
      <c r="I16" s="17"/>
      <c r="J16" s="17"/>
      <c r="K16" s="17"/>
      <c r="L16" s="13">
        <f t="shared" si="0"/>
        <v>1699.96</v>
      </c>
      <c r="M16" s="13">
        <f t="shared" si="1"/>
        <v>0</v>
      </c>
    </row>
    <row r="17" spans="1:13" ht="35.25" customHeight="1" x14ac:dyDescent="0.25">
      <c r="A17" s="14" t="s">
        <v>53</v>
      </c>
      <c r="B17" s="18" t="s">
        <v>54</v>
      </c>
      <c r="C17" s="24">
        <v>1729.75</v>
      </c>
      <c r="D17" s="16" t="s">
        <v>55</v>
      </c>
      <c r="E17" s="17"/>
      <c r="F17" s="17"/>
      <c r="G17" s="17">
        <v>81.52</v>
      </c>
      <c r="H17" s="17">
        <v>1648.23</v>
      </c>
      <c r="I17" s="17"/>
      <c r="J17" s="17"/>
      <c r="K17" s="17"/>
      <c r="L17" s="13">
        <f t="shared" si="0"/>
        <v>1729.75</v>
      </c>
      <c r="M17" s="13">
        <f t="shared" si="1"/>
        <v>0</v>
      </c>
    </row>
    <row r="18" spans="1:13" ht="41.25" customHeight="1" x14ac:dyDescent="0.25">
      <c r="A18" s="14" t="s">
        <v>56</v>
      </c>
      <c r="B18" s="18" t="s">
        <v>57</v>
      </c>
      <c r="C18" s="24">
        <v>163196.64000000001</v>
      </c>
      <c r="D18" s="16" t="s">
        <v>58</v>
      </c>
      <c r="E18" s="17"/>
      <c r="F18" s="17"/>
      <c r="G18" s="17">
        <v>60.53</v>
      </c>
      <c r="H18" s="17">
        <f>1079.12+900</f>
        <v>1979.12</v>
      </c>
      <c r="I18" s="17">
        <v>77985.72</v>
      </c>
      <c r="J18" s="17">
        <v>38577.68</v>
      </c>
      <c r="K18" s="17">
        <v>44593.59</v>
      </c>
      <c r="L18" s="13">
        <f t="shared" si="0"/>
        <v>163196.63999999998</v>
      </c>
      <c r="M18" s="13">
        <f t="shared" si="1"/>
        <v>0</v>
      </c>
    </row>
    <row r="19" spans="1:13" x14ac:dyDescent="0.25">
      <c r="A19" s="14" t="s">
        <v>59</v>
      </c>
      <c r="B19" s="18"/>
      <c r="C19" s="24">
        <v>2744.3</v>
      </c>
      <c r="D19" s="16" t="s">
        <v>60</v>
      </c>
      <c r="E19" s="17"/>
      <c r="F19" s="17"/>
      <c r="G19" s="17">
        <v>72.02</v>
      </c>
      <c r="H19" s="17">
        <f>376.68+384.56+36.04+1875</f>
        <v>2672.2799999999997</v>
      </c>
      <c r="I19" s="17"/>
      <c r="J19" s="17"/>
      <c r="K19" s="17"/>
      <c r="L19" s="13">
        <f t="shared" si="0"/>
        <v>2744.2999999999997</v>
      </c>
      <c r="M19" s="13">
        <f t="shared" si="1"/>
        <v>0</v>
      </c>
    </row>
    <row r="20" spans="1:13" ht="24.75" x14ac:dyDescent="0.25">
      <c r="A20" s="14" t="s">
        <v>61</v>
      </c>
      <c r="B20" s="18" t="s">
        <v>66</v>
      </c>
      <c r="C20" s="24">
        <v>6019.92</v>
      </c>
      <c r="D20" s="16" t="s">
        <v>62</v>
      </c>
      <c r="E20" s="17"/>
      <c r="F20" s="17"/>
      <c r="G20" s="17">
        <v>56.3</v>
      </c>
      <c r="H20" s="17">
        <f>1287.22+4676.4</f>
        <v>5963.62</v>
      </c>
      <c r="I20" s="17"/>
      <c r="J20" s="17"/>
      <c r="K20" s="17"/>
      <c r="L20" s="13">
        <f t="shared" si="0"/>
        <v>6019.92</v>
      </c>
      <c r="M20" s="13">
        <f t="shared" si="1"/>
        <v>0</v>
      </c>
    </row>
    <row r="21" spans="1:13" ht="24.75" x14ac:dyDescent="0.25">
      <c r="A21" s="14" t="s">
        <v>63</v>
      </c>
      <c r="B21" s="18" t="s">
        <v>65</v>
      </c>
      <c r="C21" s="24">
        <v>1998.4</v>
      </c>
      <c r="D21" s="16" t="s">
        <v>64</v>
      </c>
      <c r="E21" s="17"/>
      <c r="F21" s="17"/>
      <c r="G21" s="17">
        <v>94.84</v>
      </c>
      <c r="H21" s="17">
        <f>797.79+1109.97</f>
        <v>1907.76</v>
      </c>
      <c r="I21" s="17"/>
      <c r="J21" s="17"/>
      <c r="K21" s="17"/>
      <c r="L21" s="13">
        <f t="shared" si="0"/>
        <v>2002.6</v>
      </c>
      <c r="M21" s="13">
        <f t="shared" si="1"/>
        <v>-4.1999999999998181</v>
      </c>
    </row>
    <row r="22" spans="1:13" x14ac:dyDescent="0.25">
      <c r="A22" s="14" t="s">
        <v>67</v>
      </c>
      <c r="B22" s="14">
        <v>42398</v>
      </c>
      <c r="C22" s="24">
        <v>1956.58</v>
      </c>
      <c r="D22" s="16" t="s">
        <v>68</v>
      </c>
      <c r="E22" s="17"/>
      <c r="F22" s="17"/>
      <c r="G22" s="17">
        <v>66.92</v>
      </c>
      <c r="H22" s="17">
        <v>1889.66</v>
      </c>
      <c r="I22" s="17"/>
      <c r="J22" s="17"/>
      <c r="K22" s="17"/>
      <c r="L22" s="13">
        <f t="shared" si="0"/>
        <v>1956.5800000000002</v>
      </c>
      <c r="M22" s="13">
        <f t="shared" si="1"/>
        <v>0</v>
      </c>
    </row>
    <row r="23" spans="1:13" ht="36.75" x14ac:dyDescent="0.25">
      <c r="A23" s="14" t="s">
        <v>69</v>
      </c>
      <c r="B23" s="18" t="s">
        <v>70</v>
      </c>
      <c r="C23" s="24">
        <v>4192.62</v>
      </c>
      <c r="D23" s="16" t="s">
        <v>71</v>
      </c>
      <c r="E23" s="17"/>
      <c r="F23" s="17"/>
      <c r="G23" s="17">
        <v>105.96</v>
      </c>
      <c r="H23" s="17">
        <f>72.38+2460+1554.28</f>
        <v>4086.66</v>
      </c>
      <c r="I23" s="17"/>
      <c r="J23" s="17"/>
      <c r="K23" s="17"/>
      <c r="L23" s="13">
        <f t="shared" si="0"/>
        <v>4192.62</v>
      </c>
      <c r="M23" s="13">
        <f t="shared" si="1"/>
        <v>0</v>
      </c>
    </row>
    <row r="24" spans="1:13" x14ac:dyDescent="0.25">
      <c r="A24" s="14"/>
      <c r="B24" s="14"/>
      <c r="C24" s="24"/>
      <c r="D24" s="16"/>
      <c r="E24" s="17"/>
      <c r="F24" s="17"/>
      <c r="G24" s="17"/>
      <c r="H24" s="17"/>
      <c r="I24" s="17"/>
      <c r="J24" s="17"/>
      <c r="K24" s="17"/>
      <c r="L24" s="13">
        <f t="shared" si="0"/>
        <v>0</v>
      </c>
      <c r="M24" s="13">
        <f t="shared" si="1"/>
        <v>0</v>
      </c>
    </row>
    <row r="25" spans="1:13" x14ac:dyDescent="0.25">
      <c r="A25" s="14"/>
      <c r="B25" s="14"/>
      <c r="C25" s="24"/>
      <c r="D25" s="16"/>
      <c r="E25" s="17"/>
      <c r="F25" s="17"/>
      <c r="G25" s="17"/>
      <c r="H25" s="17"/>
      <c r="I25" s="17"/>
      <c r="J25" s="17"/>
      <c r="K25" s="17"/>
      <c r="L25" s="13">
        <f t="shared" si="0"/>
        <v>0</v>
      </c>
      <c r="M25" s="13">
        <f t="shared" si="1"/>
        <v>0</v>
      </c>
    </row>
    <row r="26" spans="1:13" x14ac:dyDescent="0.25">
      <c r="A26" s="14"/>
      <c r="B26" s="14"/>
      <c r="C26" s="24">
        <f>SUM(C4:C25)</f>
        <v>243900.44999999998</v>
      </c>
      <c r="D26" s="16"/>
      <c r="E26" s="17">
        <f t="shared" ref="E26:K26" si="2">SUM(E4:E25)</f>
        <v>7627.23</v>
      </c>
      <c r="F26" s="17">
        <f t="shared" si="2"/>
        <v>8803.5299999999988</v>
      </c>
      <c r="G26" s="17">
        <f t="shared" si="2"/>
        <v>2809.82</v>
      </c>
      <c r="H26" s="17">
        <f t="shared" si="2"/>
        <v>62874.810000000012</v>
      </c>
      <c r="I26" s="17">
        <f t="shared" si="2"/>
        <v>77985.72</v>
      </c>
      <c r="J26" s="17">
        <f t="shared" si="2"/>
        <v>38577.68</v>
      </c>
      <c r="K26" s="17">
        <f t="shared" si="2"/>
        <v>45225.859999999993</v>
      </c>
      <c r="L26" s="13">
        <f t="shared" si="0"/>
        <v>243904.65</v>
      </c>
      <c r="M26" s="13">
        <f t="shared" si="1"/>
        <v>-4.2000000000116415</v>
      </c>
    </row>
    <row r="27" spans="1:13" x14ac:dyDescent="0.25">
      <c r="A27" s="8"/>
      <c r="B27" s="9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8"/>
      <c r="B28" s="9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8"/>
      <c r="B29" s="9" t="s">
        <v>72</v>
      </c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5"/>
    </row>
    <row r="32" spans="1:13" x14ac:dyDescent="0.25">
      <c r="A32" s="2"/>
      <c r="B32" s="2" t="s">
        <v>9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5"/>
    </row>
    <row r="33" spans="2:13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5"/>
    </row>
    <row r="34" spans="2:13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5"/>
    </row>
    <row r="35" spans="2:13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4"/>
      <c r="M35" s="5"/>
    </row>
    <row r="36" spans="2:13" x14ac:dyDescent="0.25">
      <c r="B36" s="2" t="s">
        <v>6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5"/>
    </row>
    <row r="37" spans="2:13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5"/>
    </row>
    <row r="38" spans="2:13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5"/>
    </row>
    <row r="39" spans="2:13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4"/>
      <c r="M39" s="5"/>
    </row>
    <row r="40" spans="2:13" x14ac:dyDescent="0.25">
      <c r="B40" s="2"/>
      <c r="D40" s="3"/>
      <c r="L40" s="4"/>
      <c r="M40" s="5"/>
    </row>
    <row r="41" spans="2:13" x14ac:dyDescent="0.25">
      <c r="B41" s="2"/>
      <c r="D41" s="3"/>
      <c r="L41" s="4"/>
      <c r="M41" s="5"/>
    </row>
    <row r="42" spans="2:13" x14ac:dyDescent="0.25">
      <c r="B42" s="2"/>
      <c r="D42" s="3"/>
      <c r="L42" s="4"/>
      <c r="M42" s="5"/>
    </row>
    <row r="43" spans="2:13" x14ac:dyDescent="0.25">
      <c r="B43" s="2"/>
      <c r="D43" s="3"/>
      <c r="L43" s="4"/>
      <c r="M43" s="5"/>
    </row>
    <row r="44" spans="2:13" x14ac:dyDescent="0.25">
      <c r="B44" s="2"/>
      <c r="D44" s="3"/>
      <c r="L44" s="4"/>
      <c r="M44" s="5"/>
    </row>
    <row r="45" spans="2:13" x14ac:dyDescent="0.25">
      <c r="B45" s="2"/>
      <c r="D45" s="3"/>
      <c r="L45" s="4"/>
      <c r="M45" s="5"/>
    </row>
    <row r="46" spans="2:13" x14ac:dyDescent="0.25">
      <c r="B46" s="2"/>
      <c r="D46" s="3"/>
      <c r="L46" s="4"/>
      <c r="M46" s="5"/>
    </row>
    <row r="47" spans="2:13" x14ac:dyDescent="0.25">
      <c r="B47" s="2"/>
      <c r="D47" s="3"/>
      <c r="L47" s="4"/>
      <c r="M47" s="5"/>
    </row>
    <row r="48" spans="2:13" x14ac:dyDescent="0.25">
      <c r="B48" s="2"/>
      <c r="D48" s="3"/>
      <c r="L48" s="4"/>
      <c r="M48" s="5"/>
    </row>
    <row r="49" spans="2:13" x14ac:dyDescent="0.25">
      <c r="B49" s="2"/>
      <c r="D49" s="3"/>
      <c r="L49" s="4"/>
      <c r="M49" s="5"/>
    </row>
    <row r="50" spans="2:13" x14ac:dyDescent="0.25">
      <c r="B50" s="2"/>
      <c r="D50" s="3"/>
      <c r="L50" s="4"/>
      <c r="M50" s="5"/>
    </row>
    <row r="51" spans="2:13" x14ac:dyDescent="0.25">
      <c r="B51" s="2"/>
      <c r="D51" s="3"/>
      <c r="L51" s="4"/>
      <c r="M51" s="5"/>
    </row>
    <row r="52" spans="2:13" x14ac:dyDescent="0.25">
      <c r="B52" s="2"/>
      <c r="D52" s="3"/>
    </row>
    <row r="53" spans="2:13" x14ac:dyDescent="0.25">
      <c r="B53" s="2"/>
      <c r="D53" s="3"/>
    </row>
  </sheetData>
  <mergeCells count="2">
    <mergeCell ref="C1:K1"/>
    <mergeCell ref="D2:J2"/>
  </mergeCells>
  <pageMargins left="0.70866141732283472" right="0.44133858267716541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2016-08-20T23:31:33Z</cp:lastPrinted>
  <dcterms:created xsi:type="dcterms:W3CDTF">2014-06-28T17:23:55Z</dcterms:created>
  <dcterms:modified xsi:type="dcterms:W3CDTF">2018-01-23T14:18:51Z</dcterms:modified>
</cp:coreProperties>
</file>