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535" windowHeight="11055" firstSheet="1" activeTab="1"/>
  </bookViews>
  <sheets>
    <sheet name="- AYUDA -" sheetId="5" state="hidden" r:id="rId1"/>
    <sheet name="Tabla de Ingresos" sheetId="7" r:id="rId2"/>
    <sheet name="Ingresos JN" sheetId="8" state="hidden" r:id="rId3"/>
    <sheet name="Detalle Ingresos" sheetId="1" r:id="rId4"/>
    <sheet name="Auxiliar" sheetId="6" state="hidden" r:id="rId5"/>
    <sheet name="Reporte Trimestral" sheetId="2" r:id="rId6"/>
  </sheets>
  <externalReferences>
    <externalReference r:id="rId7"/>
    <externalReference r:id="rId8"/>
    <externalReference r:id="rId9"/>
  </externalReferences>
  <definedNames>
    <definedName name="Comprobantes">'[1]Tabla de Comprobantes'!$A$3:$A$65</definedName>
    <definedName name="Costo">OFFSET([2]!Tabla1[[#Headers],[Costo Total]],1,,COUNTIF([2]!Tabla1[Costo Total],"&lt;&gt;0"))</definedName>
    <definedName name="Feriados">[3]Feriados!$B$6:$C$28</definedName>
    <definedName name="Ingreso">OFFSET([2]!Tabla1[[#Headers],[Ingreso Total]],1,,COUNTIF([2]!Tabla1[Ingreso Total],"&lt;&gt;0"))</definedName>
    <definedName name="PC">'[1]Tabla de Comprobantes'!$E$3:$E$14</definedName>
    <definedName name="Resultado_">OFFSET([2]!Tabla1[[#Headers],[Resultado]],1,,COUNTIF([2]!Tabla1[Resultado],"&lt;&gt;0"))</definedName>
    <definedName name="Servicio">OFFSET([2]!Tabla1[[#Headers],[Servicio ]],1,,COUNTA([2]!Tabla1[[Servicio ]])-COUNTIF([2]!Tabla1[[Servicio ]],"")-1)</definedName>
    <definedName name="_xlnm.Print_Titles" localSheetId="2">'Ingresos JN'!$1:$5</definedName>
    <definedName name="_xlnm.Print_Titles" localSheetId="1">'Tabla de Ingresos'!$1:$4</definedName>
  </definedNames>
  <calcPr calcId="162913" iterate="1"/>
  <pivotCaches>
    <pivotCache cacheId="0" r:id="rId10"/>
  </pivotCaches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B94" i="7" l="1"/>
  <c r="C144" i="1" l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16" i="1"/>
  <c r="C114" i="1"/>
  <c r="C115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83" i="1" l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25" i="1"/>
  <c r="C75" i="1"/>
  <c r="C76" i="1"/>
  <c r="C77" i="1"/>
  <c r="C78" i="1"/>
  <c r="C79" i="1"/>
  <c r="C80" i="1"/>
  <c r="C81" i="1"/>
  <c r="C82" i="1"/>
  <c r="C74" i="1" l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E19" i="1" l="1"/>
  <c r="E194" i="1" s="1"/>
  <c r="K5" i="1" l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 l="1"/>
  <c r="I16" i="1"/>
  <c r="I14" i="1" l="1"/>
  <c r="I15" i="1"/>
  <c r="I12" i="1"/>
  <c r="I13" i="1"/>
  <c r="I11" i="1"/>
  <c r="I10" i="1"/>
  <c r="I9" i="1" l="1"/>
  <c r="I8" i="1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B21" i="6"/>
  <c r="G20" i="6"/>
  <c r="B20" i="6"/>
  <c r="G19" i="6"/>
  <c r="B19" i="6"/>
  <c r="G18" i="6"/>
  <c r="B18" i="6"/>
  <c r="G17" i="6"/>
  <c r="B17" i="6"/>
  <c r="G16" i="6"/>
  <c r="B16" i="6"/>
  <c r="G15" i="6"/>
  <c r="B15" i="6"/>
  <c r="G14" i="6"/>
  <c r="B14" i="6"/>
  <c r="G13" i="6"/>
  <c r="B13" i="6"/>
  <c r="G12" i="6"/>
  <c r="B12" i="6"/>
  <c r="G11" i="6"/>
  <c r="B11" i="6"/>
  <c r="G10" i="6"/>
  <c r="B10" i="6"/>
  <c r="G9" i="6"/>
  <c r="B9" i="6"/>
  <c r="G8" i="6"/>
  <c r="B8" i="6"/>
  <c r="G7" i="6"/>
  <c r="B7" i="6"/>
  <c r="B6" i="6"/>
  <c r="B5" i="6"/>
  <c r="B4" i="6"/>
  <c r="B3" i="6"/>
  <c r="F9" i="2" l="1"/>
  <c r="E9" i="2"/>
  <c r="G9" i="2"/>
  <c r="N9" i="2"/>
  <c r="H9" i="2"/>
  <c r="M9" i="2"/>
  <c r="K9" i="2"/>
  <c r="D9" i="2"/>
  <c r="C9" i="2"/>
  <c r="I9" i="2"/>
  <c r="L9" i="2"/>
  <c r="J9" i="2"/>
  <c r="E5" i="1"/>
  <c r="D8" i="2" l="1"/>
  <c r="E8" i="2"/>
  <c r="M8" i="2"/>
  <c r="I8" i="2"/>
  <c r="L8" i="2"/>
  <c r="F8" i="2"/>
  <c r="N8" i="2"/>
  <c r="H8" i="2"/>
  <c r="J8" i="2"/>
  <c r="G8" i="2"/>
  <c r="C8" i="2"/>
  <c r="C11" i="2" s="1"/>
  <c r="C13" i="2" s="1"/>
  <c r="K8" i="2"/>
  <c r="M11" i="2" l="1"/>
  <c r="G11" i="2"/>
  <c r="K11" i="2"/>
  <c r="J11" i="2"/>
  <c r="I11" i="2"/>
  <c r="H11" i="2"/>
  <c r="F11" i="2"/>
  <c r="E11" i="2"/>
  <c r="N11" i="2"/>
  <c r="L11" i="2"/>
  <c r="D11" i="2"/>
  <c r="D13" i="2" s="1"/>
  <c r="E13" i="2" l="1"/>
  <c r="F13" i="2" s="1"/>
  <c r="G13" i="2" s="1"/>
  <c r="H13" i="2" s="1"/>
  <c r="I13" i="2" s="1"/>
  <c r="J13" i="2" s="1"/>
  <c r="K13" i="2" s="1"/>
  <c r="L13" i="2" s="1"/>
  <c r="M13" i="2" s="1"/>
  <c r="N13" i="2" s="1"/>
</calcChain>
</file>

<file path=xl/sharedStrings.xml><?xml version="1.0" encoding="utf-8"?>
<sst xmlns="http://schemas.openxmlformats.org/spreadsheetml/2006/main" count="498" uniqueCount="109">
  <si>
    <t>Sueldo</t>
  </si>
  <si>
    <t>Ingresos</t>
  </si>
  <si>
    <t>Egresos</t>
  </si>
  <si>
    <t>Resultado Mensual</t>
  </si>
  <si>
    <t>FECHA</t>
  </si>
  <si>
    <t>MES</t>
  </si>
  <si>
    <t>MONTO</t>
  </si>
  <si>
    <t>DESCRIPCIÓN</t>
  </si>
  <si>
    <t>INGRESOS:</t>
  </si>
  <si>
    <t>EGRESOS: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</si>
  <si>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</si>
  <si>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</si>
  <si>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</si>
  <si>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</si>
  <si>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</si>
  <si>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</si>
  <si>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</si>
  <si>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</si>
  <si>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</si>
  <si>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</si>
  <si>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</si>
  <si>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</si>
  <si>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Ayuda</t>
  </si>
  <si>
    <t>Alquiler</t>
  </si>
  <si>
    <t>Supermercado</t>
  </si>
  <si>
    <t>Saldo acumulado</t>
  </si>
  <si>
    <t>Resultado por mes</t>
  </si>
  <si>
    <t>enero</t>
  </si>
  <si>
    <t>Vencimiento Plazo fijo</t>
  </si>
  <si>
    <t>Gastos comunes</t>
  </si>
  <si>
    <t>Venta sillón</t>
  </si>
  <si>
    <t>Internet</t>
  </si>
  <si>
    <t>Cobro indemización</t>
  </si>
  <si>
    <t>Dividendos</t>
  </si>
  <si>
    <t>Venta Cama elástica</t>
  </si>
  <si>
    <t>Cine</t>
  </si>
  <si>
    <t>Pago tarjeta de crédito</t>
  </si>
  <si>
    <t>Gas</t>
  </si>
  <si>
    <t>Luz</t>
  </si>
  <si>
    <t>Aguinado</t>
  </si>
  <si>
    <t>Compra cocina nueva</t>
  </si>
  <si>
    <t>Compra mueble</t>
  </si>
  <si>
    <t>Compra Celular</t>
  </si>
  <si>
    <t>Gastos recreativos</t>
  </si>
  <si>
    <t>Capacitación BI</t>
  </si>
  <si>
    <t>Transporte</t>
  </si>
  <si>
    <t>Compra Laptop</t>
  </si>
  <si>
    <t>Gastos vacaciones</t>
  </si>
  <si>
    <t>Compra laptop</t>
  </si>
  <si>
    <t>Aperturas de Negocio</t>
  </si>
  <si>
    <t>Adición por abarroteria</t>
  </si>
  <si>
    <t>Adición de rótulo</t>
  </si>
  <si>
    <t>Retiro de publicidad</t>
  </si>
  <si>
    <t>Cierre de negocio</t>
  </si>
  <si>
    <t>Traspasos de negocio</t>
  </si>
  <si>
    <t>Licencia de bedidas alcoholicas</t>
  </si>
  <si>
    <t>Licencia de funcionamiento</t>
  </si>
  <si>
    <t>Licencia de Venta y consumo de cerveza</t>
  </si>
  <si>
    <t>Constancias de negocio</t>
  </si>
  <si>
    <t>Traspasos Inversiones Robles</t>
  </si>
  <si>
    <t>Desmembración de Inmueble</t>
  </si>
  <si>
    <t>Inscripción de Inmueble</t>
  </si>
  <si>
    <t>Traspaso de inmueble</t>
  </si>
  <si>
    <t>Adición de servicio</t>
  </si>
  <si>
    <t>Multa desmembración de inmueble</t>
  </si>
  <si>
    <t>Multa inscripción de inmueble</t>
  </si>
  <si>
    <t>Multa traspaso de inmueble</t>
  </si>
  <si>
    <t>Constancias de inmueble</t>
  </si>
  <si>
    <t>Total general</t>
  </si>
  <si>
    <t>febrero</t>
  </si>
  <si>
    <t>marzo</t>
  </si>
  <si>
    <t>abril</t>
  </si>
  <si>
    <t>mayo</t>
  </si>
  <si>
    <t>junio</t>
  </si>
  <si>
    <t/>
  </si>
  <si>
    <t>Servicios Catastro y Registro Tributario</t>
  </si>
  <si>
    <t>Total</t>
  </si>
  <si>
    <t>Traspaso y desmembración de inmueble</t>
  </si>
  <si>
    <t>Multa traspaso y desmembración de inmueble</t>
  </si>
  <si>
    <t>Multa por inscripción de inmueble</t>
  </si>
  <si>
    <t>Registro de inmueble</t>
  </si>
  <si>
    <t>Multa por registro de inmueble</t>
  </si>
  <si>
    <t>Registro y desmembración inmueble</t>
  </si>
  <si>
    <t>Multa por registro y desmembración de inmueble</t>
  </si>
  <si>
    <t>Registro traspaso de inmueble</t>
  </si>
  <si>
    <t>Multa por traspaso de inmueble</t>
  </si>
  <si>
    <t>Traspaso e inscripción de inmueble</t>
  </si>
  <si>
    <t>Multa por traspaso e inscripción de inmueble</t>
  </si>
  <si>
    <t>INGRESO</t>
  </si>
  <si>
    <t>SEMANA</t>
  </si>
  <si>
    <t>SEMANA 1</t>
  </si>
  <si>
    <t>SEMANA 4</t>
  </si>
  <si>
    <t>SEMANA 2</t>
  </si>
  <si>
    <t>SEMANA 5</t>
  </si>
  <si>
    <t>SEMANA 3</t>
  </si>
  <si>
    <t>REPORTE DE INGRESOS CATASTRO Y REGISTRO TRIBUTARIO 2022</t>
  </si>
  <si>
    <t>TOTAL GENERAL</t>
  </si>
  <si>
    <t>(en blanco)</t>
  </si>
  <si>
    <t>CANTIDAD</t>
  </si>
  <si>
    <t>Cant.</t>
  </si>
  <si>
    <t>Total enero</t>
  </si>
  <si>
    <t>Total febrero</t>
  </si>
  <si>
    <t>Total marzo</t>
  </si>
  <si>
    <t>Total abril</t>
  </si>
  <si>
    <t>Total mayo</t>
  </si>
  <si>
    <t>Total junio</t>
  </si>
  <si>
    <t xml:space="preserve">Total </t>
  </si>
  <si>
    <t>ABRIL - MAYO - JUNIO</t>
  </si>
  <si>
    <t>REPORTE DE INGRESOS Y TRAMITES CATASTRO Y REGISTRO TRIBUTARIO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</si>
</sst>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_-* #,##0.00\ &quot;€&quot;_-;\-* #,##0.00\ &quot;€&quot;_-;_-* &quot;-&quot;??\ &quot;€&quot;_-;_-@_-"/>
    <numFmt numFmtId="166" formatCode="d\-m\-yy;@"/>
    <numFmt numFmtId="167" formatCode="&quot;$&quot;#,##0.00"/>
    <numFmt numFmtId="168" formatCode="&quot;$&quot;\ #,##0.00"/>
  </numFmts>
  <fonts count="3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indexed="9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4"/>
      <color indexed="9"/>
      <name val="Calibri"/>
      <family val="2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</font>
    <font>
      <i/>
      <sz val="14"/>
      <name val="Calibri"/>
      <family val="2"/>
    </font>
    <font>
      <sz val="12"/>
      <color rgb="FF00B050"/>
      <name val="Calibri"/>
      <family val="2"/>
    </font>
    <font>
      <sz val="12"/>
      <color theme="4"/>
      <name val="Calibri"/>
      <family val="2"/>
    </font>
    <font>
      <sz val="14"/>
      <color theme="1" tint="0.34998626667073579"/>
      <name val="Calibri"/>
      <family val="2"/>
      <scheme val="minor"/>
    </font>
    <font>
      <b/>
      <sz val="13"/>
      <color rgb="FF8745EC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9"/>
      <name val="Calibri"/>
      <family val="2"/>
    </font>
    <font>
      <i/>
      <sz val="16"/>
      <color theme="0" tint="-0.499984740745262"/>
      <name val="Calibri"/>
      <family val="2"/>
      <scheme val="minor"/>
    </font>
    <font>
      <i/>
      <sz val="16"/>
      <color theme="1" tint="0.34998626667073579"/>
      <name val="Calibri"/>
      <family val="2"/>
      <scheme val="minor"/>
    </font>
    <font>
      <sz val="14"/>
      <color rgb="FF00B050"/>
      <name val="Calibri"/>
      <family val="2"/>
      <scheme val="minor"/>
    </font>
    <font>
      <sz val="14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 tint="0.249977111117893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.5"/>
      <color rgb="FF555555"/>
      <name val="Arial"/>
      <family val="2"/>
    </font>
    <font>
      <sz val="14"/>
      <color theme="1" tint="0.34998626667073579"/>
      <name val="Calibri"/>
      <scheme val="minor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i/>
      <sz val="14"/>
      <color theme="3"/>
      <name val="Calibri"/>
      <family val="2"/>
      <scheme val="minor"/>
    </font>
    <font>
      <sz val="12"/>
      <color theme="3"/>
      <name val="Calibri"/>
      <family val="2"/>
    </font>
    <font>
      <b/>
      <i/>
      <sz val="14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3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3FF"/>
        <bgColor indexed="64"/>
      </patternFill>
    </fill>
    <fill>
      <patternFill patternType="solid">
        <fgColor rgb="FF8745E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slantDashDot">
        <color theme="0" tint="-4.9989318521683403E-2"/>
      </left>
      <right style="slantDashDot">
        <color theme="0" tint="-4.9989318521683403E-2"/>
      </right>
      <top style="slantDashDot">
        <color theme="0" tint="-4.9989318521683403E-2"/>
      </top>
      <bottom style="slantDashDot">
        <color theme="0" tint="-4.9989318521683403E-2"/>
      </bottom>
      <diagonal/>
    </border>
    <border>
      <left style="slantDashDot">
        <color theme="0"/>
      </left>
      <right style="slantDashDot">
        <color theme="0"/>
      </right>
      <top style="slantDashDot">
        <color theme="0"/>
      </top>
      <bottom style="slantDashDot">
        <color theme="0"/>
      </bottom>
      <diagonal/>
    </border>
    <border>
      <left/>
      <right style="slantDashDot">
        <color theme="0" tint="-4.9989318521683403E-2"/>
      </right>
      <top style="slantDashDot">
        <color theme="0" tint="-4.9989318521683403E-2"/>
      </top>
      <bottom style="slantDashDot">
        <color theme="0" tint="-4.9989318521683403E-2"/>
      </bottom>
      <diagonal/>
    </border>
    <border>
      <left style="slantDashDot">
        <color theme="0" tint="-4.9989318521683403E-2"/>
      </left>
      <right/>
      <top/>
      <bottom style="slantDashDot">
        <color theme="0" tint="-4.9989318521683403E-2"/>
      </bottom>
      <diagonal/>
    </border>
    <border>
      <left style="slantDashDot">
        <color theme="0"/>
      </left>
      <right style="slantDashDot">
        <color theme="0"/>
      </right>
      <top/>
      <bottom style="slantDashDot">
        <color theme="0"/>
      </bottom>
      <diagonal/>
    </border>
    <border>
      <left/>
      <right style="slantDashDot">
        <color theme="0" tint="-4.9989318521683403E-2"/>
      </right>
      <top/>
      <bottom style="slantDashDot">
        <color theme="0" tint="-4.9989318521683403E-2"/>
      </bottom>
      <diagonal/>
    </border>
    <border>
      <left style="slantDashDot">
        <color theme="0" tint="-4.9989318521683403E-2"/>
      </left>
      <right style="slantDashDot">
        <color theme="0" tint="-4.9989318521683403E-2"/>
      </right>
      <top/>
      <bottom style="slantDashDot">
        <color theme="0" tint="-4.9989318521683403E-2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slantDashDot">
        <color theme="0" tint="-4.9989318521683403E-2"/>
      </left>
      <right/>
      <top/>
      <bottom/>
      <diagonal/>
    </border>
    <border>
      <left style="slantDashDot">
        <color theme="0"/>
      </left>
      <right style="slantDashDot">
        <color theme="0"/>
      </right>
      <top/>
      <bottom/>
      <diagonal/>
    </border>
    <border>
      <left/>
      <right style="slantDashDot">
        <color theme="0" tint="-4.9989318521683403E-2"/>
      </right>
      <top/>
      <bottom/>
      <diagonal/>
    </border>
    <border>
      <left style="slantDashDot">
        <color theme="0" tint="-4.9989318521683403E-2"/>
      </left>
      <right style="slantDashDot">
        <color theme="0" tint="-4.9989318521683403E-2"/>
      </right>
      <top/>
      <bottom/>
      <diagonal/>
    </border>
    <border>
      <left style="slantDashDot">
        <color theme="0"/>
      </left>
      <right style="slantDashDot">
        <color theme="0"/>
      </right>
      <top style="slantDashDot">
        <color theme="0"/>
      </top>
      <bottom/>
      <diagonal/>
    </border>
    <border>
      <left style="slantDashDot">
        <color theme="0" tint="-4.9989318521683403E-2"/>
      </left>
      <right/>
      <top style="slantDashDot">
        <color theme="0" tint="-4.9989318521683403E-2"/>
      </top>
      <bottom style="slantDashDot">
        <color theme="0" tint="-4.9989318521683403E-2"/>
      </bottom>
      <diagonal/>
    </border>
    <border>
      <left style="slantDashDot">
        <color theme="0" tint="-4.9989318521683403E-2"/>
      </left>
      <right/>
      <top style="slantDashDot">
        <color theme="0" tint="-4.9989318521683403E-2"/>
      </top>
      <bottom/>
      <diagonal/>
    </border>
    <border>
      <left/>
      <right style="slantDashDot">
        <color theme="0" tint="-4.9989318521683403E-2"/>
      </right>
      <top style="slantDashDot">
        <color theme="0" tint="-4.9989318521683403E-2"/>
      </top>
      <bottom/>
      <diagonal/>
    </border>
    <border>
      <left style="slantDashDot">
        <color theme="0" tint="-4.9989318521683403E-2"/>
      </left>
      <right style="slantDashDot">
        <color theme="0" tint="-4.9989318521683403E-2"/>
      </right>
      <top style="slantDashDot">
        <color theme="0" tint="-4.9989318521683403E-2"/>
      </top>
      <bottom/>
      <diagonal/>
    </border>
    <border>
      <left/>
      <right/>
      <top/>
      <bottom style="medium">
        <color theme="0" tint="-4.9989318521683403E-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0" fontId="5" fillId="0" borderId="0"/>
    <xf numFmtId="0" fontId="24" fillId="0" borderId="0"/>
  </cellStyleXfs>
  <cellXfs count="134">
    <xf numFmtId="0" fontId="0" fillId="0" borderId="0" xfId="0"/>
    <xf numFmtId="0" fontId="3" fillId="0" borderId="0" xfId="0" applyFont="1"/>
    <xf numFmtId="167" fontId="0" fillId="0" borderId="0" xfId="0" applyNumberFormat="1" applyProtection="1">
      <protection locked="0"/>
    </xf>
    <xf numFmtId="167" fontId="0" fillId="0" borderId="0" xfId="0" applyNumberFormat="1"/>
    <xf numFmtId="166" fontId="0" fillId="0" borderId="0" xfId="0" applyNumberFormat="1" applyProtection="1">
      <protection locked="0"/>
    </xf>
    <xf numFmtId="0" fontId="0" fillId="0" borderId="0" xfId="0" applyProtection="1">
      <protection locked="0"/>
    </xf>
    <xf numFmtId="167" fontId="5" fillId="0" borderId="0" xfId="2" applyNumberFormat="1" applyFont="1" applyFill="1" applyBorder="1" applyProtection="1">
      <protection locked="0"/>
    </xf>
    <xf numFmtId="4" fontId="1" fillId="0" borderId="0" xfId="0" applyNumberFormat="1" applyFont="1" applyAlignment="1">
      <alignment horizontal="center" vertical="top" textRotation="180"/>
    </xf>
    <xf numFmtId="0" fontId="2" fillId="0" borderId="0" xfId="0" applyFont="1"/>
    <xf numFmtId="166" fontId="0" fillId="0" borderId="0" xfId="0" applyNumberFormat="1"/>
    <xf numFmtId="14" fontId="0" fillId="0" borderId="0" xfId="0" applyNumberFormat="1"/>
    <xf numFmtId="167" fontId="5" fillId="0" borderId="0" xfId="2" applyNumberFormat="1" applyFont="1" applyFill="1" applyBorder="1" applyProtection="1"/>
    <xf numFmtId="0" fontId="8" fillId="0" borderId="0" xfId="0" applyFont="1"/>
    <xf numFmtId="4" fontId="9" fillId="0" borderId="0" xfId="0" applyNumberFormat="1" applyFont="1" applyAlignment="1">
      <alignment horizontal="center" vertical="top" textRotation="180"/>
    </xf>
    <xf numFmtId="0" fontId="10" fillId="0" borderId="0" xfId="0" applyFont="1"/>
    <xf numFmtId="0" fontId="7" fillId="0" borderId="0" xfId="0" applyFont="1"/>
    <xf numFmtId="168" fontId="0" fillId="0" borderId="0" xfId="0" applyNumberFormat="1"/>
    <xf numFmtId="0" fontId="12" fillId="0" borderId="0" xfId="0" applyFont="1" applyAlignment="1" applyProtection="1">
      <alignment horizontal="right" wrapText="1"/>
      <protection locked="0"/>
    </xf>
    <xf numFmtId="0" fontId="10" fillId="2" borderId="0" xfId="0" applyFont="1" applyFill="1"/>
    <xf numFmtId="167" fontId="9" fillId="0" borderId="0" xfId="0" applyNumberFormat="1" applyFont="1" applyAlignment="1">
      <alignment horizontal="center" vertical="top"/>
    </xf>
    <xf numFmtId="168" fontId="15" fillId="2" borderId="0" xfId="0" applyNumberFormat="1" applyFont="1" applyFill="1" applyAlignment="1">
      <alignment horizontal="center"/>
    </xf>
    <xf numFmtId="0" fontId="5" fillId="0" borderId="0" xfId="3"/>
    <xf numFmtId="14" fontId="16" fillId="0" borderId="4" xfId="0" applyNumberFormat="1" applyFont="1" applyBorder="1" applyAlignment="1">
      <alignment horizontal="left" vertical="center" indent="1"/>
    </xf>
    <xf numFmtId="0" fontId="16" fillId="3" borderId="5" xfId="0" applyFont="1" applyFill="1" applyBorder="1" applyAlignment="1">
      <alignment horizontal="left" vertical="center" indent="1"/>
    </xf>
    <xf numFmtId="0" fontId="16" fillId="0" borderId="6" xfId="0" applyFont="1" applyBorder="1" applyAlignment="1">
      <alignment horizontal="left" vertical="center" indent="1"/>
    </xf>
    <xf numFmtId="168" fontId="16" fillId="0" borderId="7" xfId="0" applyNumberFormat="1" applyFont="1" applyBorder="1" applyAlignment="1">
      <alignment horizontal="center" vertical="center"/>
    </xf>
    <xf numFmtId="168" fontId="16" fillId="0" borderId="1" xfId="0" applyNumberFormat="1" applyFont="1" applyBorder="1" applyAlignment="1">
      <alignment horizontal="center" vertical="center"/>
    </xf>
    <xf numFmtId="0" fontId="13" fillId="2" borderId="0" xfId="1" applyFont="1" applyFill="1" applyBorder="1" applyAlignment="1" applyProtection="1">
      <alignment vertical="center"/>
    </xf>
    <xf numFmtId="0" fontId="18" fillId="0" borderId="0" xfId="0" applyFont="1"/>
    <xf numFmtId="0" fontId="19" fillId="2" borderId="0" xfId="0" applyFont="1" applyFill="1"/>
    <xf numFmtId="0" fontId="0" fillId="5" borderId="0" xfId="0" applyFill="1"/>
    <xf numFmtId="0" fontId="20" fillId="0" borderId="0" xfId="0" applyFont="1" applyAlignment="1">
      <alignment vertical="top"/>
    </xf>
    <xf numFmtId="0" fontId="11" fillId="0" borderId="0" xfId="0" applyFont="1"/>
    <xf numFmtId="0" fontId="22" fillId="0" borderId="0" xfId="0" applyFont="1"/>
    <xf numFmtId="0" fontId="23" fillId="0" borderId="0" xfId="0" applyFont="1"/>
    <xf numFmtId="0" fontId="24" fillId="0" borderId="0" xfId="4"/>
    <xf numFmtId="0" fontId="25" fillId="0" borderId="0" xfId="4" applyFont="1" applyAlignment="1">
      <alignment vertical="top"/>
    </xf>
    <xf numFmtId="0" fontId="25" fillId="0" borderId="0" xfId="4" applyFont="1" applyAlignment="1">
      <alignment vertical="center"/>
    </xf>
    <xf numFmtId="168" fontId="26" fillId="0" borderId="1" xfId="0" applyNumberFormat="1" applyFont="1" applyBorder="1" applyAlignment="1">
      <alignment horizontal="center" vertical="center"/>
    </xf>
    <xf numFmtId="0" fontId="13" fillId="0" borderId="0" xfId="1" applyFont="1" applyFill="1" applyBorder="1" applyAlignment="1" applyProtection="1">
      <alignment vertical="center"/>
    </xf>
    <xf numFmtId="168" fontId="17" fillId="0" borderId="0" xfId="0" applyNumberFormat="1" applyFont="1" applyAlignment="1">
      <alignment horizontal="center" vertical="center"/>
    </xf>
    <xf numFmtId="168" fontId="14" fillId="0" borderId="0" xfId="0" applyNumberFormat="1" applyFont="1" applyAlignment="1">
      <alignment horizontal="center"/>
    </xf>
    <xf numFmtId="168" fontId="16" fillId="0" borderId="0" xfId="0" applyNumberFormat="1" applyFont="1" applyAlignment="1">
      <alignment horizontal="center" vertical="center"/>
    </xf>
    <xf numFmtId="0" fontId="27" fillId="0" borderId="0" xfId="0" applyFont="1" applyAlignment="1">
      <alignment wrapText="1"/>
    </xf>
    <xf numFmtId="0" fontId="16" fillId="0" borderId="3" xfId="0" applyFont="1" applyBorder="1" applyAlignment="1">
      <alignment horizontal="left" vertical="center" indent="1"/>
    </xf>
    <xf numFmtId="14" fontId="16" fillId="0" borderId="9" xfId="0" applyNumberFormat="1" applyFont="1" applyBorder="1" applyAlignment="1">
      <alignment horizontal="left" vertical="center" indent="1"/>
    </xf>
    <xf numFmtId="0" fontId="16" fillId="3" borderId="10" xfId="0" applyFont="1" applyFill="1" applyBorder="1" applyAlignment="1">
      <alignment horizontal="left" vertical="center" indent="1"/>
    </xf>
    <xf numFmtId="0" fontId="16" fillId="0" borderId="11" xfId="0" applyFont="1" applyBorder="1" applyAlignment="1">
      <alignment horizontal="left" vertical="center" indent="1"/>
    </xf>
    <xf numFmtId="168" fontId="16" fillId="0" borderId="12" xfId="0" applyNumberFormat="1" applyFont="1" applyBorder="1" applyAlignment="1">
      <alignment horizontal="center" vertical="center"/>
    </xf>
    <xf numFmtId="14" fontId="16" fillId="0" borderId="9" xfId="0" applyNumberFormat="1" applyFont="1" applyBorder="1" applyAlignment="1" applyProtection="1">
      <alignment horizontal="left" vertical="center" indent="1"/>
      <protection locked="0"/>
    </xf>
    <xf numFmtId="0" fontId="16" fillId="0" borderId="11" xfId="0" applyFont="1" applyBorder="1" applyAlignment="1" applyProtection="1">
      <alignment horizontal="left" vertical="center" indent="1"/>
      <protection locked="0"/>
    </xf>
    <xf numFmtId="168" fontId="16" fillId="0" borderId="12" xfId="2" applyNumberFormat="1" applyFont="1" applyFill="1" applyBorder="1" applyAlignment="1" applyProtection="1">
      <alignment horizontal="center" vertical="center"/>
      <protection locked="0"/>
    </xf>
    <xf numFmtId="14" fontId="28" fillId="0" borderId="0" xfId="0" applyNumberFormat="1" applyFont="1" applyAlignment="1">
      <alignment vertical="center" wrapText="1"/>
    </xf>
    <xf numFmtId="0" fontId="28" fillId="0" borderId="0" xfId="0" applyFont="1" applyAlignment="1">
      <alignment vertical="center" wrapText="1"/>
    </xf>
    <xf numFmtId="164" fontId="28" fillId="0" borderId="0" xfId="0" applyNumberFormat="1" applyFont="1" applyAlignment="1">
      <alignment vertical="center" wrapText="1"/>
    </xf>
    <xf numFmtId="168" fontId="0" fillId="0" borderId="1" xfId="0" applyNumberFormat="1" applyBorder="1" applyAlignment="1">
      <alignment horizontal="center" vertical="center"/>
    </xf>
    <xf numFmtId="14" fontId="29" fillId="0" borderId="4" xfId="0" applyNumberFormat="1" applyFont="1" applyBorder="1" applyAlignment="1">
      <alignment horizontal="left" vertical="center" indent="1"/>
    </xf>
    <xf numFmtId="0" fontId="29" fillId="3" borderId="5" xfId="0" applyFont="1" applyFill="1" applyBorder="1" applyAlignment="1">
      <alignment horizontal="left" vertical="center" indent="1"/>
    </xf>
    <xf numFmtId="0" fontId="29" fillId="0" borderId="6" xfId="0" applyFont="1" applyBorder="1" applyAlignment="1">
      <alignment horizontal="left" vertical="center" indent="1"/>
    </xf>
    <xf numFmtId="168" fontId="29" fillId="0" borderId="7" xfId="0" applyNumberFormat="1" applyFont="1" applyBorder="1" applyAlignment="1">
      <alignment horizontal="center" vertical="center"/>
    </xf>
    <xf numFmtId="14" fontId="29" fillId="0" borderId="9" xfId="0" applyNumberFormat="1" applyFont="1" applyBorder="1" applyAlignment="1">
      <alignment horizontal="left" vertical="center" indent="1"/>
    </xf>
    <xf numFmtId="0" fontId="29" fillId="3" borderId="10" xfId="0" applyFont="1" applyFill="1" applyBorder="1" applyAlignment="1">
      <alignment horizontal="left" vertical="center" indent="1"/>
    </xf>
    <xf numFmtId="0" fontId="29" fillId="0" borderId="11" xfId="0" applyFont="1" applyBorder="1" applyAlignment="1">
      <alignment horizontal="left" vertical="center" indent="1"/>
    </xf>
    <xf numFmtId="168" fontId="29" fillId="0" borderId="12" xfId="0" applyNumberFormat="1" applyFont="1" applyBorder="1" applyAlignment="1">
      <alignment horizontal="center" vertical="center"/>
    </xf>
    <xf numFmtId="14" fontId="29" fillId="0" borderId="14" xfId="0" applyNumberFormat="1" applyFont="1" applyBorder="1" applyAlignment="1">
      <alignment horizontal="left" vertical="center" indent="1"/>
    </xf>
    <xf numFmtId="168" fontId="29" fillId="0" borderId="1" xfId="0" applyNumberFormat="1" applyFont="1" applyBorder="1" applyAlignment="1">
      <alignment horizontal="center" vertical="center"/>
    </xf>
    <xf numFmtId="14" fontId="29" fillId="0" borderId="15" xfId="0" applyNumberFormat="1" applyFont="1" applyBorder="1" applyAlignment="1">
      <alignment horizontal="left" vertical="center" indent="1"/>
    </xf>
    <xf numFmtId="168" fontId="29" fillId="0" borderId="17" xfId="0" applyNumberFormat="1" applyFont="1" applyBorder="1" applyAlignment="1">
      <alignment horizontal="center" vertical="center"/>
    </xf>
    <xf numFmtId="0" fontId="0" fillId="6" borderId="0" xfId="0" applyFill="1"/>
    <xf numFmtId="0" fontId="31" fillId="0" borderId="0" xfId="0" applyFont="1"/>
    <xf numFmtId="0" fontId="30" fillId="0" borderId="0" xfId="0" applyFont="1"/>
    <xf numFmtId="0" fontId="30" fillId="4" borderId="8" xfId="0" applyFont="1" applyFill="1" applyBorder="1" applyAlignment="1">
      <alignment horizontal="right" vertical="center"/>
    </xf>
    <xf numFmtId="168" fontId="30" fillId="4" borderId="8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168" fontId="33" fillId="2" borderId="0" xfId="0" applyNumberFormat="1" applyFont="1" applyFill="1" applyAlignment="1">
      <alignment horizontal="center"/>
    </xf>
    <xf numFmtId="0" fontId="30" fillId="4" borderId="0" xfId="0" applyFont="1" applyFill="1" applyAlignment="1">
      <alignment horizontal="center" vertical="center"/>
    </xf>
    <xf numFmtId="0" fontId="34" fillId="0" borderId="0" xfId="0" applyFont="1"/>
    <xf numFmtId="14" fontId="16" fillId="0" borderId="14" xfId="0" applyNumberFormat="1" applyFont="1" applyBorder="1" applyAlignment="1">
      <alignment horizontal="left" vertical="center" indent="1"/>
    </xf>
    <xf numFmtId="14" fontId="16" fillId="0" borderId="14" xfId="0" applyNumberFormat="1" applyFont="1" applyBorder="1" applyAlignment="1" applyProtection="1">
      <alignment horizontal="left" vertical="center" indent="1"/>
      <protection locked="0"/>
    </xf>
    <xf numFmtId="14" fontId="16" fillId="0" borderId="3" xfId="0" applyNumberFormat="1" applyFont="1" applyBorder="1" applyAlignment="1" applyProtection="1">
      <alignment horizontal="left" vertical="center" indent="1"/>
      <protection locked="0"/>
    </xf>
    <xf numFmtId="168" fontId="16" fillId="0" borderId="1" xfId="0" applyNumberFormat="1" applyFont="1" applyBorder="1" applyAlignment="1" applyProtection="1">
      <alignment horizontal="center" vertical="center"/>
      <protection locked="0"/>
    </xf>
    <xf numFmtId="14" fontId="16" fillId="0" borderId="15" xfId="0" applyNumberFormat="1" applyFont="1" applyBorder="1" applyAlignment="1" applyProtection="1">
      <alignment horizontal="left" vertical="center" indent="1"/>
      <protection locked="0"/>
    </xf>
    <xf numFmtId="14" fontId="16" fillId="0" borderId="16" xfId="0" applyNumberFormat="1" applyFont="1" applyBorder="1" applyAlignment="1" applyProtection="1">
      <alignment horizontal="left" vertical="center" indent="1"/>
      <protection locked="0"/>
    </xf>
    <xf numFmtId="168" fontId="16" fillId="0" borderId="17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indent="1"/>
    </xf>
    <xf numFmtId="0" fontId="0" fillId="7" borderId="0" xfId="0" applyFill="1" applyAlignment="1">
      <alignment horizontal="left"/>
    </xf>
    <xf numFmtId="167" fontId="0" fillId="7" borderId="0" xfId="0" applyNumberFormat="1" applyFill="1"/>
    <xf numFmtId="0" fontId="35" fillId="0" borderId="0" xfId="0" pivotButton="1" applyFont="1" applyAlignment="1">
      <alignment horizontal="center" vertical="center"/>
    </xf>
    <xf numFmtId="168" fontId="16" fillId="0" borderId="17" xfId="0" applyNumberFormat="1" applyFont="1" applyBorder="1" applyAlignment="1">
      <alignment horizontal="center" vertical="center"/>
    </xf>
    <xf numFmtId="14" fontId="29" fillId="0" borderId="14" xfId="0" applyNumberFormat="1" applyFont="1" applyBorder="1" applyAlignment="1">
      <alignment horizontal="left" vertical="center" indent="1"/>
    </xf>
    <xf numFmtId="166" fontId="29" fillId="3" borderId="2" xfId="0" applyNumberFormat="1" applyFont="1" applyFill="1" applyBorder="1" applyAlignment="1">
      <alignment horizontal="left" vertical="center" indent="1"/>
    </xf>
    <xf numFmtId="166" fontId="29" fillId="3" borderId="13" xfId="0" applyNumberFormat="1" applyFont="1" applyFill="1" applyBorder="1" applyAlignment="1">
      <alignment horizontal="left" vertical="center" indent="1"/>
    </xf>
    <xf numFmtId="0" fontId="16" fillId="0" borderId="9" xfId="0" applyFont="1" applyBorder="1" applyAlignment="1">
      <alignment horizontal="left" vertical="center" indent="1"/>
    </xf>
    <xf numFmtId="14" fontId="16" fillId="0" borderId="14" xfId="0" applyNumberFormat="1" applyFont="1" applyBorder="1" applyAlignment="1">
      <alignment horizontal="left" vertical="center" indent="1"/>
    </xf>
    <xf numFmtId="166" fontId="16" fillId="3" borderId="2" xfId="0" applyNumberFormat="1" applyFont="1" applyFill="1" applyBorder="1" applyAlignment="1">
      <alignment horizontal="left" vertical="center" indent="1"/>
    </xf>
    <xf numFmtId="14" fontId="16" fillId="0" borderId="3" xfId="0" applyNumberFormat="1" applyFont="1" applyBorder="1" applyAlignment="1">
      <alignment horizontal="left" vertical="center" indent="1"/>
    </xf>
    <xf numFmtId="14" fontId="16" fillId="0" borderId="15" xfId="0" applyNumberFormat="1" applyFont="1" applyBorder="1" applyAlignment="1">
      <alignment horizontal="left" vertical="center" indent="1"/>
    </xf>
    <xf numFmtId="166" fontId="16" fillId="3" borderId="13" xfId="0" applyNumberFormat="1" applyFont="1" applyFill="1" applyBorder="1" applyAlignment="1">
      <alignment horizontal="left" vertical="center" indent="1"/>
    </xf>
    <xf numFmtId="14" fontId="16" fillId="0" borderId="16" xfId="0" applyNumberFormat="1" applyFont="1" applyBorder="1" applyAlignment="1">
      <alignment horizontal="left" vertical="center" indent="1"/>
    </xf>
    <xf numFmtId="0" fontId="30" fillId="4" borderId="18" xfId="0" applyFont="1" applyFill="1" applyBorder="1" applyAlignment="1">
      <alignment horizontal="center" vertical="center"/>
    </xf>
    <xf numFmtId="0" fontId="0" fillId="7" borderId="0" xfId="0" applyFill="1"/>
    <xf numFmtId="0" fontId="36" fillId="0" borderId="0" xfId="0" applyFont="1"/>
    <xf numFmtId="0" fontId="35" fillId="0" borderId="0" xfId="0" pivotButton="1" applyFont="1"/>
    <xf numFmtId="0" fontId="37" fillId="7" borderId="19" xfId="0" applyFont="1" applyFill="1" applyBorder="1" applyAlignment="1">
      <alignment horizontal="left" indent="1"/>
    </xf>
    <xf numFmtId="167" fontId="37" fillId="7" borderId="19" xfId="0" applyNumberFormat="1" applyFont="1" applyFill="1" applyBorder="1"/>
    <xf numFmtId="0" fontId="35" fillId="0" borderId="0" xfId="0" applyFont="1" applyAlignment="1">
      <alignment horizontal="center" vertical="center"/>
    </xf>
    <xf numFmtId="0" fontId="35" fillId="0" borderId="0" xfId="0" applyFont="1"/>
    <xf numFmtId="0" fontId="0" fillId="0" borderId="0" xfId="0" pivotButton="1"/>
    <xf numFmtId="167" fontId="0" fillId="0" borderId="0" xfId="0" applyNumberFormat="1" applyAlignment="1">
      <alignment horizontal="center" vertical="center"/>
    </xf>
    <xf numFmtId="1" fontId="38" fillId="4" borderId="18" xfId="0" applyNumberFormat="1" applyFont="1" applyFill="1" applyBorder="1" applyAlignment="1" applyProtection="1">
      <alignment horizontal="center" vertical="center"/>
      <protection locked="0"/>
    </xf>
    <xf numFmtId="1" fontId="1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5" fillId="0" borderId="0" xfId="3" applyNumberFormat="1" applyAlignment="1">
      <alignment horizontal="center" vertical="center"/>
    </xf>
    <xf numFmtId="1" fontId="0" fillId="6" borderId="0" xfId="0" applyNumberFormat="1" applyFill="1" applyAlignment="1">
      <alignment horizontal="center" vertical="center"/>
    </xf>
    <xf numFmtId="1" fontId="13" fillId="2" borderId="0" xfId="1" applyNumberFormat="1" applyFont="1" applyFill="1" applyBorder="1" applyAlignment="1" applyProtection="1">
      <alignment horizontal="center" vertical="center"/>
    </xf>
    <xf numFmtId="1" fontId="8" fillId="0" borderId="0" xfId="0" applyNumberFormat="1" applyFont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7" fontId="0" fillId="7" borderId="0" xfId="0" applyNumberFormat="1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0" fontId="37" fillId="0" borderId="0" xfId="0" applyFont="1" applyAlignment="1">
      <alignment horizontal="left"/>
    </xf>
    <xf numFmtId="1" fontId="37" fillId="0" borderId="0" xfId="0" applyNumberFormat="1" applyFont="1" applyAlignment="1">
      <alignment horizontal="center" vertical="center"/>
    </xf>
    <xf numFmtId="167" fontId="37" fillId="0" borderId="0" xfId="0" applyNumberFormat="1" applyFont="1" applyAlignment="1">
      <alignment horizontal="center" vertical="center"/>
    </xf>
    <xf numFmtId="0" fontId="0" fillId="0" borderId="0" xfId="0" applyFill="1"/>
    <xf numFmtId="0" fontId="35" fillId="0" borderId="0" xfId="0" applyFont="1" applyAlignment="1">
      <alignment horizontal="center"/>
    </xf>
    <xf numFmtId="0" fontId="21" fillId="0" borderId="0" xfId="0" applyFont="1" applyAlignment="1">
      <alignment horizontal="left" vertical="top"/>
    </xf>
    <xf numFmtId="0" fontId="16" fillId="0" borderId="6" xfId="0" applyFont="1" applyBorder="1" applyAlignment="1">
      <alignment horizontal="left" vertical="center" wrapText="1" indent="1"/>
    </xf>
    <xf numFmtId="0" fontId="16" fillId="0" borderId="3" xfId="0" applyFont="1" applyBorder="1" applyAlignment="1">
      <alignment horizontal="left" vertical="center" wrapText="1" indent="1"/>
    </xf>
    <xf numFmtId="14" fontId="16" fillId="0" borderId="16" xfId="0" applyNumberFormat="1" applyFont="1" applyBorder="1" applyAlignment="1" applyProtection="1">
      <alignment horizontal="left" vertical="center" wrapText="1" indent="1"/>
      <protection locked="0"/>
    </xf>
    <xf numFmtId="14" fontId="16" fillId="0" borderId="3" xfId="0" applyNumberFormat="1" applyFont="1" applyBorder="1" applyAlignment="1" applyProtection="1">
      <alignment horizontal="left" vertical="center" wrapText="1" indent="1"/>
      <protection locked="0"/>
    </xf>
    <xf numFmtId="14" fontId="29" fillId="0" borderId="3" xfId="0" applyNumberFormat="1" applyFont="1" applyBorder="1" applyAlignment="1">
      <alignment horizontal="left" vertical="center" wrapText="1" indent="1"/>
    </xf>
    <xf numFmtId="14" fontId="16" fillId="0" borderId="3" xfId="0" applyNumberFormat="1" applyFont="1" applyBorder="1" applyAlignment="1">
      <alignment horizontal="left" vertical="center" wrapText="1" indent="1"/>
    </xf>
    <xf numFmtId="14" fontId="16" fillId="0" borderId="16" xfId="0" applyNumberFormat="1" applyFont="1" applyBorder="1" applyAlignment="1">
      <alignment horizontal="left" vertical="center" wrapText="1" indent="1"/>
    </xf>
  </cellXfs>
  <cellStyles count="5">
    <cellStyle name="Hipervínculo" xfId="1" builtinId="8"/>
    <cellStyle name="Moneda" xfId="2" builtinId="4"/>
    <cellStyle name="Normal" xfId="0" builtinId="0"/>
    <cellStyle name="Normal 2" xfId="3"/>
    <cellStyle name="Normal 3" xfId="4"/>
  </cellStyles>
  <dxfs count="139">
    <dxf>
      <numFmt numFmtId="167" formatCode="&quot;$&quot;#,##0.00"/>
    </dxf>
    <dxf>
      <numFmt numFmtId="167" formatCode="&quot;$&quot;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numFmt numFmtId="1" formatCode="0"/>
    </dxf>
    <dxf>
      <numFmt numFmtId="1" formatCode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$&quot;#,##0.00"/>
    </dxf>
    <dxf>
      <numFmt numFmtId="167" formatCode="&quot;$&quot;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numFmt numFmtId="1" formatCode="0"/>
    </dxf>
    <dxf>
      <numFmt numFmtId="1" formatCode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slantDashDot">
          <color theme="0" tint="-4.9989318521683403E-2"/>
        </left>
        <right style="slantDashDot">
          <color theme="0" tint="-4.9989318521683403E-2"/>
        </right>
        <top/>
        <bottom style="slantDashDot">
          <color theme="0" tint="-4.9989318521683403E-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alignment horizontal="left" vertical="center" textRotation="0" wrapText="0" indent="1" justifyLastLine="0" shrinkToFit="0" readingOrder="0"/>
      <border diagonalUp="0" diagonalDown="0">
        <left/>
        <right style="slantDashDot">
          <color theme="0" tint="-4.9989318521683403E-2"/>
        </right>
        <top/>
        <bottom style="slantDashDot">
          <color theme="0" tint="-4.9989318521683403E-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>
        <left style="slantDashDot">
          <color theme="0"/>
        </left>
        <right style="slantDashDot">
          <color theme="0"/>
        </right>
        <top/>
        <bottom style="slantDashDot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numFmt numFmtId="19" formatCode="dd/mm/yyyy"/>
      <alignment horizontal="left" vertical="center" textRotation="0" wrapText="0" indent="1" justifyLastLine="0" shrinkToFit="0" readingOrder="0"/>
      <border diagonalUp="0" diagonalDown="0">
        <left style="slantDashDot">
          <color theme="0" tint="-4.9989318521683403E-2"/>
        </left>
        <right/>
        <top/>
        <bottom style="slantDashDot">
          <color theme="0" tint="-4.9989318521683403E-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3"/>
        <name val="Calibri"/>
        <scheme val="minor"/>
      </font>
      <fill>
        <patternFill patternType="solid">
          <fgColor indexed="64"/>
          <bgColor rgb="FFF8F3FF"/>
        </patternFill>
      </fill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68" formatCode="&quot;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slantDashDot">
          <color theme="0" tint="-4.9989318521683403E-2"/>
        </left>
        <right style="slantDashDot">
          <color theme="0" tint="-4.9989318521683403E-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slantDashDot">
          <color theme="0" tint="-4.9989318521683403E-2"/>
        </left>
        <right style="slantDashDot">
          <color theme="0" tint="-4.9989318521683403E-2"/>
        </right>
        <top style="slantDashDot">
          <color theme="0" tint="-4.9989318521683403E-2"/>
        </top>
        <bottom style="slantDashDot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alignment horizontal="left" vertical="center" textRotation="0" wrapText="0" indent="1" justifyLastLine="0" shrinkToFit="0" readingOrder="0"/>
      <border diagonalUp="0" diagonalDown="0" outline="0">
        <left/>
        <right style="slantDashDot">
          <color theme="0" tint="-4.9989318521683403E-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alignment horizontal="left" vertical="center" textRotation="0" wrapText="0" indent="1" justifyLastLine="0" shrinkToFit="0" readingOrder="0"/>
      <border diagonalUp="0" diagonalDown="0" outline="0">
        <left/>
        <right style="slantDashDot">
          <color theme="0" tint="-4.9989318521683403E-2"/>
        </right>
        <top style="slantDashDot">
          <color theme="0" tint="-4.9989318521683403E-2"/>
        </top>
        <bottom style="slantDashDot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slantDashDot">
          <color theme="0"/>
        </left>
        <right style="slantDashDot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>
        <left style="slantDashDot">
          <color theme="0"/>
        </left>
        <right style="slantDashDot">
          <color theme="0"/>
        </right>
        <top style="slantDashDot">
          <color theme="0"/>
        </top>
        <bottom style="slantDashDot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alignment horizontal="left" vertical="center" textRotation="0" wrapText="0" indent="1" justifyLastLine="0" shrinkToFit="0" readingOrder="0"/>
      <border diagonalUp="0" diagonalDown="0" outline="0">
        <left style="slantDashDot">
          <color theme="0" tint="-4.9989318521683403E-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numFmt numFmtId="19" formatCode="dd/mm/yyyy"/>
      <alignment horizontal="left" vertical="center" textRotation="0" wrapText="0" indent="1" justifyLastLine="0" shrinkToFit="0" readingOrder="0"/>
      <border diagonalUp="0" diagonalDown="0">
        <left style="slantDashDot">
          <color theme="0" tint="-4.9989318521683403E-2"/>
        </left>
        <right/>
        <top style="slantDashDot">
          <color theme="0" tint="-4.9989318521683403E-2"/>
        </top>
        <bottom style="slantDashDot">
          <color theme="0" tint="-4.9989318521683403E-2"/>
        </bottom>
        <vertical/>
        <horizontal/>
      </border>
    </dxf>
    <dxf>
      <border outline="0">
        <bottom style="medium">
          <color theme="0" tint="-4.998931852168340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3"/>
        <name val="Calibri"/>
        <scheme val="minor"/>
      </font>
      <fill>
        <patternFill patternType="solid">
          <fgColor indexed="64"/>
          <bgColor rgb="FFF8F3FF"/>
        </patternFill>
      </fill>
      <alignment horizontal="center" vertical="center" textRotation="0" wrapText="0" indent="0" justifyLastLine="0" shrinkToFit="0" readingOrder="0"/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57"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vertical="center" readingOrder="0"/>
    </dxf>
    <dxf>
      <numFmt numFmtId="167" formatCode="&quot;$&quot;#,##0.0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numFmt numFmtId="1" formatCode="0"/>
    </dxf>
    <dxf>
      <numFmt numFmtId="1" formatCode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7" formatCode="&quot;$&quot;#,##0.00"/>
    </dxf>
    <dxf>
      <numFmt numFmtId="167" formatCode="&quot;$&quot;#,##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[Estadisticas catastro ab-ma-ju 2022.xlsx]Tabla de Ingresos!Tabla dinámica1</c:name>
    <c:fmtId val="6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'Tabla de Ingresos'!$B$4</c:f>
              <c:strCache>
                <c:ptCount val="1"/>
                <c:pt idx="0">
                  <c:v>Cant.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2"/>
            <c:bubble3D val="0"/>
            <c:spPr>
              <a:solidFill>
                <a:schemeClr val="accent1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3"/>
            <c:bubble3D val="0"/>
            <c:spPr>
              <a:solidFill>
                <a:schemeClr val="accent2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4"/>
            <c:bubble3D val="0"/>
            <c:spPr>
              <a:solidFill>
                <a:schemeClr val="accent3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5"/>
            <c:bubble3D val="0"/>
            <c:spPr>
              <a:solidFill>
                <a:schemeClr val="accent4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6"/>
            <c:bubble3D val="0"/>
            <c:spPr>
              <a:solidFill>
                <a:schemeClr val="accent5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multiLvlStrRef>
              <c:f>'Tabla de Ingresos'!$A$5:$A$55</c:f>
              <c:multiLvlStrCache>
                <c:ptCount val="47"/>
                <c:lvl>
                  <c:pt idx="0">
                    <c:v>Adición de servicio</c:v>
                  </c:pt>
                  <c:pt idx="1">
                    <c:v>Aperturas de Negocio</c:v>
                  </c:pt>
                  <c:pt idx="2">
                    <c:v>Cierre de negocio</c:v>
                  </c:pt>
                  <c:pt idx="3">
                    <c:v>Constancias de inmueble</c:v>
                  </c:pt>
                  <c:pt idx="4">
                    <c:v>Constancias de negocio</c:v>
                  </c:pt>
                  <c:pt idx="5">
                    <c:v>Desmembración de Inmueble</c:v>
                  </c:pt>
                  <c:pt idx="6">
                    <c:v>Inscripción de Inmueble</c:v>
                  </c:pt>
                  <c:pt idx="7">
                    <c:v>Licencia de bedidas alcoholicas</c:v>
                  </c:pt>
                  <c:pt idx="8">
                    <c:v>Licencia de funcionamiento</c:v>
                  </c:pt>
                  <c:pt idx="9">
                    <c:v>Licencia de Venta y consumo de cerveza</c:v>
                  </c:pt>
                  <c:pt idx="10">
                    <c:v>Multa desmembración de inmueble</c:v>
                  </c:pt>
                  <c:pt idx="11">
                    <c:v>Multa inscripción de inmueble</c:v>
                  </c:pt>
                  <c:pt idx="12">
                    <c:v>Multa traspaso de inmueble</c:v>
                  </c:pt>
                  <c:pt idx="13">
                    <c:v>Traspaso de inmueble</c:v>
                  </c:pt>
                  <c:pt idx="14">
                    <c:v>Traspasos de negocio</c:v>
                  </c:pt>
                  <c:pt idx="15">
                    <c:v>Traspasos Inversiones Robles</c:v>
                  </c:pt>
                  <c:pt idx="16">
                    <c:v>Adición de servicio</c:v>
                  </c:pt>
                  <c:pt idx="17">
                    <c:v>Adición por abarroteria</c:v>
                  </c:pt>
                  <c:pt idx="18">
                    <c:v>Aperturas de Negocio</c:v>
                  </c:pt>
                  <c:pt idx="19">
                    <c:v>Cierre de negocio</c:v>
                  </c:pt>
                  <c:pt idx="20">
                    <c:v>Constancias de inmueble</c:v>
                  </c:pt>
                  <c:pt idx="21">
                    <c:v>Constancias de negocio</c:v>
                  </c:pt>
                  <c:pt idx="22">
                    <c:v>Desmembración de Inmueble</c:v>
                  </c:pt>
                  <c:pt idx="23">
                    <c:v>Inscripción de Inmueble</c:v>
                  </c:pt>
                  <c:pt idx="24">
                    <c:v>Multa inscripción de inmueble</c:v>
                  </c:pt>
                  <c:pt idx="25">
                    <c:v>Multa traspaso de inmueble</c:v>
                  </c:pt>
                  <c:pt idx="26">
                    <c:v>Retiro de publicidad</c:v>
                  </c:pt>
                  <c:pt idx="27">
                    <c:v>Traspaso de inmueble</c:v>
                  </c:pt>
                  <c:pt idx="28">
                    <c:v>Aperturas de Negocio</c:v>
                  </c:pt>
                  <c:pt idx="29">
                    <c:v>Cierre de negocio</c:v>
                  </c:pt>
                  <c:pt idx="30">
                    <c:v>Constancias de inmueble</c:v>
                  </c:pt>
                  <c:pt idx="31">
                    <c:v>Constancias de negocio</c:v>
                  </c:pt>
                  <c:pt idx="32">
                    <c:v>Inscripción de Inmueble</c:v>
                  </c:pt>
                  <c:pt idx="33">
                    <c:v>Multa traspaso de inmueble</c:v>
                  </c:pt>
                  <c:pt idx="34">
                    <c:v>Traspaso de inmueble</c:v>
                  </c:pt>
                  <c:pt idx="35">
                    <c:v>Traspasos Inversiones Robles</c:v>
                  </c:pt>
                  <c:pt idx="36">
                    <c:v>Traspaso y desmembración de inmueble</c:v>
                  </c:pt>
                  <c:pt idx="37">
                    <c:v>Multa traspaso y desmembración de inmueble</c:v>
                  </c:pt>
                  <c:pt idx="38">
                    <c:v>Multa por inscripción de inmueble</c:v>
                  </c:pt>
                  <c:pt idx="39">
                    <c:v>Registro de inmueble</c:v>
                  </c:pt>
                  <c:pt idx="40">
                    <c:v>Multa por registro de inmueble</c:v>
                  </c:pt>
                  <c:pt idx="41">
                    <c:v>Registro y desmembración inmueble</c:v>
                  </c:pt>
                  <c:pt idx="42">
                    <c:v>Multa por registro y desmembración de inmueble</c:v>
                  </c:pt>
                  <c:pt idx="43">
                    <c:v>Registro traspaso de inmueble</c:v>
                  </c:pt>
                  <c:pt idx="44">
                    <c:v>Multa por traspaso de inmueble</c:v>
                  </c:pt>
                  <c:pt idx="45">
                    <c:v>Traspaso e inscripción de inmueble</c:v>
                  </c:pt>
                  <c:pt idx="46">
                    <c:v>Multa por traspaso e inscripción de inmueble</c:v>
                  </c:pt>
                </c:lvl>
                <c:lvl>
                  <c:pt idx="0">
                    <c:v>abril</c:v>
                  </c:pt>
                  <c:pt idx="16">
                    <c:v>mayo</c:v>
                  </c:pt>
                  <c:pt idx="28">
                    <c:v>junio</c:v>
                  </c:pt>
                </c:lvl>
              </c:multiLvlStrCache>
            </c:multiLvlStrRef>
          </c:cat>
          <c:val>
            <c:numRef>
              <c:f>'Tabla de Ingresos'!$B$5:$B$55</c:f>
              <c:numCache>
                <c:formatCode>0</c:formatCode>
                <c:ptCount val="4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7</c:v>
                </c:pt>
                <c:pt idx="29">
                  <c:v>16</c:v>
                </c:pt>
                <c:pt idx="30">
                  <c:v>1</c:v>
                </c:pt>
                <c:pt idx="31">
                  <c:v>2</c:v>
                </c:pt>
                <c:pt idx="32">
                  <c:v>2</c:v>
                </c:pt>
                <c:pt idx="33">
                  <c:v>3</c:v>
                </c:pt>
                <c:pt idx="34">
                  <c:v>20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2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16</c:v>
                </c:pt>
                <c:pt idx="45">
                  <c:v>1</c:v>
                </c:pt>
                <c:pt idx="4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AF-4EAC-B5FA-4CEC6605FDB7}"/>
            </c:ext>
          </c:extLst>
        </c:ser>
        <c:ser>
          <c:idx val="1"/>
          <c:order val="1"/>
          <c:tx>
            <c:strRef>
              <c:f>'Tabla de Ingresos'!$C$4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2"/>
            <c:bubble3D val="0"/>
            <c:spPr>
              <a:solidFill>
                <a:schemeClr val="accent1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3"/>
            <c:bubble3D val="0"/>
            <c:spPr>
              <a:solidFill>
                <a:schemeClr val="accent2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4"/>
            <c:bubble3D val="0"/>
            <c:spPr>
              <a:solidFill>
                <a:schemeClr val="accent3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5"/>
            <c:bubble3D val="0"/>
            <c:spPr>
              <a:solidFill>
                <a:schemeClr val="accent4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6"/>
            <c:bubble3D val="0"/>
            <c:spPr>
              <a:solidFill>
                <a:schemeClr val="accent5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multiLvlStrRef>
              <c:f>'Tabla de Ingresos'!$A$5:$A$55</c:f>
              <c:multiLvlStrCache>
                <c:ptCount val="47"/>
                <c:lvl>
                  <c:pt idx="0">
                    <c:v>Adición de servicio</c:v>
                  </c:pt>
                  <c:pt idx="1">
                    <c:v>Aperturas de Negocio</c:v>
                  </c:pt>
                  <c:pt idx="2">
                    <c:v>Cierre de negocio</c:v>
                  </c:pt>
                  <c:pt idx="3">
                    <c:v>Constancias de inmueble</c:v>
                  </c:pt>
                  <c:pt idx="4">
                    <c:v>Constancias de negocio</c:v>
                  </c:pt>
                  <c:pt idx="5">
                    <c:v>Desmembración de Inmueble</c:v>
                  </c:pt>
                  <c:pt idx="6">
                    <c:v>Inscripción de Inmueble</c:v>
                  </c:pt>
                  <c:pt idx="7">
                    <c:v>Licencia de bedidas alcoholicas</c:v>
                  </c:pt>
                  <c:pt idx="8">
                    <c:v>Licencia de funcionamiento</c:v>
                  </c:pt>
                  <c:pt idx="9">
                    <c:v>Licencia de Venta y consumo de cerveza</c:v>
                  </c:pt>
                  <c:pt idx="10">
                    <c:v>Multa desmembración de inmueble</c:v>
                  </c:pt>
                  <c:pt idx="11">
                    <c:v>Multa inscripción de inmueble</c:v>
                  </c:pt>
                  <c:pt idx="12">
                    <c:v>Multa traspaso de inmueble</c:v>
                  </c:pt>
                  <c:pt idx="13">
                    <c:v>Traspaso de inmueble</c:v>
                  </c:pt>
                  <c:pt idx="14">
                    <c:v>Traspasos de negocio</c:v>
                  </c:pt>
                  <c:pt idx="15">
                    <c:v>Traspasos Inversiones Robles</c:v>
                  </c:pt>
                  <c:pt idx="16">
                    <c:v>Adición de servicio</c:v>
                  </c:pt>
                  <c:pt idx="17">
                    <c:v>Adición por abarroteria</c:v>
                  </c:pt>
                  <c:pt idx="18">
                    <c:v>Aperturas de Negocio</c:v>
                  </c:pt>
                  <c:pt idx="19">
                    <c:v>Cierre de negocio</c:v>
                  </c:pt>
                  <c:pt idx="20">
                    <c:v>Constancias de inmueble</c:v>
                  </c:pt>
                  <c:pt idx="21">
                    <c:v>Constancias de negocio</c:v>
                  </c:pt>
                  <c:pt idx="22">
                    <c:v>Desmembración de Inmueble</c:v>
                  </c:pt>
                  <c:pt idx="23">
                    <c:v>Inscripción de Inmueble</c:v>
                  </c:pt>
                  <c:pt idx="24">
                    <c:v>Multa inscripción de inmueble</c:v>
                  </c:pt>
                  <c:pt idx="25">
                    <c:v>Multa traspaso de inmueble</c:v>
                  </c:pt>
                  <c:pt idx="26">
                    <c:v>Retiro de publicidad</c:v>
                  </c:pt>
                  <c:pt idx="27">
                    <c:v>Traspaso de inmueble</c:v>
                  </c:pt>
                  <c:pt idx="28">
                    <c:v>Aperturas de Negocio</c:v>
                  </c:pt>
                  <c:pt idx="29">
                    <c:v>Cierre de negocio</c:v>
                  </c:pt>
                  <c:pt idx="30">
                    <c:v>Constancias de inmueble</c:v>
                  </c:pt>
                  <c:pt idx="31">
                    <c:v>Constancias de negocio</c:v>
                  </c:pt>
                  <c:pt idx="32">
                    <c:v>Inscripción de Inmueble</c:v>
                  </c:pt>
                  <c:pt idx="33">
                    <c:v>Multa traspaso de inmueble</c:v>
                  </c:pt>
                  <c:pt idx="34">
                    <c:v>Traspaso de inmueble</c:v>
                  </c:pt>
                  <c:pt idx="35">
                    <c:v>Traspasos Inversiones Robles</c:v>
                  </c:pt>
                  <c:pt idx="36">
                    <c:v>Traspaso y desmembración de inmueble</c:v>
                  </c:pt>
                  <c:pt idx="37">
                    <c:v>Multa traspaso y desmembración de inmueble</c:v>
                  </c:pt>
                  <c:pt idx="38">
                    <c:v>Multa por inscripción de inmueble</c:v>
                  </c:pt>
                  <c:pt idx="39">
                    <c:v>Registro de inmueble</c:v>
                  </c:pt>
                  <c:pt idx="40">
                    <c:v>Multa por registro de inmueble</c:v>
                  </c:pt>
                  <c:pt idx="41">
                    <c:v>Registro y desmembración inmueble</c:v>
                  </c:pt>
                  <c:pt idx="42">
                    <c:v>Multa por registro y desmembración de inmueble</c:v>
                  </c:pt>
                  <c:pt idx="43">
                    <c:v>Registro traspaso de inmueble</c:v>
                  </c:pt>
                  <c:pt idx="44">
                    <c:v>Multa por traspaso de inmueble</c:v>
                  </c:pt>
                  <c:pt idx="45">
                    <c:v>Traspaso e inscripción de inmueble</c:v>
                  </c:pt>
                  <c:pt idx="46">
                    <c:v>Multa por traspaso e inscripción de inmueble</c:v>
                  </c:pt>
                </c:lvl>
                <c:lvl>
                  <c:pt idx="0">
                    <c:v>abril</c:v>
                  </c:pt>
                  <c:pt idx="16">
                    <c:v>mayo</c:v>
                  </c:pt>
                  <c:pt idx="28">
                    <c:v>junio</c:v>
                  </c:pt>
                </c:lvl>
              </c:multiLvlStrCache>
            </c:multiLvlStrRef>
          </c:cat>
          <c:val>
            <c:numRef>
              <c:f>'Tabla de Ingresos'!$C$5:$C$55</c:f>
              <c:numCache>
                <c:formatCode>"$"#,##0.00</c:formatCode>
                <c:ptCount val="47"/>
                <c:pt idx="0">
                  <c:v>2.63</c:v>
                </c:pt>
                <c:pt idx="1">
                  <c:v>3086.31</c:v>
                </c:pt>
                <c:pt idx="2">
                  <c:v>30.94</c:v>
                </c:pt>
                <c:pt idx="3">
                  <c:v>157.5</c:v>
                </c:pt>
                <c:pt idx="4">
                  <c:v>5.25</c:v>
                </c:pt>
                <c:pt idx="5">
                  <c:v>8.15</c:v>
                </c:pt>
                <c:pt idx="6">
                  <c:v>34.909999999999997</c:v>
                </c:pt>
                <c:pt idx="7">
                  <c:v>383.25</c:v>
                </c:pt>
                <c:pt idx="8">
                  <c:v>630</c:v>
                </c:pt>
                <c:pt idx="9">
                  <c:v>383.25</c:v>
                </c:pt>
                <c:pt idx="10">
                  <c:v>10</c:v>
                </c:pt>
                <c:pt idx="11">
                  <c:v>100</c:v>
                </c:pt>
                <c:pt idx="12">
                  <c:v>1208.8499999999999</c:v>
                </c:pt>
                <c:pt idx="13">
                  <c:v>883.04</c:v>
                </c:pt>
                <c:pt idx="14">
                  <c:v>4.42</c:v>
                </c:pt>
                <c:pt idx="15">
                  <c:v>1284.42</c:v>
                </c:pt>
                <c:pt idx="16">
                  <c:v>2.63</c:v>
                </c:pt>
                <c:pt idx="17">
                  <c:v>4.42</c:v>
                </c:pt>
                <c:pt idx="18">
                  <c:v>1083.3800000000001</c:v>
                </c:pt>
                <c:pt idx="19">
                  <c:v>57.46</c:v>
                </c:pt>
                <c:pt idx="20">
                  <c:v>192.15</c:v>
                </c:pt>
                <c:pt idx="21">
                  <c:v>36.75</c:v>
                </c:pt>
                <c:pt idx="22">
                  <c:v>3.15</c:v>
                </c:pt>
                <c:pt idx="23">
                  <c:v>60.69</c:v>
                </c:pt>
                <c:pt idx="24">
                  <c:v>107.63</c:v>
                </c:pt>
                <c:pt idx="25">
                  <c:v>2275</c:v>
                </c:pt>
                <c:pt idx="26">
                  <c:v>5.26</c:v>
                </c:pt>
                <c:pt idx="27">
                  <c:v>1389.04</c:v>
                </c:pt>
                <c:pt idx="28">
                  <c:v>1610.0700000000002</c:v>
                </c:pt>
                <c:pt idx="29">
                  <c:v>137.01999999999998</c:v>
                </c:pt>
                <c:pt idx="30">
                  <c:v>160.65</c:v>
                </c:pt>
                <c:pt idx="31">
                  <c:v>10.5</c:v>
                </c:pt>
                <c:pt idx="32">
                  <c:v>65.53</c:v>
                </c:pt>
                <c:pt idx="33">
                  <c:v>360</c:v>
                </c:pt>
                <c:pt idx="34">
                  <c:v>5199.6600000000008</c:v>
                </c:pt>
                <c:pt idx="35">
                  <c:v>1873.24</c:v>
                </c:pt>
                <c:pt idx="36">
                  <c:v>6.63</c:v>
                </c:pt>
                <c:pt idx="37">
                  <c:v>120</c:v>
                </c:pt>
                <c:pt idx="38">
                  <c:v>20</c:v>
                </c:pt>
                <c:pt idx="39">
                  <c:v>12.13</c:v>
                </c:pt>
                <c:pt idx="40">
                  <c:v>120</c:v>
                </c:pt>
                <c:pt idx="41">
                  <c:v>7.2</c:v>
                </c:pt>
                <c:pt idx="42">
                  <c:v>20</c:v>
                </c:pt>
                <c:pt idx="43">
                  <c:v>7.72</c:v>
                </c:pt>
                <c:pt idx="44">
                  <c:v>1220</c:v>
                </c:pt>
                <c:pt idx="45">
                  <c:v>187.94</c:v>
                </c:pt>
                <c:pt idx="4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AF-4EAC-B5FA-4CEC6605F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'Detalle Ingresos'!$E$7</c:f>
              <c:strCache>
                <c:ptCount val="1"/>
                <c:pt idx="0">
                  <c:v>MONTO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'Detalle Ingresos'!$C$8:$D$150</c15:sqref>
                  </c15:fullRef>
                  <c15:levelRef>
                    <c15:sqref>'Detalle Ingresos'!$C$8:$C$150</c15:sqref>
                  </c15:levelRef>
                </c:ext>
              </c:extLst>
              <c:f>'Detalle Ingresos'!$C$8:$C$150</c:f>
              <c:strCache>
                <c:ptCount val="108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mayo</c:v>
                </c:pt>
                <c:pt idx="4">
                  <c:v>mayo</c:v>
                </c:pt>
                <c:pt idx="5">
                  <c:v>abril</c:v>
                </c:pt>
                <c:pt idx="6">
                  <c:v>mayo</c:v>
                </c:pt>
                <c:pt idx="7">
                  <c:v>junio</c:v>
                </c:pt>
                <c:pt idx="8">
                  <c:v>abril</c:v>
                </c:pt>
                <c:pt idx="9">
                  <c:v>abril</c:v>
                </c:pt>
                <c:pt idx="10">
                  <c:v>abril</c:v>
                </c:pt>
                <c:pt idx="11">
                  <c:v>abril</c:v>
                </c:pt>
                <c:pt idx="12">
                  <c:v>mayo</c:v>
                </c:pt>
                <c:pt idx="13">
                  <c:v>junio</c:v>
                </c:pt>
                <c:pt idx="14">
                  <c:v>abril</c:v>
                </c:pt>
                <c:pt idx="15">
                  <c:v>junio</c:v>
                </c:pt>
                <c:pt idx="16">
                  <c:v>abril</c:v>
                </c:pt>
                <c:pt idx="17">
                  <c:v>abril</c:v>
                </c:pt>
                <c:pt idx="18">
                  <c:v>abril</c:v>
                </c:pt>
                <c:pt idx="19">
                  <c:v>abril</c:v>
                </c:pt>
                <c:pt idx="20">
                  <c:v>abril</c:v>
                </c:pt>
                <c:pt idx="21">
                  <c:v>abril</c:v>
                </c:pt>
                <c:pt idx="22">
                  <c:v>abril</c:v>
                </c:pt>
                <c:pt idx="23">
                  <c:v>mayo</c:v>
                </c:pt>
                <c:pt idx="24">
                  <c:v>mayo</c:v>
                </c:pt>
                <c:pt idx="25">
                  <c:v>mayo</c:v>
                </c:pt>
                <c:pt idx="26">
                  <c:v>mayo</c:v>
                </c:pt>
                <c:pt idx="27">
                  <c:v>mayo</c:v>
                </c:pt>
                <c:pt idx="28">
                  <c:v>mayo</c:v>
                </c:pt>
                <c:pt idx="29">
                  <c:v>abril</c:v>
                </c:pt>
                <c:pt idx="30">
                  <c:v>mayo</c:v>
                </c:pt>
                <c:pt idx="31">
                  <c:v>junio</c:v>
                </c:pt>
                <c:pt idx="32">
                  <c:v>junio</c:v>
                </c:pt>
                <c:pt idx="33">
                  <c:v>junio</c:v>
                </c:pt>
                <c:pt idx="34">
                  <c:v>junio</c:v>
                </c:pt>
                <c:pt idx="35">
                  <c:v>junio</c:v>
                </c:pt>
                <c:pt idx="36">
                  <c:v>junio</c:v>
                </c:pt>
                <c:pt idx="37">
                  <c:v>junio</c:v>
                </c:pt>
                <c:pt idx="38">
                  <c:v>junio</c:v>
                </c:pt>
                <c:pt idx="39">
                  <c:v>junio</c:v>
                </c:pt>
                <c:pt idx="40">
                  <c:v>junio</c:v>
                </c:pt>
                <c:pt idx="41">
                  <c:v>junio</c:v>
                </c:pt>
                <c:pt idx="42">
                  <c:v>junio</c:v>
                </c:pt>
                <c:pt idx="43">
                  <c:v>junio</c:v>
                </c:pt>
                <c:pt idx="44">
                  <c:v>junio</c:v>
                </c:pt>
                <c:pt idx="45">
                  <c:v>junio</c:v>
                </c:pt>
                <c:pt idx="46">
                  <c:v>junio</c:v>
                </c:pt>
                <c:pt idx="47">
                  <c:v>junio</c:v>
                </c:pt>
                <c:pt idx="48">
                  <c:v>junio</c:v>
                </c:pt>
                <c:pt idx="49">
                  <c:v>junio</c:v>
                </c:pt>
                <c:pt idx="50">
                  <c:v>junio</c:v>
                </c:pt>
                <c:pt idx="51">
                  <c:v>junio</c:v>
                </c:pt>
                <c:pt idx="52">
                  <c:v>junio</c:v>
                </c:pt>
                <c:pt idx="53">
                  <c:v>abril</c:v>
                </c:pt>
                <c:pt idx="54">
                  <c:v>junio</c:v>
                </c:pt>
                <c:pt idx="55">
                  <c:v>junio</c:v>
                </c:pt>
                <c:pt idx="56">
                  <c:v>junio</c:v>
                </c:pt>
                <c:pt idx="57">
                  <c:v>junio</c:v>
                </c:pt>
                <c:pt idx="58">
                  <c:v>junio</c:v>
                </c:pt>
                <c:pt idx="59">
                  <c:v>junio</c:v>
                </c:pt>
                <c:pt idx="60">
                  <c:v>junio</c:v>
                </c:pt>
                <c:pt idx="61">
                  <c:v>junio</c:v>
                </c:pt>
                <c:pt idx="62">
                  <c:v>junio</c:v>
                </c:pt>
                <c:pt idx="63">
                  <c:v>junio</c:v>
                </c:pt>
                <c:pt idx="64">
                  <c:v>junio</c:v>
                </c:pt>
                <c:pt idx="65">
                  <c:v>junio</c:v>
                </c:pt>
                <c:pt idx="66">
                  <c:v>junio</c:v>
                </c:pt>
                <c:pt idx="67">
                  <c:v>junio</c:v>
                </c:pt>
                <c:pt idx="68">
                  <c:v>junio</c:v>
                </c:pt>
                <c:pt idx="69">
                  <c:v>junio</c:v>
                </c:pt>
                <c:pt idx="70">
                  <c:v>junio</c:v>
                </c:pt>
                <c:pt idx="71">
                  <c:v>junio</c:v>
                </c:pt>
                <c:pt idx="72">
                  <c:v>junio</c:v>
                </c:pt>
                <c:pt idx="73">
                  <c:v>junio</c:v>
                </c:pt>
                <c:pt idx="74">
                  <c:v>junio</c:v>
                </c:pt>
                <c:pt idx="75">
                  <c:v>junio</c:v>
                </c:pt>
                <c:pt idx="76">
                  <c:v>junio</c:v>
                </c:pt>
                <c:pt idx="77">
                  <c:v>junio</c:v>
                </c:pt>
                <c:pt idx="78">
                  <c:v>junio</c:v>
                </c:pt>
                <c:pt idx="79">
                  <c:v>junio</c:v>
                </c:pt>
                <c:pt idx="80">
                  <c:v>junio</c:v>
                </c:pt>
                <c:pt idx="81">
                  <c:v>junio</c:v>
                </c:pt>
                <c:pt idx="82">
                  <c:v>junio</c:v>
                </c:pt>
                <c:pt idx="83">
                  <c:v>junio</c:v>
                </c:pt>
                <c:pt idx="84">
                  <c:v>junio</c:v>
                </c:pt>
                <c:pt idx="85">
                  <c:v>junio</c:v>
                </c:pt>
                <c:pt idx="86">
                  <c:v>junio</c:v>
                </c:pt>
                <c:pt idx="87">
                  <c:v>junio</c:v>
                </c:pt>
                <c:pt idx="88">
                  <c:v>junio</c:v>
                </c:pt>
                <c:pt idx="89">
                  <c:v>junio</c:v>
                </c:pt>
                <c:pt idx="90">
                  <c:v>junio</c:v>
                </c:pt>
                <c:pt idx="91">
                  <c:v>junio</c:v>
                </c:pt>
                <c:pt idx="92">
                  <c:v>junio</c:v>
                </c:pt>
                <c:pt idx="93">
                  <c:v>junio</c:v>
                </c:pt>
                <c:pt idx="94">
                  <c:v>junio</c:v>
                </c:pt>
                <c:pt idx="95">
                  <c:v>junio</c:v>
                </c:pt>
                <c:pt idx="96">
                  <c:v>junio</c:v>
                </c:pt>
                <c:pt idx="97">
                  <c:v>junio</c:v>
                </c:pt>
                <c:pt idx="98">
                  <c:v>junio</c:v>
                </c:pt>
                <c:pt idx="99">
                  <c:v>junio</c:v>
                </c:pt>
                <c:pt idx="100">
                  <c:v>junio</c:v>
                </c:pt>
                <c:pt idx="101">
                  <c:v>junio</c:v>
                </c:pt>
                <c:pt idx="102">
                  <c:v>junio</c:v>
                </c:pt>
                <c:pt idx="103">
                  <c:v>junio</c:v>
                </c:pt>
                <c:pt idx="104">
                  <c:v>junio</c:v>
                </c:pt>
                <c:pt idx="105">
                  <c:v>junio</c:v>
                </c:pt>
                <c:pt idx="106">
                  <c:v>junio</c:v>
                </c:pt>
                <c:pt idx="107">
                  <c:v>junio</c:v>
                </c:pt>
              </c:strCache>
            </c:strRef>
          </c:cat>
          <c:val>
            <c:numRef>
              <c:f>'Detalle Ingresos'!$E$8:$E$150</c:f>
              <c:numCache>
                <c:formatCode>"$"\ #,##0.00</c:formatCode>
                <c:ptCount val="108"/>
                <c:pt idx="0">
                  <c:v>3086.31</c:v>
                </c:pt>
                <c:pt idx="1">
                  <c:v>1083.3800000000001</c:v>
                </c:pt>
                <c:pt idx="2">
                  <c:v>1121.24</c:v>
                </c:pt>
                <c:pt idx="3">
                  <c:v>4.42</c:v>
                </c:pt>
                <c:pt idx="4">
                  <c:v>5.26</c:v>
                </c:pt>
                <c:pt idx="5">
                  <c:v>30.94</c:v>
                </c:pt>
                <c:pt idx="6">
                  <c:v>57.46</c:v>
                </c:pt>
                <c:pt idx="7">
                  <c:v>70.72</c:v>
                </c:pt>
                <c:pt idx="8">
                  <c:v>4.42</c:v>
                </c:pt>
                <c:pt idx="9">
                  <c:v>630</c:v>
                </c:pt>
                <c:pt idx="10">
                  <c:v>383.25</c:v>
                </c:pt>
                <c:pt idx="11">
                  <c:v>5.25</c:v>
                </c:pt>
                <c:pt idx="12">
                  <c:v>36.75</c:v>
                </c:pt>
                <c:pt idx="13">
                  <c:v>5.25</c:v>
                </c:pt>
                <c:pt idx="14">
                  <c:v>1284.42</c:v>
                </c:pt>
                <c:pt idx="15">
                  <c:v>1873.24</c:v>
                </c:pt>
                <c:pt idx="16">
                  <c:v>8.15</c:v>
                </c:pt>
                <c:pt idx="17">
                  <c:v>34.909999999999997</c:v>
                </c:pt>
                <c:pt idx="18">
                  <c:v>2.63</c:v>
                </c:pt>
                <c:pt idx="19">
                  <c:v>883.04</c:v>
                </c:pt>
                <c:pt idx="20">
                  <c:v>10</c:v>
                </c:pt>
                <c:pt idx="21">
                  <c:v>100</c:v>
                </c:pt>
                <c:pt idx="22">
                  <c:v>1208.8499999999999</c:v>
                </c:pt>
                <c:pt idx="23">
                  <c:v>2.63</c:v>
                </c:pt>
                <c:pt idx="24">
                  <c:v>3.15</c:v>
                </c:pt>
                <c:pt idx="25">
                  <c:v>60.69</c:v>
                </c:pt>
                <c:pt idx="26">
                  <c:v>1389.04</c:v>
                </c:pt>
                <c:pt idx="27">
                  <c:v>107.63</c:v>
                </c:pt>
                <c:pt idx="28">
                  <c:v>2275</c:v>
                </c:pt>
                <c:pt idx="29">
                  <c:v>157.5</c:v>
                </c:pt>
                <c:pt idx="30">
                  <c:v>192.15</c:v>
                </c:pt>
                <c:pt idx="31">
                  <c:v>160.65</c:v>
                </c:pt>
                <c:pt idx="32">
                  <c:v>465</c:v>
                </c:pt>
                <c:pt idx="33">
                  <c:v>4.42</c:v>
                </c:pt>
                <c:pt idx="34">
                  <c:v>5.48</c:v>
                </c:pt>
                <c:pt idx="35">
                  <c:v>4.99</c:v>
                </c:pt>
                <c:pt idx="36">
                  <c:v>4.5199999999999996</c:v>
                </c:pt>
                <c:pt idx="37">
                  <c:v>4.42</c:v>
                </c:pt>
                <c:pt idx="38">
                  <c:v>4.42</c:v>
                </c:pt>
                <c:pt idx="39">
                  <c:v>4.42</c:v>
                </c:pt>
                <c:pt idx="40">
                  <c:v>4.42</c:v>
                </c:pt>
                <c:pt idx="41">
                  <c:v>4.42</c:v>
                </c:pt>
                <c:pt idx="42">
                  <c:v>4.42</c:v>
                </c:pt>
                <c:pt idx="43">
                  <c:v>4.42</c:v>
                </c:pt>
                <c:pt idx="44">
                  <c:v>4.42</c:v>
                </c:pt>
                <c:pt idx="45">
                  <c:v>4.42</c:v>
                </c:pt>
                <c:pt idx="46">
                  <c:v>4.42</c:v>
                </c:pt>
                <c:pt idx="47">
                  <c:v>4.42</c:v>
                </c:pt>
                <c:pt idx="48">
                  <c:v>4.42</c:v>
                </c:pt>
                <c:pt idx="49">
                  <c:v>4.42</c:v>
                </c:pt>
                <c:pt idx="50">
                  <c:v>4.42</c:v>
                </c:pt>
                <c:pt idx="51">
                  <c:v>4.42</c:v>
                </c:pt>
                <c:pt idx="52">
                  <c:v>4.42</c:v>
                </c:pt>
                <c:pt idx="53">
                  <c:v>383.25</c:v>
                </c:pt>
                <c:pt idx="54">
                  <c:v>5.25</c:v>
                </c:pt>
                <c:pt idx="55">
                  <c:v>41.74</c:v>
                </c:pt>
                <c:pt idx="56">
                  <c:v>125</c:v>
                </c:pt>
                <c:pt idx="57">
                  <c:v>45.2</c:v>
                </c:pt>
                <c:pt idx="58">
                  <c:v>90</c:v>
                </c:pt>
                <c:pt idx="59">
                  <c:v>36.39</c:v>
                </c:pt>
                <c:pt idx="60">
                  <c:v>145</c:v>
                </c:pt>
                <c:pt idx="61">
                  <c:v>6.63</c:v>
                </c:pt>
                <c:pt idx="62">
                  <c:v>120</c:v>
                </c:pt>
                <c:pt idx="63">
                  <c:v>10.3</c:v>
                </c:pt>
                <c:pt idx="64">
                  <c:v>5</c:v>
                </c:pt>
                <c:pt idx="65">
                  <c:v>9.3800000000000008</c:v>
                </c:pt>
                <c:pt idx="66">
                  <c:v>120</c:v>
                </c:pt>
                <c:pt idx="67">
                  <c:v>7.2</c:v>
                </c:pt>
                <c:pt idx="68">
                  <c:v>20</c:v>
                </c:pt>
                <c:pt idx="69">
                  <c:v>7.72</c:v>
                </c:pt>
                <c:pt idx="70">
                  <c:v>86.8</c:v>
                </c:pt>
                <c:pt idx="71">
                  <c:v>65</c:v>
                </c:pt>
                <c:pt idx="72">
                  <c:v>2.4900000000000002</c:v>
                </c:pt>
                <c:pt idx="73">
                  <c:v>25</c:v>
                </c:pt>
                <c:pt idx="74">
                  <c:v>55.23</c:v>
                </c:pt>
                <c:pt idx="75">
                  <c:v>15</c:v>
                </c:pt>
                <c:pt idx="76">
                  <c:v>87.95</c:v>
                </c:pt>
                <c:pt idx="77">
                  <c:v>120</c:v>
                </c:pt>
                <c:pt idx="78">
                  <c:v>31.59</c:v>
                </c:pt>
                <c:pt idx="79">
                  <c:v>155</c:v>
                </c:pt>
                <c:pt idx="80">
                  <c:v>6.45</c:v>
                </c:pt>
                <c:pt idx="81">
                  <c:v>21.02</c:v>
                </c:pt>
                <c:pt idx="82">
                  <c:v>85</c:v>
                </c:pt>
                <c:pt idx="83">
                  <c:v>442.98</c:v>
                </c:pt>
                <c:pt idx="84">
                  <c:v>65</c:v>
                </c:pt>
                <c:pt idx="85">
                  <c:v>34.07</c:v>
                </c:pt>
                <c:pt idx="86">
                  <c:v>60</c:v>
                </c:pt>
                <c:pt idx="87">
                  <c:v>44.68</c:v>
                </c:pt>
                <c:pt idx="88">
                  <c:v>55</c:v>
                </c:pt>
                <c:pt idx="89">
                  <c:v>3734.25</c:v>
                </c:pt>
                <c:pt idx="90">
                  <c:v>65</c:v>
                </c:pt>
                <c:pt idx="91">
                  <c:v>5.51</c:v>
                </c:pt>
                <c:pt idx="92">
                  <c:v>55</c:v>
                </c:pt>
                <c:pt idx="93">
                  <c:v>101.38</c:v>
                </c:pt>
                <c:pt idx="94">
                  <c:v>90</c:v>
                </c:pt>
                <c:pt idx="95">
                  <c:v>180.27</c:v>
                </c:pt>
                <c:pt idx="96">
                  <c:v>125</c:v>
                </c:pt>
                <c:pt idx="97">
                  <c:v>164.27</c:v>
                </c:pt>
                <c:pt idx="98">
                  <c:v>135</c:v>
                </c:pt>
                <c:pt idx="99">
                  <c:v>2.75</c:v>
                </c:pt>
                <c:pt idx="100">
                  <c:v>35.74</c:v>
                </c:pt>
                <c:pt idx="101">
                  <c:v>85</c:v>
                </c:pt>
                <c:pt idx="102">
                  <c:v>48.95</c:v>
                </c:pt>
                <c:pt idx="103">
                  <c:v>25</c:v>
                </c:pt>
                <c:pt idx="104">
                  <c:v>187.94</c:v>
                </c:pt>
                <c:pt idx="105">
                  <c:v>70</c:v>
                </c:pt>
                <c:pt idx="106">
                  <c:v>47.93</c:v>
                </c:pt>
                <c:pt idx="10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F-499A-A714-62428BB35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3741648"/>
        <c:axId val="783753712"/>
      </c:lineChart>
      <c:catAx>
        <c:axId val="78374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83753712"/>
        <c:crosses val="autoZero"/>
        <c:auto val="1"/>
        <c:lblAlgn val="ctr"/>
        <c:lblOffset val="100"/>
        <c:noMultiLvlLbl val="0"/>
      </c:catAx>
      <c:valAx>
        <c:axId val="78375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8374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Ingresos Catastro</a:t>
            </a:r>
            <a:r>
              <a:rPr lang="es-AR" baseline="0"/>
              <a:t> 2022</a:t>
            </a:r>
            <a:endParaRPr lang="es-A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1535468380353801"/>
          <c:y val="0.16777173626935601"/>
          <c:w val="0.86272204763642213"/>
          <c:h val="0.472924365829629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'Reporte Trimestral'!$B$8</c:f>
              <c:strCache>
                <c:ptCount val="1"/>
                <c:pt idx="0">
                  <c:v>Ingresos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'Reporte Trimestral'!$C$7:$N$7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'Reporte Trimestral'!$C$8:$N$8</c:f>
              <c:numCache>
                <c:formatCode>"$"\ #,##0.00</c:formatCode>
                <c:ptCount val="3"/>
                <c:pt idx="0">
                  <c:v>8212.92</c:v>
                </c:pt>
                <c:pt idx="1">
                  <c:v>5217.5600000000004</c:v>
                </c:pt>
                <c:pt idx="2">
                  <c:v>11208.290000000003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5-443F-9207-9F5539BA7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0522992"/>
        <c:axId val="26051946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'Reporte Trimestral'!$B$9</c15:sqref>
                        </c15:formulaRef>
                      </c:ext>
                    </c:extLst>
                    <c:strCache>
                      <c:ptCount val="1"/>
                      <c:pt idx="0">
                        <c:v>Egresos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'Reporte Trimestral'!$C$7:$N$7</c15:sqref>
                        </c15:formulaRef>
                      </c:ext>
                    </c:extLst>
                    <c:strCache>
                      <c:ptCount val="3"/>
                      <c:pt idx="0">
                        <c:v>ABRIL</c:v>
                      </c:pt>
                      <c:pt idx="1">
                        <c:v>MAYO</c:v>
                      </c:pt>
                      <c:pt idx="2">
                        <c:v>JUNIO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'Reporte Trimestral'!$C$9:$N$9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1-0225-443F-9207-9F5539BA77B3}"/>
                  </c:ext>
                </c:extLst>
              </c15:ser>
            </c15:filteredBarSeries>
          </c:ext>
        </c:extLst>
      </c:barChart>
      <c:catAx>
        <c:axId val="26052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0519464"/>
        <c:crosses val="autoZero"/>
        <c:auto val="1"/>
        <c:lblAlgn val="ctr"/>
        <c:lblOffset val="100"/>
        <c:noMultiLvlLbl val="0"/>
      </c:catAx>
      <c:valAx>
        <c:axId val="260519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052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Saldo Acumulado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'Reporte Trimestral'!$B$13</c:f>
              <c:strCache>
                <c:ptCount val="1"/>
                <c:pt idx="0">
                  <c:v>Saldo acumulado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'Reporte Trimestral'!$C$7:$N$7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'Reporte Trimestral'!$C$13:$N$13</c:f>
              <c:numCache>
                <c:formatCode>"$"\ #,##0.00</c:formatCode>
                <c:ptCount val="3"/>
                <c:pt idx="0">
                  <c:v>61212.759999999995</c:v>
                </c:pt>
                <c:pt idx="1">
                  <c:v>66430.319999999992</c:v>
                </c:pt>
                <c:pt idx="2">
                  <c:v>77638.61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F-4A58-9203-86F825B31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5321120"/>
        <c:axId val="325319160"/>
      </c:lineChart>
      <c:catAx>
        <c:axId val="32532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25319160"/>
        <c:crosses val="autoZero"/>
        <c:auto val="1"/>
        <c:lblAlgn val="ctr"/>
        <c:lblOffset val="100"/>
        <c:noMultiLvlLbl val="0"/>
      </c:catAx>
      <c:valAx>
        <c:axId val="325319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2532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nillaexcel.com/plantillas?ref=spreadsheet" TargetMode="External"/><Relationship Id="rId1" Type="http://schemas.openxmlformats.org/officeDocument/2006/relationships/hyperlink" Target="https://www.planillaexcel.com/ayuda/plantillas?ref=spreadsheet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4</xdr:row>
      <xdr:rowOff>152400</xdr:rowOff>
    </xdr:from>
    <xdr:to>
      <xdr:col>7</xdr:col>
      <xdr:colOff>444500</xdr:colOff>
      <xdr:row>30</xdr:row>
      <xdr:rowOff>123825</xdr:rowOff>
    </xdr:to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4000" y="1809750"/>
          <a:ext cx="8305800" cy="5162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>
              <a:solidFill>
                <a:schemeClr val="tx1">
                  <a:lumMod val="65000"/>
                  <a:lumOff val="35000"/>
                </a:schemeClr>
              </a:solidFill>
            </a:rPr>
            <a:t>En la plantilla de Excel de Ingresos y</a:t>
          </a:r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 Egresos </a:t>
          </a:r>
          <a:r>
            <a:rPr lang="es-ES" sz="1600">
              <a:solidFill>
                <a:schemeClr val="tx1">
                  <a:lumMod val="65000"/>
                  <a:lumOff val="35000"/>
                </a:schemeClr>
              </a:solidFill>
            </a:rPr>
            <a:t>podras detallar diariamente</a:t>
          </a:r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 los movimientos para luego saber mensualmente cuál fue el resultado</a:t>
          </a:r>
        </a:p>
        <a:p>
          <a:endParaRPr lang="es-ES" sz="160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600">
              <a:solidFill>
                <a:schemeClr val="tx1">
                  <a:lumMod val="65000"/>
                  <a:lumOff val="35000"/>
                </a:schemeClr>
              </a:solidFill>
            </a:rPr>
            <a:t>Para usarla,</a:t>
          </a:r>
          <a:r>
            <a:rPr lang="en-US" sz="1600" baseline="0">
              <a:solidFill>
                <a:schemeClr val="tx1">
                  <a:lumMod val="65000"/>
                  <a:lumOff val="35000"/>
                </a:schemeClr>
              </a:solidFill>
            </a:rPr>
            <a:t> sigue estos pasos:</a:t>
          </a:r>
        </a:p>
        <a:p>
          <a:endParaRPr lang="en-US" sz="160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1. </a:t>
          </a:r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Se debe completar la información de ingresos diarios en la tabla del mismo nombre.</a:t>
          </a:r>
        </a:p>
        <a:p>
          <a:endParaRPr lang="en-US" sz="160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pPr marL="0" indent="0"/>
          <a:r>
            <a:rPr lang="en-U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2. </a:t>
          </a:r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rPr>
            <a:t>Se debe completar la información de egresos diarios en la tabla del mismo nombre.</a:t>
          </a:r>
        </a:p>
        <a:p>
          <a:pPr marL="0" indent="0"/>
          <a:endParaRPr lang="es-ES" sz="1600" baseline="0">
            <a:solidFill>
              <a:schemeClr val="tx1">
                <a:lumMod val="65000"/>
                <a:lumOff val="35000"/>
              </a:schemeClr>
            </a:solidFill>
            <a:latin typeface="+mn-lt"/>
            <a:ea typeface="+mn-ea"/>
            <a:cs typeface="+mn-cs"/>
          </a:endParaRPr>
        </a:p>
        <a:p>
          <a:pPr marL="0" indent="0"/>
          <a:endParaRPr lang="es-ES" sz="1600" baseline="0">
            <a:solidFill>
              <a:schemeClr val="tx1">
                <a:lumMod val="65000"/>
                <a:lumOff val="35000"/>
              </a:schemeClr>
            </a:solidFill>
            <a:latin typeface="+mn-lt"/>
            <a:ea typeface="+mn-ea"/>
            <a:cs typeface="+mn-cs"/>
          </a:endParaRPr>
        </a:p>
        <a:p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RESULTADO</a:t>
          </a:r>
        </a:p>
        <a:p>
          <a:r>
            <a:rPr lang="es-ES" sz="1600" b="0" baseline="0">
              <a:solidFill>
                <a:schemeClr val="tx1">
                  <a:lumMod val="65000"/>
                  <a:lumOff val="35000"/>
                </a:schemeClr>
              </a:solidFill>
            </a:rPr>
            <a:t>En la hoja "Reporte Mensual" se verá detallado por mes el total de ingresos y el total de egresos. Adicionalmente se muestra el resultado de cada mes y el acumulado.</a:t>
          </a:r>
        </a:p>
        <a:p>
          <a:r>
            <a:rPr lang="es-ES" sz="1600" b="0" baseline="0">
              <a:solidFill>
                <a:schemeClr val="tx1">
                  <a:lumMod val="65000"/>
                  <a:lumOff val="35000"/>
                </a:schemeClr>
              </a:solidFill>
            </a:rPr>
            <a:t>Podrá observar un gráfico de barras que compara los ingresos y egresos mensuales y la evolución del saldo acumulado.</a:t>
          </a:r>
        </a:p>
        <a:p>
          <a:endParaRPr lang="es-ES" sz="1600" b="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ACLARACIÓN</a:t>
          </a:r>
        </a:p>
        <a:p>
          <a:r>
            <a:rPr lang="es-ES" sz="1600" b="0" baseline="0">
              <a:solidFill>
                <a:schemeClr val="tx1">
                  <a:lumMod val="65000"/>
                  <a:lumOff val="35000"/>
                </a:schemeClr>
              </a:solidFill>
            </a:rPr>
            <a:t>Para limpiar los datos solo borre las columnas BDE y HJK. </a:t>
          </a:r>
        </a:p>
        <a:p>
          <a:r>
            <a:rPr lang="es-ES" sz="1600" b="0" baseline="0">
              <a:solidFill>
                <a:schemeClr val="tx1">
                  <a:lumMod val="65000"/>
                  <a:lumOff val="35000"/>
                </a:schemeClr>
              </a:solidFill>
            </a:rPr>
            <a:t>Para agregar más información ubiquese en la ultima fila con contenido y escriba los datos.</a:t>
          </a:r>
        </a:p>
        <a:p>
          <a:endParaRPr lang="es-ES" sz="1600" baseline="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 editAs="absolute">
    <xdr:from>
      <xdr:col>1</xdr:col>
      <xdr:colOff>0</xdr:colOff>
      <xdr:row>1</xdr:row>
      <xdr:rowOff>5953</xdr:rowOff>
    </xdr:from>
    <xdr:to>
      <xdr:col>5</xdr:col>
      <xdr:colOff>263525</xdr:colOff>
      <xdr:row>2</xdr:row>
      <xdr:rowOff>53578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76225" y="129778"/>
          <a:ext cx="533082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400" b="1">
              <a:solidFill>
                <a:schemeClr val="bg1"/>
              </a:solidFill>
            </a:rPr>
            <a:t>Ingresos</a:t>
          </a:r>
          <a:r>
            <a:rPr lang="en-US" sz="2400" b="1" baseline="0">
              <a:solidFill>
                <a:schemeClr val="bg1"/>
              </a:solidFill>
            </a:rPr>
            <a:t> y Egresos</a:t>
          </a:r>
          <a:endParaRPr lang="en-US" sz="24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809624</xdr:colOff>
      <xdr:row>2</xdr:row>
      <xdr:rowOff>190501</xdr:rowOff>
    </xdr:from>
    <xdr:to>
      <xdr:col>10</xdr:col>
      <xdr:colOff>1230617</xdr:colOff>
      <xdr:row>24</xdr:row>
      <xdr:rowOff>75363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3DA203B-EDA7-9729-E541-0FB6D817A8F2}"/>
            </a:ext>
          </a:extLst>
        </xdr:cNvPr>
        <xdr:cNvGrpSpPr/>
      </xdr:nvGrpSpPr>
      <xdr:grpSpPr>
        <a:xfrm>
          <a:off x="8655843" y="1000126"/>
          <a:ext cx="4207180" cy="4766425"/>
          <a:chOff x="8717264" y="1217930"/>
          <a:chExt cx="4350690" cy="4704195"/>
        </a:xfrm>
      </xdr:grpSpPr>
      <xdr:sp macro="" textlink="">
        <xdr:nvSpPr>
          <xdr:cNvPr id="11" name="TextBox 5">
            <a:extLst>
              <a:ext uri="{FF2B5EF4-FFF2-40B4-BE49-F238E27FC236}">
                <a16:creationId xmlns:a16="http://schemas.microsoft.com/office/drawing/2014/main" id="{1E27C0FE-81DD-4C51-95AD-0D17F18F1DDE}"/>
              </a:ext>
            </a:extLst>
          </xdr:cNvPr>
          <xdr:cNvSpPr txBox="1"/>
        </xdr:nvSpPr>
        <xdr:spPr>
          <a:xfrm>
            <a:off x="8717280" y="1217930"/>
            <a:ext cx="4350674" cy="4704195"/>
          </a:xfrm>
          <a:prstGeom prst="rect">
            <a:avLst/>
          </a:prstGeom>
          <a:solidFill>
            <a:srgbClr val="FBFBFB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0" tIns="274320" rIns="274320" bIns="274320" rtlCol="0" anchor="t"/>
          <a:lstStyle/>
          <a:p>
            <a:r>
              <a:rPr lang="en-US" sz="1800" b="1">
                <a:solidFill>
                  <a:schemeClr val="tx1">
                    <a:lumMod val="65000"/>
                    <a:lumOff val="35000"/>
                  </a:schemeClr>
                </a:solidFill>
              </a:rPr>
              <a:t>Más ayuda</a:t>
            </a:r>
          </a:p>
          <a:p>
            <a:endParaRPr lang="en-US" sz="800" b="1">
              <a:solidFill>
                <a:schemeClr val="tx1">
                  <a:lumMod val="65000"/>
                  <a:lumOff val="35000"/>
                </a:schemeClr>
              </a:solidFill>
            </a:endParaRPr>
          </a:p>
          <a:p>
            <a:r>
              <a:rPr lang="en-US" sz="1600">
                <a:solidFill>
                  <a:schemeClr val="tx1">
                    <a:lumMod val="65000"/>
                    <a:lumOff val="35000"/>
                  </a:schemeClr>
                </a:solidFill>
              </a:rPr>
              <a:t>Si quieres saber más sobre cómo usar esta plantilla,</a:t>
            </a:r>
            <a:r>
              <a:rPr lang="en-US" sz="16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o adaptarla, extenderla o corregir algún error, sigue este link:</a:t>
            </a:r>
          </a:p>
          <a:p>
            <a:endParaRPr lang="en-US" sz="1800" b="1">
              <a:solidFill>
                <a:schemeClr val="tx1">
                  <a:lumMod val="65000"/>
                  <a:lumOff val="35000"/>
                </a:schemeClr>
              </a:solidFill>
            </a:endParaRPr>
          </a:p>
          <a:p>
            <a:endParaRPr lang="en-US" sz="1800" b="1">
              <a:solidFill>
                <a:schemeClr val="tx1">
                  <a:lumMod val="65000"/>
                  <a:lumOff val="35000"/>
                </a:schemeClr>
              </a:solidFill>
            </a:endParaRPr>
          </a:p>
          <a:p>
            <a:endParaRPr lang="en-US" sz="1800" b="1">
              <a:solidFill>
                <a:schemeClr val="tx1">
                  <a:lumMod val="65000"/>
                  <a:lumOff val="35000"/>
                </a:schemeClr>
              </a:solidFill>
            </a:endParaRPr>
          </a:p>
          <a:p>
            <a:r>
              <a:rPr lang="en-US" sz="1800" b="1">
                <a:solidFill>
                  <a:schemeClr val="tx1">
                    <a:lumMod val="65000"/>
                    <a:lumOff val="35000"/>
                  </a:schemeClr>
                </a:solidFill>
              </a:rPr>
              <a:t>Otras plantillas</a:t>
            </a:r>
          </a:p>
          <a:p>
            <a:endParaRPr lang="en-US" sz="800">
              <a:solidFill>
                <a:schemeClr val="tx1">
                  <a:lumMod val="65000"/>
                  <a:lumOff val="35000"/>
                </a:schemeClr>
              </a:solidFill>
            </a:endParaRPr>
          </a:p>
          <a:p>
            <a:r>
              <a:rPr lang="en-US" sz="1600">
                <a:solidFill>
                  <a:schemeClr val="tx1">
                    <a:lumMod val="65000"/>
                    <a:lumOff val="35000"/>
                  </a:schemeClr>
                </a:solidFill>
              </a:rPr>
              <a:t>Si esta plantilla</a:t>
            </a:r>
            <a:r>
              <a:rPr lang="en-US" sz="16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no es lo que necesitas, es posible que tengamos otra que se ajuste mejor. Aquí puedes acceder a muchas otras más:</a:t>
            </a:r>
          </a:p>
        </xdr:txBody>
      </xdr:sp>
      <xdr:sp macro="" textlink="">
        <xdr:nvSpPr>
          <xdr:cNvPr id="12" name="TextBox 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E14A7D9E-7883-4FBC-B5A5-6EFEF7EC7B60}"/>
              </a:ext>
            </a:extLst>
          </xdr:cNvPr>
          <xdr:cNvSpPr txBox="1"/>
        </xdr:nvSpPr>
        <xdr:spPr>
          <a:xfrm>
            <a:off x="8717264" y="2670150"/>
            <a:ext cx="4345657" cy="42489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0" tIns="0" rIns="274320" bIns="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600" b="1">
                <a:solidFill>
                  <a:srgbClr val="12A779"/>
                </a:solidFill>
                <a:effectLst/>
                <a:latin typeface="+mn-lt"/>
                <a:ea typeface="+mn-ea"/>
                <a:cs typeface="+mn-cs"/>
              </a:rPr>
              <a:t>www.planillaexcel.com/ayuda/plantillas</a:t>
            </a:r>
            <a:endParaRPr lang="es-AR" sz="1600">
              <a:solidFill>
                <a:srgbClr val="12A779"/>
              </a:solidFill>
              <a:effectLst/>
            </a:endParaRPr>
          </a:p>
        </xdr:txBody>
      </xdr:sp>
      <xdr:sp macro="" textlink="">
        <xdr:nvSpPr>
          <xdr:cNvPr id="13" name="TextBox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D647DDE-4CBB-445F-AB06-551B2470CFB8}"/>
              </a:ext>
            </a:extLst>
          </xdr:cNvPr>
          <xdr:cNvSpPr txBox="1"/>
        </xdr:nvSpPr>
        <xdr:spPr>
          <a:xfrm>
            <a:off x="8722318" y="4930302"/>
            <a:ext cx="4343117" cy="3804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0" tIns="0" rIns="274320" bIns="0" rtlCol="0" anchor="ctr"/>
          <a:lstStyle/>
          <a:p>
            <a:r>
              <a:rPr lang="en-US" sz="1600" b="1">
                <a:solidFill>
                  <a:srgbClr val="12A779"/>
                </a:solidFill>
              </a:rPr>
              <a:t>www.planillaexcel.com/plantillas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95249</xdr:colOff>
      <xdr:row>3</xdr:row>
      <xdr:rowOff>4762</xdr:rowOff>
    </xdr:from>
    <xdr:to>
      <xdr:col>10</xdr:col>
      <xdr:colOff>752474</xdr:colOff>
      <xdr:row>29</xdr:row>
      <xdr:rowOff>114300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919321</xdr:colOff>
      <xdr:row>0</xdr:row>
      <xdr:rowOff>134540</xdr:rowOff>
    </xdr:from>
    <xdr:to>
      <xdr:col>6</xdr:col>
      <xdr:colOff>916780</xdr:colOff>
      <xdr:row>2</xdr:row>
      <xdr:rowOff>33257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05071" y="134540"/>
          <a:ext cx="6105365" cy="732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400" b="1">
              <a:solidFill>
                <a:schemeClr val="bg1"/>
              </a:solidFill>
            </a:rPr>
            <a:t>Detalle de Ingresos ABRIL</a:t>
          </a:r>
          <a:r>
            <a:rPr lang="en-US" sz="2400" b="1" baseline="0">
              <a:solidFill>
                <a:schemeClr val="bg1"/>
              </a:solidFill>
            </a:rPr>
            <a:t> - MAYO - JUNIO</a:t>
          </a:r>
        </a:p>
      </xdr:txBody>
    </xdr:sp>
    <xdr:clientData/>
  </xdr:twoCellAnchor>
  <xdr:twoCellAnchor>
    <xdr:from>
      <xdr:col>11</xdr:col>
      <xdr:colOff>196453</xdr:colOff>
      <xdr:row>1</xdr:row>
      <xdr:rowOff>59532</xdr:rowOff>
    </xdr:from>
    <xdr:to>
      <xdr:col>21</xdr:col>
      <xdr:colOff>71438</xdr:colOff>
      <xdr:row>37</xdr:row>
      <xdr:rowOff>67866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2118</xdr:colOff>
      <xdr:row>14</xdr:row>
      <xdr:rowOff>87840</xdr:rowOff>
    </xdr:from>
    <xdr:to>
      <xdr:col>14</xdr:col>
      <xdr:colOff>74083</xdr:colOff>
      <xdr:row>31</xdr:row>
      <xdr:rowOff>165946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1</xdr:row>
      <xdr:rowOff>15478</xdr:rowOff>
    </xdr:from>
    <xdr:to>
      <xdr:col>7</xdr:col>
      <xdr:colOff>1005417</xdr:colOff>
      <xdr:row>2</xdr:row>
      <xdr:rowOff>63103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54000" y="205978"/>
          <a:ext cx="4021667" cy="746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>
              <a:solidFill>
                <a:schemeClr val="bg1"/>
              </a:solidFill>
            </a:rPr>
            <a:t>Ingresos</a:t>
          </a:r>
          <a:r>
            <a:rPr lang="en-US" sz="1600" b="1" baseline="0">
              <a:solidFill>
                <a:schemeClr val="bg1"/>
              </a:solidFill>
            </a:rPr>
            <a:t> Catastro y Registro Tributario</a:t>
          </a:r>
          <a:endParaRPr lang="en-US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21166</xdr:colOff>
      <xdr:row>33</xdr:row>
      <xdr:rowOff>4233</xdr:rowOff>
    </xdr:from>
    <xdr:to>
      <xdr:col>14</xdr:col>
      <xdr:colOff>95250</xdr:colOff>
      <xdr:row>50</xdr:row>
      <xdr:rowOff>105834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4FF5FA2-A90D-46AC-9016-CB28CB44C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0.01794</cdr:x>
      <cdr:y>0.01429</cdr:y>
    </cdr:from>
    <cdr:to>
      <cdr:x>0.35277</cdr:x>
      <cdr:y>0.08571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14300" y="38100"/>
          <a:ext cx="213360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AR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87\catastro\Users\santiago\Downloads\planilla-de-excel-para-el-aplicativo-de-compras-y-vent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87\catastro\Users\Cecilia\Dropbox\Planilla%20Excel\Plantillas%20a%20subir%202018\Subidas\Ingresos%20y%20Gastos%20de%20Servici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87\catastro\Users\Cecilia\Dropbox\Planilla%20Excel\Plantillas%20a%20subir%202018\Subidas\control-de-cobro-de-facturas-en-excel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 Comprobant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Ingresos Obtenidos"/>
      <sheetName val="Gastos Incurridos"/>
      <sheetName val="Resultado Obtenido"/>
      <sheetName val="Ingresos y Gastos de Servicios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Control de Facturas"/>
      <sheetName val="Clientes con Deudas"/>
      <sheetName val="Facturas Próximas a vencer"/>
      <sheetName val="Feriados"/>
      <sheetName val="Ayud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B6">
            <v>43203</v>
          </cell>
        </row>
      </sheetData>
      <sheetData sheetId="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TASTRO-02" refreshedDate="44764.594166435185" createdVersion="5" refreshedVersion="5" minRefreshableVersion="3" recordCount="186">
  <cacheSource type="worksheet">
    <worksheetSource name="Ingresos"/>
  </cacheSource>
  <cacheFields count="6">
    <cacheField name="FECHA" numFmtId="0">
      <sharedItems containsNonDate="0" containsDate="1" containsString="0" containsBlank="1" minDate="2022-01-12T00:00:00" maxDate="2022-07-01T00:00:00" count="35">
        <d v="2022-01-31T00:00:00"/>
        <d v="2022-02-28T00:00:00"/>
        <d v="2022-03-31T00:00:00"/>
        <d v="2022-04-30T00:00:00"/>
        <d v="2022-05-31T00:00:00"/>
        <d v="2022-06-02T00:00:00"/>
        <d v="2022-05-09T00:00:00"/>
        <d v="2022-02-01T00:00:00"/>
        <d v="2022-03-01T00:00:00"/>
        <d v="2022-05-01T00:00:00"/>
        <d v="2022-06-30T00:00:00"/>
        <d v="2022-01-12T00:00:00"/>
        <d v="2022-01-13T00:00:00"/>
        <d v="2022-04-06T00:00:00"/>
        <d v="2022-06-27T00:00:00"/>
        <d v="2022-06-08T00:00:00"/>
        <d v="2022-06-10T00:00:00"/>
        <d v="2022-06-01T00:00:00"/>
        <d v="2022-06-09T00:00:00"/>
        <d v="2022-06-13T00:00:00"/>
        <d v="2022-06-20T00:00:00"/>
        <d v="2022-06-16T00:00:00"/>
        <d v="2022-06-21T00:00:00"/>
        <d v="2022-06-24T00:00:00"/>
        <d v="2022-06-23T00:00:00"/>
        <d v="2022-06-28T00:00:00"/>
        <d v="2022-04-19T00:00:00"/>
        <d v="2022-06-03T00:00:00"/>
        <d v="2022-06-06T00:00:00"/>
        <d v="2022-06-07T00:00:00"/>
        <d v="2022-06-14T00:00:00"/>
        <d v="2022-06-15T00:00:00"/>
        <d v="2022-06-22T00:00:00"/>
        <m/>
        <d v="2022-06-11T00:00:00" u="1"/>
      </sharedItems>
    </cacheField>
    <cacheField name="MES" numFmtId="0">
      <sharedItems containsBlank="1" count="8">
        <s v="enero"/>
        <s v="febrero"/>
        <s v="marzo"/>
        <s v="abril"/>
        <s v="mayo"/>
        <s v="junio"/>
        <s v=""/>
        <m u="1"/>
      </sharedItems>
    </cacheField>
    <cacheField name="DESCRIPCIÓN" numFmtId="0">
      <sharedItems containsBlank="1" count="31">
        <s v="Aperturas de Negocio"/>
        <s v="Adición por abarroteria"/>
        <s v="Adición de rótulo"/>
        <s v="Retiro de publicidad"/>
        <s v="Cierre de negocio"/>
        <s v="Traspasos de negocio"/>
        <s v="Licencia de bedidas alcoholicas"/>
        <s v="Licencia de funcionamiento"/>
        <s v="Licencia de Venta y consumo de cerveza"/>
        <s v="Constancias de negocio"/>
        <s v="Traspasos Inversiones Robles"/>
        <s v="Adición de servicio"/>
        <s v="Desmembración de Inmueble"/>
        <s v="Inscripción de Inmueble"/>
        <s v="Traspaso de inmueble"/>
        <s v="Multa desmembración de inmueble"/>
        <s v="Multa inscripción de inmueble"/>
        <s v="Multa traspaso de inmueble"/>
        <s v="Constancias de inmueble"/>
        <s v="Traspaso y desmembración de inmueble"/>
        <s v="Multa traspaso y desmembración de inmueble"/>
        <s v="Multa por inscripción de inmueble"/>
        <s v="Registro de inmueble"/>
        <s v="Multa por registro de inmueble"/>
        <s v="Registro y desmembración inmueble"/>
        <s v="Multa por registro y desmembración de inmueble"/>
        <s v="Registro traspaso de inmueble"/>
        <s v="Multa por traspaso de inmueble"/>
        <s v="Traspaso e inscripción de inmueble"/>
        <s v="Multa por traspaso e inscripción de inmueble"/>
        <m/>
      </sharedItems>
    </cacheField>
    <cacheField name="MONTO" numFmtId="168">
      <sharedItems containsString="0" containsBlank="1" containsNumber="1" minValue="2.4900000000000002" maxValue="14563.5"/>
    </cacheField>
    <cacheField name="SEMANA" numFmtId="0">
      <sharedItems containsBlank="1" count="6">
        <m/>
        <s v="SEMANA 1"/>
        <s v="SEMANA 5"/>
        <s v="SEMANA 2"/>
        <s v="SEMANA 3"/>
        <s v="SEMANA 4"/>
      </sharedItems>
    </cacheField>
    <cacheField name="CANTIDAD" numFmtId="1">
      <sharedItems containsSemiMixedTypes="0" containsString="0" containsNumber="1" containsInteger="1" minValue="1" maxValue="1" count="1"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6">
  <r>
    <x v="0"/>
    <x v="0"/>
    <x v="0"/>
    <n v="4913.33"/>
    <x v="0"/>
    <x v="0"/>
  </r>
  <r>
    <x v="1"/>
    <x v="1"/>
    <x v="0"/>
    <n v="3084.43"/>
    <x v="0"/>
    <x v="0"/>
  </r>
  <r>
    <x v="2"/>
    <x v="2"/>
    <x v="0"/>
    <n v="9442.1200000000008"/>
    <x v="0"/>
    <x v="0"/>
  </r>
  <r>
    <x v="3"/>
    <x v="3"/>
    <x v="0"/>
    <n v="3086.31"/>
    <x v="0"/>
    <x v="0"/>
  </r>
  <r>
    <x v="4"/>
    <x v="4"/>
    <x v="0"/>
    <n v="1083.3800000000001"/>
    <x v="0"/>
    <x v="0"/>
  </r>
  <r>
    <x v="5"/>
    <x v="5"/>
    <x v="0"/>
    <n v="1121.24"/>
    <x v="1"/>
    <x v="0"/>
  </r>
  <r>
    <x v="6"/>
    <x v="4"/>
    <x v="1"/>
    <n v="4.42"/>
    <x v="0"/>
    <x v="0"/>
  </r>
  <r>
    <x v="7"/>
    <x v="1"/>
    <x v="2"/>
    <n v="2.63"/>
    <x v="0"/>
    <x v="0"/>
  </r>
  <r>
    <x v="8"/>
    <x v="2"/>
    <x v="2"/>
    <n v="2.63"/>
    <x v="0"/>
    <x v="0"/>
  </r>
  <r>
    <x v="7"/>
    <x v="1"/>
    <x v="3"/>
    <n v="2.63"/>
    <x v="0"/>
    <x v="0"/>
  </r>
  <r>
    <x v="8"/>
    <x v="2"/>
    <x v="3"/>
    <n v="2.63"/>
    <x v="0"/>
    <x v="0"/>
  </r>
  <r>
    <x v="9"/>
    <x v="4"/>
    <x v="3"/>
    <n v="5.26"/>
    <x v="0"/>
    <x v="0"/>
  </r>
  <r>
    <x v="0"/>
    <x v="0"/>
    <x v="4"/>
    <n v="70.72"/>
    <x v="0"/>
    <x v="0"/>
  </r>
  <r>
    <x v="1"/>
    <x v="1"/>
    <x v="4"/>
    <n v="57.46"/>
    <x v="0"/>
    <x v="0"/>
  </r>
  <r>
    <x v="2"/>
    <x v="2"/>
    <x v="4"/>
    <n v="110.5"/>
    <x v="0"/>
    <x v="0"/>
  </r>
  <r>
    <x v="3"/>
    <x v="3"/>
    <x v="4"/>
    <n v="30.94"/>
    <x v="0"/>
    <x v="0"/>
  </r>
  <r>
    <x v="4"/>
    <x v="4"/>
    <x v="4"/>
    <n v="57.46"/>
    <x v="0"/>
    <x v="0"/>
  </r>
  <r>
    <x v="10"/>
    <x v="5"/>
    <x v="4"/>
    <n v="70.72"/>
    <x v="2"/>
    <x v="0"/>
  </r>
  <r>
    <x v="2"/>
    <x v="2"/>
    <x v="5"/>
    <n v="17.68"/>
    <x v="0"/>
    <x v="0"/>
  </r>
  <r>
    <x v="3"/>
    <x v="3"/>
    <x v="5"/>
    <n v="4.42"/>
    <x v="0"/>
    <x v="0"/>
  </r>
  <r>
    <x v="0"/>
    <x v="0"/>
    <x v="6"/>
    <n v="14563.5"/>
    <x v="0"/>
    <x v="0"/>
  </r>
  <r>
    <x v="11"/>
    <x v="0"/>
    <x v="7"/>
    <n v="1470"/>
    <x v="0"/>
    <x v="0"/>
  </r>
  <r>
    <x v="12"/>
    <x v="0"/>
    <x v="7"/>
    <n v="210"/>
    <x v="0"/>
    <x v="0"/>
  </r>
  <r>
    <x v="13"/>
    <x v="3"/>
    <x v="7"/>
    <n v="630"/>
    <x v="0"/>
    <x v="0"/>
  </r>
  <r>
    <x v="0"/>
    <x v="0"/>
    <x v="8"/>
    <n v="1149.75"/>
    <x v="0"/>
    <x v="0"/>
  </r>
  <r>
    <x v="1"/>
    <x v="1"/>
    <x v="8"/>
    <n v="383.25"/>
    <x v="0"/>
    <x v="0"/>
  </r>
  <r>
    <x v="2"/>
    <x v="2"/>
    <x v="8"/>
    <n v="2299.5"/>
    <x v="0"/>
    <x v="0"/>
  </r>
  <r>
    <x v="3"/>
    <x v="3"/>
    <x v="8"/>
    <n v="383.25"/>
    <x v="0"/>
    <x v="0"/>
  </r>
  <r>
    <x v="3"/>
    <x v="3"/>
    <x v="9"/>
    <n v="5.25"/>
    <x v="0"/>
    <x v="0"/>
  </r>
  <r>
    <x v="4"/>
    <x v="4"/>
    <x v="9"/>
    <n v="36.75"/>
    <x v="0"/>
    <x v="0"/>
  </r>
  <r>
    <x v="10"/>
    <x v="5"/>
    <x v="9"/>
    <n v="5.25"/>
    <x v="2"/>
    <x v="0"/>
  </r>
  <r>
    <x v="0"/>
    <x v="0"/>
    <x v="10"/>
    <n v="1576.47"/>
    <x v="0"/>
    <x v="0"/>
  </r>
  <r>
    <x v="1"/>
    <x v="1"/>
    <x v="10"/>
    <n v="1442"/>
    <x v="0"/>
    <x v="0"/>
  </r>
  <r>
    <x v="2"/>
    <x v="2"/>
    <x v="10"/>
    <n v="1017.91"/>
    <x v="0"/>
    <x v="0"/>
  </r>
  <r>
    <x v="3"/>
    <x v="3"/>
    <x v="10"/>
    <n v="1284.42"/>
    <x v="0"/>
    <x v="0"/>
  </r>
  <r>
    <x v="14"/>
    <x v="5"/>
    <x v="10"/>
    <n v="1873.24"/>
    <x v="2"/>
    <x v="0"/>
  </r>
  <r>
    <x v="0"/>
    <x v="0"/>
    <x v="11"/>
    <n v="15.78"/>
    <x v="0"/>
    <x v="0"/>
  </r>
  <r>
    <x v="1"/>
    <x v="1"/>
    <x v="11"/>
    <n v="5.26"/>
    <x v="0"/>
    <x v="0"/>
  </r>
  <r>
    <x v="2"/>
    <x v="2"/>
    <x v="11"/>
    <n v="2.63"/>
    <x v="0"/>
    <x v="0"/>
  </r>
  <r>
    <x v="0"/>
    <x v="0"/>
    <x v="12"/>
    <n v="13.91"/>
    <x v="0"/>
    <x v="0"/>
  </r>
  <r>
    <x v="1"/>
    <x v="1"/>
    <x v="12"/>
    <n v="33.590000000000003"/>
    <x v="0"/>
    <x v="0"/>
  </r>
  <r>
    <x v="2"/>
    <x v="2"/>
    <x v="12"/>
    <n v="10.89"/>
    <x v="0"/>
    <x v="0"/>
  </r>
  <r>
    <x v="0"/>
    <x v="0"/>
    <x v="13"/>
    <n v="197.26"/>
    <x v="0"/>
    <x v="0"/>
  </r>
  <r>
    <x v="1"/>
    <x v="1"/>
    <x v="13"/>
    <n v="550.36"/>
    <x v="0"/>
    <x v="0"/>
  </r>
  <r>
    <x v="2"/>
    <x v="2"/>
    <x v="13"/>
    <n v="297.31"/>
    <x v="0"/>
    <x v="0"/>
  </r>
  <r>
    <x v="0"/>
    <x v="0"/>
    <x v="14"/>
    <n v="5539.16"/>
    <x v="0"/>
    <x v="0"/>
  </r>
  <r>
    <x v="1"/>
    <x v="1"/>
    <x v="14"/>
    <n v="2504.73"/>
    <x v="0"/>
    <x v="0"/>
  </r>
  <r>
    <x v="2"/>
    <x v="2"/>
    <x v="14"/>
    <n v="1553.17"/>
    <x v="0"/>
    <x v="0"/>
  </r>
  <r>
    <x v="3"/>
    <x v="3"/>
    <x v="12"/>
    <n v="8.15"/>
    <x v="0"/>
    <x v="0"/>
  </r>
  <r>
    <x v="3"/>
    <x v="3"/>
    <x v="13"/>
    <n v="34.909999999999997"/>
    <x v="0"/>
    <x v="0"/>
  </r>
  <r>
    <x v="3"/>
    <x v="3"/>
    <x v="11"/>
    <n v="2.63"/>
    <x v="0"/>
    <x v="0"/>
  </r>
  <r>
    <x v="3"/>
    <x v="3"/>
    <x v="14"/>
    <n v="883.04"/>
    <x v="0"/>
    <x v="0"/>
  </r>
  <r>
    <x v="3"/>
    <x v="3"/>
    <x v="15"/>
    <n v="10"/>
    <x v="0"/>
    <x v="0"/>
  </r>
  <r>
    <x v="3"/>
    <x v="3"/>
    <x v="16"/>
    <n v="100"/>
    <x v="0"/>
    <x v="0"/>
  </r>
  <r>
    <x v="3"/>
    <x v="3"/>
    <x v="17"/>
    <n v="1208.8499999999999"/>
    <x v="0"/>
    <x v="0"/>
  </r>
  <r>
    <x v="4"/>
    <x v="4"/>
    <x v="11"/>
    <n v="2.63"/>
    <x v="0"/>
    <x v="0"/>
  </r>
  <r>
    <x v="4"/>
    <x v="4"/>
    <x v="12"/>
    <n v="3.15"/>
    <x v="0"/>
    <x v="0"/>
  </r>
  <r>
    <x v="4"/>
    <x v="4"/>
    <x v="13"/>
    <n v="60.69"/>
    <x v="0"/>
    <x v="0"/>
  </r>
  <r>
    <x v="4"/>
    <x v="4"/>
    <x v="14"/>
    <n v="1389.04"/>
    <x v="0"/>
    <x v="0"/>
  </r>
  <r>
    <x v="4"/>
    <x v="4"/>
    <x v="16"/>
    <n v="107.63"/>
    <x v="0"/>
    <x v="0"/>
  </r>
  <r>
    <x v="4"/>
    <x v="4"/>
    <x v="17"/>
    <n v="2275"/>
    <x v="0"/>
    <x v="0"/>
  </r>
  <r>
    <x v="0"/>
    <x v="0"/>
    <x v="18"/>
    <n v="132.30000000000001"/>
    <x v="0"/>
    <x v="0"/>
  </r>
  <r>
    <x v="1"/>
    <x v="1"/>
    <x v="18"/>
    <n v="113.4"/>
    <x v="0"/>
    <x v="0"/>
  </r>
  <r>
    <x v="2"/>
    <x v="2"/>
    <x v="18"/>
    <n v="210.95"/>
    <x v="0"/>
    <x v="0"/>
  </r>
  <r>
    <x v="3"/>
    <x v="3"/>
    <x v="18"/>
    <n v="157.5"/>
    <x v="0"/>
    <x v="0"/>
  </r>
  <r>
    <x v="4"/>
    <x v="4"/>
    <x v="18"/>
    <n v="192.15"/>
    <x v="0"/>
    <x v="0"/>
  </r>
  <r>
    <x v="10"/>
    <x v="5"/>
    <x v="18"/>
    <n v="160.65"/>
    <x v="2"/>
    <x v="0"/>
  </r>
  <r>
    <x v="15"/>
    <x v="5"/>
    <x v="0"/>
    <n v="465"/>
    <x v="3"/>
    <x v="0"/>
  </r>
  <r>
    <x v="16"/>
    <x v="5"/>
    <x v="0"/>
    <n v="4.42"/>
    <x v="3"/>
    <x v="0"/>
  </r>
  <r>
    <x v="16"/>
    <x v="5"/>
    <x v="0"/>
    <n v="5.48"/>
    <x v="3"/>
    <x v="0"/>
  </r>
  <r>
    <x v="17"/>
    <x v="5"/>
    <x v="0"/>
    <n v="4.99"/>
    <x v="1"/>
    <x v="0"/>
  </r>
  <r>
    <x v="17"/>
    <x v="5"/>
    <x v="0"/>
    <n v="4.5199999999999996"/>
    <x v="1"/>
    <x v="0"/>
  </r>
  <r>
    <x v="14"/>
    <x v="5"/>
    <x v="0"/>
    <n v="4.42"/>
    <x v="2"/>
    <x v="0"/>
  </r>
  <r>
    <x v="5"/>
    <x v="5"/>
    <x v="4"/>
    <n v="4.42"/>
    <x v="1"/>
    <x v="0"/>
  </r>
  <r>
    <x v="5"/>
    <x v="5"/>
    <x v="4"/>
    <n v="4.42"/>
    <x v="1"/>
    <x v="0"/>
  </r>
  <r>
    <x v="18"/>
    <x v="5"/>
    <x v="4"/>
    <n v="4.42"/>
    <x v="3"/>
    <x v="0"/>
  </r>
  <r>
    <x v="18"/>
    <x v="5"/>
    <x v="4"/>
    <n v="4.42"/>
    <x v="3"/>
    <x v="0"/>
  </r>
  <r>
    <x v="19"/>
    <x v="5"/>
    <x v="4"/>
    <n v="4.42"/>
    <x v="4"/>
    <x v="0"/>
  </r>
  <r>
    <x v="20"/>
    <x v="5"/>
    <x v="4"/>
    <n v="4.42"/>
    <x v="5"/>
    <x v="0"/>
  </r>
  <r>
    <x v="21"/>
    <x v="5"/>
    <x v="4"/>
    <n v="4.42"/>
    <x v="4"/>
    <x v="0"/>
  </r>
  <r>
    <x v="21"/>
    <x v="5"/>
    <x v="4"/>
    <n v="4.42"/>
    <x v="4"/>
    <x v="0"/>
  </r>
  <r>
    <x v="21"/>
    <x v="5"/>
    <x v="4"/>
    <n v="4.42"/>
    <x v="4"/>
    <x v="0"/>
  </r>
  <r>
    <x v="21"/>
    <x v="5"/>
    <x v="4"/>
    <n v="4.42"/>
    <x v="4"/>
    <x v="0"/>
  </r>
  <r>
    <x v="20"/>
    <x v="5"/>
    <x v="4"/>
    <n v="4.42"/>
    <x v="5"/>
    <x v="0"/>
  </r>
  <r>
    <x v="22"/>
    <x v="5"/>
    <x v="4"/>
    <n v="4.42"/>
    <x v="5"/>
    <x v="0"/>
  </r>
  <r>
    <x v="23"/>
    <x v="5"/>
    <x v="4"/>
    <n v="4.42"/>
    <x v="5"/>
    <x v="0"/>
  </r>
  <r>
    <x v="24"/>
    <x v="5"/>
    <x v="4"/>
    <n v="4.42"/>
    <x v="5"/>
    <x v="0"/>
  </r>
  <r>
    <x v="25"/>
    <x v="5"/>
    <x v="4"/>
    <n v="4.42"/>
    <x v="2"/>
    <x v="0"/>
  </r>
  <r>
    <x v="26"/>
    <x v="3"/>
    <x v="6"/>
    <n v="383.25"/>
    <x v="0"/>
    <x v="0"/>
  </r>
  <r>
    <x v="23"/>
    <x v="5"/>
    <x v="9"/>
    <n v="5.25"/>
    <x v="5"/>
    <x v="0"/>
  </r>
  <r>
    <x v="17"/>
    <x v="5"/>
    <x v="14"/>
    <n v="41.74"/>
    <x v="1"/>
    <x v="0"/>
  </r>
  <r>
    <x v="17"/>
    <x v="5"/>
    <x v="17"/>
    <n v="125"/>
    <x v="1"/>
    <x v="0"/>
  </r>
  <r>
    <x v="5"/>
    <x v="5"/>
    <x v="14"/>
    <n v="45.2"/>
    <x v="1"/>
    <x v="0"/>
  </r>
  <r>
    <x v="5"/>
    <x v="5"/>
    <x v="17"/>
    <n v="90"/>
    <x v="1"/>
    <x v="0"/>
  </r>
  <r>
    <x v="27"/>
    <x v="5"/>
    <x v="14"/>
    <n v="36.39"/>
    <x v="1"/>
    <x v="0"/>
  </r>
  <r>
    <x v="27"/>
    <x v="5"/>
    <x v="17"/>
    <n v="145"/>
    <x v="1"/>
    <x v="0"/>
  </r>
  <r>
    <x v="27"/>
    <x v="5"/>
    <x v="19"/>
    <n v="6.63"/>
    <x v="1"/>
    <x v="0"/>
  </r>
  <r>
    <x v="27"/>
    <x v="5"/>
    <x v="20"/>
    <n v="120"/>
    <x v="1"/>
    <x v="0"/>
  </r>
  <r>
    <x v="28"/>
    <x v="5"/>
    <x v="13"/>
    <n v="10.3"/>
    <x v="3"/>
    <x v="0"/>
  </r>
  <r>
    <x v="28"/>
    <x v="5"/>
    <x v="21"/>
    <n v="5"/>
    <x v="3"/>
    <x v="0"/>
  </r>
  <r>
    <x v="28"/>
    <x v="5"/>
    <x v="22"/>
    <n v="9.3800000000000008"/>
    <x v="3"/>
    <x v="0"/>
  </r>
  <r>
    <x v="28"/>
    <x v="5"/>
    <x v="23"/>
    <n v="120"/>
    <x v="3"/>
    <x v="0"/>
  </r>
  <r>
    <x v="28"/>
    <x v="5"/>
    <x v="24"/>
    <n v="7.2"/>
    <x v="3"/>
    <x v="0"/>
  </r>
  <r>
    <x v="28"/>
    <x v="5"/>
    <x v="25"/>
    <n v="20"/>
    <x v="3"/>
    <x v="0"/>
  </r>
  <r>
    <x v="28"/>
    <x v="5"/>
    <x v="26"/>
    <n v="7.72"/>
    <x v="3"/>
    <x v="0"/>
  </r>
  <r>
    <x v="28"/>
    <x v="5"/>
    <x v="14"/>
    <n v="86.8"/>
    <x v="3"/>
    <x v="0"/>
  </r>
  <r>
    <x v="28"/>
    <x v="5"/>
    <x v="27"/>
    <n v="65"/>
    <x v="3"/>
    <x v="0"/>
  </r>
  <r>
    <x v="29"/>
    <x v="5"/>
    <x v="14"/>
    <n v="2.4900000000000002"/>
    <x v="3"/>
    <x v="0"/>
  </r>
  <r>
    <x v="29"/>
    <x v="5"/>
    <x v="27"/>
    <n v="25"/>
    <x v="3"/>
    <x v="0"/>
  </r>
  <r>
    <x v="15"/>
    <x v="5"/>
    <x v="13"/>
    <n v="55.23"/>
    <x v="3"/>
    <x v="0"/>
  </r>
  <r>
    <x v="15"/>
    <x v="5"/>
    <x v="21"/>
    <n v="15"/>
    <x v="3"/>
    <x v="0"/>
  </r>
  <r>
    <x v="15"/>
    <x v="5"/>
    <x v="14"/>
    <n v="87.95"/>
    <x v="3"/>
    <x v="0"/>
  </r>
  <r>
    <x v="15"/>
    <x v="5"/>
    <x v="27"/>
    <n v="120"/>
    <x v="3"/>
    <x v="0"/>
  </r>
  <r>
    <x v="18"/>
    <x v="5"/>
    <x v="14"/>
    <n v="31.59"/>
    <x v="3"/>
    <x v="0"/>
  </r>
  <r>
    <x v="18"/>
    <x v="5"/>
    <x v="27"/>
    <n v="155"/>
    <x v="3"/>
    <x v="0"/>
  </r>
  <r>
    <x v="16"/>
    <x v="5"/>
    <x v="14"/>
    <n v="6.45"/>
    <x v="3"/>
    <x v="0"/>
  </r>
  <r>
    <x v="16"/>
    <x v="5"/>
    <x v="14"/>
    <n v="21.02"/>
    <x v="3"/>
    <x v="0"/>
  </r>
  <r>
    <x v="16"/>
    <x v="5"/>
    <x v="27"/>
    <n v="85"/>
    <x v="3"/>
    <x v="0"/>
  </r>
  <r>
    <x v="19"/>
    <x v="5"/>
    <x v="14"/>
    <n v="442.98"/>
    <x v="4"/>
    <x v="0"/>
  </r>
  <r>
    <x v="19"/>
    <x v="5"/>
    <x v="27"/>
    <n v="65"/>
    <x v="4"/>
    <x v="0"/>
  </r>
  <r>
    <x v="30"/>
    <x v="5"/>
    <x v="14"/>
    <n v="34.07"/>
    <x v="4"/>
    <x v="0"/>
  </r>
  <r>
    <x v="30"/>
    <x v="5"/>
    <x v="27"/>
    <n v="60"/>
    <x v="4"/>
    <x v="0"/>
  </r>
  <r>
    <x v="31"/>
    <x v="5"/>
    <x v="14"/>
    <n v="44.68"/>
    <x v="4"/>
    <x v="0"/>
  </r>
  <r>
    <x v="31"/>
    <x v="5"/>
    <x v="27"/>
    <n v="55"/>
    <x v="4"/>
    <x v="0"/>
  </r>
  <r>
    <x v="20"/>
    <x v="5"/>
    <x v="14"/>
    <n v="3734.25"/>
    <x v="5"/>
    <x v="0"/>
  </r>
  <r>
    <x v="20"/>
    <x v="5"/>
    <x v="27"/>
    <n v="65"/>
    <x v="5"/>
    <x v="0"/>
  </r>
  <r>
    <x v="20"/>
    <x v="5"/>
    <x v="14"/>
    <n v="5.51"/>
    <x v="5"/>
    <x v="0"/>
  </r>
  <r>
    <x v="20"/>
    <x v="5"/>
    <x v="27"/>
    <n v="55"/>
    <x v="5"/>
    <x v="0"/>
  </r>
  <r>
    <x v="22"/>
    <x v="5"/>
    <x v="14"/>
    <n v="101.38"/>
    <x v="5"/>
    <x v="0"/>
  </r>
  <r>
    <x v="22"/>
    <x v="5"/>
    <x v="27"/>
    <n v="90"/>
    <x v="5"/>
    <x v="0"/>
  </r>
  <r>
    <x v="32"/>
    <x v="5"/>
    <x v="14"/>
    <n v="180.27"/>
    <x v="5"/>
    <x v="0"/>
  </r>
  <r>
    <x v="32"/>
    <x v="5"/>
    <x v="27"/>
    <n v="125"/>
    <x v="5"/>
    <x v="0"/>
  </r>
  <r>
    <x v="24"/>
    <x v="5"/>
    <x v="14"/>
    <n v="164.27"/>
    <x v="5"/>
    <x v="0"/>
  </r>
  <r>
    <x v="24"/>
    <x v="5"/>
    <x v="27"/>
    <n v="135"/>
    <x v="5"/>
    <x v="0"/>
  </r>
  <r>
    <x v="23"/>
    <x v="5"/>
    <x v="22"/>
    <n v="2.75"/>
    <x v="5"/>
    <x v="0"/>
  </r>
  <r>
    <x v="23"/>
    <x v="5"/>
    <x v="14"/>
    <n v="35.74"/>
    <x v="5"/>
    <x v="0"/>
  </r>
  <r>
    <x v="23"/>
    <x v="5"/>
    <x v="27"/>
    <n v="85"/>
    <x v="5"/>
    <x v="0"/>
  </r>
  <r>
    <x v="14"/>
    <x v="5"/>
    <x v="14"/>
    <n v="48.95"/>
    <x v="2"/>
    <x v="0"/>
  </r>
  <r>
    <x v="14"/>
    <x v="5"/>
    <x v="27"/>
    <n v="25"/>
    <x v="2"/>
    <x v="0"/>
  </r>
  <r>
    <x v="14"/>
    <x v="5"/>
    <x v="28"/>
    <n v="187.94"/>
    <x v="2"/>
    <x v="0"/>
  </r>
  <r>
    <x v="14"/>
    <x v="5"/>
    <x v="29"/>
    <n v="70"/>
    <x v="2"/>
    <x v="0"/>
  </r>
  <r>
    <x v="25"/>
    <x v="5"/>
    <x v="14"/>
    <n v="47.93"/>
    <x v="2"/>
    <x v="0"/>
  </r>
  <r>
    <x v="25"/>
    <x v="5"/>
    <x v="27"/>
    <n v="10"/>
    <x v="2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  <r>
    <x v="33"/>
    <x v="6"/>
    <x v="30"/>
    <m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5" indent="0" outline="1" outlineData="1" multipleFieldFilters="0" chartFormat="7" rowHeaderCaption="Servicios Catastro y Registro Tributario">
  <location ref="A4:C55" firstHeaderRow="0" firstDataRow="1" firstDataCol="1"/>
  <pivotFields count="6">
    <pivotField showAll="0"/>
    <pivotField axis="axisRow" multipleItemSelectionAllowed="1" showAll="0">
      <items count="9">
        <item h="1" x="0"/>
        <item h="1" x="1"/>
        <item h="1" x="2"/>
        <item x="3"/>
        <item x="4"/>
        <item x="5"/>
        <item h="1" sd="0" x="6"/>
        <item m="1" x="7"/>
        <item t="default"/>
      </items>
    </pivotField>
    <pivotField axis="axisRow" showAll="0">
      <items count="32">
        <item x="2"/>
        <item x="11"/>
        <item x="1"/>
        <item x="0"/>
        <item x="4"/>
        <item x="18"/>
        <item x="9"/>
        <item x="12"/>
        <item x="13"/>
        <item x="6"/>
        <item x="7"/>
        <item x="8"/>
        <item x="15"/>
        <item x="16"/>
        <item x="17"/>
        <item x="3"/>
        <item x="14"/>
        <item x="5"/>
        <item x="10"/>
        <item x="30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dataField="1" showAll="0"/>
    <pivotField showAll="0" defaultSubtotal="0"/>
    <pivotField dataField="1" numFmtId="1" showAll="0" defaultSubtotal="0">
      <items count="1">
        <item x="0"/>
      </items>
    </pivotField>
  </pivotFields>
  <rowFields count="2">
    <field x="1"/>
    <field x="2"/>
  </rowFields>
  <rowItems count="51">
    <i>
      <x v="3"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18"/>
    </i>
    <i>
      <x v="4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3"/>
    </i>
    <i r="1">
      <x v="14"/>
    </i>
    <i r="1">
      <x v="15"/>
    </i>
    <i r="1">
      <x v="16"/>
    </i>
    <i>
      <x v="5"/>
    </i>
    <i r="1">
      <x v="3"/>
    </i>
    <i r="1">
      <x v="4"/>
    </i>
    <i r="1">
      <x v="5"/>
    </i>
    <i r="1">
      <x v="6"/>
    </i>
    <i r="1">
      <x v="8"/>
    </i>
    <i r="1">
      <x v="14"/>
    </i>
    <i r="1">
      <x v="16"/>
    </i>
    <i r="1">
      <x v="18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t="grand">
      <x/>
    </i>
  </rowItems>
  <colFields count="1">
    <field x="-2"/>
  </colFields>
  <colItems count="2">
    <i>
      <x/>
    </i>
    <i i="1">
      <x v="1"/>
    </i>
  </colItems>
  <dataFields count="2">
    <dataField name="Cant." fld="5" baseField="2" baseItem="1" numFmtId="1"/>
    <dataField name="Total" fld="3" baseField="1" baseItem="0" numFmtId="167"/>
  </dataFields>
  <formats count="37">
    <format dxfId="138">
      <pivotArea outline="0" collapsedLevelsAreSubtotals="1" fieldPosition="0"/>
    </format>
    <format dxfId="137">
      <pivotArea dataOnly="0" labelOnly="1" outline="0" axis="axisValues" fieldPosition="0"/>
    </format>
    <format dxfId="136">
      <pivotArea grandRow="1" outline="0" collapsedLevelsAreSubtotals="1" fieldPosition="0"/>
    </format>
    <format dxfId="135">
      <pivotArea dataOnly="0" labelOnly="1" grandRow="1" outline="0" fieldPosition="0"/>
    </format>
    <format dxfId="134">
      <pivotArea field="1" type="button" dataOnly="0" labelOnly="1" outline="0" axis="axisRow" fieldPosition="0"/>
    </format>
    <format dxfId="133">
      <pivotArea dataOnly="0" labelOnly="1" outline="0" axis="axisValues" fieldPosition="0"/>
    </format>
    <format dxfId="132">
      <pivotArea field="1" type="button" dataOnly="0" labelOnly="1" outline="0" axis="axisRow" fieldPosition="0"/>
    </format>
    <format dxfId="131">
      <pivotArea dataOnly="0" labelOnly="1" outline="0" axis="axisValues" fieldPosition="0"/>
    </format>
    <format dxfId="130">
      <pivotArea field="1" type="button" dataOnly="0" labelOnly="1" outline="0" axis="axisRow" fieldPosition="0"/>
    </format>
    <format dxfId="129">
      <pivotArea dataOnly="0" labelOnly="1" outline="0" axis="axisValues" fieldPosition="0"/>
    </format>
    <format dxfId="128">
      <pivotArea collapsedLevelsAreSubtotals="1" fieldPosition="0">
        <references count="1">
          <reference field="1" count="1">
            <x v="0"/>
          </reference>
        </references>
      </pivotArea>
    </format>
    <format dxfId="127">
      <pivotArea dataOnly="0" labelOnly="1" fieldPosition="0">
        <references count="1">
          <reference field="1" count="1">
            <x v="0"/>
          </reference>
        </references>
      </pivotArea>
    </format>
    <format dxfId="126">
      <pivotArea collapsedLevelsAreSubtotals="1" fieldPosition="0">
        <references count="1">
          <reference field="1" count="1">
            <x v="1"/>
          </reference>
        </references>
      </pivotArea>
    </format>
    <format dxfId="125">
      <pivotArea dataOnly="0" labelOnly="1" fieldPosition="0">
        <references count="1">
          <reference field="1" count="1">
            <x v="1"/>
          </reference>
        </references>
      </pivotArea>
    </format>
    <format dxfId="124">
      <pivotArea collapsedLevelsAreSubtotals="1" fieldPosition="0">
        <references count="1">
          <reference field="1" count="1">
            <x v="2"/>
          </reference>
        </references>
      </pivotArea>
    </format>
    <format dxfId="123">
      <pivotArea dataOnly="0" labelOnly="1" fieldPosition="0">
        <references count="1">
          <reference field="1" count="1">
            <x v="2"/>
          </reference>
        </references>
      </pivotArea>
    </format>
    <format dxfId="122">
      <pivotArea collapsedLevelsAreSubtotals="1" fieldPosition="0">
        <references count="1">
          <reference field="1" count="1">
            <x v="3"/>
          </reference>
        </references>
      </pivotArea>
    </format>
    <format dxfId="121">
      <pivotArea dataOnly="0" labelOnly="1" fieldPosition="0">
        <references count="1">
          <reference field="1" count="1">
            <x v="3"/>
          </reference>
        </references>
      </pivotArea>
    </format>
    <format dxfId="120">
      <pivotArea dataOnly="0" labelOnly="1" fieldPosition="0">
        <references count="1">
          <reference field="1" count="1">
            <x v="4"/>
          </reference>
        </references>
      </pivotArea>
    </format>
    <format dxfId="119">
      <pivotArea collapsedLevelsAreSubtotals="1" fieldPosition="0">
        <references count="1">
          <reference field="1" count="1">
            <x v="4"/>
          </reference>
        </references>
      </pivotArea>
    </format>
    <format dxfId="118">
      <pivotArea dataOnly="0" fieldPosition="0">
        <references count="1">
          <reference field="1" count="1">
            <x v="5"/>
          </reference>
        </references>
      </pivotArea>
    </format>
    <format dxfId="117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1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15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1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13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1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1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1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09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0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07">
      <pivotArea collapsedLevelsAreSubtotals="1" fieldPosition="0">
        <references count="1">
          <reference field="1" count="1">
            <x v="3"/>
          </reference>
        </references>
      </pivotArea>
    </format>
    <format dxfId="106">
      <pivotArea dataOnly="0" labelOnly="1" fieldPosition="0">
        <references count="1">
          <reference field="1" count="1">
            <x v="3"/>
          </reference>
        </references>
      </pivotArea>
    </format>
    <format dxfId="105">
      <pivotArea collapsedLevelsAreSubtotals="1" fieldPosition="0">
        <references count="1">
          <reference field="1" count="1">
            <x v="4"/>
          </reference>
        </references>
      </pivotArea>
    </format>
    <format dxfId="104">
      <pivotArea dataOnly="0" labelOnly="1" fieldPosition="0">
        <references count="1">
          <reference field="1" count="1">
            <x v="4"/>
          </reference>
        </references>
      </pivotArea>
    </format>
    <format dxfId="103">
      <pivotArea collapsedLevelsAreSubtotals="1" fieldPosition="0">
        <references count="1">
          <reference field="1" count="1">
            <x v="5"/>
          </reference>
        </references>
      </pivotArea>
    </format>
    <format dxfId="102">
      <pivotArea dataOnly="0" labelOnly="1" fieldPosition="0">
        <references count="1">
          <reference field="1" count="1">
            <x v="5"/>
          </reference>
        </references>
      </pivotArea>
    </format>
  </formats>
  <chartFormats count="4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compact="0" outline="1" outlineData="1" compactData="0" multipleFieldFilters="0" rowHeaderCaption="CONCEPTO">
  <location ref="A5:C102" firstHeaderRow="1" firstDataRow="1" firstDataCol="2"/>
  <pivotFields count="6">
    <pivotField compact="0" subtotalTop="0" showAll="0">
      <items count="36">
        <item x="11"/>
        <item x="12"/>
        <item x="0"/>
        <item x="7"/>
        <item x="1"/>
        <item x="8"/>
        <item x="2"/>
        <item x="13"/>
        <item x="26"/>
        <item x="3"/>
        <item x="9"/>
        <item x="6"/>
        <item x="4"/>
        <item x="17"/>
        <item x="5"/>
        <item x="27"/>
        <item x="28"/>
        <item x="29"/>
        <item x="15"/>
        <item x="18"/>
        <item x="16"/>
        <item m="1" x="34"/>
        <item x="19"/>
        <item x="30"/>
        <item x="31"/>
        <item x="21"/>
        <item x="20"/>
        <item x="22"/>
        <item x="32"/>
        <item x="24"/>
        <item x="23"/>
        <item x="14"/>
        <item x="25"/>
        <item x="10"/>
        <item x="33"/>
        <item t="default"/>
      </items>
    </pivotField>
    <pivotField axis="axisRow" compact="0" subtotalTop="0" showAll="0">
      <items count="9">
        <item x="0"/>
        <item x="1"/>
        <item x="2"/>
        <item x="3"/>
        <item x="4"/>
        <item x="5"/>
        <item x="6"/>
        <item m="1" x="7"/>
        <item t="default"/>
      </items>
    </pivotField>
    <pivotField axis="axisRow" compact="0" subtotalTop="0" showAll="0">
      <items count="32">
        <item x="2"/>
        <item x="11"/>
        <item x="1"/>
        <item x="0"/>
        <item x="4"/>
        <item x="18"/>
        <item x="9"/>
        <item x="12"/>
        <item x="13"/>
        <item x="6"/>
        <item x="7"/>
        <item x="8"/>
        <item x="15"/>
        <item x="16"/>
        <item x="21"/>
        <item x="23"/>
        <item x="25"/>
        <item x="27"/>
        <item x="29"/>
        <item x="17"/>
        <item x="20"/>
        <item x="22"/>
        <item x="26"/>
        <item x="24"/>
        <item x="3"/>
        <item x="14"/>
        <item x="28"/>
        <item x="19"/>
        <item x="5"/>
        <item x="10"/>
        <item x="30"/>
        <item t="default"/>
      </items>
    </pivotField>
    <pivotField dataField="1" compact="0" subtotalTop="0" showAll="0"/>
    <pivotField compact="0" subtotalTop="0" showAll="0">
      <items count="7">
        <item x="1"/>
        <item x="3"/>
        <item x="4"/>
        <item x="5"/>
        <item x="2"/>
        <item x="0"/>
        <item t="default"/>
      </items>
    </pivotField>
    <pivotField compact="0" numFmtId="1" showAll="0" defaultSubtotal="0"/>
  </pivotFields>
  <rowFields count="2">
    <field x="1"/>
    <field x="2"/>
  </rowFields>
  <rowItems count="97">
    <i>
      <x/>
    </i>
    <i r="1">
      <x v="1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25"/>
    </i>
    <i r="1">
      <x v="29"/>
    </i>
    <i t="default">
      <x/>
    </i>
    <i>
      <x v="1"/>
    </i>
    <i r="1">
      <x/>
    </i>
    <i r="1">
      <x v="1"/>
    </i>
    <i r="1">
      <x v="3"/>
    </i>
    <i r="1">
      <x v="4"/>
    </i>
    <i r="1">
      <x v="5"/>
    </i>
    <i r="1">
      <x v="7"/>
    </i>
    <i r="1">
      <x v="8"/>
    </i>
    <i r="1">
      <x v="11"/>
    </i>
    <i r="1">
      <x v="24"/>
    </i>
    <i r="1">
      <x v="25"/>
    </i>
    <i r="1">
      <x v="29"/>
    </i>
    <i t="default">
      <x v="1"/>
    </i>
    <i>
      <x v="2"/>
    </i>
    <i r="1">
      <x/>
    </i>
    <i r="1">
      <x v="1"/>
    </i>
    <i r="1">
      <x v="3"/>
    </i>
    <i r="1">
      <x v="4"/>
    </i>
    <i r="1">
      <x v="5"/>
    </i>
    <i r="1">
      <x v="7"/>
    </i>
    <i r="1">
      <x v="8"/>
    </i>
    <i r="1">
      <x v="11"/>
    </i>
    <i r="1">
      <x v="24"/>
    </i>
    <i r="1">
      <x v="25"/>
    </i>
    <i r="1">
      <x v="28"/>
    </i>
    <i r="1">
      <x v="29"/>
    </i>
    <i t="default">
      <x v="2"/>
    </i>
    <i>
      <x v="3"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9"/>
    </i>
    <i r="1">
      <x v="25"/>
    </i>
    <i r="1">
      <x v="28"/>
    </i>
    <i r="1">
      <x v="29"/>
    </i>
    <i t="default">
      <x v="3"/>
    </i>
    <i>
      <x v="4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3"/>
    </i>
    <i r="1">
      <x v="19"/>
    </i>
    <i r="1">
      <x v="24"/>
    </i>
    <i r="1">
      <x v="25"/>
    </i>
    <i t="default">
      <x v="4"/>
    </i>
    <i>
      <x v="5"/>
    </i>
    <i r="1">
      <x v="3"/>
    </i>
    <i r="1">
      <x v="4"/>
    </i>
    <i r="1">
      <x v="5"/>
    </i>
    <i r="1">
      <x v="6"/>
    </i>
    <i r="1">
      <x v="8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5"/>
    </i>
    <i r="1">
      <x v="26"/>
    </i>
    <i r="1">
      <x v="27"/>
    </i>
    <i r="1">
      <x v="29"/>
    </i>
    <i t="default">
      <x v="5"/>
    </i>
    <i>
      <x v="6"/>
    </i>
    <i r="1">
      <x v="30"/>
    </i>
    <i t="default">
      <x v="6"/>
    </i>
    <i t="grand">
      <x/>
    </i>
  </rowItems>
  <colItems count="1">
    <i/>
  </colItems>
  <dataFields count="1">
    <dataField name="INGRESO" fld="3" baseField="2" baseItem="3" numFmtId="167"/>
  </dataFields>
  <formats count="8">
    <format dxfId="101">
      <pivotArea outline="0" collapsedLevelsAreSubtotals="1" fieldPosition="0"/>
    </format>
    <format dxfId="100">
      <pivotArea dataOnly="0" labelOnly="1" outline="0" axis="axisValues" fieldPosition="0"/>
    </format>
    <format dxfId="99">
      <pivotArea dataOnly="0" labelOnly="1" outline="0" axis="axisValues" fieldPosition="0"/>
    </format>
    <format dxfId="98">
      <pivotArea grandRow="1" outline="0" collapsedLevelsAreSubtotals="1" fieldPosition="0"/>
    </format>
    <format dxfId="97">
      <pivotArea dataOnly="0" labelOnly="1" grandRow="1" outline="0" fieldPosition="0"/>
    </format>
    <format dxfId="96">
      <pivotArea dataOnly="0" labelOnly="1" outline="0" fieldPosition="0">
        <references count="1">
          <reference field="1" count="1">
            <x v="5"/>
          </reference>
        </references>
      </pivotArea>
    </format>
    <format dxfId="95">
      <pivotArea field="1" type="button" dataOnly="0" labelOnly="1" outline="0" axis="axisRow" fieldPosition="0"/>
    </format>
    <format dxfId="94">
      <pivotArea dataOnly="0" labelOnly="1" outline="0" axis="axisValues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Ingresos" displayName="Ingresos" ref="B7:G194" totalsRowCount="1" headerRowDxfId="91" headerRowBorderDxfId="90">
  <autoFilter ref="B7:G193">
    <filterColumn colId="1">
      <filters>
        <filter val="abril"/>
        <filter val="junio"/>
        <filter val="mayo"/>
      </filters>
    </filterColumn>
  </autoFilter>
  <tableColumns count="6">
    <tableColumn id="1" name="FECHA" totalsRowLabel="Total" dataDxfId="89" totalsRowDxfId="88"/>
    <tableColumn id="2" name="MES" dataDxfId="87" totalsRowDxfId="86">
      <calculatedColumnFormula>IF('Detalle Ingresos'!$B8="","",TEXT('Detalle Ingresos'!$B8,"MMMM" ))</calculatedColumnFormula>
    </tableColumn>
    <tableColumn id="3" name="DESCRIPCIÓN" dataDxfId="85" totalsRowDxfId="84"/>
    <tableColumn id="4" name="MONTO" totalsRowFunction="sum" dataDxfId="83" totalsRowDxfId="82"/>
    <tableColumn id="7" name="SEMANA" dataDxfId="81"/>
    <tableColumn id="5" name="CANTIDAD" dataDxfId="80" totalsRowDxfId="79">
      <calculatedColumnFormula>IF(D8=D8,1,0)</calculatedColumnFormula>
    </tableColumn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id="2" name="Egresos" displayName="Egresos" ref="H7:K38" totalsRowShown="0" headerRowDxfId="78">
  <autoFilter ref="H7:K38">
    <filterColumn colId="0" hiddenButton="1"/>
    <filterColumn colId="1" hiddenButton="1"/>
    <filterColumn colId="2" hiddenButton="1"/>
    <filterColumn colId="3" hiddenButton="1"/>
  </autoFilter>
  <tableColumns count="4">
    <tableColumn id="1" name="FECHA" dataDxfId="77"/>
    <tableColumn id="2" name="MES" dataDxfId="76">
      <calculatedColumnFormula>IF(H8="","",TEXT(H8,"MMMM"))</calculatedColumnFormula>
    </tableColumn>
    <tableColumn id="3" name="DESCRIPCIÓN" dataDxfId="75"/>
    <tableColumn id="4" name="MONTO" dataDxfId="74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"/>
  <sheetViews>
    <sheetView showGridLines="0" zoomScale="80" zoomScaleNormal="80" workbookViewId="0">
      <selection activeCell="S4" sqref="S4"/>
    </sheetView>
  </sheetViews>
  <sheetFormatPr baseColWidth="10" defaultColWidth="11.42578125" defaultRowHeight="15.75" x14ac:dyDescent="0.25"/>
  <cols>
    <col min="1" max="1" width="4.140625" style="35" customWidth="1"/>
    <col min="2" max="11" width="19" style="35" customWidth="1"/>
    <col min="12" max="16384" width="11.42578125" style="35"/>
  </cols>
  <sheetData>
    <row r="1" spans="2:11" ht="9.9499999999999993" customHeight="1" x14ac:dyDescent="0.25"/>
    <row r="2" spans="2:11" customFormat="1" ht="54.95" customHeight="1" x14ac:dyDescent="0.25"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2:11" ht="24" customHeight="1" x14ac:dyDescent="0.25"/>
    <row r="4" spans="2:11" ht="42" customHeight="1" x14ac:dyDescent="0.25">
      <c r="B4" s="37" t="s">
        <v>22</v>
      </c>
      <c r="C4" s="36"/>
      <c r="D4" s="36"/>
      <c r="E4" s="36"/>
      <c r="F4" s="36"/>
      <c r="G4" s="36"/>
      <c r="H4" s="36"/>
      <c r="I4" s="36"/>
      <c r="J4" s="36"/>
      <c r="K4" s="36"/>
    </row>
    <row r="5" spans="2:11" ht="15" customHeight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5"/>
  <sheetViews>
    <sheetView tabSelected="1" topLeftCell="A7" workbookViewId="0">
      <selection activeCell="I33" sqref="I33"/>
    </sheetView>
  </sheetViews>
  <sheetFormatPr baseColWidth="10" defaultRowHeight="15" x14ac:dyDescent="0.25"/>
  <cols>
    <col min="1" max="1" width="49.42578125" customWidth="1"/>
    <col min="2" max="2" width="5.5703125" style="3" customWidth="1"/>
    <col min="3" max="3" width="10.140625" style="117" customWidth="1"/>
  </cols>
  <sheetData>
    <row r="1" spans="1:3" x14ac:dyDescent="0.25">
      <c r="A1" s="125" t="s">
        <v>108</v>
      </c>
      <c r="B1" s="125"/>
      <c r="C1" s="125"/>
    </row>
    <row r="2" spans="1:3" x14ac:dyDescent="0.25">
      <c r="A2" s="125" t="s">
        <v>107</v>
      </c>
      <c r="B2" s="125"/>
      <c r="C2" s="125"/>
    </row>
    <row r="4" spans="1:3" x14ac:dyDescent="0.25">
      <c r="A4" s="87" t="s">
        <v>75</v>
      </c>
      <c r="B4" s="117" t="s">
        <v>99</v>
      </c>
      <c r="C4" s="118" t="s">
        <v>76</v>
      </c>
    </row>
    <row r="5" spans="1:3" x14ac:dyDescent="0.25">
      <c r="A5" s="121" t="s">
        <v>71</v>
      </c>
      <c r="B5" s="122">
        <v>16</v>
      </c>
      <c r="C5" s="123">
        <v>8212.9200000000019</v>
      </c>
    </row>
    <row r="6" spans="1:3" x14ac:dyDescent="0.25">
      <c r="A6" s="84" t="s">
        <v>63</v>
      </c>
      <c r="B6" s="117">
        <v>1</v>
      </c>
      <c r="C6" s="108">
        <v>2.63</v>
      </c>
    </row>
    <row r="7" spans="1:3" x14ac:dyDescent="0.25">
      <c r="A7" s="84" t="s">
        <v>49</v>
      </c>
      <c r="B7" s="117">
        <v>1</v>
      </c>
      <c r="C7" s="108">
        <v>3086.31</v>
      </c>
    </row>
    <row r="8" spans="1:3" x14ac:dyDescent="0.25">
      <c r="A8" s="84" t="s">
        <v>53</v>
      </c>
      <c r="B8" s="117">
        <v>1</v>
      </c>
      <c r="C8" s="108">
        <v>30.94</v>
      </c>
    </row>
    <row r="9" spans="1:3" x14ac:dyDescent="0.25">
      <c r="A9" s="84" t="s">
        <v>67</v>
      </c>
      <c r="B9" s="117">
        <v>1</v>
      </c>
      <c r="C9" s="108">
        <v>157.5</v>
      </c>
    </row>
    <row r="10" spans="1:3" x14ac:dyDescent="0.25">
      <c r="A10" s="84" t="s">
        <v>58</v>
      </c>
      <c r="B10" s="117">
        <v>1</v>
      </c>
      <c r="C10" s="108">
        <v>5.25</v>
      </c>
    </row>
    <row r="11" spans="1:3" x14ac:dyDescent="0.25">
      <c r="A11" s="84" t="s">
        <v>60</v>
      </c>
      <c r="B11" s="117">
        <v>1</v>
      </c>
      <c r="C11" s="108">
        <v>8.15</v>
      </c>
    </row>
    <row r="12" spans="1:3" x14ac:dyDescent="0.25">
      <c r="A12" s="84" t="s">
        <v>61</v>
      </c>
      <c r="B12" s="117">
        <v>1</v>
      </c>
      <c r="C12" s="108">
        <v>34.909999999999997</v>
      </c>
    </row>
    <row r="13" spans="1:3" x14ac:dyDescent="0.25">
      <c r="A13" s="84" t="s">
        <v>55</v>
      </c>
      <c r="B13" s="117">
        <v>1</v>
      </c>
      <c r="C13" s="108">
        <v>383.25</v>
      </c>
    </row>
    <row r="14" spans="1:3" x14ac:dyDescent="0.25">
      <c r="A14" s="84" t="s">
        <v>56</v>
      </c>
      <c r="B14" s="117">
        <v>1</v>
      </c>
      <c r="C14" s="108">
        <v>630</v>
      </c>
    </row>
    <row r="15" spans="1:3" x14ac:dyDescent="0.25">
      <c r="A15" s="84" t="s">
        <v>57</v>
      </c>
      <c r="B15" s="117">
        <v>1</v>
      </c>
      <c r="C15" s="108">
        <v>383.25</v>
      </c>
    </row>
    <row r="16" spans="1:3" x14ac:dyDescent="0.25">
      <c r="A16" s="84" t="s">
        <v>64</v>
      </c>
      <c r="B16" s="117">
        <v>1</v>
      </c>
      <c r="C16" s="108">
        <v>10</v>
      </c>
    </row>
    <row r="17" spans="1:3" x14ac:dyDescent="0.25">
      <c r="A17" s="84" t="s">
        <v>65</v>
      </c>
      <c r="B17" s="117">
        <v>1</v>
      </c>
      <c r="C17" s="108">
        <v>100</v>
      </c>
    </row>
    <row r="18" spans="1:3" x14ac:dyDescent="0.25">
      <c r="A18" s="84" t="s">
        <v>66</v>
      </c>
      <c r="B18" s="117">
        <v>1</v>
      </c>
      <c r="C18" s="108">
        <v>1208.8499999999999</v>
      </c>
    </row>
    <row r="19" spans="1:3" x14ac:dyDescent="0.25">
      <c r="A19" s="84" t="s">
        <v>62</v>
      </c>
      <c r="B19" s="117">
        <v>1</v>
      </c>
      <c r="C19" s="108">
        <v>883.04</v>
      </c>
    </row>
    <row r="20" spans="1:3" x14ac:dyDescent="0.25">
      <c r="A20" s="84" t="s">
        <v>54</v>
      </c>
      <c r="B20" s="117">
        <v>1</v>
      </c>
      <c r="C20" s="108">
        <v>4.42</v>
      </c>
    </row>
    <row r="21" spans="1:3" x14ac:dyDescent="0.25">
      <c r="A21" s="84" t="s">
        <v>59</v>
      </c>
      <c r="B21" s="117">
        <v>1</v>
      </c>
      <c r="C21" s="108">
        <v>1284.42</v>
      </c>
    </row>
    <row r="22" spans="1:3" x14ac:dyDescent="0.25">
      <c r="A22" s="121" t="s">
        <v>72</v>
      </c>
      <c r="B22" s="122">
        <v>12</v>
      </c>
      <c r="C22" s="123">
        <v>5217.5600000000004</v>
      </c>
    </row>
    <row r="23" spans="1:3" x14ac:dyDescent="0.25">
      <c r="A23" s="84" t="s">
        <v>63</v>
      </c>
      <c r="B23" s="117">
        <v>1</v>
      </c>
      <c r="C23" s="108">
        <v>2.63</v>
      </c>
    </row>
    <row r="24" spans="1:3" x14ac:dyDescent="0.25">
      <c r="A24" s="84" t="s">
        <v>50</v>
      </c>
      <c r="B24" s="117">
        <v>1</v>
      </c>
      <c r="C24" s="108">
        <v>4.42</v>
      </c>
    </row>
    <row r="25" spans="1:3" x14ac:dyDescent="0.25">
      <c r="A25" s="84" t="s">
        <v>49</v>
      </c>
      <c r="B25" s="117">
        <v>1</v>
      </c>
      <c r="C25" s="108">
        <v>1083.3800000000001</v>
      </c>
    </row>
    <row r="26" spans="1:3" x14ac:dyDescent="0.25">
      <c r="A26" s="84" t="s">
        <v>53</v>
      </c>
      <c r="B26" s="117">
        <v>1</v>
      </c>
      <c r="C26" s="108">
        <v>57.46</v>
      </c>
    </row>
    <row r="27" spans="1:3" x14ac:dyDescent="0.25">
      <c r="A27" s="84" t="s">
        <v>67</v>
      </c>
      <c r="B27" s="117">
        <v>1</v>
      </c>
      <c r="C27" s="108">
        <v>192.15</v>
      </c>
    </row>
    <row r="28" spans="1:3" x14ac:dyDescent="0.25">
      <c r="A28" s="84" t="s">
        <v>58</v>
      </c>
      <c r="B28" s="117">
        <v>1</v>
      </c>
      <c r="C28" s="108">
        <v>36.75</v>
      </c>
    </row>
    <row r="29" spans="1:3" x14ac:dyDescent="0.25">
      <c r="A29" s="84" t="s">
        <v>60</v>
      </c>
      <c r="B29" s="117">
        <v>1</v>
      </c>
      <c r="C29" s="108">
        <v>3.15</v>
      </c>
    </row>
    <row r="30" spans="1:3" x14ac:dyDescent="0.25">
      <c r="A30" s="84" t="s">
        <v>61</v>
      </c>
      <c r="B30" s="117">
        <v>1</v>
      </c>
      <c r="C30" s="108">
        <v>60.69</v>
      </c>
    </row>
    <row r="31" spans="1:3" x14ac:dyDescent="0.25">
      <c r="A31" s="84" t="s">
        <v>65</v>
      </c>
      <c r="B31" s="117">
        <v>1</v>
      </c>
      <c r="C31" s="108">
        <v>107.63</v>
      </c>
    </row>
    <row r="32" spans="1:3" x14ac:dyDescent="0.25">
      <c r="A32" s="84" t="s">
        <v>66</v>
      </c>
      <c r="B32" s="117">
        <v>1</v>
      </c>
      <c r="C32" s="108">
        <v>2275</v>
      </c>
    </row>
    <row r="33" spans="1:3" x14ac:dyDescent="0.25">
      <c r="A33" s="84" t="s">
        <v>52</v>
      </c>
      <c r="B33" s="117">
        <v>1</v>
      </c>
      <c r="C33" s="108">
        <v>5.26</v>
      </c>
    </row>
    <row r="34" spans="1:3" x14ac:dyDescent="0.25">
      <c r="A34" s="84" t="s">
        <v>62</v>
      </c>
      <c r="B34" s="117">
        <v>1</v>
      </c>
      <c r="C34" s="108">
        <v>1389.04</v>
      </c>
    </row>
    <row r="35" spans="1:3" x14ac:dyDescent="0.25">
      <c r="A35" s="121" t="s">
        <v>73</v>
      </c>
      <c r="B35" s="122">
        <v>80</v>
      </c>
      <c r="C35" s="123">
        <v>11208.29</v>
      </c>
    </row>
    <row r="36" spans="1:3" x14ac:dyDescent="0.25">
      <c r="A36" s="84" t="s">
        <v>49</v>
      </c>
      <c r="B36" s="117">
        <v>7</v>
      </c>
      <c r="C36" s="108">
        <v>1610.0700000000002</v>
      </c>
    </row>
    <row r="37" spans="1:3" x14ac:dyDescent="0.25">
      <c r="A37" s="84" t="s">
        <v>53</v>
      </c>
      <c r="B37" s="117">
        <v>16</v>
      </c>
      <c r="C37" s="108">
        <v>137.01999999999998</v>
      </c>
    </row>
    <row r="38" spans="1:3" x14ac:dyDescent="0.25">
      <c r="A38" s="84" t="s">
        <v>67</v>
      </c>
      <c r="B38" s="117">
        <v>1</v>
      </c>
      <c r="C38" s="108">
        <v>160.65</v>
      </c>
    </row>
    <row r="39" spans="1:3" x14ac:dyDescent="0.25">
      <c r="A39" s="84" t="s">
        <v>58</v>
      </c>
      <c r="B39" s="117">
        <v>2</v>
      </c>
      <c r="C39" s="108">
        <v>10.5</v>
      </c>
    </row>
    <row r="40" spans="1:3" x14ac:dyDescent="0.25">
      <c r="A40" s="84" t="s">
        <v>61</v>
      </c>
      <c r="B40" s="117">
        <v>2</v>
      </c>
      <c r="C40" s="108">
        <v>65.53</v>
      </c>
    </row>
    <row r="41" spans="1:3" x14ac:dyDescent="0.25">
      <c r="A41" s="84" t="s">
        <v>66</v>
      </c>
      <c r="B41" s="117">
        <v>3</v>
      </c>
      <c r="C41" s="108">
        <v>360</v>
      </c>
    </row>
    <row r="42" spans="1:3" x14ac:dyDescent="0.25">
      <c r="A42" s="84" t="s">
        <v>62</v>
      </c>
      <c r="B42" s="117">
        <v>20</v>
      </c>
      <c r="C42" s="108">
        <v>5199.6600000000008</v>
      </c>
    </row>
    <row r="43" spans="1:3" x14ac:dyDescent="0.25">
      <c r="A43" s="84" t="s">
        <v>59</v>
      </c>
      <c r="B43" s="117">
        <v>1</v>
      </c>
      <c r="C43" s="108">
        <v>1873.24</v>
      </c>
    </row>
    <row r="44" spans="1:3" x14ac:dyDescent="0.25">
      <c r="A44" s="84" t="s">
        <v>77</v>
      </c>
      <c r="B44" s="117">
        <v>1</v>
      </c>
      <c r="C44" s="108">
        <v>6.63</v>
      </c>
    </row>
    <row r="45" spans="1:3" x14ac:dyDescent="0.25">
      <c r="A45" s="84" t="s">
        <v>78</v>
      </c>
      <c r="B45" s="117">
        <v>1</v>
      </c>
      <c r="C45" s="108">
        <v>120</v>
      </c>
    </row>
    <row r="46" spans="1:3" x14ac:dyDescent="0.25">
      <c r="A46" s="84" t="s">
        <v>79</v>
      </c>
      <c r="B46" s="117">
        <v>2</v>
      </c>
      <c r="C46" s="108">
        <v>20</v>
      </c>
    </row>
    <row r="47" spans="1:3" x14ac:dyDescent="0.25">
      <c r="A47" s="84" t="s">
        <v>80</v>
      </c>
      <c r="B47" s="117">
        <v>2</v>
      </c>
      <c r="C47" s="108">
        <v>12.13</v>
      </c>
    </row>
    <row r="48" spans="1:3" x14ac:dyDescent="0.25">
      <c r="A48" s="84" t="s">
        <v>81</v>
      </c>
      <c r="B48" s="117">
        <v>1</v>
      </c>
      <c r="C48" s="108">
        <v>120</v>
      </c>
    </row>
    <row r="49" spans="1:3" x14ac:dyDescent="0.25">
      <c r="A49" s="84" t="s">
        <v>82</v>
      </c>
      <c r="B49" s="117">
        <v>1</v>
      </c>
      <c r="C49" s="108">
        <v>7.2</v>
      </c>
    </row>
    <row r="50" spans="1:3" x14ac:dyDescent="0.25">
      <c r="A50" s="84" t="s">
        <v>83</v>
      </c>
      <c r="B50" s="117">
        <v>1</v>
      </c>
      <c r="C50" s="108">
        <v>20</v>
      </c>
    </row>
    <row r="51" spans="1:3" x14ac:dyDescent="0.25">
      <c r="A51" s="84" t="s">
        <v>84</v>
      </c>
      <c r="B51" s="117">
        <v>1</v>
      </c>
      <c r="C51" s="108">
        <v>7.72</v>
      </c>
    </row>
    <row r="52" spans="1:3" x14ac:dyDescent="0.25">
      <c r="A52" s="84" t="s">
        <v>85</v>
      </c>
      <c r="B52" s="117">
        <v>16</v>
      </c>
      <c r="C52" s="108">
        <v>1220</v>
      </c>
    </row>
    <row r="53" spans="1:3" x14ac:dyDescent="0.25">
      <c r="A53" s="84" t="s">
        <v>86</v>
      </c>
      <c r="B53" s="117">
        <v>1</v>
      </c>
      <c r="C53" s="108">
        <v>187.94</v>
      </c>
    </row>
    <row r="54" spans="1:3" x14ac:dyDescent="0.25">
      <c r="A54" s="84" t="s">
        <v>87</v>
      </c>
      <c r="B54" s="117">
        <v>1</v>
      </c>
      <c r="C54" s="108">
        <v>70</v>
      </c>
    </row>
    <row r="55" spans="1:3" x14ac:dyDescent="0.25">
      <c r="A55" s="85" t="s">
        <v>68</v>
      </c>
      <c r="B55" s="120">
        <v>108</v>
      </c>
      <c r="C55" s="119">
        <v>24638.770000000004</v>
      </c>
    </row>
    <row r="56" spans="1:3" x14ac:dyDescent="0.25">
      <c r="B56"/>
    </row>
    <row r="57" spans="1:3" x14ac:dyDescent="0.25">
      <c r="B57"/>
    </row>
    <row r="58" spans="1:3" x14ac:dyDescent="0.25">
      <c r="B58"/>
    </row>
    <row r="59" spans="1:3" x14ac:dyDescent="0.25">
      <c r="B59"/>
    </row>
    <row r="60" spans="1:3" x14ac:dyDescent="0.25">
      <c r="B60"/>
    </row>
    <row r="61" spans="1:3" x14ac:dyDescent="0.25">
      <c r="B61"/>
    </row>
    <row r="62" spans="1:3" x14ac:dyDescent="0.25">
      <c r="B62"/>
    </row>
    <row r="63" spans="1:3" x14ac:dyDescent="0.25">
      <c r="B63"/>
    </row>
    <row r="64" spans="1:3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hidden="1" x14ac:dyDescent="0.25">
      <c r="B72"/>
    </row>
    <row r="73" spans="2:2" hidden="1" x14ac:dyDescent="0.25">
      <c r="B73"/>
    </row>
    <row r="74" spans="2:2" hidden="1" x14ac:dyDescent="0.25">
      <c r="B74"/>
    </row>
    <row r="75" spans="2:2" hidden="1" x14ac:dyDescent="0.25">
      <c r="B75"/>
    </row>
    <row r="76" spans="2:2" hidden="1" x14ac:dyDescent="0.25">
      <c r="B76"/>
    </row>
    <row r="77" spans="2:2" hidden="1" x14ac:dyDescent="0.25">
      <c r="B77"/>
    </row>
    <row r="78" spans="2:2" hidden="1" x14ac:dyDescent="0.25">
      <c r="B78"/>
    </row>
    <row r="79" spans="2:2" hidden="1" x14ac:dyDescent="0.25">
      <c r="B79"/>
    </row>
    <row r="80" spans="2:2" hidden="1" x14ac:dyDescent="0.25">
      <c r="B80"/>
    </row>
    <row r="81" spans="1:2" hidden="1" x14ac:dyDescent="0.25">
      <c r="B81"/>
    </row>
    <row r="82" spans="1:2" hidden="1" x14ac:dyDescent="0.25">
      <c r="B82"/>
    </row>
    <row r="83" spans="1:2" hidden="1" x14ac:dyDescent="0.25">
      <c r="B83"/>
    </row>
    <row r="84" spans="1:2" hidden="1" x14ac:dyDescent="0.25">
      <c r="B84"/>
    </row>
    <row r="85" spans="1:2" hidden="1" x14ac:dyDescent="0.25">
      <c r="B85"/>
    </row>
    <row r="86" spans="1:2" hidden="1" x14ac:dyDescent="0.25">
      <c r="B86"/>
    </row>
    <row r="87" spans="1:2" hidden="1" x14ac:dyDescent="0.25">
      <c r="B87"/>
    </row>
    <row r="88" spans="1:2" hidden="1" x14ac:dyDescent="0.25">
      <c r="B88"/>
    </row>
    <row r="89" spans="1:2" hidden="1" x14ac:dyDescent="0.25">
      <c r="B89"/>
    </row>
    <row r="90" spans="1:2" hidden="1" x14ac:dyDescent="0.25">
      <c r="B90"/>
    </row>
    <row r="91" spans="1:2" hidden="1" x14ac:dyDescent="0.25">
      <c r="B91"/>
    </row>
    <row r="92" spans="1:2" hidden="1" x14ac:dyDescent="0.25">
      <c r="B92"/>
    </row>
    <row r="93" spans="1:2" hidden="1" x14ac:dyDescent="0.25">
      <c r="B93"/>
    </row>
    <row r="94" spans="1:2" ht="15.75" thickBot="1" x14ac:dyDescent="0.3">
      <c r="A94" s="103" t="s">
        <v>96</v>
      </c>
      <c r="B94" s="104">
        <f>SUM(B5,B17,B29,B42,B59)</f>
        <v>38</v>
      </c>
    </row>
    <row r="95" spans="1:2" ht="15.75" thickTop="1" x14ac:dyDescent="0.25"/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2"/>
  <sheetViews>
    <sheetView workbookViewId="0"/>
  </sheetViews>
  <sheetFormatPr baseColWidth="10" defaultRowHeight="15" x14ac:dyDescent="0.25"/>
  <cols>
    <col min="1" max="1" width="14.7109375" customWidth="1"/>
    <col min="2" max="2" width="45.5703125" customWidth="1"/>
    <col min="3" max="4" width="10.140625" customWidth="1"/>
  </cols>
  <sheetData>
    <row r="1" spans="1:3" ht="21" x14ac:dyDescent="0.35">
      <c r="A1" s="101" t="s">
        <v>95</v>
      </c>
    </row>
    <row r="5" spans="1:3" x14ac:dyDescent="0.25">
      <c r="A5" s="102" t="s">
        <v>5</v>
      </c>
      <c r="B5" s="107" t="s">
        <v>7</v>
      </c>
      <c r="C5" s="105" t="s">
        <v>88</v>
      </c>
    </row>
    <row r="6" spans="1:3" x14ac:dyDescent="0.25">
      <c r="A6" t="s">
        <v>27</v>
      </c>
      <c r="C6" s="3"/>
    </row>
    <row r="7" spans="1:3" x14ac:dyDescent="0.25">
      <c r="B7" t="s">
        <v>63</v>
      </c>
      <c r="C7" s="3">
        <v>15.78</v>
      </c>
    </row>
    <row r="8" spans="1:3" x14ac:dyDescent="0.25">
      <c r="B8" t="s">
        <v>49</v>
      </c>
      <c r="C8" s="3">
        <v>4913.33</v>
      </c>
    </row>
    <row r="9" spans="1:3" x14ac:dyDescent="0.25">
      <c r="B9" t="s">
        <v>53</v>
      </c>
      <c r="C9" s="3">
        <v>70.72</v>
      </c>
    </row>
    <row r="10" spans="1:3" x14ac:dyDescent="0.25">
      <c r="B10" t="s">
        <v>67</v>
      </c>
      <c r="C10" s="3">
        <v>132.30000000000001</v>
      </c>
    </row>
    <row r="11" spans="1:3" x14ac:dyDescent="0.25">
      <c r="B11" t="s">
        <v>60</v>
      </c>
      <c r="C11" s="3">
        <v>13.91</v>
      </c>
    </row>
    <row r="12" spans="1:3" x14ac:dyDescent="0.25">
      <c r="B12" t="s">
        <v>61</v>
      </c>
      <c r="C12" s="3">
        <v>197.26</v>
      </c>
    </row>
    <row r="13" spans="1:3" x14ac:dyDescent="0.25">
      <c r="B13" t="s">
        <v>55</v>
      </c>
      <c r="C13" s="3">
        <v>14563.5</v>
      </c>
    </row>
    <row r="14" spans="1:3" x14ac:dyDescent="0.25">
      <c r="B14" t="s">
        <v>56</v>
      </c>
      <c r="C14" s="3">
        <v>1680</v>
      </c>
    </row>
    <row r="15" spans="1:3" x14ac:dyDescent="0.25">
      <c r="B15" t="s">
        <v>57</v>
      </c>
      <c r="C15" s="3">
        <v>1149.75</v>
      </c>
    </row>
    <row r="16" spans="1:3" x14ac:dyDescent="0.25">
      <c r="B16" t="s">
        <v>62</v>
      </c>
      <c r="C16" s="3">
        <v>5539.16</v>
      </c>
    </row>
    <row r="17" spans="1:3" x14ac:dyDescent="0.25">
      <c r="B17" t="s">
        <v>59</v>
      </c>
      <c r="C17" s="3">
        <v>1576.47</v>
      </c>
    </row>
    <row r="18" spans="1:3" x14ac:dyDescent="0.25">
      <c r="A18" t="s">
        <v>100</v>
      </c>
      <c r="C18" s="3">
        <v>29852.18</v>
      </c>
    </row>
    <row r="19" spans="1:3" x14ac:dyDescent="0.25">
      <c r="A19" t="s">
        <v>69</v>
      </c>
      <c r="C19" s="3"/>
    </row>
    <row r="20" spans="1:3" x14ac:dyDescent="0.25">
      <c r="B20" t="s">
        <v>51</v>
      </c>
      <c r="C20" s="3">
        <v>2.63</v>
      </c>
    </row>
    <row r="21" spans="1:3" x14ac:dyDescent="0.25">
      <c r="B21" t="s">
        <v>63</v>
      </c>
      <c r="C21" s="3">
        <v>5.26</v>
      </c>
    </row>
    <row r="22" spans="1:3" x14ac:dyDescent="0.25">
      <c r="B22" t="s">
        <v>49</v>
      </c>
      <c r="C22" s="3">
        <v>3084.43</v>
      </c>
    </row>
    <row r="23" spans="1:3" x14ac:dyDescent="0.25">
      <c r="B23" t="s">
        <v>53</v>
      </c>
      <c r="C23" s="3">
        <v>57.46</v>
      </c>
    </row>
    <row r="24" spans="1:3" x14ac:dyDescent="0.25">
      <c r="B24" t="s">
        <v>67</v>
      </c>
      <c r="C24" s="3">
        <v>113.4</v>
      </c>
    </row>
    <row r="25" spans="1:3" x14ac:dyDescent="0.25">
      <c r="B25" t="s">
        <v>60</v>
      </c>
      <c r="C25" s="3">
        <v>33.590000000000003</v>
      </c>
    </row>
    <row r="26" spans="1:3" x14ac:dyDescent="0.25">
      <c r="B26" t="s">
        <v>61</v>
      </c>
      <c r="C26" s="3">
        <v>550.36</v>
      </c>
    </row>
    <row r="27" spans="1:3" x14ac:dyDescent="0.25">
      <c r="B27" t="s">
        <v>57</v>
      </c>
      <c r="C27" s="3">
        <v>383.25</v>
      </c>
    </row>
    <row r="28" spans="1:3" x14ac:dyDescent="0.25">
      <c r="B28" t="s">
        <v>52</v>
      </c>
      <c r="C28" s="3">
        <v>2.63</v>
      </c>
    </row>
    <row r="29" spans="1:3" x14ac:dyDescent="0.25">
      <c r="B29" t="s">
        <v>62</v>
      </c>
      <c r="C29" s="3">
        <v>2504.73</v>
      </c>
    </row>
    <row r="30" spans="1:3" x14ac:dyDescent="0.25">
      <c r="B30" t="s">
        <v>59</v>
      </c>
      <c r="C30" s="3">
        <v>1442</v>
      </c>
    </row>
    <row r="31" spans="1:3" x14ac:dyDescent="0.25">
      <c r="A31" t="s">
        <v>101</v>
      </c>
      <c r="C31" s="3">
        <v>8179.74</v>
      </c>
    </row>
    <row r="32" spans="1:3" x14ac:dyDescent="0.25">
      <c r="A32" t="s">
        <v>70</v>
      </c>
      <c r="C32" s="3"/>
    </row>
    <row r="33" spans="1:3" x14ac:dyDescent="0.25">
      <c r="B33" t="s">
        <v>51</v>
      </c>
      <c r="C33" s="3">
        <v>2.63</v>
      </c>
    </row>
    <row r="34" spans="1:3" x14ac:dyDescent="0.25">
      <c r="B34" t="s">
        <v>63</v>
      </c>
      <c r="C34" s="3">
        <v>2.63</v>
      </c>
    </row>
    <row r="35" spans="1:3" x14ac:dyDescent="0.25">
      <c r="B35" t="s">
        <v>49</v>
      </c>
      <c r="C35" s="3">
        <v>9442.1200000000008</v>
      </c>
    </row>
    <row r="36" spans="1:3" x14ac:dyDescent="0.25">
      <c r="B36" t="s">
        <v>53</v>
      </c>
      <c r="C36" s="3">
        <v>110.5</v>
      </c>
    </row>
    <row r="37" spans="1:3" x14ac:dyDescent="0.25">
      <c r="B37" t="s">
        <v>67</v>
      </c>
      <c r="C37" s="3">
        <v>210.95</v>
      </c>
    </row>
    <row r="38" spans="1:3" x14ac:dyDescent="0.25">
      <c r="B38" t="s">
        <v>60</v>
      </c>
      <c r="C38" s="3">
        <v>10.89</v>
      </c>
    </row>
    <row r="39" spans="1:3" x14ac:dyDescent="0.25">
      <c r="B39" t="s">
        <v>61</v>
      </c>
      <c r="C39" s="3">
        <v>297.31</v>
      </c>
    </row>
    <row r="40" spans="1:3" x14ac:dyDescent="0.25">
      <c r="B40" t="s">
        <v>57</v>
      </c>
      <c r="C40" s="3">
        <v>2299.5</v>
      </c>
    </row>
    <row r="41" spans="1:3" x14ac:dyDescent="0.25">
      <c r="B41" t="s">
        <v>52</v>
      </c>
      <c r="C41" s="3">
        <v>2.63</v>
      </c>
    </row>
    <row r="42" spans="1:3" x14ac:dyDescent="0.25">
      <c r="B42" t="s">
        <v>62</v>
      </c>
      <c r="C42" s="3">
        <v>1553.17</v>
      </c>
    </row>
    <row r="43" spans="1:3" x14ac:dyDescent="0.25">
      <c r="B43" t="s">
        <v>54</v>
      </c>
      <c r="C43" s="3">
        <v>17.68</v>
      </c>
    </row>
    <row r="44" spans="1:3" x14ac:dyDescent="0.25">
      <c r="B44" t="s">
        <v>59</v>
      </c>
      <c r="C44" s="3">
        <v>1017.91</v>
      </c>
    </row>
    <row r="45" spans="1:3" x14ac:dyDescent="0.25">
      <c r="A45" t="s">
        <v>102</v>
      </c>
      <c r="C45" s="3">
        <v>14967.92</v>
      </c>
    </row>
    <row r="46" spans="1:3" x14ac:dyDescent="0.25">
      <c r="A46" t="s">
        <v>71</v>
      </c>
      <c r="C46" s="3"/>
    </row>
    <row r="47" spans="1:3" x14ac:dyDescent="0.25">
      <c r="B47" t="s">
        <v>63</v>
      </c>
      <c r="C47" s="3">
        <v>2.63</v>
      </c>
    </row>
    <row r="48" spans="1:3" x14ac:dyDescent="0.25">
      <c r="B48" t="s">
        <v>49</v>
      </c>
      <c r="C48" s="3">
        <v>3086.31</v>
      </c>
    </row>
    <row r="49" spans="1:3" x14ac:dyDescent="0.25">
      <c r="B49" t="s">
        <v>53</v>
      </c>
      <c r="C49" s="3">
        <v>30.94</v>
      </c>
    </row>
    <row r="50" spans="1:3" x14ac:dyDescent="0.25">
      <c r="B50" t="s">
        <v>67</v>
      </c>
      <c r="C50" s="3">
        <v>157.5</v>
      </c>
    </row>
    <row r="51" spans="1:3" x14ac:dyDescent="0.25">
      <c r="B51" t="s">
        <v>58</v>
      </c>
      <c r="C51" s="3">
        <v>5.25</v>
      </c>
    </row>
    <row r="52" spans="1:3" x14ac:dyDescent="0.25">
      <c r="B52" t="s">
        <v>60</v>
      </c>
      <c r="C52" s="3">
        <v>8.15</v>
      </c>
    </row>
    <row r="53" spans="1:3" x14ac:dyDescent="0.25">
      <c r="B53" t="s">
        <v>61</v>
      </c>
      <c r="C53" s="3">
        <v>34.909999999999997</v>
      </c>
    </row>
    <row r="54" spans="1:3" x14ac:dyDescent="0.25">
      <c r="B54" t="s">
        <v>55</v>
      </c>
      <c r="C54" s="3">
        <v>383.25</v>
      </c>
    </row>
    <row r="55" spans="1:3" x14ac:dyDescent="0.25">
      <c r="B55" t="s">
        <v>56</v>
      </c>
      <c r="C55" s="3">
        <v>630</v>
      </c>
    </row>
    <row r="56" spans="1:3" x14ac:dyDescent="0.25">
      <c r="B56" t="s">
        <v>57</v>
      </c>
      <c r="C56" s="3">
        <v>383.25</v>
      </c>
    </row>
    <row r="57" spans="1:3" x14ac:dyDescent="0.25">
      <c r="B57" t="s">
        <v>64</v>
      </c>
      <c r="C57" s="3">
        <v>10</v>
      </c>
    </row>
    <row r="58" spans="1:3" x14ac:dyDescent="0.25">
      <c r="B58" t="s">
        <v>65</v>
      </c>
      <c r="C58" s="3">
        <v>100</v>
      </c>
    </row>
    <row r="59" spans="1:3" x14ac:dyDescent="0.25">
      <c r="B59" t="s">
        <v>66</v>
      </c>
      <c r="C59" s="3">
        <v>1208.8499999999999</v>
      </c>
    </row>
    <row r="60" spans="1:3" x14ac:dyDescent="0.25">
      <c r="B60" t="s">
        <v>62</v>
      </c>
      <c r="C60" s="3">
        <v>883.04</v>
      </c>
    </row>
    <row r="61" spans="1:3" x14ac:dyDescent="0.25">
      <c r="B61" t="s">
        <v>54</v>
      </c>
      <c r="C61" s="3">
        <v>4.42</v>
      </c>
    </row>
    <row r="62" spans="1:3" x14ac:dyDescent="0.25">
      <c r="B62" t="s">
        <v>59</v>
      </c>
      <c r="C62" s="3">
        <v>1284.42</v>
      </c>
    </row>
    <row r="63" spans="1:3" x14ac:dyDescent="0.25">
      <c r="A63" t="s">
        <v>103</v>
      </c>
      <c r="C63" s="3">
        <v>8212.9200000000019</v>
      </c>
    </row>
    <row r="64" spans="1:3" x14ac:dyDescent="0.25">
      <c r="A64" t="s">
        <v>72</v>
      </c>
      <c r="C64" s="3"/>
    </row>
    <row r="65" spans="1:3" x14ac:dyDescent="0.25">
      <c r="B65" t="s">
        <v>63</v>
      </c>
      <c r="C65" s="3">
        <v>2.63</v>
      </c>
    </row>
    <row r="66" spans="1:3" x14ac:dyDescent="0.25">
      <c r="B66" t="s">
        <v>50</v>
      </c>
      <c r="C66" s="3">
        <v>4.42</v>
      </c>
    </row>
    <row r="67" spans="1:3" x14ac:dyDescent="0.25">
      <c r="B67" t="s">
        <v>49</v>
      </c>
      <c r="C67" s="3">
        <v>1083.3800000000001</v>
      </c>
    </row>
    <row r="68" spans="1:3" x14ac:dyDescent="0.25">
      <c r="B68" t="s">
        <v>53</v>
      </c>
      <c r="C68" s="3">
        <v>57.46</v>
      </c>
    </row>
    <row r="69" spans="1:3" x14ac:dyDescent="0.25">
      <c r="B69" t="s">
        <v>67</v>
      </c>
      <c r="C69" s="3">
        <v>192.15</v>
      </c>
    </row>
    <row r="70" spans="1:3" x14ac:dyDescent="0.25">
      <c r="B70" t="s">
        <v>58</v>
      </c>
      <c r="C70" s="3">
        <v>36.75</v>
      </c>
    </row>
    <row r="71" spans="1:3" x14ac:dyDescent="0.25">
      <c r="B71" t="s">
        <v>60</v>
      </c>
      <c r="C71" s="3">
        <v>3.15</v>
      </c>
    </row>
    <row r="72" spans="1:3" x14ac:dyDescent="0.25">
      <c r="B72" t="s">
        <v>61</v>
      </c>
      <c r="C72" s="3">
        <v>60.69</v>
      </c>
    </row>
    <row r="73" spans="1:3" x14ac:dyDescent="0.25">
      <c r="B73" t="s">
        <v>65</v>
      </c>
      <c r="C73" s="3">
        <v>107.63</v>
      </c>
    </row>
    <row r="74" spans="1:3" x14ac:dyDescent="0.25">
      <c r="B74" t="s">
        <v>66</v>
      </c>
      <c r="C74" s="3">
        <v>2275</v>
      </c>
    </row>
    <row r="75" spans="1:3" x14ac:dyDescent="0.25">
      <c r="B75" t="s">
        <v>52</v>
      </c>
      <c r="C75" s="3">
        <v>5.26</v>
      </c>
    </row>
    <row r="76" spans="1:3" x14ac:dyDescent="0.25">
      <c r="B76" t="s">
        <v>62</v>
      </c>
      <c r="C76" s="3">
        <v>1389.04</v>
      </c>
    </row>
    <row r="77" spans="1:3" x14ac:dyDescent="0.25">
      <c r="A77" t="s">
        <v>104</v>
      </c>
      <c r="C77" s="3">
        <v>5217.5600000000004</v>
      </c>
    </row>
    <row r="78" spans="1:3" x14ac:dyDescent="0.25">
      <c r="A78" s="106" t="s">
        <v>73</v>
      </c>
      <c r="C78" s="3"/>
    </row>
    <row r="79" spans="1:3" x14ac:dyDescent="0.25">
      <c r="A79" s="106"/>
      <c r="B79" t="s">
        <v>49</v>
      </c>
      <c r="C79" s="3">
        <v>1610.0700000000002</v>
      </c>
    </row>
    <row r="80" spans="1:3" x14ac:dyDescent="0.25">
      <c r="A80" s="106"/>
      <c r="B80" t="s">
        <v>53</v>
      </c>
      <c r="C80" s="3">
        <v>137.01999999999998</v>
      </c>
    </row>
    <row r="81" spans="1:3" x14ac:dyDescent="0.25">
      <c r="A81" s="106"/>
      <c r="B81" t="s">
        <v>67</v>
      </c>
      <c r="C81" s="3">
        <v>160.65</v>
      </c>
    </row>
    <row r="82" spans="1:3" x14ac:dyDescent="0.25">
      <c r="A82" s="106"/>
      <c r="B82" t="s">
        <v>58</v>
      </c>
      <c r="C82" s="3">
        <v>10.5</v>
      </c>
    </row>
    <row r="83" spans="1:3" x14ac:dyDescent="0.25">
      <c r="A83" s="106"/>
      <c r="B83" t="s">
        <v>61</v>
      </c>
      <c r="C83" s="3">
        <v>65.53</v>
      </c>
    </row>
    <row r="84" spans="1:3" x14ac:dyDescent="0.25">
      <c r="A84" s="106"/>
      <c r="B84" t="s">
        <v>79</v>
      </c>
      <c r="C84" s="3">
        <v>20</v>
      </c>
    </row>
    <row r="85" spans="1:3" x14ac:dyDescent="0.25">
      <c r="A85" s="106"/>
      <c r="B85" t="s">
        <v>81</v>
      </c>
      <c r="C85" s="3">
        <v>120</v>
      </c>
    </row>
    <row r="86" spans="1:3" x14ac:dyDescent="0.25">
      <c r="A86" s="106"/>
      <c r="B86" t="s">
        <v>83</v>
      </c>
      <c r="C86" s="3">
        <v>20</v>
      </c>
    </row>
    <row r="87" spans="1:3" x14ac:dyDescent="0.25">
      <c r="A87" s="106"/>
      <c r="B87" t="s">
        <v>85</v>
      </c>
      <c r="C87" s="3">
        <v>1220</v>
      </c>
    </row>
    <row r="88" spans="1:3" x14ac:dyDescent="0.25">
      <c r="A88" s="106"/>
      <c r="B88" t="s">
        <v>87</v>
      </c>
      <c r="C88" s="3">
        <v>70</v>
      </c>
    </row>
    <row r="89" spans="1:3" x14ac:dyDescent="0.25">
      <c r="A89" s="106"/>
      <c r="B89" t="s">
        <v>66</v>
      </c>
      <c r="C89" s="3">
        <v>360</v>
      </c>
    </row>
    <row r="90" spans="1:3" x14ac:dyDescent="0.25">
      <c r="A90" s="106"/>
      <c r="B90" t="s">
        <v>78</v>
      </c>
      <c r="C90" s="3">
        <v>120</v>
      </c>
    </row>
    <row r="91" spans="1:3" x14ac:dyDescent="0.25">
      <c r="A91" s="106"/>
      <c r="B91" t="s">
        <v>80</v>
      </c>
      <c r="C91" s="3">
        <v>12.13</v>
      </c>
    </row>
    <row r="92" spans="1:3" x14ac:dyDescent="0.25">
      <c r="A92" s="106"/>
      <c r="B92" t="s">
        <v>84</v>
      </c>
      <c r="C92" s="3">
        <v>7.72</v>
      </c>
    </row>
    <row r="93" spans="1:3" x14ac:dyDescent="0.25">
      <c r="A93" s="106"/>
      <c r="B93" t="s">
        <v>82</v>
      </c>
      <c r="C93" s="3">
        <v>7.2</v>
      </c>
    </row>
    <row r="94" spans="1:3" x14ac:dyDescent="0.25">
      <c r="A94" s="106"/>
      <c r="B94" t="s">
        <v>62</v>
      </c>
      <c r="C94" s="3">
        <v>5199.6600000000008</v>
      </c>
    </row>
    <row r="95" spans="1:3" x14ac:dyDescent="0.25">
      <c r="A95" s="106"/>
      <c r="B95" t="s">
        <v>86</v>
      </c>
      <c r="C95" s="3">
        <v>187.94</v>
      </c>
    </row>
    <row r="96" spans="1:3" x14ac:dyDescent="0.25">
      <c r="A96" s="106"/>
      <c r="B96" t="s">
        <v>77</v>
      </c>
      <c r="C96" s="3">
        <v>6.63</v>
      </c>
    </row>
    <row r="97" spans="1:3" x14ac:dyDescent="0.25">
      <c r="A97" s="106"/>
      <c r="B97" t="s">
        <v>59</v>
      </c>
      <c r="C97" s="3">
        <v>1873.24</v>
      </c>
    </row>
    <row r="98" spans="1:3" x14ac:dyDescent="0.25">
      <c r="A98" t="s">
        <v>105</v>
      </c>
      <c r="C98" s="3">
        <v>11208.29</v>
      </c>
    </row>
    <row r="99" spans="1:3" x14ac:dyDescent="0.25">
      <c r="A99" t="s">
        <v>74</v>
      </c>
      <c r="C99" s="3"/>
    </row>
    <row r="100" spans="1:3" x14ac:dyDescent="0.25">
      <c r="B100" t="s">
        <v>97</v>
      </c>
      <c r="C100" s="3"/>
    </row>
    <row r="101" spans="1:3" x14ac:dyDescent="0.25">
      <c r="A101" t="s">
        <v>106</v>
      </c>
      <c r="C101" s="3"/>
    </row>
    <row r="102" spans="1:3" x14ac:dyDescent="0.25">
      <c r="A102" s="100" t="s">
        <v>68</v>
      </c>
      <c r="B102" s="100"/>
      <c r="C102" s="86">
        <v>77638.61</v>
      </c>
    </row>
  </sheetData>
  <pageMargins left="0.70866141732283472" right="0.70866141732283472" top="0.74803149606299213" bottom="0.74803149606299213" header="0.31496062992125984" footer="0.31496062992125984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U194"/>
  <sheetViews>
    <sheetView showGridLines="0" zoomScale="80" zoomScaleNormal="80" workbookViewId="0">
      <selection activeCell="O57" sqref="O57"/>
    </sheetView>
  </sheetViews>
  <sheetFormatPr baseColWidth="10" defaultColWidth="9.140625" defaultRowHeight="15" x14ac:dyDescent="0.25"/>
  <cols>
    <col min="1" max="1" width="4.28515625" customWidth="1"/>
    <col min="2" max="2" width="16" style="9" bestFit="1" customWidth="1"/>
    <col min="3" max="3" width="13.28515625" style="9" customWidth="1"/>
    <col min="4" max="4" width="30.140625" style="10" customWidth="1"/>
    <col min="5" max="5" width="20.28515625" style="3" customWidth="1"/>
    <col min="6" max="6" width="11.7109375" style="3" customWidth="1"/>
    <col min="7" max="7" width="17.85546875" style="117" bestFit="1" customWidth="1"/>
    <col min="8" max="8" width="18.7109375" style="9" hidden="1" customWidth="1"/>
    <col min="9" max="9" width="12.140625" style="9" hidden="1" customWidth="1"/>
    <col min="10" max="10" width="34" hidden="1" customWidth="1"/>
    <col min="11" max="11" width="18.42578125" style="11" hidden="1" customWidth="1"/>
    <col min="12" max="12" width="14.5703125" style="1" customWidth="1"/>
    <col min="13" max="13" width="27.42578125" style="8" bestFit="1" customWidth="1"/>
    <col min="14" max="14" width="12.85546875" style="8" bestFit="1" customWidth="1"/>
    <col min="15" max="21" width="11.42578125" style="8" customWidth="1"/>
  </cols>
  <sheetData>
    <row r="1" spans="2:21" s="21" customFormat="1" ht="11.25" customHeight="1" x14ac:dyDescent="0.25">
      <c r="G1" s="112"/>
    </row>
    <row r="2" spans="2:21" ht="54.95" customHeight="1" x14ac:dyDescent="0.25">
      <c r="B2" s="68"/>
      <c r="C2" s="68"/>
      <c r="D2" s="68"/>
      <c r="E2" s="68"/>
      <c r="F2" s="68"/>
      <c r="G2" s="113"/>
      <c r="H2" s="68"/>
      <c r="I2" s="68"/>
      <c r="J2" s="68"/>
      <c r="K2" s="68"/>
      <c r="L2" s="124"/>
      <c r="M2"/>
      <c r="N2"/>
      <c r="O2"/>
      <c r="P2"/>
      <c r="Q2"/>
      <c r="R2"/>
      <c r="S2"/>
      <c r="T2"/>
      <c r="U2"/>
    </row>
    <row r="3" spans="2:21" s="12" customFormat="1" ht="24" customHeight="1" x14ac:dyDescent="0.3">
      <c r="B3" s="27"/>
      <c r="C3" s="27"/>
      <c r="D3" s="27"/>
      <c r="E3" s="27"/>
      <c r="F3" s="27"/>
      <c r="G3" s="114"/>
      <c r="H3" s="27"/>
      <c r="I3" s="27"/>
      <c r="J3" s="27"/>
      <c r="K3" s="27"/>
      <c r="L3" s="27"/>
      <c r="M3" s="17"/>
      <c r="N3" s="20"/>
      <c r="O3" s="18"/>
      <c r="P3" s="18"/>
      <c r="Q3" s="18"/>
      <c r="R3" s="18"/>
      <c r="S3" s="18"/>
      <c r="T3" s="18"/>
      <c r="U3" s="18"/>
    </row>
    <row r="4" spans="2:21" s="12" customFormat="1" ht="24" customHeight="1" x14ac:dyDescent="0.3">
      <c r="B4" s="31"/>
      <c r="C4" s="27"/>
      <c r="D4" s="27"/>
      <c r="E4" s="27"/>
      <c r="F4" s="39"/>
      <c r="G4" s="114"/>
      <c r="H4" s="27"/>
      <c r="I4" s="27"/>
      <c r="J4" s="27"/>
      <c r="K4" s="27"/>
      <c r="L4" s="27"/>
      <c r="M4" s="17"/>
      <c r="N4" s="20"/>
      <c r="O4" s="18"/>
      <c r="P4" s="18"/>
      <c r="Q4" s="18"/>
      <c r="R4" s="18"/>
      <c r="S4" s="18"/>
      <c r="T4" s="18"/>
      <c r="U4" s="18"/>
    </row>
    <row r="5" spans="2:21" s="28" customFormat="1" ht="22.5" hidden="1" customHeight="1" thickTop="1" thickBot="1" x14ac:dyDescent="0.35">
      <c r="B5" s="69"/>
      <c r="C5" s="70"/>
      <c r="D5" s="71" t="s">
        <v>8</v>
      </c>
      <c r="E5" s="72">
        <f>SUM(Ingresos[MONTO])</f>
        <v>77638.609999999986</v>
      </c>
      <c r="F5" s="40"/>
      <c r="G5" s="110"/>
      <c r="H5" s="69"/>
      <c r="I5" s="76"/>
      <c r="J5" s="71" t="s">
        <v>9</v>
      </c>
      <c r="K5" s="72">
        <f>SUM('Detalle Ingresos'!$K$8:$K$38)</f>
        <v>0</v>
      </c>
      <c r="N5" s="29"/>
      <c r="O5" s="29"/>
      <c r="P5" s="29"/>
      <c r="Q5" s="29"/>
      <c r="R5" s="29"/>
      <c r="S5" s="29"/>
      <c r="T5" s="29"/>
      <c r="U5" s="29"/>
    </row>
    <row r="6" spans="2:21" s="12" customFormat="1" ht="9" customHeight="1" x14ac:dyDescent="0.3">
      <c r="B6" s="73"/>
      <c r="C6" s="73"/>
      <c r="D6" s="73"/>
      <c r="E6" s="74"/>
      <c r="F6" s="41"/>
      <c r="G6" s="111"/>
      <c r="H6" s="73"/>
      <c r="I6" s="73"/>
      <c r="J6" s="73"/>
      <c r="K6" s="74"/>
      <c r="N6" s="18"/>
      <c r="O6" s="18"/>
      <c r="P6" s="18"/>
      <c r="Q6" s="18"/>
      <c r="R6" s="18"/>
      <c r="S6" s="18"/>
      <c r="T6" s="18"/>
      <c r="U6" s="18"/>
    </row>
    <row r="7" spans="2:21" s="12" customFormat="1" ht="19.5" thickBot="1" x14ac:dyDescent="0.35">
      <c r="B7" s="75" t="s">
        <v>4</v>
      </c>
      <c r="C7" s="75" t="s">
        <v>5</v>
      </c>
      <c r="D7" s="75" t="s">
        <v>7</v>
      </c>
      <c r="E7" s="75" t="s">
        <v>6</v>
      </c>
      <c r="F7" s="99" t="s">
        <v>89</v>
      </c>
      <c r="G7" s="109" t="s">
        <v>98</v>
      </c>
      <c r="H7" s="75" t="s">
        <v>4</v>
      </c>
      <c r="I7" s="75" t="s">
        <v>5</v>
      </c>
      <c r="J7" s="75" t="s">
        <v>7</v>
      </c>
      <c r="K7" s="75" t="s">
        <v>6</v>
      </c>
      <c r="M7" s="19"/>
      <c r="N7" s="18"/>
      <c r="O7" s="18"/>
      <c r="P7" s="18"/>
      <c r="Q7" s="18"/>
      <c r="R7" s="18"/>
      <c r="S7" s="18"/>
      <c r="T7" s="18"/>
      <c r="U7" s="18"/>
    </row>
    <row r="8" spans="2:21" s="12" customFormat="1" ht="19.5" hidden="1" thickBot="1" x14ac:dyDescent="0.35">
      <c r="B8" s="22">
        <v>44592</v>
      </c>
      <c r="C8" s="23" t="str">
        <f>IF('Detalle Ingresos'!$B8="","",TEXT('Detalle Ingresos'!$B8,"MMMM" ))</f>
        <v>enero</v>
      </c>
      <c r="D8" s="24" t="s">
        <v>49</v>
      </c>
      <c r="E8" s="25">
        <v>4913.33</v>
      </c>
      <c r="F8" s="42"/>
      <c r="G8" s="115">
        <f t="shared" ref="G8:G39" si="0">IF(D8=D8,1,0)</f>
        <v>1</v>
      </c>
      <c r="H8" s="22"/>
      <c r="I8" s="23" t="str">
        <f t="shared" ref="I8:I17" si="1">IF(H8="","",TEXT(H8,"MMMM"))</f>
        <v/>
      </c>
      <c r="J8" s="24"/>
      <c r="K8" s="25"/>
      <c r="L8" s="13"/>
      <c r="M8" s="14"/>
      <c r="N8" s="14"/>
      <c r="O8" s="14"/>
      <c r="P8" s="14"/>
      <c r="Q8" s="14"/>
      <c r="R8" s="14"/>
      <c r="S8" s="14"/>
      <c r="T8" s="14"/>
      <c r="U8" s="14"/>
    </row>
    <row r="9" spans="2:21" s="12" customFormat="1" ht="19.5" hidden="1" thickBot="1" x14ac:dyDescent="0.35">
      <c r="B9" s="22">
        <v>44620</v>
      </c>
      <c r="C9" s="23" t="str">
        <f>IF('Detalle Ingresos'!$B9="","",TEXT('Detalle Ingresos'!$B9,"MMMM" ))</f>
        <v>febrero</v>
      </c>
      <c r="D9" s="24" t="s">
        <v>49</v>
      </c>
      <c r="E9" s="26">
        <v>3084.43</v>
      </c>
      <c r="F9" s="42"/>
      <c r="G9" s="115">
        <f t="shared" si="0"/>
        <v>1</v>
      </c>
      <c r="H9" s="22"/>
      <c r="I9" s="23" t="str">
        <f t="shared" si="1"/>
        <v/>
      </c>
      <c r="J9" s="24"/>
      <c r="K9" s="25"/>
      <c r="L9" s="13"/>
      <c r="M9" s="14"/>
      <c r="N9" s="14"/>
      <c r="O9" s="14"/>
      <c r="P9" s="14"/>
      <c r="Q9" s="14"/>
      <c r="R9" s="14"/>
      <c r="S9" s="14"/>
      <c r="T9" s="14"/>
      <c r="U9" s="14"/>
    </row>
    <row r="10" spans="2:21" s="12" customFormat="1" ht="19.5" hidden="1" thickBot="1" x14ac:dyDescent="0.35">
      <c r="B10" s="22">
        <v>44651</v>
      </c>
      <c r="C10" s="23" t="str">
        <f>IF('Detalle Ingresos'!$B10="","",TEXT('Detalle Ingresos'!$B10,"MMMM" ))</f>
        <v>marzo</v>
      </c>
      <c r="D10" s="24" t="s">
        <v>49</v>
      </c>
      <c r="E10" s="26">
        <v>9442.1200000000008</v>
      </c>
      <c r="F10" s="42"/>
      <c r="G10" s="115">
        <f t="shared" si="0"/>
        <v>1</v>
      </c>
      <c r="H10" s="22"/>
      <c r="I10" s="23" t="str">
        <f t="shared" si="1"/>
        <v/>
      </c>
      <c r="J10" s="24"/>
      <c r="K10" s="25"/>
      <c r="L10" s="13"/>
      <c r="M10" s="14"/>
      <c r="N10" s="14"/>
      <c r="O10" s="14"/>
      <c r="P10" s="14"/>
      <c r="Q10" s="14"/>
      <c r="R10" s="14"/>
      <c r="S10" s="14"/>
      <c r="T10" s="14"/>
      <c r="U10" s="14"/>
    </row>
    <row r="11" spans="2:21" s="12" customFormat="1" ht="19.5" thickBot="1" x14ac:dyDescent="0.35">
      <c r="B11" s="22">
        <v>44681</v>
      </c>
      <c r="C11" s="23" t="str">
        <f>IF('Detalle Ingresos'!$B11="","",TEXT('Detalle Ingresos'!$B11,"MMMM" ))</f>
        <v>abril</v>
      </c>
      <c r="D11" s="127" t="s">
        <v>49</v>
      </c>
      <c r="E11" s="26">
        <v>3086.31</v>
      </c>
      <c r="F11" s="42"/>
      <c r="G11" s="115">
        <f t="shared" si="0"/>
        <v>1</v>
      </c>
      <c r="H11" s="22"/>
      <c r="I11" s="23" t="str">
        <f t="shared" si="1"/>
        <v/>
      </c>
      <c r="J11" s="24"/>
      <c r="K11" s="25"/>
      <c r="L11" s="13"/>
      <c r="M11" s="14"/>
      <c r="N11" s="14"/>
      <c r="O11" s="14"/>
      <c r="P11" s="14"/>
      <c r="Q11" s="14"/>
      <c r="R11" s="14"/>
      <c r="S11" s="14"/>
      <c r="T11" s="14"/>
      <c r="U11" s="14"/>
    </row>
    <row r="12" spans="2:21" s="12" customFormat="1" ht="19.5" thickBot="1" x14ac:dyDescent="0.35">
      <c r="B12" s="22">
        <v>44712</v>
      </c>
      <c r="C12" s="23" t="str">
        <f>IF('Detalle Ingresos'!$B12="","",TEXT('Detalle Ingresos'!$B12,"MMMM" ))</f>
        <v>mayo</v>
      </c>
      <c r="D12" s="127" t="s">
        <v>49</v>
      </c>
      <c r="E12" s="26">
        <v>1083.3800000000001</v>
      </c>
      <c r="F12" s="42"/>
      <c r="G12" s="115">
        <f t="shared" si="0"/>
        <v>1</v>
      </c>
      <c r="H12" s="22"/>
      <c r="I12" s="23" t="str">
        <f t="shared" si="1"/>
        <v/>
      </c>
      <c r="J12" s="24"/>
      <c r="K12" s="25"/>
      <c r="L12" s="13"/>
      <c r="M12" s="14"/>
      <c r="N12" s="14"/>
      <c r="O12" s="14"/>
      <c r="P12" s="14"/>
      <c r="Q12" s="14"/>
      <c r="R12" s="14"/>
      <c r="S12" s="14"/>
      <c r="T12" s="14"/>
      <c r="U12" s="14"/>
    </row>
    <row r="13" spans="2:21" s="12" customFormat="1" ht="19.5" thickBot="1" x14ac:dyDescent="0.35">
      <c r="B13" s="22">
        <v>44714</v>
      </c>
      <c r="C13" s="23" t="str">
        <f>IF('Detalle Ingresos'!$B13="","",TEXT('Detalle Ingresos'!$B13,"MMMM" ))</f>
        <v>junio</v>
      </c>
      <c r="D13" s="127" t="s">
        <v>49</v>
      </c>
      <c r="E13" s="26">
        <v>1121.24</v>
      </c>
      <c r="F13" s="42" t="s">
        <v>90</v>
      </c>
      <c r="G13" s="115">
        <f t="shared" si="0"/>
        <v>1</v>
      </c>
      <c r="H13" s="22"/>
      <c r="I13" s="23" t="str">
        <f t="shared" si="1"/>
        <v/>
      </c>
      <c r="J13" s="24"/>
      <c r="K13" s="25"/>
      <c r="L13" s="13"/>
      <c r="M13" s="14"/>
      <c r="N13" s="14"/>
      <c r="O13" s="14"/>
      <c r="P13" s="14"/>
      <c r="Q13" s="14"/>
      <c r="R13" s="14"/>
      <c r="S13" s="14"/>
      <c r="T13" s="14"/>
      <c r="U13" s="14"/>
    </row>
    <row r="14" spans="2:21" s="12" customFormat="1" ht="19.5" thickBot="1" x14ac:dyDescent="0.35">
      <c r="B14" s="22">
        <v>44690</v>
      </c>
      <c r="C14" s="23" t="str">
        <f>IF('Detalle Ingresos'!$B14="","",TEXT('Detalle Ingresos'!$B14,"MMMM" ))</f>
        <v>mayo</v>
      </c>
      <c r="D14" s="128" t="s">
        <v>50</v>
      </c>
      <c r="E14" s="26">
        <v>4.42</v>
      </c>
      <c r="F14" s="42"/>
      <c r="G14" s="115">
        <f t="shared" si="0"/>
        <v>1</v>
      </c>
      <c r="H14" s="22"/>
      <c r="I14" s="23" t="str">
        <f t="shared" si="1"/>
        <v/>
      </c>
      <c r="J14" s="24"/>
      <c r="K14" s="25"/>
      <c r="L14" s="13"/>
      <c r="M14" s="14"/>
      <c r="N14" s="14"/>
      <c r="O14" s="14"/>
      <c r="P14" s="14"/>
      <c r="Q14" s="14"/>
      <c r="R14" s="14"/>
      <c r="S14" s="14"/>
      <c r="T14" s="14"/>
      <c r="U14" s="14"/>
    </row>
    <row r="15" spans="2:21" s="12" customFormat="1" ht="19.5" hidden="1" thickBot="1" x14ac:dyDescent="0.35">
      <c r="B15" s="22">
        <v>44593</v>
      </c>
      <c r="C15" s="23" t="str">
        <f>IF('Detalle Ingresos'!$B15="","",TEXT('Detalle Ingresos'!$B15,"MMMM" ))</f>
        <v>febrero</v>
      </c>
      <c r="D15" s="44" t="s">
        <v>51</v>
      </c>
      <c r="E15" s="26">
        <v>2.63</v>
      </c>
      <c r="F15" s="42"/>
      <c r="G15" s="115">
        <f t="shared" si="0"/>
        <v>1</v>
      </c>
      <c r="H15" s="22"/>
      <c r="I15" s="23" t="str">
        <f t="shared" si="1"/>
        <v/>
      </c>
      <c r="J15" s="24"/>
      <c r="K15" s="25"/>
      <c r="L15" s="13"/>
      <c r="M15" s="14"/>
      <c r="N15" s="14"/>
      <c r="O15" s="14"/>
      <c r="P15" s="14"/>
      <c r="Q15" s="14"/>
      <c r="R15" s="14"/>
      <c r="S15" s="14"/>
      <c r="T15" s="14"/>
      <c r="U15" s="14"/>
    </row>
    <row r="16" spans="2:21" s="12" customFormat="1" ht="19.5" hidden="1" thickBot="1" x14ac:dyDescent="0.35">
      <c r="B16" s="22">
        <v>44621</v>
      </c>
      <c r="C16" s="23" t="str">
        <f>IF('Detalle Ingresos'!$B16="","",TEXT('Detalle Ingresos'!$B16,"MMMM" ))</f>
        <v>marzo</v>
      </c>
      <c r="D16" s="44" t="s">
        <v>51</v>
      </c>
      <c r="E16" s="26">
        <v>2.63</v>
      </c>
      <c r="F16" s="42"/>
      <c r="G16" s="115">
        <f t="shared" si="0"/>
        <v>1</v>
      </c>
      <c r="H16" s="22"/>
      <c r="I16" s="23" t="str">
        <f t="shared" si="1"/>
        <v/>
      </c>
      <c r="J16" s="24"/>
      <c r="K16" s="25"/>
      <c r="L16" s="13"/>
      <c r="M16" s="14"/>
      <c r="N16" s="14"/>
      <c r="O16" s="14"/>
      <c r="P16" s="14"/>
      <c r="Q16" s="14"/>
      <c r="R16" s="14"/>
      <c r="S16" s="14"/>
      <c r="T16" s="14"/>
      <c r="U16" s="14"/>
    </row>
    <row r="17" spans="2:21" s="12" customFormat="1" ht="19.5" hidden="1" thickBot="1" x14ac:dyDescent="0.35">
      <c r="B17" s="22">
        <v>44593</v>
      </c>
      <c r="C17" s="23" t="str">
        <f>IF('Detalle Ingresos'!$B17="","",TEXT('Detalle Ingresos'!$B17,"MMMM" ))</f>
        <v>febrero</v>
      </c>
      <c r="D17" s="44" t="s">
        <v>52</v>
      </c>
      <c r="E17" s="26">
        <v>2.63</v>
      </c>
      <c r="F17" s="42"/>
      <c r="G17" s="115">
        <f t="shared" si="0"/>
        <v>1</v>
      </c>
      <c r="H17" s="22"/>
      <c r="I17" s="23" t="str">
        <f t="shared" si="1"/>
        <v/>
      </c>
      <c r="J17" s="24"/>
      <c r="K17" s="25"/>
      <c r="L17" s="13"/>
      <c r="M17" s="14"/>
      <c r="N17" s="14"/>
      <c r="O17" s="14"/>
      <c r="P17" s="14"/>
      <c r="Q17" s="14"/>
      <c r="R17" s="14"/>
      <c r="S17" s="14"/>
      <c r="T17" s="14"/>
      <c r="U17" s="14"/>
    </row>
    <row r="18" spans="2:21" s="12" customFormat="1" ht="19.5" hidden="1" thickBot="1" x14ac:dyDescent="0.35">
      <c r="B18" s="22">
        <v>44621</v>
      </c>
      <c r="C18" s="23" t="str">
        <f>IF('Detalle Ingresos'!$B18="","",TEXT('Detalle Ingresos'!$B18,"MMMM" ))</f>
        <v>marzo</v>
      </c>
      <c r="D18" s="44" t="s">
        <v>52</v>
      </c>
      <c r="E18" s="65">
        <v>2.63</v>
      </c>
      <c r="F18" s="42"/>
      <c r="G18" s="115">
        <f t="shared" si="0"/>
        <v>1</v>
      </c>
      <c r="H18" s="56"/>
      <c r="I18" s="57" t="str">
        <f t="shared" ref="I18:I38" si="2">IF(H18="","",TEXT(H18,"MMMM"))</f>
        <v/>
      </c>
      <c r="J18" s="58"/>
      <c r="K18" s="59"/>
      <c r="L18" s="13"/>
      <c r="M18" s="14"/>
      <c r="N18" s="14"/>
      <c r="O18" s="14"/>
      <c r="P18" s="14"/>
      <c r="Q18" s="14"/>
      <c r="R18" s="14"/>
      <c r="S18" s="14"/>
      <c r="T18" s="14"/>
      <c r="U18" s="14"/>
    </row>
    <row r="19" spans="2:21" s="12" customFormat="1" ht="19.5" thickBot="1" x14ac:dyDescent="0.35">
      <c r="B19" s="64">
        <v>44682</v>
      </c>
      <c r="C19" s="23" t="str">
        <f>IF('Detalle Ingresos'!$B19="","",TEXT('Detalle Ingresos'!$B19,"MMMM" ))</f>
        <v>mayo</v>
      </c>
      <c r="D19" s="128" t="s">
        <v>52</v>
      </c>
      <c r="E19" s="65">
        <f>2.63*2</f>
        <v>5.26</v>
      </c>
      <c r="F19" s="42"/>
      <c r="G19" s="115">
        <f t="shared" si="0"/>
        <v>1</v>
      </c>
      <c r="H19" s="56"/>
      <c r="I19" s="57" t="str">
        <f t="shared" si="2"/>
        <v/>
      </c>
      <c r="J19" s="58"/>
      <c r="K19" s="59"/>
      <c r="L19" s="13"/>
      <c r="M19" s="14"/>
      <c r="N19" s="14"/>
      <c r="O19" s="14"/>
      <c r="P19" s="14"/>
      <c r="Q19" s="14"/>
      <c r="R19" s="14"/>
      <c r="S19" s="14"/>
      <c r="T19" s="14"/>
      <c r="U19" s="14"/>
    </row>
    <row r="20" spans="2:21" s="12" customFormat="1" ht="19.5" hidden="1" thickBot="1" x14ac:dyDescent="0.35">
      <c r="B20" s="64">
        <v>44592</v>
      </c>
      <c r="C20" s="23" t="str">
        <f>IF('Detalle Ingresos'!$B20="","",TEXT('Detalle Ingresos'!$B20,"MMMM" ))</f>
        <v>enero</v>
      </c>
      <c r="D20" s="44" t="s">
        <v>53</v>
      </c>
      <c r="E20" s="65">
        <v>70.72</v>
      </c>
      <c r="F20" s="42"/>
      <c r="G20" s="115">
        <f t="shared" si="0"/>
        <v>1</v>
      </c>
      <c r="H20" s="56"/>
      <c r="I20" s="57" t="str">
        <f t="shared" si="2"/>
        <v/>
      </c>
      <c r="J20" s="58"/>
      <c r="K20" s="59"/>
      <c r="L20" s="13"/>
      <c r="M20" s="14"/>
      <c r="N20" s="14"/>
      <c r="O20" s="14"/>
      <c r="P20" s="14"/>
      <c r="Q20" s="14"/>
      <c r="R20" s="14"/>
      <c r="S20" s="14"/>
      <c r="T20" s="14"/>
      <c r="U20" s="14"/>
    </row>
    <row r="21" spans="2:21" s="12" customFormat="1" ht="19.5" hidden="1" thickBot="1" x14ac:dyDescent="0.35">
      <c r="B21" s="64">
        <v>44620</v>
      </c>
      <c r="C21" s="23" t="str">
        <f>IF('Detalle Ingresos'!$B21="","",TEXT('Detalle Ingresos'!$B21,"MMMM" ))</f>
        <v>febrero</v>
      </c>
      <c r="D21" s="44" t="s">
        <v>53</v>
      </c>
      <c r="E21" s="65">
        <v>57.46</v>
      </c>
      <c r="F21" s="42"/>
      <c r="G21" s="115">
        <f t="shared" si="0"/>
        <v>1</v>
      </c>
      <c r="H21" s="56"/>
      <c r="I21" s="57" t="str">
        <f t="shared" si="2"/>
        <v/>
      </c>
      <c r="J21" s="58"/>
      <c r="K21" s="59"/>
      <c r="L21" s="13"/>
      <c r="M21" s="14"/>
      <c r="N21" s="14"/>
      <c r="O21" s="14"/>
      <c r="P21" s="14"/>
      <c r="Q21" s="14"/>
      <c r="R21" s="14"/>
      <c r="S21" s="14"/>
      <c r="T21" s="14"/>
      <c r="U21" s="14"/>
    </row>
    <row r="22" spans="2:21" s="12" customFormat="1" ht="19.5" hidden="1" thickBot="1" x14ac:dyDescent="0.35">
      <c r="B22" s="64">
        <v>44651</v>
      </c>
      <c r="C22" s="23" t="str">
        <f>IF('Detalle Ingresos'!$B22="","",TEXT('Detalle Ingresos'!$B22,"MMMM" ))</f>
        <v>marzo</v>
      </c>
      <c r="D22" s="44" t="s">
        <v>53</v>
      </c>
      <c r="E22" s="65">
        <v>110.5</v>
      </c>
      <c r="F22" s="42"/>
      <c r="G22" s="115">
        <f t="shared" si="0"/>
        <v>1</v>
      </c>
      <c r="H22" s="56"/>
      <c r="I22" s="57" t="str">
        <f t="shared" si="2"/>
        <v/>
      </c>
      <c r="J22" s="58"/>
      <c r="K22" s="59"/>
      <c r="L22" s="13"/>
      <c r="M22" s="14"/>
      <c r="N22" s="14"/>
      <c r="O22" s="14"/>
      <c r="P22" s="14"/>
      <c r="Q22" s="14"/>
      <c r="R22" s="14"/>
      <c r="S22" s="14"/>
      <c r="T22" s="14"/>
      <c r="U22" s="14"/>
    </row>
    <row r="23" spans="2:21" s="12" customFormat="1" ht="19.5" thickBot="1" x14ac:dyDescent="0.35">
      <c r="B23" s="64">
        <v>44681</v>
      </c>
      <c r="C23" s="23" t="str">
        <f>IF('Detalle Ingresos'!$B23="","",TEXT('Detalle Ingresos'!$B23,"MMMM" ))</f>
        <v>abril</v>
      </c>
      <c r="D23" s="128" t="s">
        <v>53</v>
      </c>
      <c r="E23" s="65">
        <v>30.94</v>
      </c>
      <c r="F23" s="42"/>
      <c r="G23" s="115">
        <f t="shared" si="0"/>
        <v>1</v>
      </c>
      <c r="H23" s="56"/>
      <c r="I23" s="57" t="str">
        <f t="shared" si="2"/>
        <v/>
      </c>
      <c r="J23" s="58"/>
      <c r="K23" s="59"/>
      <c r="L23" s="13"/>
      <c r="M23" s="14"/>
      <c r="N23" s="14"/>
      <c r="O23" s="14"/>
      <c r="P23" s="14"/>
      <c r="Q23" s="14"/>
      <c r="R23" s="14"/>
      <c r="S23" s="14"/>
      <c r="T23" s="14"/>
      <c r="U23" s="14"/>
    </row>
    <row r="24" spans="2:21" s="12" customFormat="1" ht="19.5" thickBot="1" x14ac:dyDescent="0.35">
      <c r="B24" s="64">
        <v>44712</v>
      </c>
      <c r="C24" s="23" t="str">
        <f>IF('Detalle Ingresos'!$B24="","",TEXT('Detalle Ingresos'!$B24,"MMMM" ))</f>
        <v>mayo</v>
      </c>
      <c r="D24" s="128" t="s">
        <v>53</v>
      </c>
      <c r="E24" s="65">
        <v>57.46</v>
      </c>
      <c r="F24" s="42"/>
      <c r="G24" s="115">
        <f t="shared" si="0"/>
        <v>1</v>
      </c>
      <c r="H24" s="56"/>
      <c r="I24" s="57" t="str">
        <f t="shared" si="2"/>
        <v/>
      </c>
      <c r="J24" s="58"/>
      <c r="K24" s="59"/>
      <c r="L24" s="13"/>
      <c r="M24" s="14"/>
      <c r="N24" s="14"/>
      <c r="O24" s="14"/>
      <c r="P24" s="14"/>
      <c r="Q24" s="14"/>
      <c r="R24" s="14"/>
      <c r="S24" s="14"/>
      <c r="T24" s="14"/>
      <c r="U24" s="14"/>
    </row>
    <row r="25" spans="2:21" s="12" customFormat="1" ht="19.5" thickBot="1" x14ac:dyDescent="0.35">
      <c r="B25" s="64">
        <v>44742</v>
      </c>
      <c r="C25" s="23" t="str">
        <f>IF('Detalle Ingresos'!$B25="","",TEXT('Detalle Ingresos'!$B25,"MMMM" ))</f>
        <v>junio</v>
      </c>
      <c r="D25" s="128" t="s">
        <v>53</v>
      </c>
      <c r="E25" s="65">
        <v>70.72</v>
      </c>
      <c r="F25" s="42" t="s">
        <v>93</v>
      </c>
      <c r="G25" s="115">
        <f t="shared" si="0"/>
        <v>1</v>
      </c>
      <c r="H25" s="56"/>
      <c r="I25" s="57" t="str">
        <f t="shared" si="2"/>
        <v/>
      </c>
      <c r="J25" s="58"/>
      <c r="K25" s="59"/>
      <c r="L25" s="13"/>
      <c r="M25" s="14"/>
      <c r="N25" s="14"/>
      <c r="O25" s="14"/>
      <c r="P25" s="14"/>
      <c r="Q25" s="14"/>
      <c r="R25" s="14"/>
      <c r="S25" s="14"/>
      <c r="T25" s="14"/>
      <c r="U25" s="14"/>
    </row>
    <row r="26" spans="2:21" s="12" customFormat="1" ht="19.5" hidden="1" thickBot="1" x14ac:dyDescent="0.35">
      <c r="B26" s="77">
        <v>44651</v>
      </c>
      <c r="C26" s="23" t="str">
        <f>IF('Detalle Ingresos'!$B26="","",TEXT('Detalle Ingresos'!$B26,"MMMM" ))</f>
        <v>marzo</v>
      </c>
      <c r="D26" s="44" t="s">
        <v>54</v>
      </c>
      <c r="E26" s="65">
        <v>17.68</v>
      </c>
      <c r="F26" s="42"/>
      <c r="G26" s="115">
        <f t="shared" si="0"/>
        <v>1</v>
      </c>
      <c r="H26" s="56"/>
      <c r="I26" s="57" t="str">
        <f t="shared" si="2"/>
        <v/>
      </c>
      <c r="J26" s="58"/>
      <c r="K26" s="59"/>
      <c r="L26" s="13"/>
      <c r="M26" s="14"/>
      <c r="N26" s="14"/>
      <c r="O26" s="14"/>
      <c r="P26" s="14"/>
      <c r="Q26" s="14"/>
      <c r="R26" s="14"/>
      <c r="S26" s="14"/>
      <c r="T26" s="14"/>
      <c r="U26" s="14"/>
    </row>
    <row r="27" spans="2:21" s="12" customFormat="1" ht="19.5" thickBot="1" x14ac:dyDescent="0.35">
      <c r="B27" s="64">
        <v>44681</v>
      </c>
      <c r="C27" s="23" t="str">
        <f>IF('Detalle Ingresos'!$B27="","",TEXT('Detalle Ingresos'!$B27,"MMMM" ))</f>
        <v>abril</v>
      </c>
      <c r="D27" s="128" t="s">
        <v>54</v>
      </c>
      <c r="E27" s="65">
        <v>4.42</v>
      </c>
      <c r="F27" s="42"/>
      <c r="G27" s="115">
        <f t="shared" si="0"/>
        <v>1</v>
      </c>
      <c r="H27" s="56"/>
      <c r="I27" s="57" t="str">
        <f t="shared" si="2"/>
        <v/>
      </c>
      <c r="J27" s="58"/>
      <c r="K27" s="59"/>
      <c r="L27" s="13"/>
      <c r="M27" s="14"/>
      <c r="N27" s="14"/>
      <c r="O27" s="14"/>
      <c r="P27" s="14"/>
      <c r="Q27" s="14"/>
      <c r="R27" s="14"/>
      <c r="S27" s="14"/>
      <c r="T27" s="14"/>
      <c r="U27" s="14"/>
    </row>
    <row r="28" spans="2:21" s="12" customFormat="1" ht="19.5" hidden="1" thickBot="1" x14ac:dyDescent="0.35">
      <c r="B28" s="64">
        <v>44592</v>
      </c>
      <c r="C28" s="23" t="str">
        <f>IF('Detalle Ingresos'!$B28="","",TEXT('Detalle Ingresos'!$B28,"MMMM" ))</f>
        <v>enero</v>
      </c>
      <c r="D28" s="44" t="s">
        <v>55</v>
      </c>
      <c r="E28" s="65">
        <v>14563.5</v>
      </c>
      <c r="F28" s="42"/>
      <c r="G28" s="115">
        <f t="shared" si="0"/>
        <v>1</v>
      </c>
      <c r="H28" s="56"/>
      <c r="I28" s="57" t="str">
        <f t="shared" si="2"/>
        <v/>
      </c>
      <c r="J28" s="58"/>
      <c r="K28" s="59"/>
      <c r="L28" s="13"/>
      <c r="M28" s="14"/>
      <c r="N28" s="14"/>
      <c r="O28" s="14"/>
      <c r="P28" s="14"/>
      <c r="Q28" s="14"/>
      <c r="R28" s="14"/>
      <c r="S28" s="14"/>
      <c r="T28" s="14"/>
      <c r="U28" s="14"/>
    </row>
    <row r="29" spans="2:21" s="12" customFormat="1" ht="19.5" hidden="1" thickBot="1" x14ac:dyDescent="0.35">
      <c r="B29" s="64">
        <v>44573</v>
      </c>
      <c r="C29" s="23" t="str">
        <f>IF('Detalle Ingresos'!$B29="","",TEXT('Detalle Ingresos'!$B29,"MMMM" ))</f>
        <v>enero</v>
      </c>
      <c r="D29" s="44" t="s">
        <v>56</v>
      </c>
      <c r="E29" s="65">
        <v>1470</v>
      </c>
      <c r="F29" s="42"/>
      <c r="G29" s="115">
        <f t="shared" si="0"/>
        <v>1</v>
      </c>
      <c r="H29" s="56"/>
      <c r="I29" s="57" t="str">
        <f t="shared" si="2"/>
        <v/>
      </c>
      <c r="J29" s="58"/>
      <c r="K29" s="59"/>
      <c r="L29" s="13"/>
      <c r="M29" s="14"/>
      <c r="N29" s="14"/>
      <c r="O29" s="14"/>
      <c r="P29" s="14"/>
      <c r="Q29" s="14"/>
      <c r="R29" s="14"/>
      <c r="S29" s="14"/>
      <c r="T29" s="14"/>
      <c r="U29" s="14"/>
    </row>
    <row r="30" spans="2:21" s="12" customFormat="1" ht="19.5" hidden="1" thickBot="1" x14ac:dyDescent="0.35">
      <c r="B30" s="64">
        <v>44574</v>
      </c>
      <c r="C30" s="23" t="str">
        <f>IF('Detalle Ingresos'!$B30="","",TEXT('Detalle Ingresos'!$B30,"MMMM" ))</f>
        <v>enero</v>
      </c>
      <c r="D30" s="44" t="s">
        <v>56</v>
      </c>
      <c r="E30" s="65">
        <v>210</v>
      </c>
      <c r="F30" s="42"/>
      <c r="G30" s="115">
        <f t="shared" si="0"/>
        <v>1</v>
      </c>
      <c r="H30" s="56"/>
      <c r="I30" s="57" t="str">
        <f t="shared" si="2"/>
        <v/>
      </c>
      <c r="J30" s="58"/>
      <c r="K30" s="59"/>
      <c r="L30" s="13"/>
      <c r="M30" s="14"/>
      <c r="N30" s="14"/>
      <c r="O30" s="14"/>
      <c r="P30" s="14"/>
      <c r="Q30" s="14"/>
      <c r="R30" s="14"/>
      <c r="S30" s="14"/>
      <c r="T30" s="14"/>
      <c r="U30" s="14"/>
    </row>
    <row r="31" spans="2:21" s="12" customFormat="1" ht="38.25" thickBot="1" x14ac:dyDescent="0.35">
      <c r="B31" s="64">
        <v>44657</v>
      </c>
      <c r="C31" s="23" t="str">
        <f>IF('Detalle Ingresos'!$B31="","",TEXT('Detalle Ingresos'!$B31,"MMMM" ))</f>
        <v>abril</v>
      </c>
      <c r="D31" s="128" t="s">
        <v>56</v>
      </c>
      <c r="E31" s="65">
        <v>630</v>
      </c>
      <c r="F31" s="42"/>
      <c r="G31" s="115">
        <f t="shared" si="0"/>
        <v>1</v>
      </c>
      <c r="H31" s="56"/>
      <c r="I31" s="57" t="str">
        <f t="shared" si="2"/>
        <v/>
      </c>
      <c r="J31" s="58"/>
      <c r="K31" s="59"/>
      <c r="L31" s="13"/>
      <c r="M31" s="14"/>
      <c r="N31" s="14"/>
      <c r="O31" s="14"/>
      <c r="P31" s="14"/>
      <c r="Q31" s="14"/>
      <c r="R31" s="14"/>
      <c r="S31" s="14"/>
      <c r="T31" s="14"/>
      <c r="U31" s="14"/>
    </row>
    <row r="32" spans="2:21" s="12" customFormat="1" ht="19.5" hidden="1" thickBot="1" x14ac:dyDescent="0.35">
      <c r="B32" s="64">
        <v>44592</v>
      </c>
      <c r="C32" s="23" t="str">
        <f>IF('Detalle Ingresos'!$B32="","",TEXT('Detalle Ingresos'!$B32,"MMMM" ))</f>
        <v>enero</v>
      </c>
      <c r="D32" s="44" t="s">
        <v>57</v>
      </c>
      <c r="E32" s="65">
        <v>1149.75</v>
      </c>
      <c r="F32" s="42"/>
      <c r="G32" s="115">
        <f t="shared" si="0"/>
        <v>1</v>
      </c>
      <c r="H32" s="56"/>
      <c r="I32" s="57" t="str">
        <f t="shared" si="2"/>
        <v/>
      </c>
      <c r="J32" s="58"/>
      <c r="K32" s="59"/>
      <c r="L32" s="13"/>
      <c r="M32" s="14"/>
      <c r="N32" s="14"/>
      <c r="O32" s="14"/>
      <c r="P32" s="14"/>
      <c r="Q32" s="14"/>
      <c r="R32" s="14"/>
      <c r="S32" s="14"/>
      <c r="T32" s="14"/>
      <c r="U32" s="14"/>
    </row>
    <row r="33" spans="2:21" s="12" customFormat="1" ht="19.5" hidden="1" thickBot="1" x14ac:dyDescent="0.35">
      <c r="B33" s="64">
        <v>44620</v>
      </c>
      <c r="C33" s="23" t="str">
        <f>IF('Detalle Ingresos'!$B33="","",TEXT('Detalle Ingresos'!$B33,"MMMM" ))</f>
        <v>febrero</v>
      </c>
      <c r="D33" s="44" t="s">
        <v>57</v>
      </c>
      <c r="E33" s="65">
        <v>383.25</v>
      </c>
      <c r="F33" s="42"/>
      <c r="G33" s="115">
        <f t="shared" si="0"/>
        <v>1</v>
      </c>
      <c r="H33" s="56"/>
      <c r="I33" s="57" t="str">
        <f t="shared" si="2"/>
        <v/>
      </c>
      <c r="J33" s="58"/>
      <c r="K33" s="59"/>
      <c r="L33" s="13"/>
      <c r="M33" s="14"/>
      <c r="N33" s="14"/>
      <c r="O33" s="14"/>
      <c r="P33" s="14"/>
      <c r="Q33" s="14"/>
      <c r="R33" s="14"/>
      <c r="S33" s="14"/>
      <c r="T33" s="14"/>
      <c r="U33" s="14"/>
    </row>
    <row r="34" spans="2:21" s="12" customFormat="1" ht="19.5" hidden="1" thickBot="1" x14ac:dyDescent="0.35">
      <c r="B34" s="64">
        <v>44651</v>
      </c>
      <c r="C34" s="23" t="str">
        <f>IF('Detalle Ingresos'!$B34="","",TEXT('Detalle Ingresos'!$B34,"MMMM" ))</f>
        <v>marzo</v>
      </c>
      <c r="D34" s="44" t="s">
        <v>57</v>
      </c>
      <c r="E34" s="65">
        <v>2299.5</v>
      </c>
      <c r="F34" s="42"/>
      <c r="G34" s="115">
        <f t="shared" si="0"/>
        <v>1</v>
      </c>
      <c r="H34" s="56"/>
      <c r="I34" s="57" t="str">
        <f t="shared" si="2"/>
        <v/>
      </c>
      <c r="J34" s="58"/>
      <c r="K34" s="59"/>
      <c r="L34" s="13"/>
      <c r="M34" s="14"/>
      <c r="N34" s="14"/>
      <c r="O34" s="14"/>
      <c r="P34" s="14"/>
      <c r="Q34" s="14"/>
      <c r="R34" s="14"/>
      <c r="S34" s="14"/>
      <c r="T34" s="14"/>
      <c r="U34" s="14"/>
    </row>
    <row r="35" spans="2:21" s="12" customFormat="1" ht="38.25" thickBot="1" x14ac:dyDescent="0.35">
      <c r="B35" s="64">
        <v>44681</v>
      </c>
      <c r="C35" s="23" t="str">
        <f>IF('Detalle Ingresos'!$B35="","",TEXT('Detalle Ingresos'!$B35,"MMMM" ))</f>
        <v>abril</v>
      </c>
      <c r="D35" s="128" t="s">
        <v>57</v>
      </c>
      <c r="E35" s="65">
        <v>383.25</v>
      </c>
      <c r="F35" s="42"/>
      <c r="G35" s="115">
        <f t="shared" si="0"/>
        <v>1</v>
      </c>
      <c r="H35" s="56"/>
      <c r="I35" s="57" t="str">
        <f t="shared" si="2"/>
        <v/>
      </c>
      <c r="J35" s="58"/>
      <c r="K35" s="59"/>
      <c r="L35" s="13"/>
      <c r="M35" s="14"/>
      <c r="N35" s="14"/>
      <c r="O35" s="14"/>
      <c r="P35" s="14"/>
      <c r="Q35" s="14"/>
      <c r="R35" s="14"/>
      <c r="S35" s="14"/>
      <c r="T35" s="14"/>
      <c r="U35" s="14"/>
    </row>
    <row r="36" spans="2:21" s="12" customFormat="1" ht="19.5" thickBot="1" x14ac:dyDescent="0.35">
      <c r="B36" s="77">
        <v>44681</v>
      </c>
      <c r="C36" s="23" t="str">
        <f>IF('Detalle Ingresos'!$B36="","",TEXT('Detalle Ingresos'!$B36,"MMMM" ))</f>
        <v>abril</v>
      </c>
      <c r="D36" s="128" t="s">
        <v>58</v>
      </c>
      <c r="E36" s="65">
        <v>5.25</v>
      </c>
      <c r="F36" s="42"/>
      <c r="G36" s="115">
        <f t="shared" si="0"/>
        <v>1</v>
      </c>
      <c r="H36" s="56"/>
      <c r="I36" s="57" t="str">
        <f t="shared" si="2"/>
        <v/>
      </c>
      <c r="J36" s="58"/>
      <c r="K36" s="59"/>
      <c r="L36" s="13"/>
      <c r="M36" s="14"/>
      <c r="N36" s="14"/>
      <c r="O36" s="14"/>
      <c r="P36" s="14"/>
      <c r="Q36" s="14"/>
      <c r="R36" s="14"/>
      <c r="S36" s="14"/>
      <c r="T36" s="14"/>
      <c r="U36" s="14"/>
    </row>
    <row r="37" spans="2:21" s="12" customFormat="1" ht="19.5" thickBot="1" x14ac:dyDescent="0.35">
      <c r="B37" s="64">
        <v>44712</v>
      </c>
      <c r="C37" s="23" t="str">
        <f>IF('Detalle Ingresos'!$B37="","",TEXT('Detalle Ingresos'!$B37,"MMMM" ))</f>
        <v>mayo</v>
      </c>
      <c r="D37" s="128" t="s">
        <v>58</v>
      </c>
      <c r="E37" s="65">
        <v>36.75</v>
      </c>
      <c r="F37" s="42"/>
      <c r="G37" s="115">
        <f t="shared" si="0"/>
        <v>1</v>
      </c>
      <c r="H37" s="56"/>
      <c r="I37" s="57" t="str">
        <f t="shared" si="2"/>
        <v/>
      </c>
      <c r="J37" s="58"/>
      <c r="K37" s="59"/>
      <c r="L37" s="13"/>
      <c r="M37" s="14"/>
      <c r="N37" s="14"/>
      <c r="O37" s="14"/>
      <c r="P37" s="14"/>
      <c r="Q37" s="14"/>
      <c r="R37" s="14"/>
      <c r="S37" s="14"/>
      <c r="T37" s="14"/>
      <c r="U37" s="14"/>
    </row>
    <row r="38" spans="2:21" s="12" customFormat="1" ht="19.5" thickBot="1" x14ac:dyDescent="0.35">
      <c r="B38" s="66">
        <v>44742</v>
      </c>
      <c r="C38" s="23" t="str">
        <f>IF('Detalle Ingresos'!$B38="","",TEXT('Detalle Ingresos'!$B38,"MMMM" ))</f>
        <v>junio</v>
      </c>
      <c r="D38" s="128" t="s">
        <v>58</v>
      </c>
      <c r="E38" s="67">
        <v>5.25</v>
      </c>
      <c r="F38" s="12" t="s">
        <v>93</v>
      </c>
      <c r="G38" s="115">
        <f t="shared" si="0"/>
        <v>1</v>
      </c>
      <c r="H38" s="60"/>
      <c r="I38" s="61" t="str">
        <f t="shared" si="2"/>
        <v/>
      </c>
      <c r="J38" s="62"/>
      <c r="K38" s="63"/>
      <c r="L38" s="13"/>
      <c r="M38" s="14"/>
      <c r="N38" s="14"/>
      <c r="O38" s="14"/>
      <c r="P38" s="14"/>
      <c r="Q38" s="14"/>
      <c r="R38" s="14"/>
      <c r="S38" s="14"/>
      <c r="T38" s="14"/>
      <c r="U38" s="14"/>
    </row>
    <row r="39" spans="2:21" s="12" customFormat="1" ht="19.5" hidden="1" thickBot="1" x14ac:dyDescent="0.35">
      <c r="B39" s="81">
        <v>44592</v>
      </c>
      <c r="C39" s="23" t="str">
        <f>IF('Detalle Ingresos'!$B39="","",TEXT('Detalle Ingresos'!$B39,"MMMM" ))</f>
        <v>enero</v>
      </c>
      <c r="D39" s="82" t="s">
        <v>59</v>
      </c>
      <c r="E39" s="83">
        <v>1576.47</v>
      </c>
      <c r="F39" s="42"/>
      <c r="G39" s="115">
        <f t="shared" si="0"/>
        <v>1</v>
      </c>
      <c r="H39" s="4"/>
      <c r="I39" s="4"/>
      <c r="J39" s="5"/>
      <c r="K39" s="6"/>
      <c r="L39" s="13"/>
      <c r="M39" s="14"/>
      <c r="N39" s="14"/>
      <c r="O39" s="14"/>
      <c r="P39" s="14"/>
      <c r="Q39" s="14"/>
      <c r="R39" s="14"/>
      <c r="S39" s="14"/>
      <c r="T39" s="14"/>
      <c r="U39" s="14"/>
    </row>
    <row r="40" spans="2:21" s="12" customFormat="1" ht="19.5" hidden="1" thickBot="1" x14ac:dyDescent="0.35">
      <c r="B40" s="81">
        <v>44620</v>
      </c>
      <c r="C40" s="23" t="str">
        <f>IF('Detalle Ingresos'!$B40="","",TEXT('Detalle Ingresos'!$B40,"MMMM" ))</f>
        <v>febrero</v>
      </c>
      <c r="D40" s="82" t="s">
        <v>59</v>
      </c>
      <c r="E40" s="83">
        <v>1442</v>
      </c>
      <c r="F40" s="42"/>
      <c r="G40" s="115">
        <f t="shared" ref="G40:G71" si="3">IF(D40=D40,1,0)</f>
        <v>1</v>
      </c>
      <c r="H40" s="4"/>
      <c r="I40" s="4"/>
      <c r="J40" s="5"/>
      <c r="K40" s="6"/>
      <c r="L40" s="13"/>
      <c r="M40" s="14"/>
      <c r="N40" s="14"/>
      <c r="O40" s="14"/>
      <c r="P40" s="14"/>
      <c r="Q40" s="14"/>
      <c r="R40" s="14"/>
      <c r="S40" s="14"/>
      <c r="T40" s="14"/>
      <c r="U40" s="14"/>
    </row>
    <row r="41" spans="2:21" s="12" customFormat="1" ht="19.5" hidden="1" thickBot="1" x14ac:dyDescent="0.35">
      <c r="B41" s="81">
        <v>44651</v>
      </c>
      <c r="C41" s="23" t="str">
        <f>IF('Detalle Ingresos'!$B41="","",TEXT('Detalle Ingresos'!$B41,"MMMM" ))</f>
        <v>marzo</v>
      </c>
      <c r="D41" s="82" t="s">
        <v>59</v>
      </c>
      <c r="E41" s="83">
        <v>1017.91</v>
      </c>
      <c r="F41" s="42"/>
      <c r="G41" s="115">
        <f t="shared" si="3"/>
        <v>1</v>
      </c>
      <c r="H41" s="4"/>
      <c r="I41" s="4"/>
      <c r="J41" s="5"/>
      <c r="K41" s="6"/>
      <c r="L41" s="13"/>
      <c r="M41" s="14"/>
      <c r="N41" s="14"/>
      <c r="O41" s="14"/>
      <c r="P41" s="14"/>
      <c r="Q41" s="14"/>
      <c r="R41" s="14"/>
      <c r="S41" s="14"/>
      <c r="T41" s="14"/>
      <c r="U41" s="14"/>
    </row>
    <row r="42" spans="2:21" ht="38.25" thickBot="1" x14ac:dyDescent="0.3">
      <c r="B42" s="81">
        <v>44681</v>
      </c>
      <c r="C42" s="23" t="str">
        <f>IF('Detalle Ingresos'!$B42="","",TEXT('Detalle Ingresos'!$B42,"MMMM" ))</f>
        <v>abril</v>
      </c>
      <c r="D42" s="129" t="s">
        <v>59</v>
      </c>
      <c r="E42" s="83">
        <v>1284.42</v>
      </c>
      <c r="F42" s="2"/>
      <c r="G42" s="116">
        <f t="shared" si="3"/>
        <v>1</v>
      </c>
      <c r="H42" s="4"/>
      <c r="I42" s="4"/>
      <c r="J42" s="5"/>
      <c r="K42" s="6"/>
      <c r="L42" s="7"/>
    </row>
    <row r="43" spans="2:21" ht="38.25" thickBot="1" x14ac:dyDescent="0.3">
      <c r="B43" s="81">
        <v>44739</v>
      </c>
      <c r="C43" s="23" t="str">
        <f>IF('Detalle Ingresos'!$B43="","",TEXT('Detalle Ingresos'!$B43,"MMMM" ))</f>
        <v>junio</v>
      </c>
      <c r="D43" s="129" t="s">
        <v>59</v>
      </c>
      <c r="E43" s="83">
        <v>1873.24</v>
      </c>
      <c r="F43" s="2" t="s">
        <v>93</v>
      </c>
      <c r="G43" s="116">
        <f t="shared" si="3"/>
        <v>1</v>
      </c>
      <c r="H43" s="4"/>
      <c r="I43" s="4"/>
      <c r="J43" s="5"/>
      <c r="K43" s="6"/>
      <c r="L43" s="7"/>
    </row>
    <row r="44" spans="2:21" ht="19.5" hidden="1" thickBot="1" x14ac:dyDescent="0.3">
      <c r="B44" s="78">
        <v>44592</v>
      </c>
      <c r="C44" s="23" t="str">
        <f>IF('Detalle Ingresos'!$B44="","",TEXT('Detalle Ingresos'!$B44,"MMMM" ))</f>
        <v>enero</v>
      </c>
      <c r="D44" s="79" t="s">
        <v>63</v>
      </c>
      <c r="E44" s="80">
        <v>15.78</v>
      </c>
      <c r="F44" s="2"/>
      <c r="G44" s="116">
        <f t="shared" si="3"/>
        <v>1</v>
      </c>
      <c r="H44" s="4"/>
      <c r="I44" s="4"/>
      <c r="J44" s="5"/>
      <c r="K44" s="6"/>
      <c r="L44" s="7"/>
    </row>
    <row r="45" spans="2:21" ht="19.5" hidden="1" thickBot="1" x14ac:dyDescent="0.3">
      <c r="B45" s="78">
        <v>44620</v>
      </c>
      <c r="C45" s="23" t="str">
        <f>IF('Detalle Ingresos'!$B45="","",TEXT('Detalle Ingresos'!$B45,"MMMM" ))</f>
        <v>febrero</v>
      </c>
      <c r="D45" s="79" t="s">
        <v>63</v>
      </c>
      <c r="E45" s="80">
        <v>5.26</v>
      </c>
      <c r="F45" s="2"/>
      <c r="G45" s="116">
        <f t="shared" si="3"/>
        <v>1</v>
      </c>
      <c r="H45" s="4"/>
      <c r="I45" s="4"/>
      <c r="J45" s="5"/>
      <c r="K45" s="6"/>
      <c r="L45" s="7"/>
    </row>
    <row r="46" spans="2:21" ht="19.5" hidden="1" thickBot="1" x14ac:dyDescent="0.3">
      <c r="B46" s="78">
        <v>44651</v>
      </c>
      <c r="C46" s="23" t="str">
        <f>IF('Detalle Ingresos'!$B46="","",TEXT('Detalle Ingresos'!$B46,"MMMM" ))</f>
        <v>marzo</v>
      </c>
      <c r="D46" s="79" t="s">
        <v>63</v>
      </c>
      <c r="E46" s="80">
        <v>2.63</v>
      </c>
      <c r="F46" s="2"/>
      <c r="G46" s="116">
        <f t="shared" si="3"/>
        <v>1</v>
      </c>
      <c r="H46" s="4"/>
      <c r="I46" s="4"/>
      <c r="J46" s="5"/>
      <c r="K46" s="6"/>
      <c r="L46" s="7"/>
    </row>
    <row r="47" spans="2:21" ht="19.5" hidden="1" thickBot="1" x14ac:dyDescent="0.3">
      <c r="B47" s="78">
        <v>44592</v>
      </c>
      <c r="C47" s="23" t="str">
        <f>IF('Detalle Ingresos'!$B47="","",TEXT('Detalle Ingresos'!$B47,"MMMM" ))</f>
        <v>enero</v>
      </c>
      <c r="D47" s="79" t="s">
        <v>60</v>
      </c>
      <c r="E47" s="80">
        <v>13.91</v>
      </c>
      <c r="F47" s="2"/>
      <c r="G47" s="116">
        <f t="shared" si="3"/>
        <v>1</v>
      </c>
      <c r="H47" s="4"/>
      <c r="I47" s="4"/>
      <c r="J47" s="5"/>
      <c r="K47" s="6"/>
      <c r="L47" s="7"/>
    </row>
    <row r="48" spans="2:21" ht="19.5" hidden="1" thickBot="1" x14ac:dyDescent="0.3">
      <c r="B48" s="78">
        <v>44620</v>
      </c>
      <c r="C48" s="23" t="str">
        <f>IF('Detalle Ingresos'!$B48="","",TEXT('Detalle Ingresos'!$B48,"MMMM" ))</f>
        <v>febrero</v>
      </c>
      <c r="D48" s="79" t="s">
        <v>60</v>
      </c>
      <c r="E48" s="80">
        <v>33.590000000000003</v>
      </c>
      <c r="F48" s="2"/>
      <c r="G48" s="116">
        <f t="shared" si="3"/>
        <v>1</v>
      </c>
      <c r="H48" s="4"/>
      <c r="I48" s="4"/>
      <c r="J48" s="5"/>
      <c r="K48" s="6"/>
      <c r="L48" s="7"/>
    </row>
    <row r="49" spans="2:11" ht="19.5" hidden="1" thickBot="1" x14ac:dyDescent="0.3">
      <c r="B49" s="78">
        <v>44651</v>
      </c>
      <c r="C49" s="23" t="str">
        <f>IF('Detalle Ingresos'!$B49="","",TEXT('Detalle Ingresos'!$B49,"MMMM" ))</f>
        <v>marzo</v>
      </c>
      <c r="D49" s="79" t="s">
        <v>60</v>
      </c>
      <c r="E49" s="80">
        <v>10.89</v>
      </c>
      <c r="F49" s="2"/>
      <c r="G49" s="116">
        <f t="shared" si="3"/>
        <v>1</v>
      </c>
      <c r="H49" s="4"/>
      <c r="I49" s="4"/>
      <c r="J49" s="5"/>
      <c r="K49" s="6"/>
    </row>
    <row r="50" spans="2:11" ht="19.5" hidden="1" thickBot="1" x14ac:dyDescent="0.3">
      <c r="B50" s="78">
        <v>44592</v>
      </c>
      <c r="C50" s="23" t="str">
        <f>IF('Detalle Ingresos'!$B50="","",TEXT('Detalle Ingresos'!$B50,"MMMM" ))</f>
        <v>enero</v>
      </c>
      <c r="D50" s="79" t="s">
        <v>61</v>
      </c>
      <c r="E50" s="80">
        <v>197.26</v>
      </c>
      <c r="F50" s="2"/>
      <c r="G50" s="116">
        <f t="shared" si="3"/>
        <v>1</v>
      </c>
      <c r="H50" s="4"/>
      <c r="I50" s="4"/>
      <c r="J50" s="5"/>
      <c r="K50" s="6"/>
    </row>
    <row r="51" spans="2:11" ht="19.5" hidden="1" thickBot="1" x14ac:dyDescent="0.3">
      <c r="B51" s="78">
        <v>44620</v>
      </c>
      <c r="C51" s="23" t="str">
        <f>IF('Detalle Ingresos'!$B51="","",TEXT('Detalle Ingresos'!$B51,"MMMM" ))</f>
        <v>febrero</v>
      </c>
      <c r="D51" s="79" t="s">
        <v>61</v>
      </c>
      <c r="E51" s="80">
        <v>550.36</v>
      </c>
      <c r="F51" s="2"/>
      <c r="G51" s="116">
        <f t="shared" si="3"/>
        <v>1</v>
      </c>
      <c r="H51" s="4"/>
      <c r="I51" s="4"/>
      <c r="J51" s="5"/>
      <c r="K51" s="6"/>
    </row>
    <row r="52" spans="2:11" ht="19.5" hidden="1" thickBot="1" x14ac:dyDescent="0.3">
      <c r="B52" s="78">
        <v>44651</v>
      </c>
      <c r="C52" s="23" t="str">
        <f>IF('Detalle Ingresos'!$B52="","",TEXT('Detalle Ingresos'!$B52,"MMMM" ))</f>
        <v>marzo</v>
      </c>
      <c r="D52" s="79" t="s">
        <v>61</v>
      </c>
      <c r="E52" s="80">
        <v>297.31</v>
      </c>
      <c r="F52" s="2"/>
      <c r="G52" s="116">
        <f t="shared" si="3"/>
        <v>1</v>
      </c>
      <c r="H52" s="4"/>
      <c r="I52" s="4"/>
      <c r="J52" s="5"/>
      <c r="K52" s="6"/>
    </row>
    <row r="53" spans="2:11" ht="19.5" hidden="1" thickBot="1" x14ac:dyDescent="0.3">
      <c r="B53" s="78">
        <v>44592</v>
      </c>
      <c r="C53" s="23" t="str">
        <f>IF('Detalle Ingresos'!$B53="","",TEXT('Detalle Ingresos'!$B53,"MMMM" ))</f>
        <v>enero</v>
      </c>
      <c r="D53" s="79" t="s">
        <v>62</v>
      </c>
      <c r="E53" s="80">
        <v>5539.16</v>
      </c>
      <c r="F53" s="2"/>
      <c r="G53" s="116">
        <f t="shared" si="3"/>
        <v>1</v>
      </c>
      <c r="H53" s="4"/>
      <c r="I53" s="4"/>
      <c r="J53" s="5"/>
      <c r="K53" s="6"/>
    </row>
    <row r="54" spans="2:11" ht="19.5" hidden="1" thickBot="1" x14ac:dyDescent="0.3">
      <c r="B54" s="78">
        <v>44620</v>
      </c>
      <c r="C54" s="23" t="str">
        <f>IF('Detalle Ingresos'!$B54="","",TEXT('Detalle Ingresos'!$B54,"MMMM" ))</f>
        <v>febrero</v>
      </c>
      <c r="D54" s="79" t="s">
        <v>62</v>
      </c>
      <c r="E54" s="80">
        <v>2504.73</v>
      </c>
      <c r="F54" s="2"/>
      <c r="G54" s="116">
        <f t="shared" si="3"/>
        <v>1</v>
      </c>
      <c r="H54" s="4"/>
      <c r="I54" s="4"/>
      <c r="J54" s="5"/>
      <c r="K54" s="6"/>
    </row>
    <row r="55" spans="2:11" ht="19.5" hidden="1" thickBot="1" x14ac:dyDescent="0.3">
      <c r="B55" s="78">
        <v>44651</v>
      </c>
      <c r="C55" s="23" t="str">
        <f>IF('Detalle Ingresos'!$B55="","",TEXT('Detalle Ingresos'!$B55,"MMMM" ))</f>
        <v>marzo</v>
      </c>
      <c r="D55" s="79" t="s">
        <v>62</v>
      </c>
      <c r="E55" s="80">
        <v>1553.17</v>
      </c>
      <c r="F55" s="2"/>
      <c r="G55" s="116">
        <f t="shared" si="3"/>
        <v>1</v>
      </c>
      <c r="H55" s="4"/>
      <c r="I55" s="4"/>
      <c r="J55" s="5"/>
      <c r="K55" s="6"/>
    </row>
    <row r="56" spans="2:11" ht="38.25" thickBot="1" x14ac:dyDescent="0.3">
      <c r="B56" s="78">
        <v>44681</v>
      </c>
      <c r="C56" s="23" t="str">
        <f>IF('Detalle Ingresos'!$B56="","",TEXT('Detalle Ingresos'!$B56,"MMMM" ))</f>
        <v>abril</v>
      </c>
      <c r="D56" s="130" t="s">
        <v>60</v>
      </c>
      <c r="E56" s="80">
        <v>8.15</v>
      </c>
      <c r="F56" s="2"/>
      <c r="G56" s="116">
        <f t="shared" si="3"/>
        <v>1</v>
      </c>
      <c r="H56" s="4"/>
      <c r="I56" s="4"/>
      <c r="J56" s="5"/>
      <c r="K56" s="6"/>
    </row>
    <row r="57" spans="2:11" ht="19.5" thickBot="1" x14ac:dyDescent="0.3">
      <c r="B57" s="78">
        <v>44681</v>
      </c>
      <c r="C57" s="23" t="str">
        <f>IF('Detalle Ingresos'!$B57="","",TEXT('Detalle Ingresos'!$B57,"MMMM" ))</f>
        <v>abril</v>
      </c>
      <c r="D57" s="130" t="s">
        <v>61</v>
      </c>
      <c r="E57" s="80">
        <v>34.909999999999997</v>
      </c>
      <c r="F57" s="2"/>
      <c r="G57" s="116">
        <f t="shared" si="3"/>
        <v>1</v>
      </c>
      <c r="H57" s="4"/>
      <c r="I57" s="4"/>
      <c r="J57" s="5"/>
      <c r="K57" s="6"/>
    </row>
    <row r="58" spans="2:11" ht="19.5" thickBot="1" x14ac:dyDescent="0.3">
      <c r="B58" s="78">
        <v>44681</v>
      </c>
      <c r="C58" s="23" t="str">
        <f>IF('Detalle Ingresos'!$B58="","",TEXT('Detalle Ingresos'!$B58,"MMMM" ))</f>
        <v>abril</v>
      </c>
      <c r="D58" s="129" t="s">
        <v>63</v>
      </c>
      <c r="E58" s="83">
        <v>2.63</v>
      </c>
      <c r="F58" s="2"/>
      <c r="G58" s="116">
        <f t="shared" si="3"/>
        <v>1</v>
      </c>
      <c r="H58" s="4"/>
      <c r="I58" s="4"/>
      <c r="J58" s="5"/>
      <c r="K58" s="6"/>
    </row>
    <row r="59" spans="2:11" ht="19.5" thickBot="1" x14ac:dyDescent="0.3">
      <c r="B59" s="81">
        <v>44681</v>
      </c>
      <c r="C59" s="23" t="str">
        <f>IF('Detalle Ingresos'!$B59="","",TEXT('Detalle Ingresos'!$B59,"MMMM" ))</f>
        <v>abril</v>
      </c>
      <c r="D59" s="129" t="s">
        <v>62</v>
      </c>
      <c r="E59" s="83">
        <v>883.04</v>
      </c>
      <c r="F59" s="2"/>
      <c r="G59" s="116">
        <f t="shared" si="3"/>
        <v>1</v>
      </c>
      <c r="H59" s="4"/>
      <c r="I59" s="4"/>
      <c r="J59" s="5"/>
      <c r="K59" s="6"/>
    </row>
    <row r="60" spans="2:11" ht="38.25" thickBot="1" x14ac:dyDescent="0.3">
      <c r="B60" s="78">
        <v>44681</v>
      </c>
      <c r="C60" s="23" t="str">
        <f>IF('Detalle Ingresos'!$B60="","",TEXT('Detalle Ingresos'!$B60,"MMMM" ))</f>
        <v>abril</v>
      </c>
      <c r="D60" s="130" t="s">
        <v>64</v>
      </c>
      <c r="E60" s="80">
        <v>10</v>
      </c>
      <c r="F60" s="2"/>
      <c r="G60" s="116">
        <f t="shared" si="3"/>
        <v>1</v>
      </c>
      <c r="H60" s="4"/>
      <c r="I60" s="4"/>
      <c r="J60" s="5"/>
      <c r="K60" s="6"/>
    </row>
    <row r="61" spans="2:11" ht="38.25" thickBot="1" x14ac:dyDescent="0.3">
      <c r="B61" s="78">
        <v>44681</v>
      </c>
      <c r="C61" s="23" t="str">
        <f>IF('Detalle Ingresos'!$B61="","",TEXT('Detalle Ingresos'!$B61,"MMMM" ))</f>
        <v>abril</v>
      </c>
      <c r="D61" s="130" t="s">
        <v>65</v>
      </c>
      <c r="E61" s="80">
        <v>100</v>
      </c>
      <c r="F61" s="2"/>
      <c r="G61" s="116">
        <f t="shared" si="3"/>
        <v>1</v>
      </c>
      <c r="H61" s="4"/>
      <c r="I61" s="4"/>
      <c r="J61" s="5"/>
      <c r="K61" s="6"/>
    </row>
    <row r="62" spans="2:11" ht="38.25" thickBot="1" x14ac:dyDescent="0.3">
      <c r="B62" s="78">
        <v>44681</v>
      </c>
      <c r="C62" s="23" t="str">
        <f>IF('Detalle Ingresos'!$B62="","",TEXT('Detalle Ingresos'!$B62,"MMMM" ))</f>
        <v>abril</v>
      </c>
      <c r="D62" s="130" t="s">
        <v>66</v>
      </c>
      <c r="E62" s="80">
        <v>1208.8499999999999</v>
      </c>
      <c r="F62" s="2"/>
      <c r="G62" s="116">
        <f t="shared" si="3"/>
        <v>1</v>
      </c>
      <c r="H62" s="4"/>
      <c r="I62" s="4"/>
      <c r="J62" s="5"/>
      <c r="K62" s="6"/>
    </row>
    <row r="63" spans="2:11" ht="19.5" thickBot="1" x14ac:dyDescent="0.3">
      <c r="B63" s="81">
        <v>44712</v>
      </c>
      <c r="C63" s="23" t="str">
        <f>IF('Detalle Ingresos'!$B63="","",TEXT('Detalle Ingresos'!$B63,"MMMM" ))</f>
        <v>mayo</v>
      </c>
      <c r="D63" s="130" t="s">
        <v>63</v>
      </c>
      <c r="E63" s="80">
        <v>2.63</v>
      </c>
      <c r="F63" s="2"/>
      <c r="G63" s="116">
        <f t="shared" si="3"/>
        <v>1</v>
      </c>
      <c r="H63" s="4"/>
      <c r="I63" s="4"/>
      <c r="J63" s="5"/>
      <c r="K63" s="6"/>
    </row>
    <row r="64" spans="2:11" ht="38.25" thickBot="1" x14ac:dyDescent="0.3">
      <c r="B64" s="81">
        <v>44712</v>
      </c>
      <c r="C64" s="23" t="str">
        <f>IF('Detalle Ingresos'!$B64="","",TEXT('Detalle Ingresos'!$B64,"MMMM" ))</f>
        <v>mayo</v>
      </c>
      <c r="D64" s="130" t="s">
        <v>60</v>
      </c>
      <c r="E64" s="80">
        <v>3.15</v>
      </c>
      <c r="F64" s="2"/>
      <c r="G64" s="116">
        <f t="shared" si="3"/>
        <v>1</v>
      </c>
      <c r="H64" s="4"/>
      <c r="I64" s="4"/>
      <c r="J64" s="5"/>
      <c r="K64" s="6"/>
    </row>
    <row r="65" spans="2:11" ht="19.5" thickBot="1" x14ac:dyDescent="0.3">
      <c r="B65" s="81">
        <v>44712</v>
      </c>
      <c r="C65" s="23" t="str">
        <f>IF('Detalle Ingresos'!$B65="","",TEXT('Detalle Ingresos'!$B65,"MMMM" ))</f>
        <v>mayo</v>
      </c>
      <c r="D65" s="130" t="s">
        <v>61</v>
      </c>
      <c r="E65" s="80">
        <v>60.69</v>
      </c>
      <c r="F65" s="2"/>
      <c r="G65" s="116">
        <f t="shared" si="3"/>
        <v>1</v>
      </c>
      <c r="H65" s="4"/>
      <c r="I65" s="4"/>
      <c r="J65" s="5"/>
      <c r="K65" s="6"/>
    </row>
    <row r="66" spans="2:11" ht="19.5" thickBot="1" x14ac:dyDescent="0.3">
      <c r="B66" s="78">
        <v>44712</v>
      </c>
      <c r="C66" s="23" t="str">
        <f>IF('Detalle Ingresos'!$B66="","",TEXT('Detalle Ingresos'!$B66,"MMMM" ))</f>
        <v>mayo</v>
      </c>
      <c r="D66" s="130" t="s">
        <v>62</v>
      </c>
      <c r="E66" s="80">
        <v>1389.04</v>
      </c>
      <c r="F66" s="2"/>
      <c r="G66" s="116">
        <f t="shared" si="3"/>
        <v>1</v>
      </c>
      <c r="H66" s="4"/>
      <c r="I66" s="4"/>
      <c r="J66" s="5"/>
      <c r="K66" s="6"/>
    </row>
    <row r="67" spans="2:11" ht="38.25" thickBot="1" x14ac:dyDescent="0.3">
      <c r="B67" s="78">
        <v>44712</v>
      </c>
      <c r="C67" s="23" t="str">
        <f>IF('Detalle Ingresos'!$B67="","",TEXT('Detalle Ingresos'!$B67,"MMMM" ))</f>
        <v>mayo</v>
      </c>
      <c r="D67" s="130" t="s">
        <v>65</v>
      </c>
      <c r="E67" s="80">
        <v>107.63</v>
      </c>
      <c r="F67" s="2"/>
      <c r="G67" s="116">
        <f t="shared" si="3"/>
        <v>1</v>
      </c>
      <c r="H67" s="4"/>
      <c r="I67" s="4"/>
      <c r="J67" s="5"/>
      <c r="K67" s="6"/>
    </row>
    <row r="68" spans="2:11" ht="38.25" thickBot="1" x14ac:dyDescent="0.3">
      <c r="B68" s="78">
        <v>44712</v>
      </c>
      <c r="C68" s="23" t="str">
        <f>IF('Detalle Ingresos'!$B68="","",TEXT('Detalle Ingresos'!$B68,"MMMM" ))</f>
        <v>mayo</v>
      </c>
      <c r="D68" s="130" t="s">
        <v>66</v>
      </c>
      <c r="E68" s="80">
        <v>2275</v>
      </c>
      <c r="F68" s="2"/>
      <c r="G68" s="116">
        <f t="shared" si="3"/>
        <v>1</v>
      </c>
      <c r="H68" s="4"/>
      <c r="I68" s="4"/>
      <c r="J68" s="5"/>
      <c r="K68" s="6"/>
    </row>
    <row r="69" spans="2:11" ht="19.5" hidden="1" thickBot="1" x14ac:dyDescent="0.3">
      <c r="B69" s="78">
        <v>44592</v>
      </c>
      <c r="C69" s="23" t="str">
        <f>IF('Detalle Ingresos'!$B69="","",TEXT('Detalle Ingresos'!$B69,"MMMM" ))</f>
        <v>enero</v>
      </c>
      <c r="D69" s="79" t="s">
        <v>67</v>
      </c>
      <c r="E69" s="80">
        <v>132.30000000000001</v>
      </c>
      <c r="F69" s="2"/>
      <c r="G69" s="116">
        <f t="shared" si="3"/>
        <v>1</v>
      </c>
      <c r="H69" s="4"/>
      <c r="I69" s="4"/>
      <c r="J69" s="5"/>
      <c r="K69" s="6"/>
    </row>
    <row r="70" spans="2:11" ht="19.5" hidden="1" thickBot="1" x14ac:dyDescent="0.3">
      <c r="B70" s="78">
        <v>44620</v>
      </c>
      <c r="C70" s="23" t="str">
        <f>IF('Detalle Ingresos'!$B70="","",TEXT('Detalle Ingresos'!$B70,"MMMM" ))</f>
        <v>febrero</v>
      </c>
      <c r="D70" s="79" t="s">
        <v>67</v>
      </c>
      <c r="E70" s="80">
        <v>113.4</v>
      </c>
      <c r="F70" s="2"/>
      <c r="G70" s="116">
        <f t="shared" si="3"/>
        <v>1</v>
      </c>
      <c r="H70" s="4"/>
      <c r="I70" s="4"/>
      <c r="J70" s="5"/>
      <c r="K70" s="6"/>
    </row>
    <row r="71" spans="2:11" ht="19.5" hidden="1" thickBot="1" x14ac:dyDescent="0.3">
      <c r="B71" s="78">
        <v>44651</v>
      </c>
      <c r="C71" s="23" t="str">
        <f>IF('Detalle Ingresos'!$B71="","",TEXT('Detalle Ingresos'!$B71,"MMMM" ))</f>
        <v>marzo</v>
      </c>
      <c r="D71" s="79" t="s">
        <v>67</v>
      </c>
      <c r="E71" s="80">
        <v>210.95</v>
      </c>
      <c r="F71" s="2"/>
      <c r="G71" s="116">
        <f t="shared" si="3"/>
        <v>1</v>
      </c>
      <c r="H71" s="4"/>
      <c r="I71" s="4"/>
      <c r="J71" s="5"/>
      <c r="K71" s="6"/>
    </row>
    <row r="72" spans="2:11" ht="19.5" thickBot="1" x14ac:dyDescent="0.3">
      <c r="B72" s="78">
        <v>44681</v>
      </c>
      <c r="C72" s="23" t="str">
        <f>IF('Detalle Ingresos'!$B72="","",TEXT('Detalle Ingresos'!$B72,"MMMM" ))</f>
        <v>abril</v>
      </c>
      <c r="D72" s="130" t="s">
        <v>67</v>
      </c>
      <c r="E72" s="80">
        <v>157.5</v>
      </c>
      <c r="F72" s="2"/>
      <c r="G72" s="116">
        <f t="shared" ref="G72:G103" si="4">IF(D72=D72,1,0)</f>
        <v>1</v>
      </c>
      <c r="H72" s="4"/>
      <c r="I72" s="4"/>
      <c r="J72" s="5"/>
      <c r="K72" s="6"/>
    </row>
    <row r="73" spans="2:11" ht="19.5" thickBot="1" x14ac:dyDescent="0.3">
      <c r="B73" s="78">
        <v>44712</v>
      </c>
      <c r="C73" s="23" t="str">
        <f>IF('Detalle Ingresos'!$B73="","",TEXT('Detalle Ingresos'!$B73,"MMMM" ))</f>
        <v>mayo</v>
      </c>
      <c r="D73" s="130" t="s">
        <v>67</v>
      </c>
      <c r="E73" s="80">
        <v>192.15</v>
      </c>
      <c r="F73" s="2"/>
      <c r="G73" s="116">
        <f t="shared" si="4"/>
        <v>1</v>
      </c>
      <c r="H73" s="4"/>
      <c r="I73" s="4"/>
      <c r="J73" s="5"/>
      <c r="K73" s="6"/>
    </row>
    <row r="74" spans="2:11" ht="19.5" thickBot="1" x14ac:dyDescent="0.3">
      <c r="B74" s="78">
        <v>44742</v>
      </c>
      <c r="C74" s="23" t="str">
        <f>IF('Detalle Ingresos'!$B74="","",TEXT('Detalle Ingresos'!$B74,"MMMM" ))</f>
        <v>junio</v>
      </c>
      <c r="D74" s="130" t="s">
        <v>67</v>
      </c>
      <c r="E74" s="80">
        <v>160.65</v>
      </c>
      <c r="F74" s="2" t="s">
        <v>93</v>
      </c>
      <c r="G74" s="116">
        <f t="shared" si="4"/>
        <v>1</v>
      </c>
      <c r="H74" s="4"/>
      <c r="I74" s="4"/>
      <c r="J74" s="5"/>
      <c r="K74" s="6"/>
    </row>
    <row r="75" spans="2:11" ht="19.5" thickBot="1" x14ac:dyDescent="0.3">
      <c r="B75" s="89">
        <v>44720</v>
      </c>
      <c r="C75" s="90" t="str">
        <f>IF('Detalle Ingresos'!$B75="","",TEXT('Detalle Ingresos'!$B75,"MMMM" ))</f>
        <v>junio</v>
      </c>
      <c r="D75" s="131" t="s">
        <v>49</v>
      </c>
      <c r="E75" s="65">
        <v>465</v>
      </c>
      <c r="F75" s="3" t="s">
        <v>92</v>
      </c>
      <c r="G75" s="117">
        <f t="shared" si="4"/>
        <v>1</v>
      </c>
    </row>
    <row r="76" spans="2:11" ht="19.5" thickBot="1" x14ac:dyDescent="0.3">
      <c r="B76" s="89">
        <v>44722</v>
      </c>
      <c r="C76" s="90" t="str">
        <f>IF('Detalle Ingresos'!$B76="","",TEXT('Detalle Ingresos'!$B76,"MMMM" ))</f>
        <v>junio</v>
      </c>
      <c r="D76" s="131" t="s">
        <v>49</v>
      </c>
      <c r="E76" s="65">
        <v>4.42</v>
      </c>
      <c r="F76" s="3" t="s">
        <v>92</v>
      </c>
      <c r="G76" s="117">
        <f t="shared" si="4"/>
        <v>1</v>
      </c>
    </row>
    <row r="77" spans="2:11" ht="19.5" thickBot="1" x14ac:dyDescent="0.3">
      <c r="B77" s="89">
        <v>44722</v>
      </c>
      <c r="C77" s="90" t="str">
        <f>IF('Detalle Ingresos'!$B77="","",TEXT('Detalle Ingresos'!$B77,"MMMM" ))</f>
        <v>junio</v>
      </c>
      <c r="D77" s="131" t="s">
        <v>49</v>
      </c>
      <c r="E77" s="65">
        <v>5.48</v>
      </c>
      <c r="F77" s="3" t="s">
        <v>92</v>
      </c>
      <c r="G77" s="117">
        <f t="shared" si="4"/>
        <v>1</v>
      </c>
    </row>
    <row r="78" spans="2:11" ht="19.5" thickBot="1" x14ac:dyDescent="0.3">
      <c r="B78" s="89">
        <v>44713</v>
      </c>
      <c r="C78" s="90" t="str">
        <f>IF('Detalle Ingresos'!$B78="","",TEXT('Detalle Ingresos'!$B78,"MMMM" ))</f>
        <v>junio</v>
      </c>
      <c r="D78" s="131" t="s">
        <v>49</v>
      </c>
      <c r="E78" s="65">
        <v>4.99</v>
      </c>
      <c r="F78" s="3" t="s">
        <v>90</v>
      </c>
      <c r="G78" s="117">
        <f t="shared" si="4"/>
        <v>1</v>
      </c>
    </row>
    <row r="79" spans="2:11" ht="19.5" thickBot="1" x14ac:dyDescent="0.3">
      <c r="B79" s="89">
        <v>44713</v>
      </c>
      <c r="C79" s="90" t="str">
        <f>IF('Detalle Ingresos'!$B79="","",TEXT('Detalle Ingresos'!$B79,"MMMM" ))</f>
        <v>junio</v>
      </c>
      <c r="D79" s="131" t="s">
        <v>49</v>
      </c>
      <c r="E79" s="65">
        <v>4.5199999999999996</v>
      </c>
      <c r="F79" s="3" t="s">
        <v>90</v>
      </c>
      <c r="G79" s="117">
        <f t="shared" si="4"/>
        <v>1</v>
      </c>
    </row>
    <row r="80" spans="2:11" ht="19.5" thickBot="1" x14ac:dyDescent="0.3">
      <c r="B80" s="89">
        <v>44739</v>
      </c>
      <c r="C80" s="90" t="str">
        <f>IF('Detalle Ingresos'!$B80="","",TEXT('Detalle Ingresos'!$B80,"MMMM" ))</f>
        <v>junio</v>
      </c>
      <c r="D80" s="131" t="s">
        <v>49</v>
      </c>
      <c r="E80" s="65">
        <v>4.42</v>
      </c>
      <c r="F80" s="3" t="s">
        <v>93</v>
      </c>
      <c r="G80" s="117">
        <f t="shared" si="4"/>
        <v>1</v>
      </c>
    </row>
    <row r="81" spans="2:7" ht="19.5" thickBot="1" x14ac:dyDescent="0.3">
      <c r="B81" s="89">
        <v>44714</v>
      </c>
      <c r="C81" s="90" t="str">
        <f>IF('Detalle Ingresos'!$B81="","",TEXT('Detalle Ingresos'!$B81,"MMMM" ))</f>
        <v>junio</v>
      </c>
      <c r="D81" s="131" t="s">
        <v>53</v>
      </c>
      <c r="E81" s="65">
        <v>4.42</v>
      </c>
      <c r="F81" s="3" t="s">
        <v>90</v>
      </c>
      <c r="G81" s="117">
        <f t="shared" si="4"/>
        <v>1</v>
      </c>
    </row>
    <row r="82" spans="2:7" ht="19.5" thickBot="1" x14ac:dyDescent="0.3">
      <c r="B82" s="89">
        <v>44714</v>
      </c>
      <c r="C82" s="91" t="str">
        <f>IF('Detalle Ingresos'!$B82="","",TEXT('Detalle Ingresos'!$B82,"MMMM" ))</f>
        <v>junio</v>
      </c>
      <c r="D82" s="131" t="s">
        <v>53</v>
      </c>
      <c r="E82" s="67">
        <v>4.42</v>
      </c>
      <c r="F82" s="3" t="s">
        <v>90</v>
      </c>
      <c r="G82" s="117">
        <f t="shared" si="4"/>
        <v>1</v>
      </c>
    </row>
    <row r="83" spans="2:7" ht="19.5" thickBot="1" x14ac:dyDescent="0.3">
      <c r="B83" s="93">
        <v>44721</v>
      </c>
      <c r="C83" s="94" t="str">
        <f>IF('Detalle Ingresos'!$B83="","",TEXT('Detalle Ingresos'!$B83,"MMMM" ))</f>
        <v>junio</v>
      </c>
      <c r="D83" s="131" t="s">
        <v>53</v>
      </c>
      <c r="E83" s="26">
        <v>4.42</v>
      </c>
      <c r="F83" s="3" t="s">
        <v>92</v>
      </c>
      <c r="G83" s="117">
        <f t="shared" si="4"/>
        <v>1</v>
      </c>
    </row>
    <row r="84" spans="2:7" ht="19.5" thickBot="1" x14ac:dyDescent="0.3">
      <c r="B84" s="93">
        <v>44721</v>
      </c>
      <c r="C84" s="94" t="str">
        <f>IF('Detalle Ingresos'!$B84="","",TEXT('Detalle Ingresos'!$B84,"MMMM" ))</f>
        <v>junio</v>
      </c>
      <c r="D84" s="131" t="s">
        <v>53</v>
      </c>
      <c r="E84" s="26">
        <v>4.42</v>
      </c>
      <c r="F84" s="3" t="s">
        <v>92</v>
      </c>
      <c r="G84" s="117">
        <f t="shared" si="4"/>
        <v>1</v>
      </c>
    </row>
    <row r="85" spans="2:7" ht="19.5" thickBot="1" x14ac:dyDescent="0.3">
      <c r="B85" s="93">
        <v>44725</v>
      </c>
      <c r="C85" s="94" t="str">
        <f>IF('Detalle Ingresos'!$B85="","",TEXT('Detalle Ingresos'!$B85,"MMMM" ))</f>
        <v>junio</v>
      </c>
      <c r="D85" s="131" t="s">
        <v>53</v>
      </c>
      <c r="E85" s="26">
        <v>4.42</v>
      </c>
      <c r="F85" s="3" t="s">
        <v>94</v>
      </c>
      <c r="G85" s="117">
        <f t="shared" si="4"/>
        <v>1</v>
      </c>
    </row>
    <row r="86" spans="2:7" ht="19.5" thickBot="1" x14ac:dyDescent="0.3">
      <c r="B86" s="93">
        <v>44732</v>
      </c>
      <c r="C86" s="94" t="str">
        <f>IF('Detalle Ingresos'!$B86="","",TEXT('Detalle Ingresos'!$B86,"MMMM" ))</f>
        <v>junio</v>
      </c>
      <c r="D86" s="131" t="s">
        <v>53</v>
      </c>
      <c r="E86" s="26">
        <v>4.42</v>
      </c>
      <c r="F86" s="3" t="s">
        <v>91</v>
      </c>
      <c r="G86" s="117">
        <f t="shared" si="4"/>
        <v>1</v>
      </c>
    </row>
    <row r="87" spans="2:7" ht="19.5" thickBot="1" x14ac:dyDescent="0.3">
      <c r="B87" s="93">
        <v>44728</v>
      </c>
      <c r="C87" s="94" t="str">
        <f>IF('Detalle Ingresos'!$B87="","",TEXT('Detalle Ingresos'!$B87,"MMMM" ))</f>
        <v>junio</v>
      </c>
      <c r="D87" s="131" t="s">
        <v>53</v>
      </c>
      <c r="E87" s="26">
        <v>4.42</v>
      </c>
      <c r="F87" s="3" t="s">
        <v>94</v>
      </c>
      <c r="G87" s="117">
        <f t="shared" si="4"/>
        <v>1</v>
      </c>
    </row>
    <row r="88" spans="2:7" ht="19.5" thickBot="1" x14ac:dyDescent="0.3">
      <c r="B88" s="93">
        <v>44728</v>
      </c>
      <c r="C88" s="94" t="str">
        <f>IF('Detalle Ingresos'!$B88="","",TEXT('Detalle Ingresos'!$B88,"MMMM" ))</f>
        <v>junio</v>
      </c>
      <c r="D88" s="131" t="s">
        <v>53</v>
      </c>
      <c r="E88" s="26">
        <v>4.42</v>
      </c>
      <c r="F88" s="3" t="s">
        <v>94</v>
      </c>
      <c r="G88" s="117">
        <f t="shared" si="4"/>
        <v>1</v>
      </c>
    </row>
    <row r="89" spans="2:7" ht="19.5" thickBot="1" x14ac:dyDescent="0.3">
      <c r="B89" s="93">
        <v>44728</v>
      </c>
      <c r="C89" s="94" t="str">
        <f>IF('Detalle Ingresos'!$B89="","",TEXT('Detalle Ingresos'!$B89,"MMMM" ))</f>
        <v>junio</v>
      </c>
      <c r="D89" s="132" t="s">
        <v>53</v>
      </c>
      <c r="E89" s="26">
        <v>4.42</v>
      </c>
      <c r="F89" s="3" t="s">
        <v>94</v>
      </c>
      <c r="G89" s="117">
        <f t="shared" si="4"/>
        <v>1</v>
      </c>
    </row>
    <row r="90" spans="2:7" ht="19.5" thickBot="1" x14ac:dyDescent="0.3">
      <c r="B90" s="93">
        <v>44728</v>
      </c>
      <c r="C90" s="94" t="str">
        <f>IF('Detalle Ingresos'!$B90="","",TEXT('Detalle Ingresos'!$B90,"MMMM" ))</f>
        <v>junio</v>
      </c>
      <c r="D90" s="132" t="s">
        <v>53</v>
      </c>
      <c r="E90" s="26">
        <v>4.42</v>
      </c>
      <c r="F90" s="3" t="s">
        <v>94</v>
      </c>
      <c r="G90" s="117">
        <f t="shared" si="4"/>
        <v>1</v>
      </c>
    </row>
    <row r="91" spans="2:7" ht="19.5" thickBot="1" x14ac:dyDescent="0.3">
      <c r="B91" s="93">
        <v>44732</v>
      </c>
      <c r="C91" s="94" t="str">
        <f>IF('Detalle Ingresos'!$B91="","",TEXT('Detalle Ingresos'!$B91,"MMMM" ))</f>
        <v>junio</v>
      </c>
      <c r="D91" s="132" t="s">
        <v>53</v>
      </c>
      <c r="E91" s="26">
        <v>4.42</v>
      </c>
      <c r="F91" s="3" t="s">
        <v>91</v>
      </c>
      <c r="G91" s="117">
        <f t="shared" si="4"/>
        <v>1</v>
      </c>
    </row>
    <row r="92" spans="2:7" ht="19.5" thickBot="1" x14ac:dyDescent="0.3">
      <c r="B92" s="93">
        <v>44733</v>
      </c>
      <c r="C92" s="94" t="str">
        <f>IF('Detalle Ingresos'!$B92="","",TEXT('Detalle Ingresos'!$B92,"MMMM" ))</f>
        <v>junio</v>
      </c>
      <c r="D92" s="132" t="s">
        <v>53</v>
      </c>
      <c r="E92" s="26">
        <v>4.42</v>
      </c>
      <c r="F92" s="3" t="s">
        <v>91</v>
      </c>
      <c r="G92" s="117">
        <f t="shared" si="4"/>
        <v>1</v>
      </c>
    </row>
    <row r="93" spans="2:7" ht="19.5" thickBot="1" x14ac:dyDescent="0.3">
      <c r="B93" s="93">
        <v>44736</v>
      </c>
      <c r="C93" s="94" t="str">
        <f>IF('Detalle Ingresos'!$B93="","",TEXT('Detalle Ingresos'!$B93,"MMMM" ))</f>
        <v>junio</v>
      </c>
      <c r="D93" s="132" t="s">
        <v>53</v>
      </c>
      <c r="E93" s="26">
        <v>4.42</v>
      </c>
      <c r="F93" s="3" t="s">
        <v>91</v>
      </c>
      <c r="G93" s="117">
        <f t="shared" si="4"/>
        <v>1</v>
      </c>
    </row>
    <row r="94" spans="2:7" ht="19.5" thickBot="1" x14ac:dyDescent="0.3">
      <c r="B94" s="93">
        <v>44735</v>
      </c>
      <c r="C94" s="94" t="str">
        <f>IF('Detalle Ingresos'!$B94="","",TEXT('Detalle Ingresos'!$B94,"MMMM" ))</f>
        <v>junio</v>
      </c>
      <c r="D94" s="132" t="s">
        <v>53</v>
      </c>
      <c r="E94" s="26">
        <v>4.42</v>
      </c>
      <c r="F94" s="3" t="s">
        <v>91</v>
      </c>
      <c r="G94" s="117">
        <f t="shared" si="4"/>
        <v>1</v>
      </c>
    </row>
    <row r="95" spans="2:7" ht="19.5" thickBot="1" x14ac:dyDescent="0.3">
      <c r="B95" s="93">
        <v>44740</v>
      </c>
      <c r="C95" s="94" t="str">
        <f>IF('Detalle Ingresos'!$B95="","",TEXT('Detalle Ingresos'!$B95,"MMMM" ))</f>
        <v>junio</v>
      </c>
      <c r="D95" s="132" t="s">
        <v>53</v>
      </c>
      <c r="E95" s="26">
        <v>4.42</v>
      </c>
      <c r="F95" s="3" t="s">
        <v>93</v>
      </c>
      <c r="G95" s="117">
        <f t="shared" si="4"/>
        <v>1</v>
      </c>
    </row>
    <row r="96" spans="2:7" ht="38.25" thickBot="1" x14ac:dyDescent="0.3">
      <c r="B96" s="93">
        <v>44670</v>
      </c>
      <c r="C96" s="94" t="str">
        <f>IF('Detalle Ingresos'!$B96="","",TEXT('Detalle Ingresos'!$B96,"MMMM" ))</f>
        <v>abril</v>
      </c>
      <c r="D96" s="132" t="s">
        <v>55</v>
      </c>
      <c r="E96" s="26">
        <v>383.25</v>
      </c>
      <c r="G96" s="117">
        <f t="shared" si="4"/>
        <v>1</v>
      </c>
    </row>
    <row r="97" spans="2:7" ht="19.5" thickBot="1" x14ac:dyDescent="0.3">
      <c r="B97" s="93">
        <v>44736</v>
      </c>
      <c r="C97" s="94" t="str">
        <f>IF('Detalle Ingresos'!$B97="","",TEXT('Detalle Ingresos'!$B97,"MMMM" ))</f>
        <v>junio</v>
      </c>
      <c r="D97" s="132" t="s">
        <v>58</v>
      </c>
      <c r="E97" s="26">
        <v>5.25</v>
      </c>
      <c r="F97" s="3" t="s">
        <v>91</v>
      </c>
      <c r="G97" s="117">
        <f t="shared" si="4"/>
        <v>1</v>
      </c>
    </row>
    <row r="98" spans="2:7" ht="19.5" thickBot="1" x14ac:dyDescent="0.3">
      <c r="B98" s="93">
        <v>44713</v>
      </c>
      <c r="C98" s="94" t="str">
        <f>IF('Detalle Ingresos'!$B98="","",TEXT('Detalle Ingresos'!$B98,"MMMM" ))</f>
        <v>junio</v>
      </c>
      <c r="D98" s="132" t="s">
        <v>62</v>
      </c>
      <c r="E98" s="26">
        <v>41.74</v>
      </c>
      <c r="F98" s="3" t="s">
        <v>90</v>
      </c>
      <c r="G98" s="117">
        <f t="shared" si="4"/>
        <v>1</v>
      </c>
    </row>
    <row r="99" spans="2:7" ht="38.25" thickBot="1" x14ac:dyDescent="0.3">
      <c r="B99" s="93">
        <v>44713</v>
      </c>
      <c r="C99" s="94" t="str">
        <f>IF('Detalle Ingresos'!$B99="","",TEXT('Detalle Ingresos'!$B99,"MMMM" ))</f>
        <v>junio</v>
      </c>
      <c r="D99" s="132" t="s">
        <v>66</v>
      </c>
      <c r="E99" s="26">
        <v>125</v>
      </c>
      <c r="F99" s="3" t="s">
        <v>90</v>
      </c>
      <c r="G99" s="117">
        <f t="shared" si="4"/>
        <v>1</v>
      </c>
    </row>
    <row r="100" spans="2:7" ht="19.5" thickBot="1" x14ac:dyDescent="0.3">
      <c r="B100" s="93">
        <v>44714</v>
      </c>
      <c r="C100" s="94" t="str">
        <f>IF('Detalle Ingresos'!$B100="","",TEXT('Detalle Ingresos'!$B100,"MMMM" ))</f>
        <v>junio</v>
      </c>
      <c r="D100" s="132" t="s">
        <v>62</v>
      </c>
      <c r="E100" s="26">
        <v>45.2</v>
      </c>
      <c r="F100" s="3" t="s">
        <v>90</v>
      </c>
      <c r="G100" s="117">
        <f t="shared" si="4"/>
        <v>1</v>
      </c>
    </row>
    <row r="101" spans="2:7" ht="38.25" thickBot="1" x14ac:dyDescent="0.3">
      <c r="B101" s="93">
        <v>44714</v>
      </c>
      <c r="C101" s="94" t="str">
        <f>IF('Detalle Ingresos'!$B101="","",TEXT('Detalle Ingresos'!$B101,"MMMM" ))</f>
        <v>junio</v>
      </c>
      <c r="D101" s="132" t="s">
        <v>66</v>
      </c>
      <c r="E101" s="26">
        <v>90</v>
      </c>
      <c r="F101" s="3" t="s">
        <v>90</v>
      </c>
      <c r="G101" s="117">
        <f t="shared" si="4"/>
        <v>1</v>
      </c>
    </row>
    <row r="102" spans="2:7" ht="19.5" thickBot="1" x14ac:dyDescent="0.3">
      <c r="B102" s="93">
        <v>44715</v>
      </c>
      <c r="C102" s="94" t="str">
        <f>IF('Detalle Ingresos'!$B102="","",TEXT('Detalle Ingresos'!$B102,"MMMM" ))</f>
        <v>junio</v>
      </c>
      <c r="D102" s="132" t="s">
        <v>62</v>
      </c>
      <c r="E102" s="26">
        <v>36.39</v>
      </c>
      <c r="F102" s="3" t="s">
        <v>90</v>
      </c>
      <c r="G102" s="117">
        <f t="shared" si="4"/>
        <v>1</v>
      </c>
    </row>
    <row r="103" spans="2:7" ht="38.25" thickBot="1" x14ac:dyDescent="0.3">
      <c r="B103" s="93">
        <v>44715</v>
      </c>
      <c r="C103" s="94" t="str">
        <f>IF('Detalle Ingresos'!$B103="","",TEXT('Detalle Ingresos'!$B103,"MMMM" ))</f>
        <v>junio</v>
      </c>
      <c r="D103" s="132" t="s">
        <v>66</v>
      </c>
      <c r="E103" s="26">
        <v>145</v>
      </c>
      <c r="F103" s="3" t="s">
        <v>90</v>
      </c>
      <c r="G103" s="117">
        <f t="shared" si="4"/>
        <v>1</v>
      </c>
    </row>
    <row r="104" spans="2:7" ht="57" thickBot="1" x14ac:dyDescent="0.3">
      <c r="B104" s="93">
        <v>44715</v>
      </c>
      <c r="C104" s="94" t="str">
        <f>IF('Detalle Ingresos'!$B104="","",TEXT('Detalle Ingresos'!$B104,"MMMM" ))</f>
        <v>junio</v>
      </c>
      <c r="D104" s="132" t="s">
        <v>77</v>
      </c>
      <c r="E104" s="26">
        <v>6.63</v>
      </c>
      <c r="F104" s="3" t="s">
        <v>90</v>
      </c>
      <c r="G104" s="117">
        <f t="shared" ref="G104:G135" si="5">IF(D104=D104,1,0)</f>
        <v>1</v>
      </c>
    </row>
    <row r="105" spans="2:7" ht="57" thickBot="1" x14ac:dyDescent="0.3">
      <c r="B105" s="93">
        <v>44715</v>
      </c>
      <c r="C105" s="94" t="str">
        <f>IF('Detalle Ingresos'!$B105="","",TEXT('Detalle Ingresos'!$B105,"MMMM" ))</f>
        <v>junio</v>
      </c>
      <c r="D105" s="132" t="s">
        <v>78</v>
      </c>
      <c r="E105" s="26">
        <v>120</v>
      </c>
      <c r="F105" s="3" t="s">
        <v>90</v>
      </c>
      <c r="G105" s="117">
        <f t="shared" si="5"/>
        <v>1</v>
      </c>
    </row>
    <row r="106" spans="2:7" ht="19.5" thickBot="1" x14ac:dyDescent="0.3">
      <c r="B106" s="93">
        <v>44718</v>
      </c>
      <c r="C106" s="94" t="str">
        <f>IF('Detalle Ingresos'!$B106="","",TEXT('Detalle Ingresos'!$B106,"MMMM" ))</f>
        <v>junio</v>
      </c>
      <c r="D106" s="132" t="s">
        <v>61</v>
      </c>
      <c r="E106" s="26">
        <v>10.3</v>
      </c>
      <c r="F106" s="3" t="s">
        <v>92</v>
      </c>
      <c r="G106" s="117">
        <f t="shared" si="5"/>
        <v>1</v>
      </c>
    </row>
    <row r="107" spans="2:7" ht="38.25" thickBot="1" x14ac:dyDescent="0.3">
      <c r="B107" s="93">
        <v>44718</v>
      </c>
      <c r="C107" s="94" t="str">
        <f>IF('Detalle Ingresos'!$B107="","",TEXT('Detalle Ingresos'!$B107,"MMMM" ))</f>
        <v>junio</v>
      </c>
      <c r="D107" s="132" t="s">
        <v>79</v>
      </c>
      <c r="E107" s="26">
        <v>5</v>
      </c>
      <c r="F107" s="3" t="s">
        <v>92</v>
      </c>
      <c r="G107" s="117">
        <f t="shared" si="5"/>
        <v>1</v>
      </c>
    </row>
    <row r="108" spans="2:7" ht="19.5" thickBot="1" x14ac:dyDescent="0.3">
      <c r="B108" s="93">
        <v>44718</v>
      </c>
      <c r="C108" s="94" t="str">
        <f>IF('Detalle Ingresos'!$B108="","",TEXT('Detalle Ingresos'!$B108,"MMMM" ))</f>
        <v>junio</v>
      </c>
      <c r="D108" s="132" t="s">
        <v>80</v>
      </c>
      <c r="E108" s="26">
        <v>9.3800000000000008</v>
      </c>
      <c r="F108" s="3" t="s">
        <v>92</v>
      </c>
      <c r="G108" s="117">
        <f t="shared" si="5"/>
        <v>1</v>
      </c>
    </row>
    <row r="109" spans="2:7" ht="38.25" thickBot="1" x14ac:dyDescent="0.3">
      <c r="B109" s="93">
        <v>44718</v>
      </c>
      <c r="C109" s="94" t="str">
        <f>IF('Detalle Ingresos'!$B109="","",TEXT('Detalle Ingresos'!$B109,"MMMM" ))</f>
        <v>junio</v>
      </c>
      <c r="D109" s="132" t="s">
        <v>81</v>
      </c>
      <c r="E109" s="26">
        <v>120</v>
      </c>
      <c r="F109" s="3" t="s">
        <v>92</v>
      </c>
      <c r="G109" s="117">
        <f t="shared" si="5"/>
        <v>1</v>
      </c>
    </row>
    <row r="110" spans="2:7" ht="57" thickBot="1" x14ac:dyDescent="0.3">
      <c r="B110" s="93">
        <v>44718</v>
      </c>
      <c r="C110" s="94" t="str">
        <f>IF('Detalle Ingresos'!$B110="","",TEXT('Detalle Ingresos'!$B110,"MMMM" ))</f>
        <v>junio</v>
      </c>
      <c r="D110" s="132" t="s">
        <v>82</v>
      </c>
      <c r="E110" s="26">
        <v>7.2</v>
      </c>
      <c r="F110" s="3" t="s">
        <v>92</v>
      </c>
      <c r="G110" s="117">
        <f t="shared" si="5"/>
        <v>1</v>
      </c>
    </row>
    <row r="111" spans="2:7" ht="57" thickBot="1" x14ac:dyDescent="0.3">
      <c r="B111" s="93">
        <v>44718</v>
      </c>
      <c r="C111" s="94" t="str">
        <f>IF('Detalle Ingresos'!$B111="","",TEXT('Detalle Ingresos'!$B111,"MMMM" ))</f>
        <v>junio</v>
      </c>
      <c r="D111" s="132" t="s">
        <v>83</v>
      </c>
      <c r="E111" s="26">
        <v>20</v>
      </c>
      <c r="F111" s="3" t="s">
        <v>92</v>
      </c>
      <c r="G111" s="117">
        <f t="shared" si="5"/>
        <v>1</v>
      </c>
    </row>
    <row r="112" spans="2:7" ht="38.25" thickBot="1" x14ac:dyDescent="0.3">
      <c r="B112" s="93">
        <v>44718</v>
      </c>
      <c r="C112" s="94" t="str">
        <f>IF('Detalle Ingresos'!$B112="","",TEXT('Detalle Ingresos'!$B112,"MMMM" ))</f>
        <v>junio</v>
      </c>
      <c r="D112" s="132" t="s">
        <v>84</v>
      </c>
      <c r="E112" s="26">
        <v>7.72</v>
      </c>
      <c r="F112" s="3" t="s">
        <v>92</v>
      </c>
      <c r="G112" s="117">
        <f t="shared" si="5"/>
        <v>1</v>
      </c>
    </row>
    <row r="113" spans="2:7" ht="19.5" thickBot="1" x14ac:dyDescent="0.3">
      <c r="B113" s="96">
        <v>44718</v>
      </c>
      <c r="C113" s="97" t="str">
        <f>IF('Detalle Ingresos'!$B113="","",TEXT('Detalle Ingresos'!$B113,"MMMM" ))</f>
        <v>junio</v>
      </c>
      <c r="D113" s="133" t="s">
        <v>62</v>
      </c>
      <c r="E113" s="88">
        <v>86.8</v>
      </c>
      <c r="F113" s="3" t="s">
        <v>92</v>
      </c>
      <c r="G113" s="117">
        <f t="shared" si="5"/>
        <v>1</v>
      </c>
    </row>
    <row r="114" spans="2:7" ht="38.25" thickBot="1" x14ac:dyDescent="0.3">
      <c r="B114" s="93">
        <v>44718</v>
      </c>
      <c r="C114" s="94" t="str">
        <f>IF('Detalle Ingresos'!$B114="","",TEXT('Detalle Ingresos'!$B114,"MMMM" ))</f>
        <v>junio</v>
      </c>
      <c r="D114" s="132" t="s">
        <v>85</v>
      </c>
      <c r="E114" s="26">
        <v>65</v>
      </c>
      <c r="F114" s="3" t="s">
        <v>92</v>
      </c>
      <c r="G114" s="117">
        <f t="shared" si="5"/>
        <v>1</v>
      </c>
    </row>
    <row r="115" spans="2:7" ht="19.5" thickBot="1" x14ac:dyDescent="0.3">
      <c r="B115" s="93">
        <v>44719</v>
      </c>
      <c r="C115" s="94" t="str">
        <f>IF('Detalle Ingresos'!$B115="","",TEXT('Detalle Ingresos'!$B115,"MMMM" ))</f>
        <v>junio</v>
      </c>
      <c r="D115" s="133" t="s">
        <v>62</v>
      </c>
      <c r="E115" s="26">
        <v>2.4900000000000002</v>
      </c>
      <c r="F115" s="3" t="s">
        <v>92</v>
      </c>
      <c r="G115" s="117">
        <f t="shared" si="5"/>
        <v>1</v>
      </c>
    </row>
    <row r="116" spans="2:7" ht="38.25" thickBot="1" x14ac:dyDescent="0.3">
      <c r="B116" s="93">
        <v>44719</v>
      </c>
      <c r="C116" s="94" t="str">
        <f>IF('Detalle Ingresos'!$B116="","",TEXT('Detalle Ingresos'!$B116,"MMMM" ))</f>
        <v>junio</v>
      </c>
      <c r="D116" s="132" t="s">
        <v>85</v>
      </c>
      <c r="E116" s="26">
        <v>25</v>
      </c>
      <c r="F116" s="3" t="s">
        <v>92</v>
      </c>
      <c r="G116" s="117">
        <f t="shared" si="5"/>
        <v>1</v>
      </c>
    </row>
    <row r="117" spans="2:7" ht="19.5" thickBot="1" x14ac:dyDescent="0.3">
      <c r="B117" s="93">
        <v>44720</v>
      </c>
      <c r="C117" s="94" t="str">
        <f>IF('Detalle Ingresos'!$B117="","",TEXT('Detalle Ingresos'!$B117,"MMMM" ))</f>
        <v>junio</v>
      </c>
      <c r="D117" s="132" t="s">
        <v>61</v>
      </c>
      <c r="E117" s="26">
        <v>55.23</v>
      </c>
      <c r="F117" s="3" t="s">
        <v>92</v>
      </c>
      <c r="G117" s="117">
        <f t="shared" si="5"/>
        <v>1</v>
      </c>
    </row>
    <row r="118" spans="2:7" ht="38.25" thickBot="1" x14ac:dyDescent="0.3">
      <c r="B118" s="93">
        <v>44720</v>
      </c>
      <c r="C118" s="94" t="str">
        <f>IF('Detalle Ingresos'!$B118="","",TEXT('Detalle Ingresos'!$B118,"MMMM" ))</f>
        <v>junio</v>
      </c>
      <c r="D118" s="132" t="s">
        <v>79</v>
      </c>
      <c r="E118" s="26">
        <v>15</v>
      </c>
      <c r="F118" s="3" t="s">
        <v>92</v>
      </c>
      <c r="G118" s="117">
        <f t="shared" si="5"/>
        <v>1</v>
      </c>
    </row>
    <row r="119" spans="2:7" ht="19.5" thickBot="1" x14ac:dyDescent="0.3">
      <c r="B119" s="93">
        <v>44720</v>
      </c>
      <c r="C119" s="94" t="str">
        <f>IF('Detalle Ingresos'!$B119="","",TEXT('Detalle Ingresos'!$B119,"MMMM" ))</f>
        <v>junio</v>
      </c>
      <c r="D119" s="132" t="s">
        <v>62</v>
      </c>
      <c r="E119" s="26">
        <v>87.95</v>
      </c>
      <c r="F119" s="3" t="s">
        <v>92</v>
      </c>
      <c r="G119" s="117">
        <f t="shared" si="5"/>
        <v>1</v>
      </c>
    </row>
    <row r="120" spans="2:7" ht="38.25" thickBot="1" x14ac:dyDescent="0.3">
      <c r="B120" s="93">
        <v>44720</v>
      </c>
      <c r="C120" s="94" t="str">
        <f>IF('Detalle Ingresos'!$B120="","",TEXT('Detalle Ingresos'!$B120,"MMMM" ))</f>
        <v>junio</v>
      </c>
      <c r="D120" s="132" t="s">
        <v>85</v>
      </c>
      <c r="E120" s="26">
        <v>120</v>
      </c>
      <c r="F120" s="3" t="s">
        <v>92</v>
      </c>
      <c r="G120" s="117">
        <f t="shared" si="5"/>
        <v>1</v>
      </c>
    </row>
    <row r="121" spans="2:7" ht="19.5" thickBot="1" x14ac:dyDescent="0.3">
      <c r="B121" s="93">
        <v>44721</v>
      </c>
      <c r="C121" s="94" t="str">
        <f>IF('Detalle Ingresos'!$B121="","",TEXT('Detalle Ingresos'!$B121,"MMMM" ))</f>
        <v>junio</v>
      </c>
      <c r="D121" s="132" t="s">
        <v>62</v>
      </c>
      <c r="E121" s="26">
        <v>31.59</v>
      </c>
      <c r="F121" s="3" t="s">
        <v>92</v>
      </c>
      <c r="G121" s="117">
        <f t="shared" si="5"/>
        <v>1</v>
      </c>
    </row>
    <row r="122" spans="2:7" ht="38.25" thickBot="1" x14ac:dyDescent="0.3">
      <c r="B122" s="93">
        <v>44721</v>
      </c>
      <c r="C122" s="94" t="str">
        <f>IF('Detalle Ingresos'!$B122="","",TEXT('Detalle Ingresos'!$B122,"MMMM" ))</f>
        <v>junio</v>
      </c>
      <c r="D122" s="132" t="s">
        <v>85</v>
      </c>
      <c r="E122" s="26">
        <v>155</v>
      </c>
      <c r="F122" s="3" t="s">
        <v>92</v>
      </c>
      <c r="G122" s="117">
        <f t="shared" si="5"/>
        <v>1</v>
      </c>
    </row>
    <row r="123" spans="2:7" ht="19.5" thickBot="1" x14ac:dyDescent="0.3">
      <c r="B123" s="93">
        <v>44722</v>
      </c>
      <c r="C123" s="94" t="str">
        <f>IF('Detalle Ingresos'!$B123="","",TEXT('Detalle Ingresos'!$B123,"MMMM" ))</f>
        <v>junio</v>
      </c>
      <c r="D123" s="132" t="s">
        <v>62</v>
      </c>
      <c r="E123" s="26">
        <v>6.45</v>
      </c>
      <c r="F123" s="3" t="s">
        <v>92</v>
      </c>
      <c r="G123" s="117">
        <f t="shared" si="5"/>
        <v>1</v>
      </c>
    </row>
    <row r="124" spans="2:7" ht="19.5" thickBot="1" x14ac:dyDescent="0.3">
      <c r="B124" s="93">
        <v>44722</v>
      </c>
      <c r="C124" s="94" t="str">
        <f>IF('Detalle Ingresos'!$B124="","",TEXT('Detalle Ingresos'!$B124,"MMMM" ))</f>
        <v>junio</v>
      </c>
      <c r="D124" s="132" t="s">
        <v>62</v>
      </c>
      <c r="E124" s="26">
        <v>21.02</v>
      </c>
      <c r="F124" s="3" t="s">
        <v>92</v>
      </c>
      <c r="G124" s="117">
        <f t="shared" si="5"/>
        <v>1</v>
      </c>
    </row>
    <row r="125" spans="2:7" ht="38.25" thickBot="1" x14ac:dyDescent="0.3">
      <c r="B125" s="93">
        <v>44722</v>
      </c>
      <c r="C125" s="94" t="str">
        <f>IF('Detalle Ingresos'!$B125="","",TEXT('Detalle Ingresos'!$B125,"MMMM" ))</f>
        <v>junio</v>
      </c>
      <c r="D125" s="132" t="s">
        <v>85</v>
      </c>
      <c r="E125" s="26">
        <v>85</v>
      </c>
      <c r="F125" s="3" t="s">
        <v>92</v>
      </c>
      <c r="G125" s="117">
        <f t="shared" si="5"/>
        <v>1</v>
      </c>
    </row>
    <row r="126" spans="2:7" ht="19.5" thickBot="1" x14ac:dyDescent="0.3">
      <c r="B126" s="93">
        <v>44725</v>
      </c>
      <c r="C126" s="94" t="str">
        <f>IF('Detalle Ingresos'!$B126="","",TEXT('Detalle Ingresos'!$B126,"MMMM" ))</f>
        <v>junio</v>
      </c>
      <c r="D126" s="132" t="s">
        <v>62</v>
      </c>
      <c r="E126" s="26">
        <v>442.98</v>
      </c>
      <c r="F126" s="3" t="s">
        <v>94</v>
      </c>
      <c r="G126" s="117">
        <f t="shared" si="5"/>
        <v>1</v>
      </c>
    </row>
    <row r="127" spans="2:7" ht="38.25" thickBot="1" x14ac:dyDescent="0.3">
      <c r="B127" s="93">
        <v>44725</v>
      </c>
      <c r="C127" s="94" t="str">
        <f>IF('Detalle Ingresos'!$B127="","",TEXT('Detalle Ingresos'!$B127,"MMMM" ))</f>
        <v>junio</v>
      </c>
      <c r="D127" s="132" t="s">
        <v>85</v>
      </c>
      <c r="E127" s="26">
        <v>65</v>
      </c>
      <c r="F127" s="3" t="s">
        <v>94</v>
      </c>
      <c r="G127" s="117">
        <f t="shared" si="5"/>
        <v>1</v>
      </c>
    </row>
    <row r="128" spans="2:7" ht="19.5" thickBot="1" x14ac:dyDescent="0.3">
      <c r="B128" s="93">
        <v>44726</v>
      </c>
      <c r="C128" s="94" t="str">
        <f>IF('Detalle Ingresos'!$B128="","",TEXT('Detalle Ingresos'!$B128,"MMMM" ))</f>
        <v>junio</v>
      </c>
      <c r="D128" s="132" t="s">
        <v>62</v>
      </c>
      <c r="E128" s="26">
        <v>34.07</v>
      </c>
      <c r="F128" s="3" t="s">
        <v>94</v>
      </c>
      <c r="G128" s="117">
        <f t="shared" si="5"/>
        <v>1</v>
      </c>
    </row>
    <row r="129" spans="2:7" ht="38.25" thickBot="1" x14ac:dyDescent="0.3">
      <c r="B129" s="93">
        <v>44726</v>
      </c>
      <c r="C129" s="94" t="str">
        <f>IF('Detalle Ingresos'!$B129="","",TEXT('Detalle Ingresos'!$B129,"MMMM" ))</f>
        <v>junio</v>
      </c>
      <c r="D129" s="132" t="s">
        <v>85</v>
      </c>
      <c r="E129" s="26">
        <v>60</v>
      </c>
      <c r="F129" s="3" t="s">
        <v>94</v>
      </c>
      <c r="G129" s="117">
        <f t="shared" si="5"/>
        <v>1</v>
      </c>
    </row>
    <row r="130" spans="2:7" ht="19.5" thickBot="1" x14ac:dyDescent="0.3">
      <c r="B130" s="93">
        <v>44727</v>
      </c>
      <c r="C130" s="94" t="str">
        <f>IF('Detalle Ingresos'!$B130="","",TEXT('Detalle Ingresos'!$B130,"MMMM" ))</f>
        <v>junio</v>
      </c>
      <c r="D130" s="132" t="s">
        <v>62</v>
      </c>
      <c r="E130" s="26">
        <v>44.68</v>
      </c>
      <c r="F130" s="3" t="s">
        <v>94</v>
      </c>
      <c r="G130" s="117">
        <f t="shared" si="5"/>
        <v>1</v>
      </c>
    </row>
    <row r="131" spans="2:7" ht="38.25" thickBot="1" x14ac:dyDescent="0.3">
      <c r="B131" s="93">
        <v>44727</v>
      </c>
      <c r="C131" s="94" t="str">
        <f>IF('Detalle Ingresos'!$B131="","",TEXT('Detalle Ingresos'!$B131,"MMMM" ))</f>
        <v>junio</v>
      </c>
      <c r="D131" s="132" t="s">
        <v>85</v>
      </c>
      <c r="E131" s="26">
        <v>55</v>
      </c>
      <c r="F131" s="3" t="s">
        <v>94</v>
      </c>
      <c r="G131" s="117">
        <f t="shared" si="5"/>
        <v>1</v>
      </c>
    </row>
    <row r="132" spans="2:7" ht="19.5" thickBot="1" x14ac:dyDescent="0.3">
      <c r="B132" s="93">
        <v>44732</v>
      </c>
      <c r="C132" s="94" t="str">
        <f>IF('Detalle Ingresos'!$B132="","",TEXT('Detalle Ingresos'!$B132,"MMMM" ))</f>
        <v>junio</v>
      </c>
      <c r="D132" s="132" t="s">
        <v>62</v>
      </c>
      <c r="E132" s="26">
        <v>3734.25</v>
      </c>
      <c r="F132" s="3" t="s">
        <v>91</v>
      </c>
      <c r="G132" s="117">
        <f t="shared" si="5"/>
        <v>1</v>
      </c>
    </row>
    <row r="133" spans="2:7" ht="38.25" thickBot="1" x14ac:dyDescent="0.3">
      <c r="B133" s="93">
        <v>44732</v>
      </c>
      <c r="C133" s="94" t="str">
        <f>IF('Detalle Ingresos'!$B133="","",TEXT('Detalle Ingresos'!$B133,"MMMM" ))</f>
        <v>junio</v>
      </c>
      <c r="D133" s="132" t="s">
        <v>85</v>
      </c>
      <c r="E133" s="26">
        <v>65</v>
      </c>
      <c r="F133" s="3" t="s">
        <v>91</v>
      </c>
      <c r="G133" s="117">
        <f t="shared" si="5"/>
        <v>1</v>
      </c>
    </row>
    <row r="134" spans="2:7" ht="19.5" thickBot="1" x14ac:dyDescent="0.3">
      <c r="B134" s="93">
        <v>44732</v>
      </c>
      <c r="C134" s="94" t="str">
        <f>IF('Detalle Ingresos'!$B134="","",TEXT('Detalle Ingresos'!$B134,"MMMM" ))</f>
        <v>junio</v>
      </c>
      <c r="D134" s="132" t="s">
        <v>62</v>
      </c>
      <c r="E134" s="26">
        <v>5.51</v>
      </c>
      <c r="F134" s="3" t="s">
        <v>91</v>
      </c>
      <c r="G134" s="117">
        <f t="shared" si="5"/>
        <v>1</v>
      </c>
    </row>
    <row r="135" spans="2:7" ht="38.25" thickBot="1" x14ac:dyDescent="0.3">
      <c r="B135" s="93">
        <v>44732</v>
      </c>
      <c r="C135" s="94" t="str">
        <f>IF('Detalle Ingresos'!$B135="","",TEXT('Detalle Ingresos'!$B135,"MMMM" ))</f>
        <v>junio</v>
      </c>
      <c r="D135" s="132" t="s">
        <v>85</v>
      </c>
      <c r="E135" s="26">
        <v>55</v>
      </c>
      <c r="F135" s="3" t="s">
        <v>91</v>
      </c>
      <c r="G135" s="117">
        <f t="shared" si="5"/>
        <v>1</v>
      </c>
    </row>
    <row r="136" spans="2:7" ht="19.5" thickBot="1" x14ac:dyDescent="0.3">
      <c r="B136" s="93">
        <v>44733</v>
      </c>
      <c r="C136" s="94" t="str">
        <f>IF('Detalle Ingresos'!$B136="","",TEXT('Detalle Ingresos'!$B136,"MMMM" ))</f>
        <v>junio</v>
      </c>
      <c r="D136" s="132" t="s">
        <v>62</v>
      </c>
      <c r="E136" s="26">
        <v>101.38</v>
      </c>
      <c r="F136" s="3" t="s">
        <v>91</v>
      </c>
      <c r="G136" s="117">
        <f t="shared" ref="G136:G167" si="6">IF(D136=D136,1,0)</f>
        <v>1</v>
      </c>
    </row>
    <row r="137" spans="2:7" ht="38.25" thickBot="1" x14ac:dyDescent="0.3">
      <c r="B137" s="93">
        <v>44733</v>
      </c>
      <c r="C137" s="94" t="str">
        <f>IF('Detalle Ingresos'!$B137="","",TEXT('Detalle Ingresos'!$B137,"MMMM" ))</f>
        <v>junio</v>
      </c>
      <c r="D137" s="132" t="s">
        <v>85</v>
      </c>
      <c r="E137" s="26">
        <v>90</v>
      </c>
      <c r="F137" s="3" t="s">
        <v>91</v>
      </c>
      <c r="G137" s="117">
        <f t="shared" si="6"/>
        <v>1</v>
      </c>
    </row>
    <row r="138" spans="2:7" ht="19.5" thickBot="1" x14ac:dyDescent="0.3">
      <c r="B138" s="93">
        <v>44734</v>
      </c>
      <c r="C138" s="94" t="str">
        <f>IF('Detalle Ingresos'!$B138="","",TEXT('Detalle Ingresos'!$B138,"MMMM" ))</f>
        <v>junio</v>
      </c>
      <c r="D138" s="132" t="s">
        <v>62</v>
      </c>
      <c r="E138" s="26">
        <v>180.27</v>
      </c>
      <c r="F138" s="3" t="s">
        <v>91</v>
      </c>
      <c r="G138" s="117">
        <f t="shared" si="6"/>
        <v>1</v>
      </c>
    </row>
    <row r="139" spans="2:7" ht="38.25" thickBot="1" x14ac:dyDescent="0.3">
      <c r="B139" s="93">
        <v>44734</v>
      </c>
      <c r="C139" s="94" t="str">
        <f>IF('Detalle Ingresos'!$B139="","",TEXT('Detalle Ingresos'!$B139,"MMMM" ))</f>
        <v>junio</v>
      </c>
      <c r="D139" s="132" t="s">
        <v>85</v>
      </c>
      <c r="E139" s="26">
        <v>125</v>
      </c>
      <c r="F139" s="3" t="s">
        <v>91</v>
      </c>
      <c r="G139" s="117">
        <f t="shared" si="6"/>
        <v>1</v>
      </c>
    </row>
    <row r="140" spans="2:7" ht="19.5" thickBot="1" x14ac:dyDescent="0.3">
      <c r="B140" s="93">
        <v>44735</v>
      </c>
      <c r="C140" s="94" t="str">
        <f>IF('Detalle Ingresos'!$B140="","",TEXT('Detalle Ingresos'!$B140,"MMMM" ))</f>
        <v>junio</v>
      </c>
      <c r="D140" s="132" t="s">
        <v>62</v>
      </c>
      <c r="E140" s="26">
        <v>164.27</v>
      </c>
      <c r="F140" s="3" t="s">
        <v>91</v>
      </c>
      <c r="G140" s="117">
        <f t="shared" si="6"/>
        <v>1</v>
      </c>
    </row>
    <row r="141" spans="2:7" ht="38.25" thickBot="1" x14ac:dyDescent="0.3">
      <c r="B141" s="93">
        <v>44735</v>
      </c>
      <c r="C141" s="94" t="str">
        <f>IF('Detalle Ingresos'!$B141="","",TEXT('Detalle Ingresos'!$B141,"MMMM" ))</f>
        <v>junio</v>
      </c>
      <c r="D141" s="132" t="s">
        <v>85</v>
      </c>
      <c r="E141" s="26">
        <v>135</v>
      </c>
      <c r="F141" s="3" t="s">
        <v>91</v>
      </c>
      <c r="G141" s="117">
        <f t="shared" si="6"/>
        <v>1</v>
      </c>
    </row>
    <row r="142" spans="2:7" ht="19.5" thickBot="1" x14ac:dyDescent="0.3">
      <c r="B142" s="93">
        <v>44736</v>
      </c>
      <c r="C142" s="94" t="str">
        <f>IF('Detalle Ingresos'!$B142="","",TEXT('Detalle Ingresos'!$B142,"MMMM" ))</f>
        <v>junio</v>
      </c>
      <c r="D142" s="132" t="s">
        <v>80</v>
      </c>
      <c r="E142" s="26">
        <v>2.75</v>
      </c>
      <c r="F142" s="3" t="s">
        <v>91</v>
      </c>
      <c r="G142" s="117">
        <f t="shared" si="6"/>
        <v>1</v>
      </c>
    </row>
    <row r="143" spans="2:7" ht="19.5" thickBot="1" x14ac:dyDescent="0.3">
      <c r="B143" s="96">
        <v>44736</v>
      </c>
      <c r="C143" s="97" t="str">
        <f>IF('Detalle Ingresos'!$B143="","",TEXT('Detalle Ingresos'!$B143,"MMMM" ))</f>
        <v>junio</v>
      </c>
      <c r="D143" s="132" t="s">
        <v>62</v>
      </c>
      <c r="E143" s="88">
        <v>35.74</v>
      </c>
      <c r="F143" s="3" t="s">
        <v>91</v>
      </c>
      <c r="G143" s="117">
        <f t="shared" si="6"/>
        <v>1</v>
      </c>
    </row>
    <row r="144" spans="2:7" ht="38.25" thickBot="1" x14ac:dyDescent="0.3">
      <c r="B144" s="96">
        <v>44736</v>
      </c>
      <c r="C144" s="94" t="str">
        <f>IF('Detalle Ingresos'!$B144="","",TEXT('Detalle Ingresos'!$B144,"MMMM" ))</f>
        <v>junio</v>
      </c>
      <c r="D144" s="132" t="s">
        <v>85</v>
      </c>
      <c r="E144" s="26">
        <v>85</v>
      </c>
      <c r="F144" s="3" t="s">
        <v>91</v>
      </c>
      <c r="G144" s="117">
        <f t="shared" si="6"/>
        <v>1</v>
      </c>
    </row>
    <row r="145" spans="2:7" ht="19.5" thickBot="1" x14ac:dyDescent="0.3">
      <c r="B145" s="96">
        <v>44739</v>
      </c>
      <c r="C145" s="94" t="str">
        <f>IF('Detalle Ingresos'!$B145="","",TEXT('Detalle Ingresos'!$B145,"MMMM" ))</f>
        <v>junio</v>
      </c>
      <c r="D145" s="132" t="s">
        <v>62</v>
      </c>
      <c r="E145" s="26">
        <v>48.95</v>
      </c>
      <c r="F145" s="3" t="s">
        <v>93</v>
      </c>
      <c r="G145" s="117">
        <f t="shared" si="6"/>
        <v>1</v>
      </c>
    </row>
    <row r="146" spans="2:7" ht="38.25" thickBot="1" x14ac:dyDescent="0.3">
      <c r="B146" s="96">
        <v>44739</v>
      </c>
      <c r="C146" s="94" t="str">
        <f>IF('Detalle Ingresos'!$B146="","",TEXT('Detalle Ingresos'!$B146,"MMMM" ))</f>
        <v>junio</v>
      </c>
      <c r="D146" s="132" t="s">
        <v>85</v>
      </c>
      <c r="E146" s="26">
        <v>25</v>
      </c>
      <c r="F146" s="3" t="s">
        <v>93</v>
      </c>
      <c r="G146" s="117">
        <f t="shared" si="6"/>
        <v>1</v>
      </c>
    </row>
    <row r="147" spans="2:7" ht="38.25" thickBot="1" x14ac:dyDescent="0.3">
      <c r="B147" s="93">
        <v>44739</v>
      </c>
      <c r="C147" s="94" t="str">
        <f>IF('Detalle Ingresos'!$B147="","",TEXT('Detalle Ingresos'!$B147,"MMMM" ))</f>
        <v>junio</v>
      </c>
      <c r="D147" s="132" t="s">
        <v>86</v>
      </c>
      <c r="E147" s="26">
        <v>187.94</v>
      </c>
      <c r="F147" s="3" t="s">
        <v>93</v>
      </c>
      <c r="G147" s="117">
        <f t="shared" si="6"/>
        <v>1</v>
      </c>
    </row>
    <row r="148" spans="2:7" ht="38.25" thickBot="1" x14ac:dyDescent="0.3">
      <c r="B148" s="93">
        <v>44739</v>
      </c>
      <c r="C148" s="94" t="str">
        <f>IF('Detalle Ingresos'!$B148="","",TEXT('Detalle Ingresos'!$B148,"MMMM" ))</f>
        <v>junio</v>
      </c>
      <c r="D148" s="132" t="s">
        <v>87</v>
      </c>
      <c r="E148" s="26">
        <v>70</v>
      </c>
      <c r="F148" s="3" t="s">
        <v>93</v>
      </c>
      <c r="G148" s="117">
        <f t="shared" si="6"/>
        <v>1</v>
      </c>
    </row>
    <row r="149" spans="2:7" ht="19.5" thickBot="1" x14ac:dyDescent="0.3">
      <c r="B149" s="93">
        <v>44740</v>
      </c>
      <c r="C149" s="94" t="str">
        <f>IF('Detalle Ingresos'!$B149="","",TEXT('Detalle Ingresos'!$B149,"MMMM" ))</f>
        <v>junio</v>
      </c>
      <c r="D149" s="132" t="s">
        <v>62</v>
      </c>
      <c r="E149" s="26">
        <v>47.93</v>
      </c>
      <c r="F149" s="3" t="s">
        <v>93</v>
      </c>
      <c r="G149" s="117">
        <f t="shared" si="6"/>
        <v>1</v>
      </c>
    </row>
    <row r="150" spans="2:7" ht="38.25" thickBot="1" x14ac:dyDescent="0.3">
      <c r="B150" s="93">
        <v>44740</v>
      </c>
      <c r="C150" s="94" t="str">
        <f>IF('Detalle Ingresos'!$B150="","",TEXT('Detalle Ingresos'!$B150,"MMMM" ))</f>
        <v>junio</v>
      </c>
      <c r="D150" s="132" t="s">
        <v>85</v>
      </c>
      <c r="E150" s="26">
        <v>10</v>
      </c>
      <c r="F150" s="3" t="s">
        <v>93</v>
      </c>
      <c r="G150" s="117">
        <f t="shared" si="6"/>
        <v>1</v>
      </c>
    </row>
    <row r="151" spans="2:7" ht="19.5" hidden="1" thickBot="1" x14ac:dyDescent="0.3">
      <c r="B151" s="93"/>
      <c r="C151" s="94" t="str">
        <f>IF('Detalle Ingresos'!$B151="","",TEXT('Detalle Ingresos'!$B151,"MMMM" ))</f>
        <v/>
      </c>
      <c r="D151" s="95"/>
      <c r="E151" s="26"/>
      <c r="G151" s="117">
        <f t="shared" si="6"/>
        <v>1</v>
      </c>
    </row>
    <row r="152" spans="2:7" ht="19.5" hidden="1" thickBot="1" x14ac:dyDescent="0.3">
      <c r="B152" s="93"/>
      <c r="C152" s="94" t="str">
        <f>IF('Detalle Ingresos'!$B152="","",TEXT('Detalle Ingresos'!$B152,"MMMM" ))</f>
        <v/>
      </c>
      <c r="D152" s="95"/>
      <c r="E152" s="26"/>
      <c r="G152" s="117">
        <f t="shared" si="6"/>
        <v>1</v>
      </c>
    </row>
    <row r="153" spans="2:7" ht="19.5" hidden="1" thickBot="1" x14ac:dyDescent="0.3">
      <c r="B153" s="93"/>
      <c r="C153" s="94" t="str">
        <f>IF('Detalle Ingresos'!$B153="","",TEXT('Detalle Ingresos'!$B153,"MMMM" ))</f>
        <v/>
      </c>
      <c r="D153" s="95"/>
      <c r="E153" s="26"/>
      <c r="G153" s="117">
        <f t="shared" si="6"/>
        <v>1</v>
      </c>
    </row>
    <row r="154" spans="2:7" ht="19.5" hidden="1" thickBot="1" x14ac:dyDescent="0.3">
      <c r="B154" s="93"/>
      <c r="C154" s="94" t="str">
        <f>IF('Detalle Ingresos'!$B154="","",TEXT('Detalle Ingresos'!$B154,"MMMM" ))</f>
        <v/>
      </c>
      <c r="D154" s="95"/>
      <c r="E154" s="26"/>
      <c r="G154" s="117">
        <f t="shared" si="6"/>
        <v>1</v>
      </c>
    </row>
    <row r="155" spans="2:7" ht="19.5" hidden="1" thickBot="1" x14ac:dyDescent="0.3">
      <c r="B155" s="93"/>
      <c r="C155" s="94" t="str">
        <f>IF('Detalle Ingresos'!$B155="","",TEXT('Detalle Ingresos'!$B155,"MMMM" ))</f>
        <v/>
      </c>
      <c r="D155" s="95"/>
      <c r="E155" s="26"/>
      <c r="G155" s="117">
        <f t="shared" si="6"/>
        <v>1</v>
      </c>
    </row>
    <row r="156" spans="2:7" ht="19.5" hidden="1" thickBot="1" x14ac:dyDescent="0.3">
      <c r="B156" s="93"/>
      <c r="C156" s="94" t="str">
        <f>IF('Detalle Ingresos'!$B156="","",TEXT('Detalle Ingresos'!$B156,"MMMM" ))</f>
        <v/>
      </c>
      <c r="D156" s="95"/>
      <c r="E156" s="26"/>
      <c r="G156" s="117">
        <f t="shared" si="6"/>
        <v>1</v>
      </c>
    </row>
    <row r="157" spans="2:7" ht="19.5" hidden="1" thickBot="1" x14ac:dyDescent="0.3">
      <c r="B157" s="93"/>
      <c r="C157" s="94" t="str">
        <f>IF('Detalle Ingresos'!$B157="","",TEXT('Detalle Ingresos'!$B157,"MMMM" ))</f>
        <v/>
      </c>
      <c r="D157" s="95"/>
      <c r="E157" s="26"/>
      <c r="G157" s="117">
        <f t="shared" si="6"/>
        <v>1</v>
      </c>
    </row>
    <row r="158" spans="2:7" ht="19.5" hidden="1" thickBot="1" x14ac:dyDescent="0.3">
      <c r="B158" s="93"/>
      <c r="C158" s="94" t="str">
        <f>IF('Detalle Ingresos'!$B158="","",TEXT('Detalle Ingresos'!$B158,"MMMM" ))</f>
        <v/>
      </c>
      <c r="D158" s="95"/>
      <c r="E158" s="26"/>
      <c r="G158" s="117">
        <f t="shared" si="6"/>
        <v>1</v>
      </c>
    </row>
    <row r="159" spans="2:7" ht="19.5" hidden="1" thickBot="1" x14ac:dyDescent="0.3">
      <c r="B159" s="93"/>
      <c r="C159" s="94" t="str">
        <f>IF('Detalle Ingresos'!$B159="","",TEXT('Detalle Ingresos'!$B159,"MMMM" ))</f>
        <v/>
      </c>
      <c r="D159" s="95"/>
      <c r="E159" s="26"/>
      <c r="G159" s="117">
        <f t="shared" si="6"/>
        <v>1</v>
      </c>
    </row>
    <row r="160" spans="2:7" ht="19.5" hidden="1" thickBot="1" x14ac:dyDescent="0.3">
      <c r="B160" s="93"/>
      <c r="C160" s="94" t="str">
        <f>IF('Detalle Ingresos'!$B160="","",TEXT('Detalle Ingresos'!$B160,"MMMM" ))</f>
        <v/>
      </c>
      <c r="D160" s="95"/>
      <c r="E160" s="26"/>
      <c r="G160" s="117">
        <f t="shared" si="6"/>
        <v>1</v>
      </c>
    </row>
    <row r="161" spans="2:7" ht="19.5" hidden="1" thickBot="1" x14ac:dyDescent="0.3">
      <c r="B161" s="93"/>
      <c r="C161" s="94" t="str">
        <f>IF('Detalle Ingresos'!$B161="","",TEXT('Detalle Ingresos'!$B161,"MMMM" ))</f>
        <v/>
      </c>
      <c r="D161" s="95"/>
      <c r="E161" s="26"/>
      <c r="G161" s="117">
        <f t="shared" si="6"/>
        <v>1</v>
      </c>
    </row>
    <row r="162" spans="2:7" ht="19.5" hidden="1" thickBot="1" x14ac:dyDescent="0.3">
      <c r="B162" s="93"/>
      <c r="C162" s="94" t="str">
        <f>IF('Detalle Ingresos'!$B162="","",TEXT('Detalle Ingresos'!$B162,"MMMM" ))</f>
        <v/>
      </c>
      <c r="D162" s="95"/>
      <c r="E162" s="26"/>
      <c r="G162" s="117">
        <f t="shared" si="6"/>
        <v>1</v>
      </c>
    </row>
    <row r="163" spans="2:7" ht="19.5" hidden="1" thickBot="1" x14ac:dyDescent="0.3">
      <c r="B163" s="93"/>
      <c r="C163" s="94" t="str">
        <f>IF('Detalle Ingresos'!$B163="","",TEXT('Detalle Ingresos'!$B163,"MMMM" ))</f>
        <v/>
      </c>
      <c r="D163" s="95"/>
      <c r="E163" s="26"/>
      <c r="G163" s="117">
        <f t="shared" si="6"/>
        <v>1</v>
      </c>
    </row>
    <row r="164" spans="2:7" ht="19.5" hidden="1" thickBot="1" x14ac:dyDescent="0.3">
      <c r="B164" s="93"/>
      <c r="C164" s="94" t="str">
        <f>IF('Detalle Ingresos'!$B164="","",TEXT('Detalle Ingresos'!$B164,"MMMM" ))</f>
        <v/>
      </c>
      <c r="D164" s="95"/>
      <c r="E164" s="26"/>
      <c r="G164" s="117">
        <f t="shared" si="6"/>
        <v>1</v>
      </c>
    </row>
    <row r="165" spans="2:7" ht="19.5" hidden="1" thickBot="1" x14ac:dyDescent="0.3">
      <c r="B165" s="93"/>
      <c r="C165" s="94" t="str">
        <f>IF('Detalle Ingresos'!$B165="","",TEXT('Detalle Ingresos'!$B165,"MMMM" ))</f>
        <v/>
      </c>
      <c r="D165" s="95"/>
      <c r="E165" s="26"/>
      <c r="G165" s="117">
        <f t="shared" si="6"/>
        <v>1</v>
      </c>
    </row>
    <row r="166" spans="2:7" ht="19.5" hidden="1" thickBot="1" x14ac:dyDescent="0.3">
      <c r="B166" s="93"/>
      <c r="C166" s="94" t="str">
        <f>IF('Detalle Ingresos'!$B166="","",TEXT('Detalle Ingresos'!$B166,"MMMM" ))</f>
        <v/>
      </c>
      <c r="D166" s="95"/>
      <c r="E166" s="26"/>
      <c r="G166" s="117">
        <f t="shared" si="6"/>
        <v>1</v>
      </c>
    </row>
    <row r="167" spans="2:7" ht="19.5" hidden="1" thickBot="1" x14ac:dyDescent="0.3">
      <c r="B167" s="93"/>
      <c r="C167" s="94" t="str">
        <f>IF('Detalle Ingresos'!$B167="","",TEXT('Detalle Ingresos'!$B167,"MMMM" ))</f>
        <v/>
      </c>
      <c r="D167" s="95"/>
      <c r="E167" s="26"/>
      <c r="G167" s="117">
        <f t="shared" si="6"/>
        <v>1</v>
      </c>
    </row>
    <row r="168" spans="2:7" ht="19.5" hidden="1" thickBot="1" x14ac:dyDescent="0.3">
      <c r="B168" s="93"/>
      <c r="C168" s="94" t="str">
        <f>IF('Detalle Ingresos'!$B168="","",TEXT('Detalle Ingresos'!$B168,"MMMM" ))</f>
        <v/>
      </c>
      <c r="D168" s="95"/>
      <c r="E168" s="26"/>
      <c r="G168" s="117">
        <f t="shared" ref="G168:G193" si="7">IF(D168=D168,1,0)</f>
        <v>1</v>
      </c>
    </row>
    <row r="169" spans="2:7" ht="19.5" hidden="1" thickBot="1" x14ac:dyDescent="0.3">
      <c r="B169" s="93"/>
      <c r="C169" s="94" t="str">
        <f>IF('Detalle Ingresos'!$B169="","",TEXT('Detalle Ingresos'!$B169,"MMMM" ))</f>
        <v/>
      </c>
      <c r="D169" s="95"/>
      <c r="E169" s="26"/>
      <c r="G169" s="117">
        <f t="shared" si="7"/>
        <v>1</v>
      </c>
    </row>
    <row r="170" spans="2:7" ht="19.5" hidden="1" thickBot="1" x14ac:dyDescent="0.3">
      <c r="B170" s="93"/>
      <c r="C170" s="94" t="str">
        <f>IF('Detalle Ingresos'!$B170="","",TEXT('Detalle Ingresos'!$B170,"MMMM" ))</f>
        <v/>
      </c>
      <c r="D170" s="95"/>
      <c r="E170" s="26"/>
      <c r="G170" s="117">
        <f t="shared" si="7"/>
        <v>1</v>
      </c>
    </row>
    <row r="171" spans="2:7" ht="19.5" hidden="1" thickBot="1" x14ac:dyDescent="0.3">
      <c r="B171" s="93"/>
      <c r="C171" s="94" t="str">
        <f>IF('Detalle Ingresos'!$B171="","",TEXT('Detalle Ingresos'!$B171,"MMMM" ))</f>
        <v/>
      </c>
      <c r="D171" s="95"/>
      <c r="E171" s="26"/>
      <c r="G171" s="117">
        <f t="shared" si="7"/>
        <v>1</v>
      </c>
    </row>
    <row r="172" spans="2:7" ht="19.5" hidden="1" thickBot="1" x14ac:dyDescent="0.3">
      <c r="B172" s="93"/>
      <c r="C172" s="94" t="str">
        <f>IF('Detalle Ingresos'!$B172="","",TEXT('Detalle Ingresos'!$B172,"MMMM" ))</f>
        <v/>
      </c>
      <c r="D172" s="95"/>
      <c r="E172" s="26"/>
      <c r="G172" s="117">
        <f t="shared" si="7"/>
        <v>1</v>
      </c>
    </row>
    <row r="173" spans="2:7" ht="19.5" hidden="1" thickBot="1" x14ac:dyDescent="0.3">
      <c r="B173" s="93"/>
      <c r="C173" s="94" t="str">
        <f>IF('Detalle Ingresos'!$B173="","",TEXT('Detalle Ingresos'!$B173,"MMMM" ))</f>
        <v/>
      </c>
      <c r="D173" s="95"/>
      <c r="E173" s="26"/>
      <c r="G173" s="117">
        <f t="shared" si="7"/>
        <v>1</v>
      </c>
    </row>
    <row r="174" spans="2:7" ht="19.5" hidden="1" thickBot="1" x14ac:dyDescent="0.3">
      <c r="B174" s="93"/>
      <c r="C174" s="94" t="str">
        <f>IF('Detalle Ingresos'!$B174="","",TEXT('Detalle Ingresos'!$B174,"MMMM" ))</f>
        <v/>
      </c>
      <c r="D174" s="95"/>
      <c r="E174" s="26"/>
      <c r="G174" s="117">
        <f t="shared" si="7"/>
        <v>1</v>
      </c>
    </row>
    <row r="175" spans="2:7" ht="19.5" hidden="1" thickBot="1" x14ac:dyDescent="0.3">
      <c r="B175" s="93"/>
      <c r="C175" s="94" t="str">
        <f>IF('Detalle Ingresos'!$B175="","",TEXT('Detalle Ingresos'!$B175,"MMMM" ))</f>
        <v/>
      </c>
      <c r="D175" s="95"/>
      <c r="E175" s="26"/>
      <c r="G175" s="117">
        <f t="shared" si="7"/>
        <v>1</v>
      </c>
    </row>
    <row r="176" spans="2:7" ht="19.5" hidden="1" thickBot="1" x14ac:dyDescent="0.3">
      <c r="B176" s="93"/>
      <c r="C176" s="94" t="str">
        <f>IF('Detalle Ingresos'!$B176="","",TEXT('Detalle Ingresos'!$B176,"MMMM" ))</f>
        <v/>
      </c>
      <c r="D176" s="95"/>
      <c r="E176" s="26"/>
      <c r="G176" s="117">
        <f t="shared" si="7"/>
        <v>1</v>
      </c>
    </row>
    <row r="177" spans="2:7" ht="19.5" hidden="1" thickBot="1" x14ac:dyDescent="0.3">
      <c r="B177" s="93"/>
      <c r="C177" s="94" t="str">
        <f>IF('Detalle Ingresos'!$B177="","",TEXT('Detalle Ingresos'!$B177,"MMMM" ))</f>
        <v/>
      </c>
      <c r="D177" s="95"/>
      <c r="E177" s="26"/>
      <c r="G177" s="117">
        <f t="shared" si="7"/>
        <v>1</v>
      </c>
    </row>
    <row r="178" spans="2:7" ht="19.5" hidden="1" thickBot="1" x14ac:dyDescent="0.3">
      <c r="B178" s="93"/>
      <c r="C178" s="94" t="str">
        <f>IF('Detalle Ingresos'!$B178="","",TEXT('Detalle Ingresos'!$B178,"MMMM" ))</f>
        <v/>
      </c>
      <c r="D178" s="95"/>
      <c r="E178" s="26"/>
      <c r="G178" s="117">
        <f t="shared" si="7"/>
        <v>1</v>
      </c>
    </row>
    <row r="179" spans="2:7" ht="19.5" hidden="1" thickBot="1" x14ac:dyDescent="0.3">
      <c r="B179" s="93"/>
      <c r="C179" s="94" t="str">
        <f>IF('Detalle Ingresos'!$B179="","",TEXT('Detalle Ingresos'!$B179,"MMMM" ))</f>
        <v/>
      </c>
      <c r="D179" s="95"/>
      <c r="E179" s="26"/>
      <c r="G179" s="117">
        <f t="shared" si="7"/>
        <v>1</v>
      </c>
    </row>
    <row r="180" spans="2:7" ht="19.5" hidden="1" thickBot="1" x14ac:dyDescent="0.3">
      <c r="B180" s="93"/>
      <c r="C180" s="94" t="str">
        <f>IF('Detalle Ingresos'!$B180="","",TEXT('Detalle Ingresos'!$B180,"MMMM" ))</f>
        <v/>
      </c>
      <c r="D180" s="95"/>
      <c r="E180" s="26"/>
      <c r="G180" s="117">
        <f t="shared" si="7"/>
        <v>1</v>
      </c>
    </row>
    <row r="181" spans="2:7" ht="19.5" hidden="1" thickBot="1" x14ac:dyDescent="0.3">
      <c r="B181" s="93"/>
      <c r="C181" s="94" t="str">
        <f>IF('Detalle Ingresos'!$B181="","",TEXT('Detalle Ingresos'!$B181,"MMMM" ))</f>
        <v/>
      </c>
      <c r="D181" s="95"/>
      <c r="E181" s="26"/>
      <c r="G181" s="117">
        <f t="shared" si="7"/>
        <v>1</v>
      </c>
    </row>
    <row r="182" spans="2:7" ht="19.5" hidden="1" thickBot="1" x14ac:dyDescent="0.3">
      <c r="B182" s="93"/>
      <c r="C182" s="94" t="str">
        <f>IF('Detalle Ingresos'!$B182="","",TEXT('Detalle Ingresos'!$B182,"MMMM" ))</f>
        <v/>
      </c>
      <c r="D182" s="95"/>
      <c r="E182" s="26"/>
      <c r="G182" s="117">
        <f t="shared" si="7"/>
        <v>1</v>
      </c>
    </row>
    <row r="183" spans="2:7" ht="19.5" hidden="1" thickBot="1" x14ac:dyDescent="0.3">
      <c r="B183" s="93"/>
      <c r="C183" s="94" t="str">
        <f>IF('Detalle Ingresos'!$B183="","",TEXT('Detalle Ingresos'!$B183,"MMMM" ))</f>
        <v/>
      </c>
      <c r="D183" s="95"/>
      <c r="E183" s="26"/>
      <c r="G183" s="117">
        <f t="shared" si="7"/>
        <v>1</v>
      </c>
    </row>
    <row r="184" spans="2:7" ht="19.5" hidden="1" thickBot="1" x14ac:dyDescent="0.3">
      <c r="B184" s="93"/>
      <c r="C184" s="94" t="str">
        <f>IF('Detalle Ingresos'!$B184="","",TEXT('Detalle Ingresos'!$B184,"MMMM" ))</f>
        <v/>
      </c>
      <c r="D184" s="95"/>
      <c r="E184" s="26"/>
      <c r="G184" s="117">
        <f t="shared" si="7"/>
        <v>1</v>
      </c>
    </row>
    <row r="185" spans="2:7" ht="19.5" hidden="1" thickBot="1" x14ac:dyDescent="0.3">
      <c r="B185" s="93"/>
      <c r="C185" s="94" t="str">
        <f>IF('Detalle Ingresos'!$B185="","",TEXT('Detalle Ingresos'!$B185,"MMMM" ))</f>
        <v/>
      </c>
      <c r="D185" s="95"/>
      <c r="E185" s="26"/>
      <c r="G185" s="117">
        <f t="shared" si="7"/>
        <v>1</v>
      </c>
    </row>
    <row r="186" spans="2:7" ht="19.5" hidden="1" thickBot="1" x14ac:dyDescent="0.3">
      <c r="B186" s="93"/>
      <c r="C186" s="94" t="str">
        <f>IF('Detalle Ingresos'!$B186="","",TEXT('Detalle Ingresos'!$B186,"MMMM" ))</f>
        <v/>
      </c>
      <c r="D186" s="95"/>
      <c r="E186" s="26"/>
      <c r="G186" s="117">
        <f t="shared" si="7"/>
        <v>1</v>
      </c>
    </row>
    <row r="187" spans="2:7" ht="19.5" hidden="1" thickBot="1" x14ac:dyDescent="0.3">
      <c r="B187" s="93"/>
      <c r="C187" s="94" t="str">
        <f>IF('Detalle Ingresos'!$B187="","",TEXT('Detalle Ingresos'!$B187,"MMMM" ))</f>
        <v/>
      </c>
      <c r="D187" s="95"/>
      <c r="E187" s="26"/>
      <c r="G187" s="117">
        <f t="shared" si="7"/>
        <v>1</v>
      </c>
    </row>
    <row r="188" spans="2:7" ht="19.5" hidden="1" thickBot="1" x14ac:dyDescent="0.3">
      <c r="B188" s="93"/>
      <c r="C188" s="94" t="str">
        <f>IF('Detalle Ingresos'!$B188="","",TEXT('Detalle Ingresos'!$B188,"MMMM" ))</f>
        <v/>
      </c>
      <c r="D188" s="95"/>
      <c r="E188" s="26"/>
      <c r="G188" s="117">
        <f t="shared" si="7"/>
        <v>1</v>
      </c>
    </row>
    <row r="189" spans="2:7" ht="19.5" hidden="1" thickBot="1" x14ac:dyDescent="0.3">
      <c r="B189" s="93"/>
      <c r="C189" s="94" t="str">
        <f>IF('Detalle Ingresos'!$B189="","",TEXT('Detalle Ingresos'!$B189,"MMMM" ))</f>
        <v/>
      </c>
      <c r="D189" s="95"/>
      <c r="E189" s="26"/>
      <c r="G189" s="117">
        <f t="shared" si="7"/>
        <v>1</v>
      </c>
    </row>
    <row r="190" spans="2:7" ht="19.5" hidden="1" thickBot="1" x14ac:dyDescent="0.3">
      <c r="B190" s="93"/>
      <c r="C190" s="94" t="str">
        <f>IF('Detalle Ingresos'!$B190="","",TEXT('Detalle Ingresos'!$B190,"MMMM" ))</f>
        <v/>
      </c>
      <c r="D190" s="95"/>
      <c r="E190" s="26"/>
      <c r="G190" s="117">
        <f t="shared" si="7"/>
        <v>1</v>
      </c>
    </row>
    <row r="191" spans="2:7" ht="19.5" hidden="1" thickBot="1" x14ac:dyDescent="0.3">
      <c r="B191" s="93"/>
      <c r="C191" s="94" t="str">
        <f>IF('Detalle Ingresos'!$B191="","",TEXT('Detalle Ingresos'!$B191,"MMMM" ))</f>
        <v/>
      </c>
      <c r="D191" s="95"/>
      <c r="E191" s="26"/>
      <c r="G191" s="117">
        <f t="shared" si="7"/>
        <v>1</v>
      </c>
    </row>
    <row r="192" spans="2:7" ht="19.5" hidden="1" thickBot="1" x14ac:dyDescent="0.3">
      <c r="B192" s="93"/>
      <c r="C192" s="94" t="str">
        <f>IF('Detalle Ingresos'!$B192="","",TEXT('Detalle Ingresos'!$B192,"MMMM" ))</f>
        <v/>
      </c>
      <c r="D192" s="95"/>
      <c r="E192" s="26"/>
      <c r="G192" s="117">
        <f t="shared" si="7"/>
        <v>1</v>
      </c>
    </row>
    <row r="193" spans="2:7" ht="18.75" hidden="1" x14ac:dyDescent="0.25">
      <c r="B193" s="96"/>
      <c r="C193" s="97" t="str">
        <f>IF('Detalle Ingresos'!$B193="","",TEXT('Detalle Ingresos'!$B193,"MMMM" ))</f>
        <v/>
      </c>
      <c r="D193" s="98"/>
      <c r="E193" s="88"/>
      <c r="G193" s="117">
        <f t="shared" si="7"/>
        <v>1</v>
      </c>
    </row>
    <row r="194" spans="2:7" ht="18.75" x14ac:dyDescent="0.25">
      <c r="B194" s="92" t="s">
        <v>76</v>
      </c>
      <c r="C194" s="46"/>
      <c r="D194" s="47"/>
      <c r="E194" s="48">
        <f>SUBTOTAL(109,Ingresos[MONTO])</f>
        <v>24638.769999999982</v>
      </c>
      <c r="F194"/>
    </row>
  </sheetData>
  <sheetProtection selectLockedCells="1"/>
  <phoneticPr fontId="0" type="noConversion"/>
  <conditionalFormatting sqref="M7">
    <cfRule type="cellIs" dxfId="93" priority="3" stopIfTrue="1" operator="greaterThan">
      <formula>0</formula>
    </cfRule>
    <cfRule type="cellIs" dxfId="92" priority="4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opLeftCell="B1" workbookViewId="0">
      <selection activeCell="H5" sqref="H5:I61"/>
    </sheetView>
  </sheetViews>
  <sheetFormatPr baseColWidth="10" defaultRowHeight="15" x14ac:dyDescent="0.25"/>
  <cols>
    <col min="1" max="1" width="16" bestFit="1" customWidth="1"/>
    <col min="3" max="3" width="28.5703125" customWidth="1"/>
    <col min="4" max="4" width="14.7109375" bestFit="1" customWidth="1"/>
    <col min="6" max="6" width="16" bestFit="1" customWidth="1"/>
    <col min="8" max="8" width="26.28515625" bestFit="1" customWidth="1"/>
    <col min="9" max="9" width="14.7109375" bestFit="1" customWidth="1"/>
  </cols>
  <sheetData>
    <row r="3" spans="1:9" ht="19.5" thickBot="1" x14ac:dyDescent="0.3">
      <c r="A3" s="22">
        <v>44197</v>
      </c>
      <c r="B3" s="23" t="str">
        <f>IF(A3="","",TEXT(A3,"mmmm"))</f>
        <v>enero</v>
      </c>
      <c r="C3" s="24" t="s">
        <v>0</v>
      </c>
      <c r="D3" s="25">
        <v>25000</v>
      </c>
      <c r="F3" s="22">
        <v>44197</v>
      </c>
      <c r="G3" s="23" t="s">
        <v>27</v>
      </c>
      <c r="H3" s="24" t="s">
        <v>23</v>
      </c>
      <c r="I3" s="25">
        <v>12000</v>
      </c>
    </row>
    <row r="4" spans="1:9" ht="19.5" thickBot="1" x14ac:dyDescent="0.3">
      <c r="A4" s="22">
        <v>44199</v>
      </c>
      <c r="B4" s="23" t="str">
        <f t="shared" ref="B4:B21" si="0">IF(A4="","",TEXT(A4,"mmmm"))</f>
        <v>enero</v>
      </c>
      <c r="C4" s="44" t="s">
        <v>28</v>
      </c>
      <c r="D4" s="26">
        <v>500</v>
      </c>
      <c r="F4" s="22">
        <v>44199</v>
      </c>
      <c r="G4" s="23" t="s">
        <v>27</v>
      </c>
      <c r="H4" s="24" t="s">
        <v>29</v>
      </c>
      <c r="I4" s="25">
        <v>1100</v>
      </c>
    </row>
    <row r="5" spans="1:9" ht="19.5" thickBot="1" x14ac:dyDescent="0.3">
      <c r="A5" s="22">
        <v>44200</v>
      </c>
      <c r="B5" s="23" t="str">
        <f t="shared" si="0"/>
        <v>enero</v>
      </c>
      <c r="C5" s="44" t="s">
        <v>30</v>
      </c>
      <c r="D5" s="26">
        <v>350</v>
      </c>
      <c r="F5" s="22">
        <v>44200</v>
      </c>
      <c r="G5" s="23" t="s">
        <v>27</v>
      </c>
      <c r="H5" s="24" t="s">
        <v>31</v>
      </c>
      <c r="I5" s="25">
        <v>200</v>
      </c>
    </row>
    <row r="6" spans="1:9" ht="19.5" thickBot="1" x14ac:dyDescent="0.3">
      <c r="A6" s="22">
        <v>44201</v>
      </c>
      <c r="B6" s="23" t="str">
        <f t="shared" si="0"/>
        <v>enero</v>
      </c>
      <c r="C6" s="44" t="s">
        <v>32</v>
      </c>
      <c r="D6" s="26">
        <v>2400</v>
      </c>
      <c r="F6" s="22">
        <v>44201</v>
      </c>
      <c r="G6" s="23" t="s">
        <v>27</v>
      </c>
      <c r="H6" s="24" t="s">
        <v>24</v>
      </c>
      <c r="I6" s="25">
        <v>450</v>
      </c>
    </row>
    <row r="7" spans="1:9" ht="19.5" thickBot="1" x14ac:dyDescent="0.3">
      <c r="A7" s="22">
        <v>44229</v>
      </c>
      <c r="B7" s="23" t="str">
        <f t="shared" si="0"/>
        <v>febrero</v>
      </c>
      <c r="C7" s="44" t="s">
        <v>0</v>
      </c>
      <c r="D7" s="26">
        <v>25000</v>
      </c>
      <c r="F7" s="22">
        <v>44228</v>
      </c>
      <c r="G7" s="23" t="str">
        <f>IF(F7="","",TEXT(F7,"MMMM"))</f>
        <v>febrero</v>
      </c>
      <c r="H7" s="24" t="s">
        <v>23</v>
      </c>
      <c r="I7" s="25">
        <v>12000</v>
      </c>
    </row>
    <row r="8" spans="1:9" ht="19.5" thickBot="1" x14ac:dyDescent="0.3">
      <c r="A8" s="22">
        <v>44233</v>
      </c>
      <c r="B8" s="23" t="str">
        <f t="shared" si="0"/>
        <v>febrero</v>
      </c>
      <c r="C8" s="44" t="s">
        <v>33</v>
      </c>
      <c r="D8" s="26">
        <v>120</v>
      </c>
      <c r="F8" s="22">
        <v>44231</v>
      </c>
      <c r="G8" s="23" t="str">
        <f t="shared" ref="G8:G61" si="1">IF(F8="","",TEXT(F8,"MMMM"))</f>
        <v>febrero</v>
      </c>
      <c r="H8" s="24" t="s">
        <v>29</v>
      </c>
      <c r="I8" s="25">
        <v>1000</v>
      </c>
    </row>
    <row r="9" spans="1:9" ht="19.5" thickBot="1" x14ac:dyDescent="0.3">
      <c r="A9" s="22">
        <v>44256</v>
      </c>
      <c r="B9" s="23" t="str">
        <f t="shared" si="0"/>
        <v>marzo</v>
      </c>
      <c r="C9" s="44" t="s">
        <v>0</v>
      </c>
      <c r="D9" s="26">
        <v>26500</v>
      </c>
      <c r="F9" s="22">
        <v>44231</v>
      </c>
      <c r="G9" s="23" t="str">
        <f t="shared" si="1"/>
        <v>febrero</v>
      </c>
      <c r="H9" s="24" t="s">
        <v>24</v>
      </c>
      <c r="I9" s="25">
        <v>3400</v>
      </c>
    </row>
    <row r="10" spans="1:9" ht="19.5" thickBot="1" x14ac:dyDescent="0.3">
      <c r="A10" s="22">
        <v>44262</v>
      </c>
      <c r="B10" s="23" t="str">
        <f t="shared" si="0"/>
        <v>marzo</v>
      </c>
      <c r="C10" s="44" t="s">
        <v>34</v>
      </c>
      <c r="D10" s="26">
        <v>670</v>
      </c>
      <c r="F10" s="22">
        <v>44232</v>
      </c>
      <c r="G10" s="23" t="str">
        <f t="shared" si="1"/>
        <v>febrero</v>
      </c>
      <c r="H10" s="24" t="s">
        <v>35</v>
      </c>
      <c r="I10" s="25">
        <v>34</v>
      </c>
    </row>
    <row r="11" spans="1:9" ht="19.5" thickBot="1" x14ac:dyDescent="0.3">
      <c r="A11" s="22">
        <v>44288</v>
      </c>
      <c r="B11" s="23" t="str">
        <f t="shared" si="0"/>
        <v>abril</v>
      </c>
      <c r="C11" s="44" t="s">
        <v>0</v>
      </c>
      <c r="D11" s="26">
        <v>26500</v>
      </c>
      <c r="F11" s="22">
        <v>44233</v>
      </c>
      <c r="G11" s="23" t="str">
        <f t="shared" si="1"/>
        <v>febrero</v>
      </c>
      <c r="H11" s="24" t="s">
        <v>36</v>
      </c>
      <c r="I11" s="25">
        <v>1200</v>
      </c>
    </row>
    <row r="12" spans="1:9" ht="19.5" thickBot="1" x14ac:dyDescent="0.3">
      <c r="A12" s="22">
        <v>44318</v>
      </c>
      <c r="B12" s="23" t="str">
        <f t="shared" si="0"/>
        <v>mayo</v>
      </c>
      <c r="C12" s="44" t="s">
        <v>0</v>
      </c>
      <c r="D12" s="26">
        <v>26500</v>
      </c>
      <c r="F12" s="22">
        <v>44234</v>
      </c>
      <c r="G12" s="23" t="str">
        <f t="shared" si="1"/>
        <v>febrero</v>
      </c>
      <c r="H12" s="24" t="s">
        <v>37</v>
      </c>
      <c r="I12" s="25">
        <v>120</v>
      </c>
    </row>
    <row r="13" spans="1:9" ht="19.5" thickBot="1" x14ac:dyDescent="0.3">
      <c r="A13" s="22">
        <v>44348</v>
      </c>
      <c r="B13" s="23" t="str">
        <f t="shared" si="0"/>
        <v>junio</v>
      </c>
      <c r="C13" s="44" t="s">
        <v>0</v>
      </c>
      <c r="D13" s="26">
        <v>26500</v>
      </c>
      <c r="F13" s="22">
        <v>44234</v>
      </c>
      <c r="G13" s="23" t="str">
        <f t="shared" si="1"/>
        <v>febrero</v>
      </c>
      <c r="H13" s="24" t="s">
        <v>38</v>
      </c>
      <c r="I13" s="25">
        <v>100</v>
      </c>
    </row>
    <row r="14" spans="1:9" ht="19.5" thickBot="1" x14ac:dyDescent="0.3">
      <c r="A14" s="22">
        <v>44362</v>
      </c>
      <c r="B14" s="23" t="str">
        <f t="shared" si="0"/>
        <v>junio</v>
      </c>
      <c r="C14" s="44" t="s">
        <v>39</v>
      </c>
      <c r="D14" s="26">
        <v>13250</v>
      </c>
      <c r="F14" s="22">
        <v>44256</v>
      </c>
      <c r="G14" s="23" t="str">
        <f t="shared" si="1"/>
        <v>marzo</v>
      </c>
      <c r="H14" s="24" t="s">
        <v>23</v>
      </c>
      <c r="I14" s="25">
        <v>12000</v>
      </c>
    </row>
    <row r="15" spans="1:9" ht="19.5" thickBot="1" x14ac:dyDescent="0.3">
      <c r="A15" s="22">
        <v>44378</v>
      </c>
      <c r="B15" s="23" t="str">
        <f t="shared" si="0"/>
        <v>julio</v>
      </c>
      <c r="C15" s="44" t="s">
        <v>0</v>
      </c>
      <c r="D15" s="26">
        <v>26500</v>
      </c>
      <c r="F15" s="22">
        <v>44257</v>
      </c>
      <c r="G15" s="23" t="str">
        <f t="shared" si="1"/>
        <v>marzo</v>
      </c>
      <c r="H15" s="24" t="s">
        <v>29</v>
      </c>
      <c r="I15" s="25">
        <v>1100</v>
      </c>
    </row>
    <row r="16" spans="1:9" ht="19.5" thickBot="1" x14ac:dyDescent="0.3">
      <c r="A16" s="45">
        <v>44409</v>
      </c>
      <c r="B16" s="46" t="str">
        <f t="shared" si="0"/>
        <v>agosto</v>
      </c>
      <c r="C16" s="44" t="s">
        <v>0</v>
      </c>
      <c r="D16" s="26">
        <v>26500</v>
      </c>
      <c r="F16" s="22">
        <v>44258</v>
      </c>
      <c r="G16" s="23" t="str">
        <f t="shared" si="1"/>
        <v>marzo</v>
      </c>
      <c r="H16" s="24" t="s">
        <v>31</v>
      </c>
      <c r="I16" s="25">
        <v>200</v>
      </c>
    </row>
    <row r="17" spans="1:9" ht="19.5" thickBot="1" x14ac:dyDescent="0.3">
      <c r="A17" s="22">
        <v>44440</v>
      </c>
      <c r="B17" s="23" t="str">
        <f t="shared" si="0"/>
        <v>septiembre</v>
      </c>
      <c r="C17" s="44" t="s">
        <v>0</v>
      </c>
      <c r="D17" s="26">
        <v>26500</v>
      </c>
      <c r="F17" s="22">
        <v>44259</v>
      </c>
      <c r="G17" s="23" t="str">
        <f t="shared" si="1"/>
        <v>marzo</v>
      </c>
      <c r="H17" s="24" t="s">
        <v>24</v>
      </c>
      <c r="I17" s="25">
        <v>450</v>
      </c>
    </row>
    <row r="18" spans="1:9" ht="19.5" thickBot="1" x14ac:dyDescent="0.3">
      <c r="A18" s="45">
        <v>44471</v>
      </c>
      <c r="B18" s="46" t="str">
        <f t="shared" si="0"/>
        <v>octubre</v>
      </c>
      <c r="C18" s="44" t="s">
        <v>0</v>
      </c>
      <c r="D18" s="26">
        <v>26500</v>
      </c>
      <c r="F18" s="22">
        <v>44287</v>
      </c>
      <c r="G18" s="23" t="str">
        <f t="shared" si="1"/>
        <v>abril</v>
      </c>
      <c r="H18" s="24" t="s">
        <v>23</v>
      </c>
      <c r="I18" s="25">
        <v>12000</v>
      </c>
    </row>
    <row r="19" spans="1:9" ht="19.5" thickBot="1" x14ac:dyDescent="0.3">
      <c r="A19" s="22">
        <v>44502</v>
      </c>
      <c r="B19" s="46" t="str">
        <f t="shared" si="0"/>
        <v>noviembre</v>
      </c>
      <c r="C19" s="44" t="s">
        <v>0</v>
      </c>
      <c r="D19" s="26">
        <v>26500</v>
      </c>
      <c r="F19" s="22">
        <v>44288</v>
      </c>
      <c r="G19" s="23" t="str">
        <f t="shared" si="1"/>
        <v>abril</v>
      </c>
      <c r="H19" s="24" t="s">
        <v>29</v>
      </c>
      <c r="I19" s="25">
        <v>1100</v>
      </c>
    </row>
    <row r="20" spans="1:9" ht="19.5" thickBot="1" x14ac:dyDescent="0.3">
      <c r="A20" s="45">
        <v>44533</v>
      </c>
      <c r="B20" s="46" t="str">
        <f t="shared" si="0"/>
        <v>diciembre</v>
      </c>
      <c r="C20" s="44" t="s">
        <v>0</v>
      </c>
      <c r="D20" s="26">
        <v>26500</v>
      </c>
      <c r="F20" s="22">
        <v>44289</v>
      </c>
      <c r="G20" s="23" t="str">
        <f t="shared" si="1"/>
        <v>abril</v>
      </c>
      <c r="H20" s="24" t="s">
        <v>40</v>
      </c>
      <c r="I20" s="25">
        <v>3500</v>
      </c>
    </row>
    <row r="21" spans="1:9" ht="19.5" thickBot="1" x14ac:dyDescent="0.3">
      <c r="A21" s="45">
        <v>44545</v>
      </c>
      <c r="B21" s="46" t="str">
        <f t="shared" si="0"/>
        <v>diciembre</v>
      </c>
      <c r="C21" s="44" t="s">
        <v>39</v>
      </c>
      <c r="D21" s="26">
        <v>13250</v>
      </c>
      <c r="F21" s="45">
        <v>44290</v>
      </c>
      <c r="G21" s="23" t="str">
        <f t="shared" si="1"/>
        <v>abril</v>
      </c>
      <c r="H21" s="47" t="s">
        <v>24</v>
      </c>
      <c r="I21" s="48">
        <v>450</v>
      </c>
    </row>
    <row r="22" spans="1:9" ht="19.5" thickBot="1" x14ac:dyDescent="0.3">
      <c r="F22" s="22">
        <v>44317</v>
      </c>
      <c r="G22" s="23" t="str">
        <f t="shared" si="1"/>
        <v>mayo</v>
      </c>
      <c r="H22" s="24" t="s">
        <v>23</v>
      </c>
      <c r="I22" s="25">
        <v>12000</v>
      </c>
    </row>
    <row r="23" spans="1:9" ht="19.5" thickBot="1" x14ac:dyDescent="0.3">
      <c r="F23" s="22">
        <v>44318</v>
      </c>
      <c r="G23" s="23" t="str">
        <f t="shared" si="1"/>
        <v>mayo</v>
      </c>
      <c r="H23" s="24" t="s">
        <v>29</v>
      </c>
      <c r="I23" s="25">
        <v>1100</v>
      </c>
    </row>
    <row r="24" spans="1:9" ht="19.5" thickBot="1" x14ac:dyDescent="0.3">
      <c r="F24" s="22">
        <v>44319</v>
      </c>
      <c r="G24" s="23" t="str">
        <f t="shared" si="1"/>
        <v>mayo</v>
      </c>
      <c r="H24" s="24" t="s">
        <v>41</v>
      </c>
      <c r="I24" s="25">
        <v>870</v>
      </c>
    </row>
    <row r="25" spans="1:9" ht="19.5" thickBot="1" x14ac:dyDescent="0.3">
      <c r="F25" s="22">
        <v>44320</v>
      </c>
      <c r="G25" s="23" t="str">
        <f t="shared" si="1"/>
        <v>mayo</v>
      </c>
      <c r="H25" s="47" t="s">
        <v>24</v>
      </c>
      <c r="I25" s="48">
        <v>1200</v>
      </c>
    </row>
    <row r="26" spans="1:9" ht="19.5" thickBot="1" x14ac:dyDescent="0.3">
      <c r="F26" s="22">
        <v>44348</v>
      </c>
      <c r="G26" s="23" t="str">
        <f t="shared" si="1"/>
        <v>junio</v>
      </c>
      <c r="H26" s="24" t="s">
        <v>23</v>
      </c>
      <c r="I26" s="25">
        <v>12000</v>
      </c>
    </row>
    <row r="27" spans="1:9" ht="19.5" thickBot="1" x14ac:dyDescent="0.3">
      <c r="F27" s="22">
        <v>44349</v>
      </c>
      <c r="G27" s="23" t="str">
        <f t="shared" si="1"/>
        <v>junio</v>
      </c>
      <c r="H27" s="24" t="s">
        <v>29</v>
      </c>
      <c r="I27" s="25">
        <v>1100</v>
      </c>
    </row>
    <row r="28" spans="1:9" ht="19.5" thickBot="1" x14ac:dyDescent="0.3">
      <c r="F28" s="22">
        <v>44350</v>
      </c>
      <c r="G28" s="23" t="str">
        <f t="shared" si="1"/>
        <v>junio</v>
      </c>
      <c r="H28" s="24" t="s">
        <v>31</v>
      </c>
      <c r="I28" s="25">
        <v>200</v>
      </c>
    </row>
    <row r="29" spans="1:9" ht="19.5" thickBot="1" x14ac:dyDescent="0.3">
      <c r="F29" s="22">
        <v>44351</v>
      </c>
      <c r="G29" s="23" t="str">
        <f t="shared" si="1"/>
        <v>junio</v>
      </c>
      <c r="H29" s="24" t="s">
        <v>36</v>
      </c>
      <c r="I29" s="25">
        <v>450</v>
      </c>
    </row>
    <row r="30" spans="1:9" ht="19.5" thickBot="1" x14ac:dyDescent="0.3">
      <c r="F30" s="22">
        <v>44352</v>
      </c>
      <c r="G30" s="23" t="str">
        <f t="shared" si="1"/>
        <v>junio</v>
      </c>
      <c r="H30" s="24" t="s">
        <v>42</v>
      </c>
      <c r="I30" s="25">
        <v>5400</v>
      </c>
    </row>
    <row r="31" spans="1:9" ht="19.5" thickBot="1" x14ac:dyDescent="0.3">
      <c r="F31" s="22">
        <v>44353</v>
      </c>
      <c r="G31" s="23" t="str">
        <f t="shared" si="1"/>
        <v>junio</v>
      </c>
      <c r="H31" s="24" t="s">
        <v>37</v>
      </c>
      <c r="I31" s="25">
        <v>100</v>
      </c>
    </row>
    <row r="32" spans="1:9" ht="19.5" thickBot="1" x14ac:dyDescent="0.3">
      <c r="F32" s="22">
        <v>44354</v>
      </c>
      <c r="G32" s="23" t="str">
        <f t="shared" si="1"/>
        <v>junio</v>
      </c>
      <c r="H32" s="24" t="s">
        <v>38</v>
      </c>
      <c r="I32" s="25">
        <v>200</v>
      </c>
    </row>
    <row r="33" spans="6:9" ht="19.5" thickBot="1" x14ac:dyDescent="0.3">
      <c r="F33" s="22">
        <v>44355</v>
      </c>
      <c r="G33" s="23" t="str">
        <f t="shared" si="1"/>
        <v>junio</v>
      </c>
      <c r="H33" s="24" t="s">
        <v>24</v>
      </c>
      <c r="I33" s="25">
        <v>1000</v>
      </c>
    </row>
    <row r="34" spans="6:9" ht="19.5" thickBot="1" x14ac:dyDescent="0.3">
      <c r="F34" s="22">
        <v>44378</v>
      </c>
      <c r="G34" s="23" t="str">
        <f t="shared" si="1"/>
        <v>julio</v>
      </c>
      <c r="H34" s="24" t="s">
        <v>23</v>
      </c>
      <c r="I34" s="25">
        <v>12000</v>
      </c>
    </row>
    <row r="35" spans="6:9" ht="19.5" thickBot="1" x14ac:dyDescent="0.3">
      <c r="F35" s="22">
        <v>44379</v>
      </c>
      <c r="G35" s="23" t="str">
        <f t="shared" si="1"/>
        <v>julio</v>
      </c>
      <c r="H35" s="24" t="s">
        <v>29</v>
      </c>
      <c r="I35" s="25">
        <v>1100</v>
      </c>
    </row>
    <row r="36" spans="6:9" ht="19.5" thickBot="1" x14ac:dyDescent="0.3">
      <c r="F36" s="22">
        <v>44380</v>
      </c>
      <c r="G36" s="23" t="str">
        <f t="shared" si="1"/>
        <v>julio</v>
      </c>
      <c r="H36" s="24" t="s">
        <v>31</v>
      </c>
      <c r="I36" s="25">
        <v>200</v>
      </c>
    </row>
    <row r="37" spans="6:9" ht="19.5" thickBot="1" x14ac:dyDescent="0.3">
      <c r="F37" s="22">
        <v>44381</v>
      </c>
      <c r="G37" s="23" t="str">
        <f t="shared" si="1"/>
        <v>julio</v>
      </c>
      <c r="H37" s="24" t="s">
        <v>24</v>
      </c>
      <c r="I37" s="25">
        <v>450</v>
      </c>
    </row>
    <row r="38" spans="6:9" ht="19.5" thickBot="1" x14ac:dyDescent="0.3">
      <c r="F38" s="49">
        <v>44410</v>
      </c>
      <c r="G38" s="23" t="str">
        <f t="shared" si="1"/>
        <v>agosto</v>
      </c>
      <c r="H38" s="24" t="s">
        <v>23</v>
      </c>
      <c r="I38" s="25">
        <v>12000</v>
      </c>
    </row>
    <row r="39" spans="6:9" ht="19.5" thickBot="1" x14ac:dyDescent="0.3">
      <c r="F39" s="49">
        <v>44411</v>
      </c>
      <c r="G39" s="23" t="str">
        <f t="shared" si="1"/>
        <v>agosto</v>
      </c>
      <c r="H39" s="24" t="s">
        <v>29</v>
      </c>
      <c r="I39" s="25">
        <v>1100</v>
      </c>
    </row>
    <row r="40" spans="6:9" ht="19.5" thickBot="1" x14ac:dyDescent="0.3">
      <c r="F40" s="49">
        <v>44412</v>
      </c>
      <c r="G40" s="23" t="str">
        <f t="shared" si="1"/>
        <v>agosto</v>
      </c>
      <c r="H40" s="24" t="s">
        <v>43</v>
      </c>
      <c r="I40" s="25">
        <v>430</v>
      </c>
    </row>
    <row r="41" spans="6:9" ht="19.5" thickBot="1" x14ac:dyDescent="0.3">
      <c r="F41" s="49">
        <v>44413</v>
      </c>
      <c r="G41" s="23" t="str">
        <f t="shared" si="1"/>
        <v>agosto</v>
      </c>
      <c r="H41" s="24" t="s">
        <v>44</v>
      </c>
      <c r="I41" s="25">
        <v>120</v>
      </c>
    </row>
    <row r="42" spans="6:9" ht="19.5" thickBot="1" x14ac:dyDescent="0.3">
      <c r="F42" s="49">
        <v>44414</v>
      </c>
      <c r="G42" s="23" t="str">
        <f t="shared" si="1"/>
        <v>agosto</v>
      </c>
      <c r="H42" s="24" t="s">
        <v>45</v>
      </c>
      <c r="I42" s="25">
        <v>90</v>
      </c>
    </row>
    <row r="43" spans="6:9" ht="19.5" thickBot="1" x14ac:dyDescent="0.3">
      <c r="F43" s="49">
        <v>44414</v>
      </c>
      <c r="G43" s="23" t="str">
        <f t="shared" si="1"/>
        <v>agosto</v>
      </c>
      <c r="H43" s="24" t="s">
        <v>31</v>
      </c>
      <c r="I43" s="25">
        <v>200</v>
      </c>
    </row>
    <row r="44" spans="6:9" ht="19.5" thickBot="1" x14ac:dyDescent="0.3">
      <c r="F44" s="49">
        <v>44414</v>
      </c>
      <c r="G44" s="23" t="str">
        <f t="shared" si="1"/>
        <v>agosto</v>
      </c>
      <c r="H44" s="24" t="s">
        <v>24</v>
      </c>
      <c r="I44" s="25">
        <v>450</v>
      </c>
    </row>
    <row r="45" spans="6:9" ht="19.5" thickBot="1" x14ac:dyDescent="0.3">
      <c r="F45" s="49">
        <v>44442</v>
      </c>
      <c r="G45" s="23" t="str">
        <f t="shared" si="1"/>
        <v>septiembre</v>
      </c>
      <c r="H45" s="24" t="s">
        <v>23</v>
      </c>
      <c r="I45" s="25">
        <v>14500</v>
      </c>
    </row>
    <row r="46" spans="6:9" ht="19.5" thickBot="1" x14ac:dyDescent="0.3">
      <c r="F46" s="49">
        <v>44442</v>
      </c>
      <c r="G46" s="23" t="str">
        <f t="shared" si="1"/>
        <v>septiembre</v>
      </c>
      <c r="H46" s="24" t="s">
        <v>29</v>
      </c>
      <c r="I46" s="25">
        <v>1500</v>
      </c>
    </row>
    <row r="47" spans="6:9" ht="19.5" thickBot="1" x14ac:dyDescent="0.3">
      <c r="F47" s="49">
        <v>44454</v>
      </c>
      <c r="G47" s="23" t="str">
        <f t="shared" si="1"/>
        <v>septiembre</v>
      </c>
      <c r="H47" s="24" t="s">
        <v>31</v>
      </c>
      <c r="I47" s="25">
        <v>200</v>
      </c>
    </row>
    <row r="48" spans="6:9" ht="19.5" thickBot="1" x14ac:dyDescent="0.3">
      <c r="F48" s="49">
        <v>44455</v>
      </c>
      <c r="G48" s="23" t="str">
        <f t="shared" si="1"/>
        <v>septiembre</v>
      </c>
      <c r="H48" s="24" t="s">
        <v>24</v>
      </c>
      <c r="I48" s="25">
        <v>450</v>
      </c>
    </row>
    <row r="49" spans="6:9" ht="19.5" thickBot="1" x14ac:dyDescent="0.3">
      <c r="F49" s="49">
        <v>44455</v>
      </c>
      <c r="G49" s="23" t="str">
        <f t="shared" si="1"/>
        <v>septiembre</v>
      </c>
      <c r="H49" s="24" t="s">
        <v>46</v>
      </c>
      <c r="I49" s="25">
        <v>32000</v>
      </c>
    </row>
    <row r="50" spans="6:9" ht="19.5" thickBot="1" x14ac:dyDescent="0.3">
      <c r="F50" s="49">
        <v>44472</v>
      </c>
      <c r="G50" s="23" t="str">
        <f t="shared" si="1"/>
        <v>octubre</v>
      </c>
      <c r="H50" s="24" t="s">
        <v>23</v>
      </c>
      <c r="I50" s="25">
        <v>14500</v>
      </c>
    </row>
    <row r="51" spans="6:9" ht="19.5" thickBot="1" x14ac:dyDescent="0.3">
      <c r="F51" s="49">
        <v>44473</v>
      </c>
      <c r="G51" s="23" t="str">
        <f t="shared" si="1"/>
        <v>octubre</v>
      </c>
      <c r="H51" s="24" t="s">
        <v>29</v>
      </c>
      <c r="I51" s="25">
        <v>1500</v>
      </c>
    </row>
    <row r="52" spans="6:9" ht="19.5" thickBot="1" x14ac:dyDescent="0.3">
      <c r="F52" s="49">
        <v>44474</v>
      </c>
      <c r="G52" s="23" t="str">
        <f t="shared" si="1"/>
        <v>octubre</v>
      </c>
      <c r="H52" s="24" t="s">
        <v>31</v>
      </c>
      <c r="I52" s="25">
        <v>200</v>
      </c>
    </row>
    <row r="53" spans="6:9" ht="19.5" thickBot="1" x14ac:dyDescent="0.3">
      <c r="F53" s="49">
        <v>44475</v>
      </c>
      <c r="G53" s="23" t="str">
        <f t="shared" si="1"/>
        <v>octubre</v>
      </c>
      <c r="H53" s="24" t="s">
        <v>24</v>
      </c>
      <c r="I53" s="25">
        <v>450</v>
      </c>
    </row>
    <row r="54" spans="6:9" ht="19.5" thickBot="1" x14ac:dyDescent="0.3">
      <c r="F54" s="49">
        <v>44503</v>
      </c>
      <c r="G54" s="23" t="str">
        <f t="shared" si="1"/>
        <v>noviembre</v>
      </c>
      <c r="H54" s="24" t="s">
        <v>23</v>
      </c>
      <c r="I54" s="25">
        <v>14500</v>
      </c>
    </row>
    <row r="55" spans="6:9" ht="19.5" thickBot="1" x14ac:dyDescent="0.3">
      <c r="F55" s="49">
        <v>44504</v>
      </c>
      <c r="G55" s="23" t="str">
        <f t="shared" si="1"/>
        <v>noviembre</v>
      </c>
      <c r="H55" s="47" t="s">
        <v>29</v>
      </c>
      <c r="I55" s="25">
        <v>1500</v>
      </c>
    </row>
    <row r="56" spans="6:9" ht="19.5" thickBot="1" x14ac:dyDescent="0.3">
      <c r="F56" s="49">
        <v>44505</v>
      </c>
      <c r="G56" s="23" t="str">
        <f t="shared" si="1"/>
        <v>noviembre</v>
      </c>
      <c r="H56" s="24" t="s">
        <v>37</v>
      </c>
      <c r="I56" s="25">
        <v>200</v>
      </c>
    </row>
    <row r="57" spans="6:9" ht="19.5" thickBot="1" x14ac:dyDescent="0.3">
      <c r="F57" s="49">
        <v>44506</v>
      </c>
      <c r="G57" s="23" t="str">
        <f t="shared" si="1"/>
        <v>noviembre</v>
      </c>
      <c r="H57" s="24" t="s">
        <v>24</v>
      </c>
      <c r="I57" s="25">
        <v>450</v>
      </c>
    </row>
    <row r="58" spans="6:9" ht="19.5" thickBot="1" x14ac:dyDescent="0.3">
      <c r="F58" s="49">
        <v>44531</v>
      </c>
      <c r="G58" s="23" t="str">
        <f t="shared" si="1"/>
        <v>diciembre</v>
      </c>
      <c r="H58" s="24" t="s">
        <v>23</v>
      </c>
      <c r="I58" s="25">
        <v>14500</v>
      </c>
    </row>
    <row r="59" spans="6:9" ht="19.5" thickBot="1" x14ac:dyDescent="0.3">
      <c r="F59" s="49">
        <v>44532</v>
      </c>
      <c r="G59" s="23" t="str">
        <f t="shared" si="1"/>
        <v>diciembre</v>
      </c>
      <c r="H59" s="24" t="s">
        <v>29</v>
      </c>
      <c r="I59" s="25">
        <v>1500</v>
      </c>
    </row>
    <row r="60" spans="6:9" ht="19.5" thickBot="1" x14ac:dyDescent="0.3">
      <c r="F60" s="49">
        <v>44545</v>
      </c>
      <c r="G60" s="23" t="str">
        <f t="shared" si="1"/>
        <v>diciembre</v>
      </c>
      <c r="H60" s="50" t="s">
        <v>47</v>
      </c>
      <c r="I60" s="51">
        <v>5600</v>
      </c>
    </row>
    <row r="61" spans="6:9" ht="19.5" thickBot="1" x14ac:dyDescent="0.3">
      <c r="F61" s="49">
        <v>44546</v>
      </c>
      <c r="G61" s="23" t="str">
        <f t="shared" si="1"/>
        <v>diciembre</v>
      </c>
      <c r="H61" s="50" t="s">
        <v>48</v>
      </c>
      <c r="I61" s="51">
        <v>8900</v>
      </c>
    </row>
    <row r="67" spans="6:9" x14ac:dyDescent="0.25">
      <c r="F67" s="52">
        <v>44197</v>
      </c>
      <c r="G67" s="53" t="s">
        <v>27</v>
      </c>
      <c r="H67" s="53" t="s">
        <v>23</v>
      </c>
      <c r="I67" s="54">
        <v>12000</v>
      </c>
    </row>
    <row r="68" spans="6:9" x14ac:dyDescent="0.25">
      <c r="F68" s="52">
        <v>44199</v>
      </c>
      <c r="G68" s="53" t="s">
        <v>27</v>
      </c>
      <c r="H68" s="53" t="s">
        <v>29</v>
      </c>
      <c r="I68" s="54">
        <v>1100</v>
      </c>
    </row>
  </sheetData>
  <pageMargins left="0.7" right="0.7" top="0.75" bottom="0.75" header="0.3" footer="0.3"/>
  <pageSetup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3"/>
  <sheetViews>
    <sheetView showGridLines="0" topLeftCell="A13" zoomScale="90" zoomScaleNormal="90" workbookViewId="0">
      <selection activeCell="S5" sqref="S5"/>
    </sheetView>
  </sheetViews>
  <sheetFormatPr baseColWidth="10" defaultRowHeight="15" x14ac:dyDescent="0.25"/>
  <cols>
    <col min="1" max="1" width="3.85546875" customWidth="1"/>
    <col min="2" max="2" width="13.42578125" customWidth="1"/>
    <col min="3" max="3" width="17.7109375" hidden="1" customWidth="1"/>
    <col min="4" max="4" width="15.5703125" hidden="1" customWidth="1"/>
    <col min="5" max="5" width="17" hidden="1" customWidth="1"/>
    <col min="6" max="6" width="16.140625" bestFit="1" customWidth="1"/>
    <col min="7" max="7" width="15.5703125" bestFit="1" customWidth="1"/>
    <col min="8" max="8" width="16.5703125" bestFit="1" customWidth="1"/>
    <col min="9" max="12" width="14.85546875" hidden="1" customWidth="1"/>
    <col min="13" max="13" width="13.85546875" hidden="1" customWidth="1"/>
    <col min="14" max="14" width="14.85546875" hidden="1" customWidth="1"/>
  </cols>
  <sheetData>
    <row r="2" spans="2:14" ht="54.95" customHeight="1" x14ac:dyDescent="0.25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5" spans="2:14" ht="21" x14ac:dyDescent="0.25">
      <c r="B5" s="126" t="s">
        <v>3</v>
      </c>
      <c r="C5" s="126"/>
      <c r="D5" s="126"/>
      <c r="E5" s="126"/>
      <c r="F5" s="126"/>
      <c r="G5" s="32"/>
      <c r="H5" s="32"/>
      <c r="I5" s="32"/>
      <c r="J5" s="32"/>
      <c r="K5" s="32"/>
      <c r="L5" s="32"/>
      <c r="M5" s="32"/>
      <c r="N5" s="32"/>
    </row>
    <row r="7" spans="2:14" ht="18" thickBot="1" x14ac:dyDescent="0.3">
      <c r="C7" s="75" t="s">
        <v>10</v>
      </c>
      <c r="D7" s="75" t="s">
        <v>11</v>
      </c>
      <c r="E7" s="75" t="s">
        <v>12</v>
      </c>
      <c r="F7" s="75" t="s">
        <v>13</v>
      </c>
      <c r="G7" s="75" t="s">
        <v>14</v>
      </c>
      <c r="H7" s="75" t="s">
        <v>15</v>
      </c>
      <c r="I7" s="75" t="s">
        <v>16</v>
      </c>
      <c r="J7" s="75" t="s">
        <v>17</v>
      </c>
      <c r="K7" s="75" t="s">
        <v>18</v>
      </c>
      <c r="L7" s="75" t="s">
        <v>19</v>
      </c>
      <c r="M7" s="75" t="s">
        <v>20</v>
      </c>
      <c r="N7" s="75" t="s">
        <v>21</v>
      </c>
    </row>
    <row r="8" spans="2:14" ht="19.5" thickBot="1" x14ac:dyDescent="0.35">
      <c r="B8" s="33" t="s">
        <v>1</v>
      </c>
      <c r="C8" s="38">
        <f>SUMIF(Ingresos[[MES]:[MES]],'Reporte Trimestral'!C7,Ingresos[[MONTO]:[MONTO]])</f>
        <v>29852.179999999997</v>
      </c>
      <c r="D8" s="38">
        <f>SUMIF(Ingresos[[MES]:[MES]],'Reporte Trimestral'!D7,Ingresos[[MONTO]:[MONTO]])</f>
        <v>8179.74</v>
      </c>
      <c r="E8" s="38">
        <f>SUMIF(Ingresos[[MES]:[MES]],'Reporte Trimestral'!E7,Ingresos[[MONTO]:[MONTO]])</f>
        <v>14967.919999999998</v>
      </c>
      <c r="F8" s="38">
        <f>SUMIF(Ingresos[[MES]:[MES]],'Reporte Trimestral'!F7,Ingresos[[MONTO]:[MONTO]])</f>
        <v>8212.92</v>
      </c>
      <c r="G8" s="38">
        <f>SUMIF(Ingresos[[MES]:[MES]],'Reporte Trimestral'!G7,Ingresos[[MONTO]:[MONTO]])</f>
        <v>5217.5600000000004</v>
      </c>
      <c r="H8" s="38">
        <f>SUMIF(Ingresos[[MES]:[MES]],'Reporte Trimestral'!H7,Ingresos[[MONTO]:[MONTO]])</f>
        <v>11208.290000000003</v>
      </c>
      <c r="I8" s="38">
        <f>SUMIF(Ingresos[[MES]:[MES]],'Reporte Trimestral'!I7,Ingresos[[MONTO]:[MONTO]])</f>
        <v>0</v>
      </c>
      <c r="J8" s="38">
        <f>SUMIF(Ingresos[[MES]:[MES]],'Reporte Trimestral'!J7,Ingresos[[MONTO]:[MONTO]])</f>
        <v>0</v>
      </c>
      <c r="K8" s="38">
        <f>SUMIF(Ingresos[[MES]:[MES]],'Reporte Trimestral'!K7,Ingresos[[MONTO]:[MONTO]])</f>
        <v>0</v>
      </c>
      <c r="L8" s="38">
        <f>SUMIF(Ingresos[[MES]:[MES]],'Reporte Trimestral'!L7,Ingresos[[MONTO]:[MONTO]])</f>
        <v>0</v>
      </c>
      <c r="M8" s="38">
        <f>SUMIF(Ingresos[[MES]:[MES]],'Reporte Trimestral'!M7,Ingresos[[MONTO]:[MONTO]])</f>
        <v>0</v>
      </c>
      <c r="N8" s="38">
        <f>SUMIF(Ingresos[[MES]:[MES]],'Reporte Trimestral'!N7,Ingresos[[MONTO]:[MONTO]])</f>
        <v>0</v>
      </c>
    </row>
    <row r="9" spans="2:14" ht="19.5" hidden="1" thickBot="1" x14ac:dyDescent="0.35">
      <c r="B9" s="34" t="s">
        <v>2</v>
      </c>
      <c r="C9" s="55">
        <f>SUMIF('Detalle Ingresos'!$I$8:$I$38,'Reporte Trimestral'!C7,'Detalle Ingresos'!$K$8:$K$38)</f>
        <v>0</v>
      </c>
      <c r="D9" s="55">
        <f>SUMIF('Detalle Ingresos'!$I$8:$I$38,'Reporte Trimestral'!D7,'Detalle Ingresos'!$K$8:$K$38)</f>
        <v>0</v>
      </c>
      <c r="E9" s="55">
        <f>SUMIF('Detalle Ingresos'!$I$8:$I$38,'Reporte Trimestral'!E7,'Detalle Ingresos'!$K$8:$K$38)</f>
        <v>0</v>
      </c>
      <c r="F9" s="55">
        <f>SUMIF('Detalle Ingresos'!$I$8:$I$38,'Reporte Trimestral'!F7,'Detalle Ingresos'!$K$8:$K$38)</f>
        <v>0</v>
      </c>
      <c r="G9" s="55">
        <f>SUMIF('Detalle Ingresos'!$I$8:$I$38,'Reporte Trimestral'!G7,'Detalle Ingresos'!$K$8:$K$38)</f>
        <v>0</v>
      </c>
      <c r="H9" s="55">
        <f>SUMIF('Detalle Ingresos'!$I$8:$I$38,'Reporte Trimestral'!H7,'Detalle Ingresos'!$K$8:$K$38)</f>
        <v>0</v>
      </c>
      <c r="I9" s="55">
        <f>SUMIF('Detalle Ingresos'!$I$8:$I$38,'Reporte Trimestral'!I7,'Detalle Ingresos'!$K$8:$K$38)</f>
        <v>0</v>
      </c>
      <c r="J9" s="55">
        <f>SUMIF('Detalle Ingresos'!$I$8:$I$38,'Reporte Trimestral'!J7,'Detalle Ingresos'!$K$8:$K$38)</f>
        <v>0</v>
      </c>
      <c r="K9" s="55">
        <f>SUMIF('Detalle Ingresos'!$I$8:$I$38,'Reporte Trimestral'!K7,'Detalle Ingresos'!$K$8:$K$38)</f>
        <v>0</v>
      </c>
      <c r="L9" s="55">
        <f>SUMIF('Detalle Ingresos'!$I$8:$I$38,'Reporte Trimestral'!L7,'Detalle Ingresos'!$K$8:$K$38)</f>
        <v>0</v>
      </c>
      <c r="M9" s="55">
        <f>SUMIF('Detalle Ingresos'!$I$8:$I$38,'Reporte Trimestral'!M7,'Detalle Ingresos'!$K$8:$K$38)</f>
        <v>0</v>
      </c>
      <c r="N9" s="55">
        <f>SUMIF('Detalle Ingresos'!$I$8:$I$38,'Reporte Trimestral'!N7,'Detalle Ingresos'!$K$8:$K$38)</f>
        <v>0</v>
      </c>
    </row>
    <row r="10" spans="2:14" ht="8.25" customHeight="1" thickBot="1" x14ac:dyDescent="0.3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2:14" ht="32.25" thickBot="1" x14ac:dyDescent="0.3">
      <c r="B11" s="43" t="s">
        <v>26</v>
      </c>
      <c r="C11" s="38">
        <f>C8-C9</f>
        <v>29852.179999999997</v>
      </c>
      <c r="D11" s="38">
        <f t="shared" ref="D11:N11" si="0">D8-D9</f>
        <v>8179.74</v>
      </c>
      <c r="E11" s="38">
        <f t="shared" si="0"/>
        <v>14967.919999999998</v>
      </c>
      <c r="F11" s="38">
        <f t="shared" si="0"/>
        <v>8212.92</v>
      </c>
      <c r="G11" s="38">
        <f t="shared" si="0"/>
        <v>5217.5600000000004</v>
      </c>
      <c r="H11" s="38">
        <f t="shared" si="0"/>
        <v>11208.290000000003</v>
      </c>
      <c r="I11" s="38">
        <f t="shared" si="0"/>
        <v>0</v>
      </c>
      <c r="J11" s="38">
        <f t="shared" si="0"/>
        <v>0</v>
      </c>
      <c r="K11" s="38">
        <f t="shared" si="0"/>
        <v>0</v>
      </c>
      <c r="L11" s="38">
        <f t="shared" si="0"/>
        <v>0</v>
      </c>
      <c r="M11" s="38">
        <f t="shared" si="0"/>
        <v>0</v>
      </c>
      <c r="N11" s="38">
        <f t="shared" si="0"/>
        <v>0</v>
      </c>
    </row>
    <row r="12" spans="2:14" ht="15.75" thickBot="1" x14ac:dyDescent="0.3"/>
    <row r="13" spans="2:14" ht="32.25" thickBot="1" x14ac:dyDescent="0.3">
      <c r="B13" s="43" t="s">
        <v>25</v>
      </c>
      <c r="C13" s="38">
        <f>C11</f>
        <v>29852.179999999997</v>
      </c>
      <c r="D13" s="38">
        <f>C13+D11</f>
        <v>38031.919999999998</v>
      </c>
      <c r="E13" s="38">
        <f t="shared" ref="E13:N13" si="1">D13+E11</f>
        <v>52999.839999999997</v>
      </c>
      <c r="F13" s="38">
        <f t="shared" si="1"/>
        <v>61212.759999999995</v>
      </c>
      <c r="G13" s="38">
        <f t="shared" si="1"/>
        <v>66430.319999999992</v>
      </c>
      <c r="H13" s="38">
        <f t="shared" si="1"/>
        <v>77638.61</v>
      </c>
      <c r="I13" s="38">
        <f t="shared" si="1"/>
        <v>77638.61</v>
      </c>
      <c r="J13" s="38">
        <f t="shared" si="1"/>
        <v>77638.61</v>
      </c>
      <c r="K13" s="38">
        <f t="shared" si="1"/>
        <v>77638.61</v>
      </c>
      <c r="L13" s="38">
        <f t="shared" si="1"/>
        <v>77638.61</v>
      </c>
      <c r="M13" s="38">
        <f t="shared" si="1"/>
        <v>77638.61</v>
      </c>
      <c r="N13" s="38">
        <f t="shared" si="1"/>
        <v>77638.61</v>
      </c>
    </row>
  </sheetData>
  <mergeCells count="1">
    <mergeCell ref="B5:F5"/>
  </mergeCells>
  <pageMargins left="0.7" right="0.7" top="0.75" bottom="0.75" header="0.3" footer="0.3"/>
  <pageSetup scale="5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C7982888-7AC2-4E1A-9EB7-F4CA3F46FF7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C11:N11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- AYUDA -</vt:lpstr>
      <vt:lpstr>Tabla de Ingresos</vt:lpstr>
      <vt:lpstr>Ingresos JN</vt:lpstr>
      <vt:lpstr>Detalle Ingresos</vt:lpstr>
      <vt:lpstr>Auxiliar</vt:lpstr>
      <vt:lpstr>Reporte Trimestral</vt:lpstr>
      <vt:lpstr>'Ingresos JN'!Títulos_a_imprimir</vt:lpstr>
      <vt:lpstr>'Tabla de Ingresos'!Títulos_a_imprimir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Planilla Excel</dc:creator>
  <cp:lastModifiedBy>User</cp:lastModifiedBy>
  <cp:lastPrinted>2022-07-04T22:25:03Z</cp:lastPrinted>
  <dcterms:created xsi:type="dcterms:W3CDTF">2008-02-16T21:29:09Z</dcterms:created>
  <dcterms:modified xsi:type="dcterms:W3CDTF">2022-07-22T20:51:18Z</dcterms:modified>
</cp:coreProperties>
</file>