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340"/>
  </bookViews>
  <sheets>
    <sheet name="Presupuesto Fase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F50" i="1"/>
  <c r="D15" i="1" l="1"/>
  <c r="D12" i="1"/>
  <c r="H6" i="1"/>
  <c r="C83" i="1" l="1"/>
  <c r="C58" i="1"/>
  <c r="C56" i="1"/>
  <c r="C50" i="1"/>
  <c r="H28" i="1"/>
  <c r="C57" i="1"/>
  <c r="C55" i="1"/>
  <c r="D20" i="1"/>
  <c r="N21" i="1"/>
  <c r="K22" i="1"/>
  <c r="K21" i="1"/>
  <c r="H27" i="1"/>
  <c r="H22" i="1"/>
  <c r="H23" i="1"/>
  <c r="H24" i="1"/>
  <c r="H25" i="1"/>
  <c r="H26" i="1"/>
  <c r="H29" i="1"/>
  <c r="H30" i="1"/>
  <c r="H31" i="1"/>
  <c r="H32" i="1"/>
  <c r="H21" i="1"/>
  <c r="D26" i="1"/>
  <c r="D16" i="1"/>
  <c r="D30" i="1"/>
  <c r="D31" i="1"/>
  <c r="D32" i="1"/>
  <c r="D21" i="1"/>
  <c r="D22" i="1"/>
  <c r="D23" i="1"/>
  <c r="D24" i="1"/>
  <c r="D25" i="1"/>
  <c r="D29" i="1"/>
  <c r="D3" i="1"/>
  <c r="D4" i="1"/>
  <c r="D5" i="1"/>
  <c r="D7" i="1"/>
  <c r="H7" i="1" s="1"/>
  <c r="D8" i="1"/>
  <c r="H8" i="1" s="1"/>
  <c r="D9" i="1"/>
  <c r="D10" i="1"/>
  <c r="D11" i="1"/>
  <c r="D13" i="1"/>
  <c r="D14" i="1"/>
  <c r="D17" i="1" l="1"/>
  <c r="C64" i="1" s="1"/>
  <c r="H5" i="1"/>
  <c r="H9" i="1"/>
  <c r="D33" i="1"/>
  <c r="C60" i="1"/>
  <c r="C63" i="1" s="1"/>
  <c r="C65" i="1" l="1"/>
  <c r="H10" i="1"/>
</calcChain>
</file>

<file path=xl/sharedStrings.xml><?xml version="1.0" encoding="utf-8"?>
<sst xmlns="http://schemas.openxmlformats.org/spreadsheetml/2006/main" count="159" uniqueCount="107">
  <si>
    <t>Cantidad</t>
  </si>
  <si>
    <t>Descripcion</t>
  </si>
  <si>
    <t>P.U</t>
  </si>
  <si>
    <t>P. TOTAL</t>
  </si>
  <si>
    <t>Galones de Alcoho gel</t>
  </si>
  <si>
    <t>trajes especiales</t>
  </si>
  <si>
    <t>Bombas fumigadores</t>
  </si>
  <si>
    <t>Caja de Guante Latex</t>
  </si>
  <si>
    <t>Mascarilla 101</t>
  </si>
  <si>
    <t>Granos basicos</t>
  </si>
  <si>
    <t>QQ de azucar</t>
  </si>
  <si>
    <t>Proveedor</t>
  </si>
  <si>
    <t>QQ de sal</t>
  </si>
  <si>
    <t>Papel Higienico  250h 12x4r</t>
  </si>
  <si>
    <t>C. IMBERTON, S.A DE C.V</t>
  </si>
  <si>
    <t>Pares de Botas antideslizantes</t>
  </si>
  <si>
    <t>pares de guantes largos</t>
  </si>
  <si>
    <t xml:space="preserve">lentes protectores </t>
  </si>
  <si>
    <t>mascarillas especiales</t>
  </si>
  <si>
    <t>Bomba stihll</t>
  </si>
  <si>
    <t xml:space="preserve"> </t>
  </si>
  <si>
    <t>hidrolavadora STIHL RE130</t>
  </si>
  <si>
    <t xml:space="preserve">QQ  de frijol de seda </t>
  </si>
  <si>
    <t xml:space="preserve">QQ de arroz blanco </t>
  </si>
  <si>
    <t>Oscar Eduarco Martinez</t>
  </si>
  <si>
    <t>INGENIO EL ANGEL, S.A DE C.V</t>
  </si>
  <si>
    <t>fardos Espaguetis  x 60 u de 200 grs</t>
  </si>
  <si>
    <t xml:space="preserve">Distribuidora de alimentos basicos,s.a de c.v </t>
  </si>
  <si>
    <t>Caja de aceite  de 750 ML x20</t>
  </si>
  <si>
    <t>Harina de maiz x 2 libras</t>
  </si>
  <si>
    <t>Frijol rojo</t>
  </si>
  <si>
    <t>frijol de seda</t>
  </si>
  <si>
    <t>Jose Roberto Hernandez Galdamez</t>
  </si>
  <si>
    <t>Arroz</t>
  </si>
  <si>
    <t>Producto</t>
  </si>
  <si>
    <t>p. Total</t>
  </si>
  <si>
    <t>P. U</t>
  </si>
  <si>
    <t>FIKATELI,S.A DE .CV</t>
  </si>
  <si>
    <t>Recomendable</t>
  </si>
  <si>
    <t>qq de Azucar</t>
  </si>
  <si>
    <t>qq de arroz blanco</t>
  </si>
  <si>
    <t>qq de frijol rojo</t>
  </si>
  <si>
    <t>qq de sal</t>
  </si>
  <si>
    <t xml:space="preserve">caja de aceite de 20 unid. </t>
  </si>
  <si>
    <t>Pasta de tomate 8 cajitas de 12</t>
  </si>
  <si>
    <t>bolsa de harina de 2 libras</t>
  </si>
  <si>
    <t>fardo de papel higienico 250h 12x4r</t>
  </si>
  <si>
    <t>Monto</t>
  </si>
  <si>
    <t xml:space="preserve">Proveedor </t>
  </si>
  <si>
    <t>INGENIO EL ANGEL,S.A DE C.V</t>
  </si>
  <si>
    <t xml:space="preserve">Monto </t>
  </si>
  <si>
    <t>bolsa de  avena de 360 gramos</t>
  </si>
  <si>
    <t>Que tendra la canasta</t>
  </si>
  <si>
    <t>1 lbra de sal</t>
  </si>
  <si>
    <t>1 bolsa de aceite</t>
  </si>
  <si>
    <t>2 pastas de tomate</t>
  </si>
  <si>
    <t>1 paquete de papel de 4 unidades</t>
  </si>
  <si>
    <t>1 bolsa de avena.</t>
  </si>
  <si>
    <t>3 lbras de arroz</t>
  </si>
  <si>
    <t xml:space="preserve"> 2 lbras de azucar</t>
  </si>
  <si>
    <t>4 frijolres</t>
  </si>
  <si>
    <t>2 bolsa de espagueti</t>
  </si>
  <si>
    <t>1 bolsa de harina  de maizde 2 libras</t>
  </si>
  <si>
    <t xml:space="preserve">PROVEEDOR </t>
  </si>
  <si>
    <t>TOTAL</t>
  </si>
  <si>
    <t>NIT</t>
  </si>
  <si>
    <t>NRC</t>
  </si>
  <si>
    <t>29432-2</t>
  </si>
  <si>
    <t>0207-271153-001-6</t>
  </si>
  <si>
    <t>0614-061171-001-0</t>
  </si>
  <si>
    <t>112-0</t>
  </si>
  <si>
    <t>0614-050716-104-7</t>
  </si>
  <si>
    <t>251922-0</t>
  </si>
  <si>
    <t>INVERSORES Y CONSULTORES ,S.A DE C.V</t>
  </si>
  <si>
    <t>Farmacias el centro</t>
  </si>
  <si>
    <t>INDUPALL,S.A DE C.V</t>
  </si>
  <si>
    <t>MARIA DEL CARMEN PEREZ</t>
  </si>
  <si>
    <t>VIDRI,S.A DE C.V</t>
  </si>
  <si>
    <t>CUARTOS DE ACEITE DE 2 TIEMPÓS</t>
  </si>
  <si>
    <t xml:space="preserve">Jabon de olor </t>
  </si>
  <si>
    <t xml:space="preserve">Total </t>
  </si>
  <si>
    <t>GRANOS BASICOS</t>
  </si>
  <si>
    <t xml:space="preserve">INSUMOS DE SANITIZAR </t>
  </si>
  <si>
    <t>157-0</t>
  </si>
  <si>
    <t>0614-081261-014-5</t>
  </si>
  <si>
    <t>4500 PAQUETES</t>
  </si>
  <si>
    <t>CONTACTO</t>
  </si>
  <si>
    <t>TELEFONO</t>
  </si>
  <si>
    <t>Guilermo figueroa</t>
  </si>
  <si>
    <t>Dinora de Martinez</t>
  </si>
  <si>
    <t>Jose Roberto Hernandez</t>
  </si>
  <si>
    <t>Oficina:2222-7694
El Salvador Cel.7842-2211 Nicaragua   Cel: 8114-2985</t>
  </si>
  <si>
    <t>Sandra Navarrete</t>
  </si>
  <si>
    <t>Oficina: 2239-5717 Cel.7850-7339</t>
  </si>
  <si>
    <t>Oficina:2319-1722
Cel.       7859-5922</t>
  </si>
  <si>
    <t>Oficina: 2201-2600</t>
  </si>
  <si>
    <t>fardo bolsa de 12 1/2 x 5000 termo</t>
  </si>
  <si>
    <t>fardos de Bolsa de @x100 termo</t>
  </si>
  <si>
    <t>fardo bolsa de 5 libras x100 termo</t>
  </si>
  <si>
    <t>fardo bolsa de 12 1/2 x100 termo</t>
  </si>
  <si>
    <t>fardoBolsa de @x15,000termo</t>
  </si>
  <si>
    <t>fardo bolsa de 5  lbs x 100 termo</t>
  </si>
  <si>
    <t>Jose Hercules Escalante</t>
  </si>
  <si>
    <t>47509-2</t>
  </si>
  <si>
    <t>0805-090745-002-1</t>
  </si>
  <si>
    <t xml:space="preserve">Mario Hercules </t>
  </si>
  <si>
    <t>7600-3303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</si>
</sst>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\-&quot;$&quot;#,##0.00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1" xfId="0" applyFont="1" applyBorder="1"/>
    <xf numFmtId="164" fontId="0" fillId="0" borderId="0" xfId="0" applyNumberFormat="1"/>
    <xf numFmtId="164" fontId="0" fillId="0" borderId="1" xfId="0" applyNumberFormat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8" fontId="0" fillId="0" borderId="4" xfId="0" applyNumberFormat="1" applyBorder="1" applyAlignment="1">
      <alignment horizontal="center" vertical="center"/>
    </xf>
    <xf numFmtId="8" fontId="0" fillId="0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164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3" xfId="0" applyFont="1" applyBorder="1"/>
    <xf numFmtId="164" fontId="2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8" fontId="2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/>
    <xf numFmtId="164" fontId="2" fillId="0" borderId="0" xfId="0" applyNumberFormat="1" applyFont="1"/>
    <xf numFmtId="0" fontId="3" fillId="0" borderId="0" xfId="0" applyFont="1" applyAlignment="1">
      <alignment horizontal="center" wrapText="1"/>
    </xf>
    <xf numFmtId="164" fontId="3" fillId="0" borderId="1" xfId="0" applyNumberFormat="1" applyFont="1" applyBorder="1"/>
    <xf numFmtId="164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wrapText="1"/>
    </xf>
    <xf numFmtId="164" fontId="2" fillId="0" borderId="3" xfId="0" applyNumberFormat="1" applyFont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 wrapText="1"/>
    </xf>
    <xf numFmtId="0" fontId="4" fillId="0" borderId="3" xfId="0" applyFont="1" applyBorder="1" applyAlignment="1">
      <alignment wrapText="1"/>
    </xf>
    <xf numFmtId="164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1" fillId="0" borderId="1" xfId="0" applyFont="1" applyFill="1" applyBorder="1" applyAlignment="1">
      <alignment wrapText="1"/>
    </xf>
    <xf numFmtId="8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2" fontId="5" fillId="0" borderId="7" xfId="0" applyNumberFormat="1" applyFont="1" applyBorder="1" applyAlignment="1">
      <alignment horizontal="center"/>
    </xf>
    <xf numFmtId="164" fontId="3" fillId="3" borderId="5" xfId="0" applyNumberFormat="1" applyFont="1" applyFill="1" applyBorder="1" applyAlignment="1">
      <alignment horizontal="left" wrapText="1"/>
    </xf>
    <xf numFmtId="164" fontId="3" fillId="3" borderId="6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3"/>
  <sheetViews>
    <sheetView tabSelected="1" zoomScale="150" zoomScaleNormal="150" workbookViewId="0">
      <selection activeCell="J58" sqref="J58"/>
    </sheetView>
  </sheetViews>
  <sheetFormatPr baseColWidth="10" defaultRowHeight="15" x14ac:dyDescent="0.25"/>
  <cols>
    <col min="1" max="1" width="9.42578125" customWidth="1"/>
    <col min="2" max="2" width="23.42578125" style="4" customWidth="1"/>
    <col min="3" max="3" width="10.7109375" customWidth="1"/>
    <col min="4" max="4" width="13.140625" style="4" customWidth="1"/>
    <col min="5" max="5" width="15.28515625" style="4" customWidth="1"/>
    <col min="6" max="6" width="11.42578125" style="4"/>
    <col min="7" max="7" width="21.85546875" style="4" customWidth="1"/>
    <col min="10" max="10" width="13.5703125" customWidth="1"/>
    <col min="12" max="12" width="12.7109375" customWidth="1"/>
  </cols>
  <sheetData>
    <row r="2" spans="1:11" x14ac:dyDescent="0.25">
      <c r="A2" s="1" t="s">
        <v>0</v>
      </c>
      <c r="B2" s="14" t="s">
        <v>1</v>
      </c>
      <c r="C2" s="1" t="s">
        <v>2</v>
      </c>
      <c r="D2" s="14" t="s">
        <v>3</v>
      </c>
      <c r="E2" s="63" t="s">
        <v>11</v>
      </c>
      <c r="K2" t="s">
        <v>20</v>
      </c>
    </row>
    <row r="3" spans="1:11" x14ac:dyDescent="0.25">
      <c r="A3" s="54">
        <v>80</v>
      </c>
      <c r="B3" s="51" t="s">
        <v>8</v>
      </c>
      <c r="C3" s="55">
        <v>36</v>
      </c>
      <c r="D3" s="56">
        <f>SUM(A3*C3)</f>
        <v>2880</v>
      </c>
      <c r="E3" s="45"/>
      <c r="F3" s="16"/>
      <c r="G3" s="16"/>
      <c r="H3" s="15"/>
      <c r="I3" s="15"/>
      <c r="J3" s="15"/>
      <c r="K3" s="15"/>
    </row>
    <row r="4" spans="1:11" ht="33.75" x14ac:dyDescent="0.25">
      <c r="A4" s="54">
        <v>75</v>
      </c>
      <c r="B4" s="51" t="s">
        <v>7</v>
      </c>
      <c r="C4" s="55">
        <v>17</v>
      </c>
      <c r="D4" s="56">
        <f t="shared" ref="D4:D32" si="0">SUM(A4*C4)</f>
        <v>1275</v>
      </c>
      <c r="E4" s="45" t="s">
        <v>73</v>
      </c>
      <c r="F4" s="16"/>
      <c r="G4" s="52" t="s">
        <v>11</v>
      </c>
      <c r="H4" s="53" t="s">
        <v>50</v>
      </c>
      <c r="I4" s="66"/>
      <c r="J4" s="67"/>
      <c r="K4" s="15"/>
    </row>
    <row r="5" spans="1:11" ht="33.75" x14ac:dyDescent="0.25">
      <c r="A5" s="54">
        <v>75</v>
      </c>
      <c r="B5" s="51" t="s">
        <v>4</v>
      </c>
      <c r="C5" s="55">
        <v>17.5</v>
      </c>
      <c r="D5" s="56">
        <f t="shared" si="0"/>
        <v>1312.5</v>
      </c>
      <c r="E5" s="45" t="s">
        <v>73</v>
      </c>
      <c r="F5" s="16"/>
      <c r="G5" s="45" t="s">
        <v>73</v>
      </c>
      <c r="H5" s="46">
        <f>SUM(D4+D5+D14)</f>
        <v>3262.5</v>
      </c>
      <c r="I5" s="68"/>
      <c r="J5" s="69"/>
      <c r="K5" s="15"/>
    </row>
    <row r="6" spans="1:11" x14ac:dyDescent="0.25">
      <c r="A6" s="54"/>
      <c r="B6" s="51"/>
      <c r="C6" s="55"/>
      <c r="D6" s="56"/>
      <c r="E6" s="45"/>
      <c r="F6" s="16"/>
      <c r="G6" s="45" t="s">
        <v>74</v>
      </c>
      <c r="H6" s="48">
        <f>SUM(D6)</f>
        <v>0</v>
      </c>
      <c r="I6" s="68"/>
      <c r="J6" s="69"/>
      <c r="K6" s="15"/>
    </row>
    <row r="7" spans="1:11" x14ac:dyDescent="0.25">
      <c r="A7" s="54">
        <v>2</v>
      </c>
      <c r="B7" s="51" t="s">
        <v>19</v>
      </c>
      <c r="C7" s="55">
        <v>485</v>
      </c>
      <c r="D7" s="56">
        <f t="shared" si="0"/>
        <v>970</v>
      </c>
      <c r="E7" s="45" t="s">
        <v>75</v>
      </c>
      <c r="F7" s="16"/>
      <c r="G7" s="45" t="s">
        <v>75</v>
      </c>
      <c r="H7" s="48">
        <f>SUM(D7+D12)</f>
        <v>1002.5</v>
      </c>
      <c r="I7" s="68"/>
      <c r="J7" s="69"/>
      <c r="K7" s="15"/>
    </row>
    <row r="8" spans="1:11" ht="22.5" x14ac:dyDescent="0.25">
      <c r="A8" s="54">
        <v>40</v>
      </c>
      <c r="B8" s="51" t="s">
        <v>5</v>
      </c>
      <c r="C8" s="55">
        <v>25</v>
      </c>
      <c r="D8" s="56">
        <f t="shared" si="0"/>
        <v>1000</v>
      </c>
      <c r="E8" s="45" t="s">
        <v>76</v>
      </c>
      <c r="F8" s="16"/>
      <c r="G8" s="45" t="s">
        <v>76</v>
      </c>
      <c r="H8" s="48">
        <f>SUM(D8)</f>
        <v>1000</v>
      </c>
      <c r="I8" s="68"/>
      <c r="J8" s="69"/>
      <c r="K8" s="15"/>
    </row>
    <row r="9" spans="1:11" x14ac:dyDescent="0.25">
      <c r="A9" s="54">
        <v>10</v>
      </c>
      <c r="B9" s="51" t="s">
        <v>6</v>
      </c>
      <c r="C9" s="55">
        <v>62.95</v>
      </c>
      <c r="D9" s="56">
        <f t="shared" si="0"/>
        <v>629.5</v>
      </c>
      <c r="E9" s="45" t="s">
        <v>77</v>
      </c>
      <c r="F9" s="16"/>
      <c r="G9" s="49" t="s">
        <v>77</v>
      </c>
      <c r="H9" s="50">
        <f>SUM(D9+D10+D11+D16)</f>
        <v>1429.75</v>
      </c>
      <c r="I9" s="70"/>
      <c r="J9" s="71"/>
      <c r="K9" s="15"/>
    </row>
    <row r="10" spans="1:11" x14ac:dyDescent="0.25">
      <c r="A10" s="54">
        <v>15</v>
      </c>
      <c r="B10" s="51" t="s">
        <v>15</v>
      </c>
      <c r="C10" s="55">
        <v>5.95</v>
      </c>
      <c r="D10" s="56">
        <f t="shared" si="0"/>
        <v>89.25</v>
      </c>
      <c r="E10" s="45" t="s">
        <v>77</v>
      </c>
      <c r="F10" s="16"/>
      <c r="H10" s="2">
        <f>SUM(H5:H9)</f>
        <v>6694.75</v>
      </c>
      <c r="I10" s="4"/>
      <c r="J10" s="4"/>
      <c r="K10" s="15"/>
    </row>
    <row r="11" spans="1:11" x14ac:dyDescent="0.25">
      <c r="A11" s="54">
        <v>30</v>
      </c>
      <c r="B11" s="51" t="s">
        <v>16</v>
      </c>
      <c r="C11" s="55">
        <v>6.75</v>
      </c>
      <c r="D11" s="56">
        <f t="shared" si="0"/>
        <v>202.5</v>
      </c>
      <c r="E11" s="45" t="s">
        <v>77</v>
      </c>
      <c r="F11" s="16"/>
      <c r="G11" s="16"/>
      <c r="H11" s="15"/>
      <c r="I11" s="15"/>
      <c r="J11" s="15"/>
      <c r="K11" s="15"/>
    </row>
    <row r="12" spans="1:11" x14ac:dyDescent="0.25">
      <c r="A12" s="54">
        <v>5</v>
      </c>
      <c r="B12" s="51" t="s">
        <v>78</v>
      </c>
      <c r="C12" s="55">
        <v>6.5</v>
      </c>
      <c r="D12" s="56">
        <f t="shared" si="0"/>
        <v>32.5</v>
      </c>
      <c r="E12" s="45" t="s">
        <v>75</v>
      </c>
      <c r="F12" s="16"/>
      <c r="G12" s="16"/>
      <c r="H12" s="15"/>
      <c r="I12" s="15"/>
      <c r="J12" s="15"/>
      <c r="K12" s="15"/>
    </row>
    <row r="13" spans="1:11" x14ac:dyDescent="0.25">
      <c r="A13" s="54">
        <v>30</v>
      </c>
      <c r="B13" s="51" t="s">
        <v>17</v>
      </c>
      <c r="C13" s="55">
        <v>5</v>
      </c>
      <c r="D13" s="56">
        <f t="shared" si="0"/>
        <v>150</v>
      </c>
      <c r="E13" s="45"/>
      <c r="F13" s="16"/>
      <c r="G13" s="16"/>
      <c r="H13" s="15"/>
      <c r="I13" s="15"/>
      <c r="J13" s="15"/>
      <c r="K13" s="15"/>
    </row>
    <row r="14" spans="1:11" ht="33.75" x14ac:dyDescent="0.25">
      <c r="A14" s="54">
        <v>15</v>
      </c>
      <c r="B14" s="51" t="s">
        <v>18</v>
      </c>
      <c r="C14" s="55">
        <v>45</v>
      </c>
      <c r="D14" s="56">
        <f t="shared" si="0"/>
        <v>675</v>
      </c>
      <c r="E14" s="45" t="s">
        <v>73</v>
      </c>
      <c r="F14" s="16"/>
      <c r="G14" s="16"/>
      <c r="H14" s="15"/>
      <c r="I14" s="15"/>
      <c r="J14" s="15"/>
      <c r="K14" s="15"/>
    </row>
    <row r="15" spans="1:11" x14ac:dyDescent="0.25">
      <c r="A15" s="54">
        <v>440</v>
      </c>
      <c r="B15" s="51" t="s">
        <v>79</v>
      </c>
      <c r="C15" s="55">
        <v>1</v>
      </c>
      <c r="D15" s="56">
        <f t="shared" si="0"/>
        <v>440</v>
      </c>
      <c r="E15" s="45"/>
      <c r="F15" s="16"/>
      <c r="G15" s="16"/>
      <c r="H15" s="15"/>
      <c r="I15" s="15"/>
      <c r="J15" s="15"/>
      <c r="K15" s="15"/>
    </row>
    <row r="16" spans="1:11" x14ac:dyDescent="0.25">
      <c r="A16" s="57">
        <v>1</v>
      </c>
      <c r="B16" s="47" t="s">
        <v>21</v>
      </c>
      <c r="C16" s="60">
        <v>508.5</v>
      </c>
      <c r="D16" s="61">
        <f t="shared" si="0"/>
        <v>508.5</v>
      </c>
      <c r="E16" s="45" t="s">
        <v>77</v>
      </c>
      <c r="F16" s="16"/>
      <c r="G16" s="16"/>
      <c r="H16" s="15"/>
      <c r="I16" s="15"/>
      <c r="J16" s="15"/>
      <c r="K16" s="15"/>
    </row>
    <row r="17" spans="1:14" x14ac:dyDescent="0.25">
      <c r="A17" s="79" t="s">
        <v>80</v>
      </c>
      <c r="B17" s="79"/>
      <c r="C17" s="79"/>
      <c r="D17" s="58">
        <f>SUM(D3:D16)</f>
        <v>10164.75</v>
      </c>
      <c r="E17" s="59"/>
      <c r="F17" s="16"/>
      <c r="G17" s="16"/>
      <c r="H17" s="15"/>
      <c r="I17" s="15"/>
      <c r="J17" s="15"/>
      <c r="K17" s="15"/>
    </row>
    <row r="18" spans="1:14" x14ac:dyDescent="0.25">
      <c r="A18" s="18"/>
      <c r="B18" s="38"/>
      <c r="C18" s="19"/>
      <c r="D18" s="41"/>
      <c r="E18" s="20"/>
      <c r="F18" s="16"/>
      <c r="G18" s="16"/>
      <c r="H18" s="15"/>
      <c r="I18" s="15"/>
      <c r="J18" s="15"/>
      <c r="K18" s="15"/>
    </row>
    <row r="19" spans="1:14" x14ac:dyDescent="0.25">
      <c r="A19" s="72" t="s">
        <v>9</v>
      </c>
      <c r="B19" s="72"/>
      <c r="C19" s="72"/>
      <c r="D19" s="72"/>
      <c r="E19" s="72"/>
      <c r="F19" s="16"/>
      <c r="G19" s="16"/>
      <c r="H19" s="15"/>
      <c r="I19" s="74" t="s">
        <v>32</v>
      </c>
      <c r="J19" s="75"/>
      <c r="K19" s="76"/>
      <c r="L19" s="73" t="s">
        <v>37</v>
      </c>
      <c r="M19" s="73"/>
      <c r="N19" s="73"/>
    </row>
    <row r="20" spans="1:14" ht="26.25" x14ac:dyDescent="0.25">
      <c r="A20" s="21">
        <v>90</v>
      </c>
      <c r="B20" s="27" t="s">
        <v>10</v>
      </c>
      <c r="C20" s="22">
        <v>44.68</v>
      </c>
      <c r="D20" s="42">
        <f>SUM(A20*C20)</f>
        <v>4021.2</v>
      </c>
      <c r="E20" s="23" t="s">
        <v>25</v>
      </c>
      <c r="F20" s="24" t="s">
        <v>2</v>
      </c>
      <c r="G20" s="24" t="s">
        <v>63</v>
      </c>
      <c r="H20" s="17" t="s">
        <v>64</v>
      </c>
      <c r="I20" s="21"/>
      <c r="J20" s="25"/>
      <c r="K20" s="21"/>
      <c r="L20" s="9" t="s">
        <v>34</v>
      </c>
      <c r="M20" s="7" t="s">
        <v>36</v>
      </c>
      <c r="N20" s="9" t="s">
        <v>35</v>
      </c>
    </row>
    <row r="21" spans="1:14" ht="38.25" x14ac:dyDescent="0.25">
      <c r="A21" s="21">
        <v>135</v>
      </c>
      <c r="B21" s="27" t="s">
        <v>23</v>
      </c>
      <c r="C21" s="22">
        <v>48</v>
      </c>
      <c r="D21" s="40">
        <f t="shared" si="0"/>
        <v>6480</v>
      </c>
      <c r="E21" s="23" t="s">
        <v>24</v>
      </c>
      <c r="F21" s="64">
        <v>45</v>
      </c>
      <c r="G21" s="27" t="s">
        <v>27</v>
      </c>
      <c r="H21" s="28">
        <f>SUM(F21*A21)</f>
        <v>6075</v>
      </c>
      <c r="I21" s="26" t="s">
        <v>33</v>
      </c>
      <c r="J21" s="26">
        <v>46</v>
      </c>
      <c r="K21" s="26">
        <f>SUM(J21*A21)</f>
        <v>6210</v>
      </c>
      <c r="L21" s="10" t="s">
        <v>33</v>
      </c>
      <c r="M21" s="8">
        <v>46</v>
      </c>
      <c r="N21" s="12">
        <f>SUM(M21*A21)</f>
        <v>6210</v>
      </c>
    </row>
    <row r="22" spans="1:14" ht="38.25" x14ac:dyDescent="0.25">
      <c r="A22" s="21">
        <v>175</v>
      </c>
      <c r="B22" s="27" t="s">
        <v>22</v>
      </c>
      <c r="C22" s="22">
        <v>68</v>
      </c>
      <c r="D22" s="40">
        <f t="shared" si="0"/>
        <v>11900</v>
      </c>
      <c r="E22" s="23" t="s">
        <v>24</v>
      </c>
      <c r="F22" s="65">
        <v>75</v>
      </c>
      <c r="G22" s="27" t="s">
        <v>27</v>
      </c>
      <c r="H22" s="26">
        <f t="shared" ref="H22:H32" si="1">SUM(F22*A22)</f>
        <v>13125</v>
      </c>
      <c r="I22" s="26" t="s">
        <v>30</v>
      </c>
      <c r="J22" s="30">
        <v>63</v>
      </c>
      <c r="K22" s="28">
        <f>SUM(J22*A22)</f>
        <v>11025</v>
      </c>
      <c r="L22" s="6" t="s">
        <v>30</v>
      </c>
      <c r="M22" s="8">
        <v>65</v>
      </c>
      <c r="N22" s="12">
        <v>6500</v>
      </c>
    </row>
    <row r="23" spans="1:14" ht="38.25" x14ac:dyDescent="0.25">
      <c r="A23" s="21">
        <v>45</v>
      </c>
      <c r="B23" s="27" t="s">
        <v>12</v>
      </c>
      <c r="C23" s="22">
        <v>10.4</v>
      </c>
      <c r="D23" s="40">
        <f t="shared" si="0"/>
        <v>468</v>
      </c>
      <c r="E23" s="23" t="s">
        <v>24</v>
      </c>
      <c r="F23" s="65">
        <v>10.15</v>
      </c>
      <c r="G23" s="27" t="s">
        <v>27</v>
      </c>
      <c r="H23" s="28">
        <f t="shared" si="1"/>
        <v>456.75</v>
      </c>
      <c r="I23" s="26" t="s">
        <v>31</v>
      </c>
      <c r="J23" s="30">
        <v>65</v>
      </c>
      <c r="K23" s="26">
        <v>6500</v>
      </c>
      <c r="L23" s="6" t="s">
        <v>31</v>
      </c>
      <c r="M23" s="8">
        <v>67</v>
      </c>
      <c r="N23" s="11">
        <v>6700</v>
      </c>
    </row>
    <row r="24" spans="1:14" ht="38.25" x14ac:dyDescent="0.25">
      <c r="A24" s="21">
        <v>275</v>
      </c>
      <c r="B24" s="27" t="s">
        <v>28</v>
      </c>
      <c r="C24" s="22">
        <v>25</v>
      </c>
      <c r="D24" s="40">
        <f t="shared" si="0"/>
        <v>6875</v>
      </c>
      <c r="E24" s="23" t="s">
        <v>24</v>
      </c>
      <c r="F24" s="65">
        <v>24</v>
      </c>
      <c r="G24" s="27" t="s">
        <v>27</v>
      </c>
      <c r="H24" s="28">
        <f t="shared" si="1"/>
        <v>6600</v>
      </c>
      <c r="I24" s="31"/>
      <c r="J24" s="15"/>
      <c r="K24" s="15"/>
    </row>
    <row r="25" spans="1:14" ht="38.25" x14ac:dyDescent="0.25">
      <c r="A25" s="21">
        <v>91</v>
      </c>
      <c r="B25" s="27" t="s">
        <v>44</v>
      </c>
      <c r="C25" s="22">
        <v>18.23</v>
      </c>
      <c r="D25" s="43">
        <f t="shared" si="0"/>
        <v>1658.93</v>
      </c>
      <c r="E25" s="23" t="s">
        <v>14</v>
      </c>
      <c r="F25" s="65"/>
      <c r="G25" s="27" t="s">
        <v>27</v>
      </c>
      <c r="H25" s="26">
        <f t="shared" si="1"/>
        <v>0</v>
      </c>
      <c r="I25" s="31"/>
      <c r="J25" s="15"/>
      <c r="K25" s="15"/>
    </row>
    <row r="26" spans="1:14" ht="38.25" x14ac:dyDescent="0.25">
      <c r="A26" s="21">
        <v>140</v>
      </c>
      <c r="B26" s="27" t="s">
        <v>26</v>
      </c>
      <c r="C26" s="22">
        <v>26.6</v>
      </c>
      <c r="D26" s="40">
        <f t="shared" si="0"/>
        <v>3724</v>
      </c>
      <c r="E26" s="23" t="s">
        <v>24</v>
      </c>
      <c r="F26" s="65">
        <v>15</v>
      </c>
      <c r="G26" s="27" t="s">
        <v>27</v>
      </c>
      <c r="H26" s="28">
        <f t="shared" si="1"/>
        <v>2100</v>
      </c>
      <c r="I26" s="31"/>
      <c r="J26" s="15"/>
      <c r="K26" s="15"/>
    </row>
    <row r="27" spans="1:14" ht="38.25" x14ac:dyDescent="0.25">
      <c r="A27" s="21">
        <v>4500</v>
      </c>
      <c r="B27" s="27" t="s">
        <v>29</v>
      </c>
      <c r="C27" s="22"/>
      <c r="D27" s="40"/>
      <c r="E27" s="23"/>
      <c r="F27" s="65">
        <v>0.7</v>
      </c>
      <c r="G27" s="27" t="s">
        <v>27</v>
      </c>
      <c r="H27" s="28">
        <f t="shared" si="1"/>
        <v>3150</v>
      </c>
      <c r="I27" s="31"/>
      <c r="J27" s="15"/>
      <c r="K27" s="15"/>
    </row>
    <row r="28" spans="1:14" ht="38.25" x14ac:dyDescent="0.25">
      <c r="A28" s="21">
        <v>4500</v>
      </c>
      <c r="B28" s="27" t="s">
        <v>51</v>
      </c>
      <c r="C28" s="22"/>
      <c r="D28" s="40"/>
      <c r="E28" s="23"/>
      <c r="F28" s="65">
        <v>0.75</v>
      </c>
      <c r="G28" s="27" t="s">
        <v>27</v>
      </c>
      <c r="H28" s="28">
        <f>SUM(F28*A28)</f>
        <v>3375</v>
      </c>
      <c r="I28" s="31"/>
      <c r="J28" s="15"/>
      <c r="K28" s="15"/>
    </row>
    <row r="29" spans="1:14" ht="26.25" x14ac:dyDescent="0.25">
      <c r="A29" s="21">
        <v>380</v>
      </c>
      <c r="B29" s="27" t="s">
        <v>13</v>
      </c>
      <c r="C29" s="22">
        <v>11.63</v>
      </c>
      <c r="D29" s="42">
        <f t="shared" si="0"/>
        <v>4419.4000000000005</v>
      </c>
      <c r="E29" s="23" t="s">
        <v>14</v>
      </c>
      <c r="F29" s="65"/>
      <c r="G29" s="27"/>
      <c r="H29" s="26">
        <f t="shared" si="1"/>
        <v>0</v>
      </c>
      <c r="I29" s="31"/>
      <c r="J29" s="15"/>
      <c r="K29" s="15"/>
    </row>
    <row r="30" spans="1:14" ht="26.25" x14ac:dyDescent="0.25">
      <c r="A30" s="32">
        <v>4</v>
      </c>
      <c r="B30" s="39" t="s">
        <v>100</v>
      </c>
      <c r="C30" s="22">
        <v>85</v>
      </c>
      <c r="D30" s="42">
        <f t="shared" si="0"/>
        <v>340</v>
      </c>
      <c r="E30" s="23" t="s">
        <v>24</v>
      </c>
      <c r="F30" s="65"/>
      <c r="G30" s="27"/>
      <c r="H30" s="26">
        <f t="shared" si="1"/>
        <v>0</v>
      </c>
      <c r="I30" s="31"/>
      <c r="J30" s="15"/>
      <c r="K30" s="15"/>
    </row>
    <row r="31" spans="1:14" ht="26.25" x14ac:dyDescent="0.25">
      <c r="A31" s="32">
        <v>1</v>
      </c>
      <c r="B31" s="39" t="s">
        <v>99</v>
      </c>
      <c r="C31" s="22">
        <v>129</v>
      </c>
      <c r="D31" s="42">
        <f t="shared" si="0"/>
        <v>129</v>
      </c>
      <c r="E31" s="23" t="s">
        <v>24</v>
      </c>
      <c r="F31" s="65"/>
      <c r="G31" s="27"/>
      <c r="H31" s="26">
        <f t="shared" si="1"/>
        <v>0</v>
      </c>
      <c r="I31" s="31"/>
      <c r="J31" s="15"/>
      <c r="K31" s="15"/>
    </row>
    <row r="32" spans="1:14" ht="26.25" x14ac:dyDescent="0.25">
      <c r="A32" s="32">
        <v>1</v>
      </c>
      <c r="B32" s="39" t="s">
        <v>101</v>
      </c>
      <c r="C32" s="33">
        <v>82</v>
      </c>
      <c r="D32" s="42">
        <f t="shared" si="0"/>
        <v>82</v>
      </c>
      <c r="E32" s="23" t="s">
        <v>24</v>
      </c>
      <c r="F32" s="65"/>
      <c r="G32" s="27"/>
      <c r="H32" s="26">
        <f t="shared" si="1"/>
        <v>0</v>
      </c>
      <c r="I32" s="31"/>
      <c r="J32" s="15"/>
      <c r="K32" s="15"/>
    </row>
    <row r="33" spans="1:11" x14ac:dyDescent="0.25">
      <c r="A33" s="15"/>
      <c r="B33" s="16"/>
      <c r="C33" s="15"/>
      <c r="D33" s="44">
        <f>SUM(D20+H21+K22+H23+H24+D25+H26+H27+H28+D29+D30+D31+D32)</f>
        <v>43432.280000000006</v>
      </c>
      <c r="E33" s="16"/>
      <c r="F33" s="16"/>
      <c r="G33" s="16"/>
      <c r="H33" s="15"/>
      <c r="I33" s="15"/>
      <c r="J33" s="15"/>
      <c r="K33" s="15"/>
    </row>
    <row r="34" spans="1:11" x14ac:dyDescent="0.25">
      <c r="A34" s="15"/>
      <c r="B34" s="16"/>
      <c r="C34" s="15"/>
      <c r="D34" s="44"/>
      <c r="E34" s="16"/>
      <c r="F34" s="16"/>
      <c r="G34" s="16"/>
      <c r="H34" s="15"/>
      <c r="I34" s="15"/>
      <c r="J34" s="15"/>
      <c r="K34" s="15"/>
    </row>
    <row r="35" spans="1:11" x14ac:dyDescent="0.25">
      <c r="A35" s="15"/>
      <c r="B35" s="16"/>
      <c r="C35" s="15"/>
      <c r="D35" s="16"/>
      <c r="E35" s="16"/>
      <c r="F35" s="16"/>
      <c r="G35" s="16"/>
      <c r="H35" s="15"/>
      <c r="I35" s="15"/>
      <c r="J35" s="15"/>
      <c r="K35" s="15"/>
    </row>
    <row r="36" spans="1:11" x14ac:dyDescent="0.25">
      <c r="A36" s="21"/>
      <c r="B36" s="27" t="s">
        <v>38</v>
      </c>
      <c r="C36" s="21" t="s">
        <v>47</v>
      </c>
      <c r="D36" s="74" t="s">
        <v>48</v>
      </c>
      <c r="E36" s="76"/>
      <c r="F36" s="16"/>
      <c r="I36" s="15"/>
      <c r="J36" s="15"/>
      <c r="K36" s="15"/>
    </row>
    <row r="37" spans="1:11" x14ac:dyDescent="0.25">
      <c r="A37" s="21">
        <v>90</v>
      </c>
      <c r="B37" s="27" t="s">
        <v>39</v>
      </c>
      <c r="C37" s="29">
        <v>4021.2</v>
      </c>
      <c r="D37" s="77" t="s">
        <v>49</v>
      </c>
      <c r="E37" s="78"/>
      <c r="F37" s="16"/>
      <c r="I37" s="15"/>
      <c r="J37" s="15"/>
      <c r="K37" s="15"/>
    </row>
    <row r="38" spans="1:11" x14ac:dyDescent="0.25">
      <c r="A38" s="21">
        <v>135</v>
      </c>
      <c r="B38" s="27" t="s">
        <v>40</v>
      </c>
      <c r="C38" s="29">
        <v>6075</v>
      </c>
      <c r="D38" s="77" t="s">
        <v>27</v>
      </c>
      <c r="E38" s="78"/>
      <c r="F38" s="16"/>
      <c r="I38" s="15"/>
      <c r="J38" s="15"/>
      <c r="K38" s="15"/>
    </row>
    <row r="39" spans="1:11" x14ac:dyDescent="0.25">
      <c r="A39" s="21">
        <v>175</v>
      </c>
      <c r="B39" s="27" t="s">
        <v>41</v>
      </c>
      <c r="C39" s="29">
        <v>11025</v>
      </c>
      <c r="D39" s="77" t="s">
        <v>32</v>
      </c>
      <c r="E39" s="78"/>
      <c r="F39" s="16"/>
      <c r="I39" s="15"/>
      <c r="J39" s="15"/>
      <c r="K39" s="15"/>
    </row>
    <row r="40" spans="1:11" x14ac:dyDescent="0.25">
      <c r="A40" s="21">
        <v>45</v>
      </c>
      <c r="B40" s="27" t="s">
        <v>42</v>
      </c>
      <c r="C40" s="29">
        <v>456.75</v>
      </c>
      <c r="D40" s="77" t="s">
        <v>27</v>
      </c>
      <c r="E40" s="78"/>
      <c r="F40" s="16"/>
      <c r="I40" s="15"/>
      <c r="J40" s="15"/>
      <c r="K40" s="15"/>
    </row>
    <row r="41" spans="1:11" x14ac:dyDescent="0.25">
      <c r="A41" s="21">
        <v>275</v>
      </c>
      <c r="B41" s="27" t="s">
        <v>43</v>
      </c>
      <c r="C41" s="29">
        <v>6600</v>
      </c>
      <c r="D41" s="77" t="s">
        <v>27</v>
      </c>
      <c r="E41" s="78"/>
      <c r="F41" s="16"/>
      <c r="I41" s="15"/>
      <c r="J41" s="15"/>
      <c r="K41" s="15"/>
    </row>
    <row r="42" spans="1:11" ht="26.25" x14ac:dyDescent="0.25">
      <c r="A42" s="21">
        <v>91</v>
      </c>
      <c r="B42" s="27" t="s">
        <v>44</v>
      </c>
      <c r="C42" s="29">
        <v>1658.93</v>
      </c>
      <c r="D42" s="77" t="s">
        <v>14</v>
      </c>
      <c r="E42" s="78"/>
      <c r="F42" s="16"/>
      <c r="I42" s="15"/>
      <c r="J42" s="15"/>
      <c r="K42" s="15"/>
    </row>
    <row r="43" spans="1:11" ht="26.25" x14ac:dyDescent="0.25">
      <c r="A43" s="21">
        <v>140</v>
      </c>
      <c r="B43" s="27" t="s">
        <v>26</v>
      </c>
      <c r="C43" s="29">
        <v>2100</v>
      </c>
      <c r="D43" s="77" t="s">
        <v>27</v>
      </c>
      <c r="E43" s="78"/>
      <c r="F43" s="16"/>
      <c r="I43" s="15"/>
      <c r="J43" s="15"/>
      <c r="K43" s="15"/>
    </row>
    <row r="44" spans="1:11" x14ac:dyDescent="0.25">
      <c r="A44" s="21">
        <v>4500</v>
      </c>
      <c r="B44" s="27" t="s">
        <v>45</v>
      </c>
      <c r="C44" s="29">
        <v>3150</v>
      </c>
      <c r="D44" s="77" t="s">
        <v>27</v>
      </c>
      <c r="E44" s="78"/>
      <c r="F44" s="16"/>
      <c r="I44" s="15"/>
      <c r="J44" s="15"/>
      <c r="K44" s="15"/>
    </row>
    <row r="45" spans="1:11" ht="26.25" x14ac:dyDescent="0.25">
      <c r="A45" s="21">
        <v>380</v>
      </c>
      <c r="B45" s="27" t="s">
        <v>46</v>
      </c>
      <c r="C45" s="29">
        <v>4419.3999999999996</v>
      </c>
      <c r="D45" s="77" t="s">
        <v>14</v>
      </c>
      <c r="E45" s="78"/>
      <c r="F45" s="16"/>
      <c r="I45" s="15"/>
      <c r="J45" s="15"/>
      <c r="K45" s="15"/>
    </row>
    <row r="46" spans="1:11" ht="26.25" x14ac:dyDescent="0.25">
      <c r="A46" s="32">
        <v>4</v>
      </c>
      <c r="B46" s="39" t="s">
        <v>97</v>
      </c>
      <c r="C46" s="29">
        <v>340</v>
      </c>
      <c r="D46" s="80" t="s">
        <v>24</v>
      </c>
      <c r="E46" s="81"/>
      <c r="F46" s="16">
        <v>282.52</v>
      </c>
      <c r="G46" s="4">
        <v>15</v>
      </c>
      <c r="H46">
        <v>85</v>
      </c>
      <c r="I46" s="15"/>
      <c r="J46" s="15"/>
      <c r="K46" s="15"/>
    </row>
    <row r="47" spans="1:11" ht="26.25" x14ac:dyDescent="0.25">
      <c r="A47" s="21">
        <v>4500</v>
      </c>
      <c r="B47" s="27" t="s">
        <v>51</v>
      </c>
      <c r="C47" s="29">
        <v>3375</v>
      </c>
      <c r="D47" s="77" t="s">
        <v>27</v>
      </c>
      <c r="E47" s="78"/>
      <c r="F47" s="16"/>
      <c r="I47" s="15"/>
      <c r="J47" s="15" t="s">
        <v>85</v>
      </c>
      <c r="K47" s="15"/>
    </row>
    <row r="48" spans="1:11" ht="26.25" x14ac:dyDescent="0.25">
      <c r="A48" s="32">
        <v>1</v>
      </c>
      <c r="B48" s="39" t="s">
        <v>98</v>
      </c>
      <c r="C48" s="29">
        <v>82</v>
      </c>
      <c r="D48" s="80" t="s">
        <v>24</v>
      </c>
      <c r="E48" s="81"/>
      <c r="F48" s="16">
        <v>68.41</v>
      </c>
      <c r="G48" s="16">
        <v>150</v>
      </c>
      <c r="H48" s="15">
        <v>82</v>
      </c>
      <c r="I48" s="15"/>
      <c r="J48" s="15"/>
      <c r="K48" s="15"/>
    </row>
    <row r="49" spans="1:11" ht="26.25" x14ac:dyDescent="0.25">
      <c r="A49" s="32">
        <v>1</v>
      </c>
      <c r="B49" s="39" t="s">
        <v>96</v>
      </c>
      <c r="C49" s="37">
        <v>129</v>
      </c>
      <c r="D49" s="80" t="s">
        <v>24</v>
      </c>
      <c r="E49" s="81"/>
      <c r="F49" s="16">
        <v>102.5</v>
      </c>
      <c r="G49" s="16"/>
      <c r="H49" s="15">
        <v>129</v>
      </c>
      <c r="I49" s="15"/>
      <c r="J49" s="15"/>
      <c r="K49" s="15"/>
    </row>
    <row r="50" spans="1:11" x14ac:dyDescent="0.25">
      <c r="A50" s="15"/>
      <c r="B50" s="16"/>
      <c r="C50" s="34">
        <f>SUM(C37:C49)</f>
        <v>43432.280000000006</v>
      </c>
      <c r="D50" s="16"/>
      <c r="E50" s="16"/>
      <c r="F50" s="16">
        <f>SUM(F46:F49)</f>
        <v>453.42999999999995</v>
      </c>
      <c r="G50" s="16"/>
      <c r="H50" s="15"/>
      <c r="I50" s="15"/>
      <c r="J50" s="15"/>
      <c r="K50" s="15"/>
    </row>
    <row r="51" spans="1:11" x14ac:dyDescent="0.25">
      <c r="A51" s="15"/>
      <c r="B51" s="16"/>
      <c r="C51" s="34"/>
      <c r="D51" s="16"/>
      <c r="E51" s="16"/>
      <c r="F51" s="16"/>
      <c r="G51" s="16"/>
      <c r="H51" s="15"/>
      <c r="I51" s="15"/>
      <c r="J51" s="15"/>
      <c r="K51" s="15"/>
    </row>
    <row r="52" spans="1:11" x14ac:dyDescent="0.25">
      <c r="A52" s="15"/>
      <c r="B52" s="16"/>
      <c r="C52" s="34">
        <f>SUM(C46+C48+C49)</f>
        <v>551</v>
      </c>
      <c r="D52" s="16"/>
      <c r="E52" s="16"/>
      <c r="F52" s="16"/>
      <c r="G52" s="16"/>
      <c r="H52" s="15"/>
      <c r="I52" s="15"/>
      <c r="J52" s="15"/>
      <c r="K52" s="15"/>
    </row>
    <row r="53" spans="1:11" x14ac:dyDescent="0.25">
      <c r="A53" s="15"/>
      <c r="B53" s="16"/>
      <c r="C53" s="15"/>
      <c r="D53" s="16"/>
      <c r="E53" s="16"/>
      <c r="F53" s="16"/>
      <c r="G53" s="16"/>
      <c r="H53" s="15"/>
      <c r="I53" s="15"/>
      <c r="J53" s="15"/>
      <c r="K53" s="15"/>
    </row>
    <row r="54" spans="1:11" x14ac:dyDescent="0.25">
      <c r="A54" s="15"/>
      <c r="B54" s="52" t="s">
        <v>11</v>
      </c>
      <c r="C54" s="53" t="s">
        <v>50</v>
      </c>
      <c r="D54" s="25" t="s">
        <v>65</v>
      </c>
      <c r="E54" s="25" t="s">
        <v>66</v>
      </c>
      <c r="F54" s="27" t="s">
        <v>86</v>
      </c>
      <c r="G54" s="27" t="s">
        <v>87</v>
      </c>
      <c r="H54" s="15"/>
      <c r="I54" s="15"/>
      <c r="J54" s="15"/>
      <c r="K54" s="15"/>
    </row>
    <row r="55" spans="1:11" ht="25.5" customHeight="1" x14ac:dyDescent="0.25">
      <c r="A55" s="15"/>
      <c r="B55" s="45" t="s">
        <v>49</v>
      </c>
      <c r="C55" s="46">
        <f>SUM(C37)</f>
        <v>4021.2</v>
      </c>
      <c r="D55" s="51" t="s">
        <v>69</v>
      </c>
      <c r="E55" s="51" t="s">
        <v>70</v>
      </c>
      <c r="F55" s="24" t="s">
        <v>88</v>
      </c>
      <c r="G55" s="24" t="s">
        <v>95</v>
      </c>
      <c r="H55" s="15"/>
      <c r="I55" s="15"/>
      <c r="J55" s="15"/>
      <c r="K55" s="15"/>
    </row>
    <row r="56" spans="1:11" ht="26.25" customHeight="1" x14ac:dyDescent="0.25">
      <c r="A56" s="15"/>
      <c r="B56" s="45" t="s">
        <v>27</v>
      </c>
      <c r="C56" s="48">
        <f>SUM(C38+C40+C41+C43+C44+C47)</f>
        <v>21756.75</v>
      </c>
      <c r="D56" s="51" t="s">
        <v>71</v>
      </c>
      <c r="E56" s="51" t="s">
        <v>72</v>
      </c>
      <c r="F56" s="24" t="s">
        <v>89</v>
      </c>
      <c r="G56" s="24" t="s">
        <v>94</v>
      </c>
      <c r="H56" s="15"/>
      <c r="I56" s="15"/>
      <c r="J56" s="15"/>
      <c r="K56" s="15"/>
    </row>
    <row r="57" spans="1:11" ht="51.75" x14ac:dyDescent="0.25">
      <c r="B57" s="45" t="s">
        <v>32</v>
      </c>
      <c r="C57" s="48">
        <f>SUM(C39)</f>
        <v>11025</v>
      </c>
      <c r="D57" s="47" t="s">
        <v>68</v>
      </c>
      <c r="E57" s="51" t="s">
        <v>67</v>
      </c>
      <c r="F57" s="5" t="s">
        <v>90</v>
      </c>
      <c r="G57" s="24" t="s">
        <v>91</v>
      </c>
    </row>
    <row r="58" spans="1:11" ht="30" x14ac:dyDescent="0.25">
      <c r="B58" s="45" t="s">
        <v>14</v>
      </c>
      <c r="C58" s="48">
        <f>SUM(C42+C45)</f>
        <v>6078.33</v>
      </c>
      <c r="D58" s="51" t="s">
        <v>84</v>
      </c>
      <c r="E58" s="51" t="s">
        <v>83</v>
      </c>
      <c r="F58" s="5" t="s">
        <v>92</v>
      </c>
      <c r="G58" s="5" t="s">
        <v>93</v>
      </c>
    </row>
    <row r="59" spans="1:11" ht="30" x14ac:dyDescent="0.25">
      <c r="B59" s="49" t="s">
        <v>102</v>
      </c>
      <c r="C59" s="50">
        <v>551</v>
      </c>
      <c r="D59" s="51" t="s">
        <v>104</v>
      </c>
      <c r="E59" s="51" t="s">
        <v>103</v>
      </c>
      <c r="F59" s="5" t="s">
        <v>105</v>
      </c>
      <c r="G59" s="5" t="s">
        <v>106</v>
      </c>
    </row>
    <row r="60" spans="1:11" x14ac:dyDescent="0.25">
      <c r="C60" s="2">
        <f>SUM(C55:C59)</f>
        <v>43432.28</v>
      </c>
    </row>
    <row r="61" spans="1:11" x14ac:dyDescent="0.25">
      <c r="C61" s="62"/>
    </row>
    <row r="63" spans="1:11" x14ac:dyDescent="0.25">
      <c r="B63" s="5" t="s">
        <v>81</v>
      </c>
      <c r="C63" s="3">
        <f>SUM(C60)</f>
        <v>43432.28</v>
      </c>
    </row>
    <row r="64" spans="1:11" x14ac:dyDescent="0.25">
      <c r="B64" s="5" t="s">
        <v>82</v>
      </c>
      <c r="C64" s="3">
        <f>SUM(D17)</f>
        <v>10164.75</v>
      </c>
    </row>
    <row r="65" spans="2:3" x14ac:dyDescent="0.25">
      <c r="B65" s="5" t="s">
        <v>64</v>
      </c>
      <c r="C65" s="13">
        <f>SUM(C63:C64)</f>
        <v>53597.03</v>
      </c>
    </row>
    <row r="72" spans="2:3" x14ac:dyDescent="0.25">
      <c r="B72" s="35" t="s">
        <v>52</v>
      </c>
      <c r="C72" s="15"/>
    </row>
    <row r="73" spans="2:3" x14ac:dyDescent="0.25">
      <c r="B73" s="24" t="s">
        <v>59</v>
      </c>
      <c r="C73" s="22">
        <v>0.89359999999999995</v>
      </c>
    </row>
    <row r="74" spans="2:3" x14ac:dyDescent="0.25">
      <c r="B74" s="24" t="s">
        <v>58</v>
      </c>
      <c r="C74" s="22">
        <v>1.35</v>
      </c>
    </row>
    <row r="75" spans="2:3" x14ac:dyDescent="0.25">
      <c r="B75" s="24" t="s">
        <v>60</v>
      </c>
      <c r="C75" s="22">
        <v>2.52</v>
      </c>
    </row>
    <row r="76" spans="2:3" x14ac:dyDescent="0.25">
      <c r="B76" s="24" t="s">
        <v>53</v>
      </c>
      <c r="C76" s="22">
        <v>0.10150000000000001</v>
      </c>
    </row>
    <row r="77" spans="2:3" x14ac:dyDescent="0.25">
      <c r="B77" s="24" t="s">
        <v>54</v>
      </c>
      <c r="C77" s="22">
        <v>1.2</v>
      </c>
    </row>
    <row r="78" spans="2:3" x14ac:dyDescent="0.25">
      <c r="B78" s="24" t="s">
        <v>55</v>
      </c>
      <c r="C78" s="22">
        <v>0.37830000000000003</v>
      </c>
    </row>
    <row r="79" spans="2:3" x14ac:dyDescent="0.25">
      <c r="B79" s="24" t="s">
        <v>61</v>
      </c>
      <c r="C79" s="22">
        <v>0.5</v>
      </c>
    </row>
    <row r="80" spans="2:3" ht="26.25" x14ac:dyDescent="0.25">
      <c r="B80" s="24" t="s">
        <v>62</v>
      </c>
      <c r="C80" s="22">
        <v>0.7</v>
      </c>
    </row>
    <row r="81" spans="2:3" ht="26.25" x14ac:dyDescent="0.25">
      <c r="B81" s="24" t="s">
        <v>56</v>
      </c>
      <c r="C81" s="22">
        <v>0.96919999999999995</v>
      </c>
    </row>
    <row r="82" spans="2:3" x14ac:dyDescent="0.25">
      <c r="B82" s="24" t="s">
        <v>57</v>
      </c>
      <c r="C82" s="22">
        <v>0.75</v>
      </c>
    </row>
    <row r="83" spans="2:3" x14ac:dyDescent="0.25">
      <c r="B83" s="24"/>
      <c r="C83" s="36">
        <f>SUM(C73:C82)</f>
        <v>9.3626000000000005</v>
      </c>
    </row>
  </sheetData>
  <mergeCells count="19">
    <mergeCell ref="D49:E49"/>
    <mergeCell ref="D36:E36"/>
    <mergeCell ref="D38:E38"/>
    <mergeCell ref="D39:E39"/>
    <mergeCell ref="D41:E41"/>
    <mergeCell ref="D42:E42"/>
    <mergeCell ref="D43:E43"/>
    <mergeCell ref="D44:E44"/>
    <mergeCell ref="D47:E47"/>
    <mergeCell ref="D45:E45"/>
    <mergeCell ref="D40:E40"/>
    <mergeCell ref="D46:E46"/>
    <mergeCell ref="D48:E48"/>
    <mergeCell ref="I4:J9"/>
    <mergeCell ref="A19:E19"/>
    <mergeCell ref="L19:N19"/>
    <mergeCell ref="I19:K19"/>
    <mergeCell ref="D37:E37"/>
    <mergeCell ref="A17:C17"/>
  </mergeCells>
  <pageMargins left="0.7" right="0.7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Fase 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x360</dc:creator>
  <cp:lastModifiedBy>User</cp:lastModifiedBy>
  <cp:lastPrinted>2020-04-01T18:21:35Z</cp:lastPrinted>
  <dcterms:created xsi:type="dcterms:W3CDTF">2020-03-31T16:59:01Z</dcterms:created>
  <dcterms:modified xsi:type="dcterms:W3CDTF">2021-12-01T17:05:32Z</dcterms:modified>
</cp:coreProperties>
</file>