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NIDAD ACCESO A LA INFORMACION\2018\LINEAMIENTO DOS  PARALA PUBLICACION DE INFORMACION OFICIOSA\026 RESOLUCIONES UAIP\"/>
    </mc:Choice>
  </mc:AlternateContent>
  <bookViews>
    <workbookView xWindow="0" yWindow="45" windowWidth="15315" windowHeight="7995"/>
  </bookViews>
  <sheets>
    <sheet name="RESOLUCIONES 2017" sheetId="1" r:id="rId1"/>
  </sheets>
  <definedNames>
    <definedName name="_xlnm._FilterDatabase" localSheetId="0" hidden="1">'RESOLUCIONES 2017'!$A$1:$O$88</definedName>
  </definedNames>
  <calcPr calcId="152511"/>
</workbook>
</file>

<file path=xl/calcChain.xml><?xml version="1.0" encoding="utf-8"?>
<calcChain xmlns="http://schemas.openxmlformats.org/spreadsheetml/2006/main">
  <c r="O172" i="1" l="1"/>
  <c r="O171" i="1"/>
  <c r="O170" i="1"/>
  <c r="O169" i="1"/>
  <c r="O168" i="1"/>
  <c r="O167" i="1"/>
  <c r="O166" i="1"/>
  <c r="O165" i="1"/>
  <c r="O164" i="1"/>
  <c r="O163" i="1"/>
  <c r="O162" i="1"/>
  <c r="O161" i="1"/>
  <c r="O180" i="1"/>
  <c r="O179" i="1"/>
  <c r="O178" i="1"/>
  <c r="O181" i="1"/>
  <c r="I173" i="1"/>
  <c r="I168" i="1"/>
  <c r="I162" i="1"/>
  <c r="I161" i="1"/>
  <c r="I160" i="1"/>
  <c r="E152" i="1"/>
  <c r="D152" i="1"/>
  <c r="A152" i="1"/>
  <c r="I165" i="1"/>
  <c r="E148" i="1" l="1"/>
  <c r="E149" i="1"/>
  <c r="E150" i="1"/>
  <c r="E151" i="1"/>
  <c r="D148" i="1"/>
  <c r="D149" i="1"/>
  <c r="D150" i="1"/>
  <c r="D151" i="1"/>
  <c r="A148" i="1"/>
  <c r="A149" i="1"/>
  <c r="A150" i="1"/>
  <c r="A151" i="1"/>
  <c r="I179" i="1" l="1"/>
  <c r="I178" i="1"/>
  <c r="I177" i="1"/>
  <c r="I176" i="1"/>
  <c r="I175" i="1"/>
  <c r="I174" i="1"/>
  <c r="I172" i="1"/>
  <c r="I170" i="1"/>
  <c r="I169" i="1"/>
  <c r="I166" i="1"/>
  <c r="I164" i="1"/>
  <c r="I16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A89" i="1"/>
  <c r="A90" i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D123" i="1"/>
  <c r="D124" i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87" i="1"/>
  <c r="D88" i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74" i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O173" i="1" l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3" i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O182" i="1" l="1"/>
  <c r="I167" i="1"/>
</calcChain>
</file>

<file path=xl/sharedStrings.xml><?xml version="1.0" encoding="utf-8"?>
<sst xmlns="http://schemas.openxmlformats.org/spreadsheetml/2006/main" count="1273" uniqueCount="225">
  <si>
    <t>N°</t>
  </si>
  <si>
    <t xml:space="preserve">Nombre </t>
  </si>
  <si>
    <t>Sexo</t>
  </si>
  <si>
    <t>Estado</t>
  </si>
  <si>
    <t xml:space="preserve">Hombres </t>
  </si>
  <si>
    <t xml:space="preserve">Mujeres </t>
  </si>
  <si>
    <t>Cant</t>
  </si>
  <si>
    <t xml:space="preserve">Cantidad de Notas Escritas </t>
  </si>
  <si>
    <t xml:space="preserve">Cantidad de Correos Electronicos </t>
  </si>
  <si>
    <t xml:space="preserve">Solicitud Fisica </t>
  </si>
  <si>
    <t>Resoluciones  Instituciones</t>
  </si>
  <si>
    <t>Resoluciones  Improcedentes</t>
  </si>
  <si>
    <t>Resoluciones Prevenidas</t>
  </si>
  <si>
    <t xml:space="preserve">Items Atendidos </t>
  </si>
  <si>
    <t>Inf. Publica</t>
  </si>
  <si>
    <t>Inf. Oficiosa</t>
  </si>
  <si>
    <t>dat. Personales</t>
  </si>
  <si>
    <t>Forma de Entrega</t>
  </si>
  <si>
    <t>Cant. de Items</t>
  </si>
  <si>
    <t>En proceso IAIP DENUNCIAS</t>
  </si>
  <si>
    <t>En proceso IAIP  APELACIONES</t>
  </si>
  <si>
    <t xml:space="preserve">Tipo de Informacion </t>
  </si>
  <si>
    <t>Forma de Peticion</t>
  </si>
  <si>
    <t xml:space="preserve">OBSERVACIONES </t>
  </si>
  <si>
    <t>Cantidad de Solicitudes Ingresadas</t>
  </si>
  <si>
    <t xml:space="preserve">solicitudes en Tramite </t>
  </si>
  <si>
    <t>Profesiones</t>
  </si>
  <si>
    <t>Estudiante</t>
  </si>
  <si>
    <t>Periodista</t>
  </si>
  <si>
    <t>Ente publicos</t>
  </si>
  <si>
    <t>Profesionales</t>
  </si>
  <si>
    <t>Personas Juridacas</t>
  </si>
  <si>
    <t>Sindicatos</t>
  </si>
  <si>
    <t>ADESCOS</t>
  </si>
  <si>
    <t>ONG</t>
  </si>
  <si>
    <t>No Responden</t>
  </si>
  <si>
    <t>Otros</t>
  </si>
  <si>
    <t>PROFESIONES</t>
  </si>
  <si>
    <t>Cod</t>
  </si>
  <si>
    <t>Persona Natural</t>
  </si>
  <si>
    <t>Empleado</t>
  </si>
  <si>
    <t>COD</t>
  </si>
  <si>
    <t>SIGNIFICADO</t>
  </si>
  <si>
    <t>CANT</t>
  </si>
  <si>
    <t>FORMAS DE NOTIFICACIONES</t>
  </si>
  <si>
    <t xml:space="preserve">Totales </t>
  </si>
  <si>
    <t>Correo Electronico</t>
  </si>
  <si>
    <t>Fax</t>
  </si>
  <si>
    <t>Direccion Fisica</t>
  </si>
  <si>
    <t xml:space="preserve">Presencial </t>
  </si>
  <si>
    <t>IMPOSIBILITADAS</t>
  </si>
  <si>
    <t>ADILIA CINCO DE GALICIA</t>
  </si>
  <si>
    <t>M</t>
  </si>
  <si>
    <t>11</t>
  </si>
  <si>
    <t>IP</t>
  </si>
  <si>
    <t>JULIO BORJA GOMEZ</t>
  </si>
  <si>
    <t>H</t>
  </si>
  <si>
    <t>12</t>
  </si>
  <si>
    <t>DT</t>
  </si>
  <si>
    <t>MARIA ILEANA GUERRA PADILLA</t>
  </si>
  <si>
    <t>4</t>
  </si>
  <si>
    <t>FINALIZADA</t>
  </si>
  <si>
    <t>CONSORCIONECESARIO</t>
  </si>
  <si>
    <t>10</t>
  </si>
  <si>
    <t>TOMAS VELASQUEZ MAGAÑA</t>
  </si>
  <si>
    <t>DINA ESPERANZA AREVALO MARTINEZ</t>
  </si>
  <si>
    <t>ALBA VERONICA SINTIGO GOMEZ</t>
  </si>
  <si>
    <t>CORALIA PATRICIA ESCALANTE CALLEJAS</t>
  </si>
  <si>
    <t>DESISTIO LA CIUDADANA</t>
  </si>
  <si>
    <t>CARLOS OVIDIO LUNA MARTINEZ</t>
  </si>
  <si>
    <t>1</t>
  </si>
  <si>
    <t>VILMA SALAZAR MADRID</t>
  </si>
  <si>
    <t>OSCAR CAMPOS MOLINA</t>
  </si>
  <si>
    <t>EDUARDO JOSE CASTILLO GONZALEZ</t>
  </si>
  <si>
    <t>IRMA GUADALUPE GARCIA MAGAÑA</t>
  </si>
  <si>
    <t>IOF</t>
  </si>
  <si>
    <t>JONATHAN JOSUE RIVAS LOPEZ</t>
  </si>
  <si>
    <t>LUIS ENRRIQUE MAGAÑA CALDERON</t>
  </si>
  <si>
    <t>VENCIO PLAZO PARA INTERPONER RECURSO DE APELACION.</t>
  </si>
  <si>
    <t>ADRIANA BEATRIZ BUSTAMANTE VILLANUEVA</t>
  </si>
  <si>
    <t>LORENA GUADALUPE RODRIGUEZ DE PALMA</t>
  </si>
  <si>
    <t>RAFAEL ANTONIO CASTRO TOBAR</t>
  </si>
  <si>
    <t>DELFINA NOEMI CASTRO</t>
  </si>
  <si>
    <t>ASTRID JEAMILETH RODRIGUEZ DIAZ</t>
  </si>
  <si>
    <t>MAYRA ABIGAIL CHIGUILA DE GONZALEZ</t>
  </si>
  <si>
    <t>MELIDA MARGARITA ESCAMILLA CALDERON</t>
  </si>
  <si>
    <t>MARIO EDGARDO GARCIA RODRIGUEZ</t>
  </si>
  <si>
    <t>LORENA GUADALUPE PALMA</t>
  </si>
  <si>
    <t>ANA CECILIA PORTILLO MENEDEZ</t>
  </si>
  <si>
    <t>JESSICA ELIZABETH CASTELLON DE CABRERA</t>
  </si>
  <si>
    <t>2</t>
  </si>
  <si>
    <t>3</t>
  </si>
  <si>
    <t>CRISTIAN AUGUSTO MORAN ALVAREZ</t>
  </si>
  <si>
    <t>CARLOS ALEXANDER LOPEZ HERNANDEZ</t>
  </si>
  <si>
    <t>YESENIA CROLINA DIAZ HERNANDEZ</t>
  </si>
  <si>
    <t>JOSE LUIS CORTEZ VELASQUEZ</t>
  </si>
  <si>
    <t>BRENDA LIZZETH CASTRO MORAN</t>
  </si>
  <si>
    <t>VICTOR ENRRIQUE CORTEZ LUCHA</t>
  </si>
  <si>
    <t>MAURICIO ALEJANDRO LAGOS MORAN</t>
  </si>
  <si>
    <t>JOSE OBDULIO MORALES DIAZ</t>
  </si>
  <si>
    <t>JOSE CARLOS MARINERO ZEPEDA</t>
  </si>
  <si>
    <t xml:space="preserve">JOSE ELMER OSORIO </t>
  </si>
  <si>
    <t xml:space="preserve">CESAR ABDY LEON VINDEL </t>
  </si>
  <si>
    <t>RESOLUCION DEFINITIVA NUE 20-A-2018 (JG)</t>
  </si>
  <si>
    <t>FREDY MARVIN ARRIZA</t>
  </si>
  <si>
    <t>CECILIA MELANY SOLIS DE LOPEZ</t>
  </si>
  <si>
    <t>ROSA MARIA SALINAS DE NAJARRO</t>
  </si>
  <si>
    <t>MARINA LETICIA MARIN SANCHEZ</t>
  </si>
  <si>
    <t>ANA MARIA RECINOS  RIVAS</t>
  </si>
  <si>
    <t>ROBERTO CARLOS  HERNANDEZ</t>
  </si>
  <si>
    <t>ODILE CONCEPCION NAVARRO GALLARDO</t>
  </si>
  <si>
    <t>Recursos Humanos no remitio respuesta a lo peticionado</t>
  </si>
  <si>
    <t>Secretaria Municipal no remitio la respuesta dentro del plazo</t>
  </si>
  <si>
    <t>En contra del Contador Municipal por no entregar informacion</t>
  </si>
  <si>
    <t>MARIO OSCAR RIVAS</t>
  </si>
  <si>
    <t>JAIME OMAR  SALINAS</t>
  </si>
  <si>
    <t>ANA EVELYN ALVAREZ RODRIGUEZ</t>
  </si>
  <si>
    <t>ADMON TRIBUTARIA Y RECUPERACION DE MORA NO REMITIO INF.</t>
  </si>
  <si>
    <t>LONDY ASHILDINA HERNANDEZ RAMIREZ</t>
  </si>
  <si>
    <t>tiempo de Respuesta</t>
  </si>
  <si>
    <t>JUAN ANTONIO ARTERO RAMIREZ</t>
  </si>
  <si>
    <t>MORENA CARTAGENA DE PASTUL</t>
  </si>
  <si>
    <t>PREVENIDA</t>
  </si>
  <si>
    <t>PREVENSIONES</t>
  </si>
  <si>
    <t>NO SUBSANO FINALIZO EL PROCESO.</t>
  </si>
  <si>
    <t>NESTOR ISRAEL BARRERA LEMUS</t>
  </si>
  <si>
    <t>NORBERTO ORLANDO HERNANDEZ HERNANDEZ</t>
  </si>
  <si>
    <t xml:space="preserve">DENNIS LILIANA ALDANA  DE DURAN </t>
  </si>
  <si>
    <t>SANDRA BEATRIZ CASTANEDA DE ROLDAN</t>
  </si>
  <si>
    <t>MARIA DEL TRANSITO MADRID SILVA</t>
  </si>
  <si>
    <t xml:space="preserve">CARLOS ARTURO MORAN </t>
  </si>
  <si>
    <t>RICARDO ANTONIO  RODRIGUEZ CHIGUILA</t>
  </si>
  <si>
    <t>REFERENCIA</t>
  </si>
  <si>
    <t>AMA</t>
  </si>
  <si>
    <t>UMAIP</t>
  </si>
  <si>
    <t>EDWIN IVAN HERRERA RAMIREZ</t>
  </si>
  <si>
    <t>MANUEL DE JESUS AGUILAR</t>
  </si>
  <si>
    <t>KEVIN ENRIQUE CORTEZ MARROQUIN</t>
  </si>
  <si>
    <t>ANDRES ANTONIO MARTINEZ ARANA</t>
  </si>
  <si>
    <t>HERMES ANTONIO RUIZ GONZALEZ</t>
  </si>
  <si>
    <t>JOSE ANTONIO TOMASINO LANDAVERDE</t>
  </si>
  <si>
    <t>CARLOS ARTURO VALIENTE CANIZALEZ</t>
  </si>
  <si>
    <t>JUAN CARLOS LOPEZ TRINIDAD</t>
  </si>
  <si>
    <t>FACUNDO ROSA</t>
  </si>
  <si>
    <t>MARIO MAGAÑA</t>
  </si>
  <si>
    <t>ALEJANDRA AMERICA GODOY DE AVEDAÑO</t>
  </si>
  <si>
    <t>MIGUEL MARROQUIN</t>
  </si>
  <si>
    <t>MANUEL DE GUTIERREZ CONTRERAS</t>
  </si>
  <si>
    <t>JORGE MAURICIO EGUIZABAL GALICIA</t>
  </si>
  <si>
    <t>SANTOS LEONEL LINARES NOLASCO</t>
  </si>
  <si>
    <t>CRISTIAN EDGARDO PEÑATE</t>
  </si>
  <si>
    <t>CARLOS MIGUEL ASENCIO</t>
  </si>
  <si>
    <t>ELY ELISEO ARANA VANEGAS</t>
  </si>
  <si>
    <t>MAURO RECINOS RODRIGUEZ</t>
  </si>
  <si>
    <t>RAMON ANTONIO VALLADARES</t>
  </si>
  <si>
    <t>LUIS ALONSO ZELADA SALAZAR</t>
  </si>
  <si>
    <t>HECTOR MANUEL CHAVEZ</t>
  </si>
  <si>
    <t xml:space="preserve">JUAN CARLOS GARCIA RIVERA </t>
  </si>
  <si>
    <t xml:space="preserve">MARIO ROLANDO GUTIERREZ </t>
  </si>
  <si>
    <t>JESUS WILFREDO PEÑATE</t>
  </si>
  <si>
    <t>ADELA PATRICIA ZAUN MIJANGO</t>
  </si>
  <si>
    <t>HEIZER DAVID CANIZALES PINEDA</t>
  </si>
  <si>
    <t>CELSO OVIDIO IBAÑEZ ESCALANTE</t>
  </si>
  <si>
    <t>WILBER ALEXANDER ESCALANTE RAMIREZ</t>
  </si>
  <si>
    <t>JOSE ALBERTO RUIZ TORRES</t>
  </si>
  <si>
    <t>JOSE ANTONIO MORAN MOLINA</t>
  </si>
  <si>
    <t>JOSE RENE GONZALES TOBAR</t>
  </si>
  <si>
    <t>EDWIN ALFREDO PIN GARACIA</t>
  </si>
  <si>
    <t>SATURNINO SALAZAR GARCIA</t>
  </si>
  <si>
    <t>JHONY ALEXANDER MORALES</t>
  </si>
  <si>
    <t>JOSE ARMANDO CASTANEDA CACERES</t>
  </si>
  <si>
    <t>JULIO ORLANDO GONZALEZ JUAREZ</t>
  </si>
  <si>
    <t>MARIA  ELIZABETH  VELASQUEZ</t>
  </si>
  <si>
    <t>JOSE ALFREDO CHANICO ARTERO</t>
  </si>
  <si>
    <t>SERGIO ZEPEDA MOLINA</t>
  </si>
  <si>
    <t>HERNAN GARCIA</t>
  </si>
  <si>
    <t>F</t>
  </si>
  <si>
    <t>ANDRES GALICIA VELASQUEZ</t>
  </si>
  <si>
    <t>ERICK ULISES PIN GARCIA</t>
  </si>
  <si>
    <t>RAFAEL EDGARDO MALDINERO ARTERO</t>
  </si>
  <si>
    <t>CARLOS ALFREDO CABEZAS RODRIGUEZ</t>
  </si>
  <si>
    <t>RODOLFO ERNESTO MORALES SAMAYOA</t>
  </si>
  <si>
    <t>JOSE MANUEL GRIJALVA VASQUEZ</t>
  </si>
  <si>
    <t xml:space="preserve">JUAN CARLOS MILLA HASBUN </t>
  </si>
  <si>
    <t>JOSE ORLANDO HERNANDEZ ESTRADA</t>
  </si>
  <si>
    <t xml:space="preserve">EDELMIR FABRICIO  TREJO REYNA </t>
  </si>
  <si>
    <t>JOSE DANILO GONZALES CARCAMO</t>
  </si>
  <si>
    <t>RONI MANASES PEÑA BENITEZ</t>
  </si>
  <si>
    <t>CESAR AUGUSTO VINDEL RAMOS</t>
  </si>
  <si>
    <t>ISAIAS ERNESTO TADEO VASQUEZ</t>
  </si>
  <si>
    <t>CRISTIAN ADALBERTO MULATO CASTANEDA</t>
  </si>
  <si>
    <t>JAIME ARTURO LOPEZ CACERES</t>
  </si>
  <si>
    <t>CESAR ELENILSON AREVALO</t>
  </si>
  <si>
    <t>JOSE ARTURO GRIJALVA ORELLANA</t>
  </si>
  <si>
    <t>ROBERTO CARLOS  HERNANDEZ ZALAZAR</t>
  </si>
  <si>
    <t>MARIA TERESA AGUIRRE ALFARO</t>
  </si>
  <si>
    <t>NESTOR HAMILTON  GONZALEZ MONTERROSA</t>
  </si>
  <si>
    <t>FRANCISCO ALFONSO LINARES VALIENTE</t>
  </si>
  <si>
    <t>BRENDA LISETH CASTRO MORAN</t>
  </si>
  <si>
    <t>NORA CAROLINA RODRIGUES SANTILLANA</t>
  </si>
  <si>
    <t>SONIA BEATRIZ HERNANDEZ CHACON</t>
  </si>
  <si>
    <t>RENE ENRRIQUE LEMUS DORATH</t>
  </si>
  <si>
    <t>RONMEL BOANERGES JIMENEZ</t>
  </si>
  <si>
    <t>NAHUM HERANDEZ GALDAMEZ</t>
  </si>
  <si>
    <t>FERNANDO ADOLFO LINARES CALDERON</t>
  </si>
  <si>
    <t>EVELIN FERNANDA BORJA</t>
  </si>
  <si>
    <t>ALEJANDRA VANESSA FIGUEROA</t>
  </si>
  <si>
    <t>KEVIN ALEXIS GALICIA ALVARADO</t>
  </si>
  <si>
    <t>JOSE REYNALDO FLORES AREVALO</t>
  </si>
  <si>
    <t>XIOMARA ALEJANDRA</t>
  </si>
  <si>
    <t>ROMEO REYES SILVA CONTRERAS</t>
  </si>
  <si>
    <t>VANESSA ISABEL LOPEZ LOPEZ</t>
  </si>
  <si>
    <t>JENY LISETH GARCIA HERNADEZ</t>
  </si>
  <si>
    <t>MAURA  YESENIA LEIVA JOACHIN</t>
  </si>
  <si>
    <t>DIANA ALEJANDRA CENTENO RUIZ</t>
  </si>
  <si>
    <t>VANESSA GUADALUPE FLORES MARTINEZ</t>
  </si>
  <si>
    <t>DIEGO IVAN ARTERO SANCHEZ</t>
  </si>
  <si>
    <t>MARIA LISSETH LARA GARCIA</t>
  </si>
  <si>
    <t>CLAUDIA MARIA RODRIGUEZ</t>
  </si>
  <si>
    <t>DALILA LEON CASTRO</t>
  </si>
  <si>
    <t>EDSON ALEXANDER AGREDA SEGURA</t>
  </si>
  <si>
    <t xml:space="preserve">DINORA MAIRA HERNANDEZ </t>
  </si>
  <si>
    <t xml:space="preserve">KATHERINE CRISEIDA </t>
  </si>
  <si>
    <t>RINA ESTELA PEREZ MARTINEZ</t>
  </si>
  <si>
    <t xml:space="preserve">Resoluciones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</si>
</sst>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justify"/>
    </xf>
    <xf numFmtId="0" fontId="0" fillId="0" borderId="0" xfId="0" applyBorder="1" applyAlignment="1">
      <alignment horizontal="center" vertical="justify"/>
    </xf>
    <xf numFmtId="0" fontId="0" fillId="0" borderId="0" xfId="0" applyAlignment="1">
      <alignment horizontal="center" vertical="justify"/>
    </xf>
    <xf numFmtId="0" fontId="0" fillId="0" borderId="0" xfId="0" applyAlignment="1">
      <alignment vertical="center"/>
    </xf>
    <xf numFmtId="0" fontId="1" fillId="0" borderId="1" xfId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horizontal="center" vertical="center" textRotation="45"/>
    </xf>
    <xf numFmtId="0" fontId="0" fillId="2" borderId="1" xfId="0" applyFill="1" applyBorder="1" applyAlignment="1">
      <alignment horizontal="center" vertical="justify" textRotation="45"/>
    </xf>
    <xf numFmtId="0" fontId="0" fillId="2" borderId="3" xfId="0" applyFill="1" applyBorder="1" applyAlignment="1">
      <alignment horizontal="center" vertical="center" textRotation="45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top"/>
    </xf>
    <xf numFmtId="0" fontId="0" fillId="3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0" borderId="0" xfId="1" applyBorder="1" applyAlignment="1" applyProtection="1">
      <alignment vertical="center"/>
    </xf>
    <xf numFmtId="49" fontId="0" fillId="0" borderId="0" xfId="0" applyNumberFormat="1" applyBorder="1" applyAlignment="1">
      <alignment horizontal="center" vertical="center"/>
    </xf>
    <xf numFmtId="0" fontId="2" fillId="2" borderId="0" xfId="0" applyFont="1" applyFill="1" applyAlignment="1">
      <alignment horizontal="left" vertical="center" textRotation="45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0" fillId="2" borderId="3" xfId="0" applyNumberFormat="1" applyFill="1" applyBorder="1" applyAlignment="1">
      <alignment horizontal="center" vertical="center" textRotation="45"/>
    </xf>
    <xf numFmtId="1" fontId="0" fillId="0" borderId="3" xfId="0" applyNumberFormat="1" applyBorder="1" applyAlignment="1">
      <alignment vertical="top"/>
    </xf>
    <xf numFmtId="1" fontId="0" fillId="0" borderId="3" xfId="0" applyNumberFormat="1" applyBorder="1" applyAlignment="1">
      <alignment vertical="center"/>
    </xf>
    <xf numFmtId="1" fontId="0" fillId="0" borderId="0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6" borderId="1" xfId="0" applyNumberFormat="1" applyFill="1" applyBorder="1" applyAlignment="1">
      <alignment vertical="center"/>
    </xf>
    <xf numFmtId="1" fontId="0" fillId="7" borderId="4" xfId="0" applyNumberFormat="1" applyFill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3" xfId="0" applyFill="1" applyBorder="1" applyAlignment="1">
      <alignment horizontal="center" vertical="center" textRotation="45"/>
    </xf>
    <xf numFmtId="0" fontId="0" fillId="2" borderId="5" xfId="0" applyFill="1" applyBorder="1" applyAlignment="1">
      <alignment horizontal="center" vertical="center" textRotation="45"/>
    </xf>
    <xf numFmtId="0" fontId="0" fillId="2" borderId="4" xfId="0" applyFill="1" applyBorder="1" applyAlignment="1">
      <alignment horizontal="center" vertical="center" textRotation="45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8" borderId="3" xfId="0" applyFill="1" applyBorder="1" applyAlignment="1">
      <alignment horizontal="left" vertical="top"/>
    </xf>
    <xf numFmtId="0" fontId="0" fillId="8" borderId="5" xfId="0" applyFill="1" applyBorder="1" applyAlignment="1">
      <alignment horizontal="left" vertical="top"/>
    </xf>
    <xf numFmtId="0" fontId="0" fillId="8" borderId="4" xfId="0" applyFill="1" applyBorder="1" applyAlignment="1">
      <alignment horizontal="left" vertical="top"/>
    </xf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14">
    <dxf>
      <font>
        <b/>
        <i/>
        <color theme="0"/>
      </font>
      <fill>
        <patternFill>
          <bgColor rgb="FF00B050"/>
        </patternFill>
      </fill>
    </dxf>
    <dxf>
      <font>
        <b val="0"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numFmt numFmtId="30" formatCode="@"/>
      <fill>
        <patternFill>
          <bgColor rgb="FFFF0000"/>
        </patternFill>
      </fill>
    </dxf>
    <dxf>
      <font>
        <b/>
        <i/>
        <color theme="0"/>
      </font>
      <fill>
        <patternFill>
          <bgColor rgb="FFFFC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0"/>
      </font>
      <numFmt numFmtId="30" formatCode="@"/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numFmt numFmtId="0" formatCode="General"/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Acceso</a:t>
            </a:r>
            <a:r>
              <a:rPr lang="es-ES" baseline="0"/>
              <a:t> a la Informacion Pública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'RESOLUCIONES 2017'!$F$160:$F$176</c:f>
              <c:strCache>
                <c:ptCount val="17"/>
                <c:pt idx="0">
                  <c:v>Cantidad de Solicitudes Ingresadas</c:v>
                </c:pt>
                <c:pt idx="1">
                  <c:v>Items Atendidos </c:v>
                </c:pt>
                <c:pt idx="2">
                  <c:v>Resoluciones </c:v>
                </c:pt>
                <c:pt idx="3">
                  <c:v>Resoluciones Prevenidas</c:v>
                </c:pt>
                <c:pt idx="4">
                  <c:v>Resoluciones  Improcedentes</c:v>
                </c:pt>
                <c:pt idx="5">
                  <c:v>Resoluciones  Instituciones</c:v>
                </c:pt>
                <c:pt idx="6">
                  <c:v>Cantidad de Notas Escritas </c:v>
                </c:pt>
                <c:pt idx="7">
                  <c:v>Cantidad de Correos Electronicos </c:v>
                </c:pt>
                <c:pt idx="8">
                  <c:v>Solicitud Fisica </c:v>
                </c:pt>
                <c:pt idx="9">
                  <c:v>Hombres </c:v>
                </c:pt>
                <c:pt idx="10">
                  <c:v>Mujeres </c:v>
                </c:pt>
                <c:pt idx="12">
                  <c:v>Inf. Publica</c:v>
                </c:pt>
                <c:pt idx="13">
                  <c:v>Inf. Oficiosa</c:v>
                </c:pt>
                <c:pt idx="14">
                  <c:v>dat. Personales</c:v>
                </c:pt>
                <c:pt idx="15">
                  <c:v>En proceso IAIP DENUNCIAS</c:v>
                </c:pt>
                <c:pt idx="16">
                  <c:v>En proceso IAIP  APELACIONES</c:v>
                </c:pt>
              </c:strCache>
            </c:strRef>
          </c:cat>
          <c:val>
            <c:numRef>
              <c:f>'RESOLUCIONES 2017'!$G$160:$G$176</c:f>
              <c:numCache>
                <c:formatCode>General</c:formatCode>
                <c:ptCount val="17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'RESOLUCIONES 2017'!$F$160:$F$176</c:f>
              <c:strCache>
                <c:ptCount val="17"/>
                <c:pt idx="0">
                  <c:v>Cantidad de Solicitudes Ingresadas</c:v>
                </c:pt>
                <c:pt idx="1">
                  <c:v>Items Atendidos </c:v>
                </c:pt>
                <c:pt idx="2">
                  <c:v>Resoluciones </c:v>
                </c:pt>
                <c:pt idx="3">
                  <c:v>Resoluciones Prevenidas</c:v>
                </c:pt>
                <c:pt idx="4">
                  <c:v>Resoluciones  Improcedentes</c:v>
                </c:pt>
                <c:pt idx="5">
                  <c:v>Resoluciones  Instituciones</c:v>
                </c:pt>
                <c:pt idx="6">
                  <c:v>Cantidad de Notas Escritas </c:v>
                </c:pt>
                <c:pt idx="7">
                  <c:v>Cantidad de Correos Electronicos </c:v>
                </c:pt>
                <c:pt idx="8">
                  <c:v>Solicitud Fisica </c:v>
                </c:pt>
                <c:pt idx="9">
                  <c:v>Hombres </c:v>
                </c:pt>
                <c:pt idx="10">
                  <c:v>Mujeres </c:v>
                </c:pt>
                <c:pt idx="12">
                  <c:v>Inf. Publica</c:v>
                </c:pt>
                <c:pt idx="13">
                  <c:v>Inf. Oficiosa</c:v>
                </c:pt>
                <c:pt idx="14">
                  <c:v>dat. Personales</c:v>
                </c:pt>
                <c:pt idx="15">
                  <c:v>En proceso IAIP DENUNCIAS</c:v>
                </c:pt>
                <c:pt idx="16">
                  <c:v>En proceso IAIP  APELACIONES</c:v>
                </c:pt>
              </c:strCache>
            </c:strRef>
          </c:cat>
          <c:val>
            <c:numRef>
              <c:f>'RESOLUCIONES 2017'!$H$160:$H$176</c:f>
              <c:numCache>
                <c:formatCode>General</c:formatCode>
                <c:ptCount val="17"/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</c:dPt>
          <c:dPt>
            <c:idx val="12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  <a:sp3d/>
            </c:spPr>
          </c:dPt>
          <c:dPt>
            <c:idx val="1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'RESOLUCIONES 2017'!$F$160:$F$176</c:f>
              <c:strCache>
                <c:ptCount val="17"/>
                <c:pt idx="0">
                  <c:v>Cantidad de Solicitudes Ingresadas</c:v>
                </c:pt>
                <c:pt idx="1">
                  <c:v>Items Atendidos </c:v>
                </c:pt>
                <c:pt idx="2">
                  <c:v>Resoluciones </c:v>
                </c:pt>
                <c:pt idx="3">
                  <c:v>Resoluciones Prevenidas</c:v>
                </c:pt>
                <c:pt idx="4">
                  <c:v>Resoluciones  Improcedentes</c:v>
                </c:pt>
                <c:pt idx="5">
                  <c:v>Resoluciones  Instituciones</c:v>
                </c:pt>
                <c:pt idx="6">
                  <c:v>Cantidad de Notas Escritas </c:v>
                </c:pt>
                <c:pt idx="7">
                  <c:v>Cantidad de Correos Electronicos </c:v>
                </c:pt>
                <c:pt idx="8">
                  <c:v>Solicitud Fisica </c:v>
                </c:pt>
                <c:pt idx="9">
                  <c:v>Hombres </c:v>
                </c:pt>
                <c:pt idx="10">
                  <c:v>Mujeres </c:v>
                </c:pt>
                <c:pt idx="12">
                  <c:v>Inf. Publica</c:v>
                </c:pt>
                <c:pt idx="13">
                  <c:v>Inf. Oficiosa</c:v>
                </c:pt>
                <c:pt idx="14">
                  <c:v>dat. Personales</c:v>
                </c:pt>
                <c:pt idx="15">
                  <c:v>En proceso IAIP DENUNCIAS</c:v>
                </c:pt>
                <c:pt idx="16">
                  <c:v>En proceso IAIP  APELACIONES</c:v>
                </c:pt>
              </c:strCache>
            </c:strRef>
          </c:cat>
          <c:val>
            <c:numRef>
              <c:f>'RESOLUCIONES 2017'!$I$160:$I$176</c:f>
              <c:numCache>
                <c:formatCode>General</c:formatCode>
                <c:ptCount val="17"/>
                <c:pt idx="0">
                  <c:v>151</c:v>
                </c:pt>
                <c:pt idx="1">
                  <c:v>217</c:v>
                </c:pt>
                <c:pt idx="2">
                  <c:v>150</c:v>
                </c:pt>
                <c:pt idx="3">
                  <c:v>1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151</c:v>
                </c:pt>
                <c:pt idx="9">
                  <c:v>94</c:v>
                </c:pt>
                <c:pt idx="10">
                  <c:v>52</c:v>
                </c:pt>
                <c:pt idx="12">
                  <c:v>61</c:v>
                </c:pt>
                <c:pt idx="13">
                  <c:v>18</c:v>
                </c:pt>
                <c:pt idx="14">
                  <c:v>67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814496"/>
        <c:axId val="276162840"/>
        <c:axId val="0"/>
      </c:bar3DChart>
      <c:catAx>
        <c:axId val="21881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6162840"/>
        <c:crosses val="autoZero"/>
        <c:auto val="1"/>
        <c:lblAlgn val="ctr"/>
        <c:lblOffset val="100"/>
        <c:noMultiLvlLbl val="0"/>
      </c:catAx>
      <c:valAx>
        <c:axId val="276162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81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212</xdr:row>
      <xdr:rowOff>4761</xdr:rowOff>
    </xdr:from>
    <xdr:to>
      <xdr:col>15</xdr:col>
      <xdr:colOff>1081087</xdr:colOff>
      <xdr:row>234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588"/>
  <sheetViews>
    <sheetView tabSelected="1" view="pageBreakPreview" topLeftCell="F1" zoomScaleNormal="85" zoomScaleSheetLayoutView="100" zoomScalePageLayoutView="115" workbookViewId="0">
      <pane ySplit="1" topLeftCell="A2" activePane="bottomLeft" state="frozen"/>
      <selection activeCell="D1" sqref="D1"/>
      <selection pane="bottomLeft" activeCell="M3" sqref="M3"/>
    </sheetView>
  </sheetViews>
  <sheetFormatPr baseColWidth="10" defaultRowHeight="15" x14ac:dyDescent="0.25"/>
  <cols>
    <col min="1" max="1" width="3.85546875" style="8" customWidth="1"/>
    <col min="2" max="5" width="6.5703125" style="8" customWidth="1"/>
    <col min="6" max="6" width="41.140625" style="8" bestFit="1" customWidth="1"/>
    <col min="7" max="7" width="3.42578125" style="3" customWidth="1"/>
    <col min="8" max="8" width="4.7109375" style="3" customWidth="1"/>
    <col min="9" max="9" width="4.85546875" style="3" customWidth="1"/>
    <col min="10" max="11" width="6" style="7" customWidth="1"/>
    <col min="12" max="12" width="6.140625" style="3" customWidth="1"/>
    <col min="13" max="13" width="16.85546875" style="3" customWidth="1"/>
    <col min="14" max="14" width="16.85546875" style="40" customWidth="1"/>
    <col min="15" max="15" width="13.85546875" style="2" customWidth="1"/>
    <col min="16" max="16" width="62.140625" style="31" customWidth="1"/>
    <col min="17" max="16384" width="11.42578125" style="8"/>
  </cols>
  <sheetData>
    <row r="1" spans="1:16" ht="82.5" x14ac:dyDescent="0.25">
      <c r="A1" s="13" t="s">
        <v>0</v>
      </c>
      <c r="B1" s="44" t="s">
        <v>132</v>
      </c>
      <c r="C1" s="45"/>
      <c r="D1" s="45"/>
      <c r="E1" s="46"/>
      <c r="F1" s="13" t="s">
        <v>1</v>
      </c>
      <c r="G1" s="13" t="s">
        <v>6</v>
      </c>
      <c r="H1" s="13" t="s">
        <v>22</v>
      </c>
      <c r="I1" s="13" t="s">
        <v>2</v>
      </c>
      <c r="J1" s="14" t="s">
        <v>18</v>
      </c>
      <c r="K1" s="14" t="s">
        <v>37</v>
      </c>
      <c r="L1" s="13" t="s">
        <v>17</v>
      </c>
      <c r="M1" s="15" t="s">
        <v>21</v>
      </c>
      <c r="N1" s="32" t="s">
        <v>119</v>
      </c>
      <c r="O1" s="13" t="s">
        <v>3</v>
      </c>
      <c r="P1" s="27" t="s">
        <v>23</v>
      </c>
    </row>
    <row r="2" spans="1:16" x14ac:dyDescent="0.25">
      <c r="A2" s="9">
        <v>1</v>
      </c>
      <c r="B2" s="9" t="s">
        <v>133</v>
      </c>
      <c r="C2" s="9" t="s">
        <v>134</v>
      </c>
      <c r="D2" s="9">
        <v>1</v>
      </c>
      <c r="E2" s="9">
        <v>2018</v>
      </c>
      <c r="F2" s="10" t="s">
        <v>51</v>
      </c>
      <c r="G2" s="2">
        <v>1</v>
      </c>
      <c r="H2" s="2" t="s">
        <v>176</v>
      </c>
      <c r="I2" s="2" t="s">
        <v>52</v>
      </c>
      <c r="J2" s="5">
        <v>1</v>
      </c>
      <c r="K2" s="19" t="s">
        <v>53</v>
      </c>
      <c r="L2" s="2">
        <v>4</v>
      </c>
      <c r="M2" s="17" t="s">
        <v>54</v>
      </c>
      <c r="N2" s="33">
        <v>10</v>
      </c>
      <c r="O2" s="2" t="s">
        <v>61</v>
      </c>
      <c r="P2" s="28"/>
    </row>
    <row r="3" spans="1:16" x14ac:dyDescent="0.25">
      <c r="A3" s="9">
        <f>A2+1</f>
        <v>2</v>
      </c>
      <c r="B3" s="9" t="s">
        <v>133</v>
      </c>
      <c r="C3" s="9" t="s">
        <v>134</v>
      </c>
      <c r="D3" s="9">
        <f>D2+1</f>
        <v>2</v>
      </c>
      <c r="E3" s="9">
        <f>$E$2</f>
        <v>2018</v>
      </c>
      <c r="F3" s="10" t="s">
        <v>55</v>
      </c>
      <c r="G3" s="2">
        <v>1</v>
      </c>
      <c r="H3" s="2" t="s">
        <v>176</v>
      </c>
      <c r="I3" s="2" t="s">
        <v>56</v>
      </c>
      <c r="J3" s="5">
        <v>1</v>
      </c>
      <c r="K3" s="19" t="s">
        <v>57</v>
      </c>
      <c r="L3" s="2">
        <v>4</v>
      </c>
      <c r="M3" s="17" t="s">
        <v>58</v>
      </c>
      <c r="N3" s="33">
        <v>10</v>
      </c>
      <c r="O3" s="2" t="s">
        <v>61</v>
      </c>
      <c r="P3" s="28"/>
    </row>
    <row r="4" spans="1:16" x14ac:dyDescent="0.25">
      <c r="A4" s="9">
        <f t="shared" ref="A4:A67" si="0">A3+1</f>
        <v>3</v>
      </c>
      <c r="B4" s="9" t="s">
        <v>133</v>
      </c>
      <c r="C4" s="9" t="s">
        <v>134</v>
      </c>
      <c r="D4" s="9">
        <f t="shared" ref="D4:D74" si="1">D3+1</f>
        <v>3</v>
      </c>
      <c r="E4" s="9">
        <f t="shared" ref="E4:E74" si="2">$E$2</f>
        <v>2018</v>
      </c>
      <c r="F4" s="10" t="s">
        <v>59</v>
      </c>
      <c r="G4" s="2">
        <v>1</v>
      </c>
      <c r="H4" s="2" t="s">
        <v>176</v>
      </c>
      <c r="I4" s="2" t="s">
        <v>52</v>
      </c>
      <c r="J4" s="5">
        <v>5</v>
      </c>
      <c r="K4" s="19" t="s">
        <v>60</v>
      </c>
      <c r="L4" s="2">
        <v>4</v>
      </c>
      <c r="M4" s="17" t="s">
        <v>54</v>
      </c>
      <c r="N4" s="33">
        <v>10</v>
      </c>
      <c r="O4" s="2" t="s">
        <v>61</v>
      </c>
      <c r="P4" s="29" t="s">
        <v>103</v>
      </c>
    </row>
    <row r="5" spans="1:16" x14ac:dyDescent="0.25">
      <c r="A5" s="9">
        <f t="shared" si="0"/>
        <v>4</v>
      </c>
      <c r="B5" s="9" t="s">
        <v>133</v>
      </c>
      <c r="C5" s="9" t="s">
        <v>134</v>
      </c>
      <c r="D5" s="9">
        <f t="shared" si="1"/>
        <v>4</v>
      </c>
      <c r="E5" s="9">
        <f t="shared" si="2"/>
        <v>2018</v>
      </c>
      <c r="F5" s="10" t="s">
        <v>62</v>
      </c>
      <c r="G5" s="2">
        <v>1</v>
      </c>
      <c r="H5" s="2" t="s">
        <v>176</v>
      </c>
      <c r="I5" s="2" t="s">
        <v>52</v>
      </c>
      <c r="J5" s="5">
        <v>1</v>
      </c>
      <c r="K5" s="19" t="s">
        <v>63</v>
      </c>
      <c r="L5" s="2">
        <v>4</v>
      </c>
      <c r="M5" s="17" t="s">
        <v>54</v>
      </c>
      <c r="N5" s="33">
        <v>10</v>
      </c>
      <c r="O5" s="2" t="s">
        <v>61</v>
      </c>
      <c r="P5" s="28"/>
    </row>
    <row r="6" spans="1:16" x14ac:dyDescent="0.25">
      <c r="A6" s="9">
        <f t="shared" si="0"/>
        <v>5</v>
      </c>
      <c r="B6" s="9" t="s">
        <v>133</v>
      </c>
      <c r="C6" s="9" t="s">
        <v>134</v>
      </c>
      <c r="D6" s="9">
        <f t="shared" si="1"/>
        <v>5</v>
      </c>
      <c r="E6" s="9">
        <f t="shared" si="2"/>
        <v>2018</v>
      </c>
      <c r="F6" s="10" t="s">
        <v>64</v>
      </c>
      <c r="G6" s="2">
        <v>1</v>
      </c>
      <c r="H6" s="2" t="s">
        <v>176</v>
      </c>
      <c r="I6" s="2" t="s">
        <v>52</v>
      </c>
      <c r="J6" s="5">
        <v>1</v>
      </c>
      <c r="K6" s="19" t="s">
        <v>63</v>
      </c>
      <c r="L6" s="2">
        <v>4</v>
      </c>
      <c r="M6" s="17" t="s">
        <v>54</v>
      </c>
      <c r="N6" s="33">
        <v>10</v>
      </c>
      <c r="O6" s="2" t="s">
        <v>61</v>
      </c>
      <c r="P6" s="28"/>
    </row>
    <row r="7" spans="1:16" x14ac:dyDescent="0.25">
      <c r="A7" s="9">
        <f t="shared" si="0"/>
        <v>6</v>
      </c>
      <c r="B7" s="9" t="s">
        <v>133</v>
      </c>
      <c r="C7" s="9" t="s">
        <v>134</v>
      </c>
      <c r="D7" s="9">
        <f t="shared" si="1"/>
        <v>6</v>
      </c>
      <c r="E7" s="9">
        <f t="shared" si="2"/>
        <v>2018</v>
      </c>
      <c r="F7" s="10" t="s">
        <v>62</v>
      </c>
      <c r="G7" s="2">
        <v>1</v>
      </c>
      <c r="H7" s="2" t="s">
        <v>176</v>
      </c>
      <c r="I7" s="2" t="s">
        <v>52</v>
      </c>
      <c r="J7" s="5">
        <v>1</v>
      </c>
      <c r="K7" s="19" t="s">
        <v>63</v>
      </c>
      <c r="L7" s="2">
        <v>4</v>
      </c>
      <c r="M7" s="17" t="s">
        <v>54</v>
      </c>
      <c r="N7" s="33">
        <v>10</v>
      </c>
      <c r="O7" s="2" t="s">
        <v>61</v>
      </c>
      <c r="P7" s="28"/>
    </row>
    <row r="8" spans="1:16" x14ac:dyDescent="0.25">
      <c r="A8" s="9">
        <f t="shared" si="0"/>
        <v>7</v>
      </c>
      <c r="B8" s="9" t="s">
        <v>133</v>
      </c>
      <c r="C8" s="9" t="s">
        <v>134</v>
      </c>
      <c r="D8" s="9">
        <f t="shared" si="1"/>
        <v>7</v>
      </c>
      <c r="E8" s="9">
        <f t="shared" si="2"/>
        <v>2018</v>
      </c>
      <c r="F8" s="10" t="s">
        <v>65</v>
      </c>
      <c r="G8" s="2">
        <v>1</v>
      </c>
      <c r="H8" s="2" t="s">
        <v>176</v>
      </c>
      <c r="I8" s="2" t="s">
        <v>52</v>
      </c>
      <c r="J8" s="5">
        <v>1</v>
      </c>
      <c r="K8" s="19" t="s">
        <v>63</v>
      </c>
      <c r="L8" s="2">
        <v>4</v>
      </c>
      <c r="M8" s="17" t="s">
        <v>54</v>
      </c>
      <c r="N8" s="33">
        <v>10</v>
      </c>
      <c r="O8" s="2" t="s">
        <v>61</v>
      </c>
      <c r="P8" s="28"/>
    </row>
    <row r="9" spans="1:16" x14ac:dyDescent="0.25">
      <c r="A9" s="9">
        <f t="shared" si="0"/>
        <v>8</v>
      </c>
      <c r="B9" s="9" t="s">
        <v>133</v>
      </c>
      <c r="C9" s="9" t="s">
        <v>134</v>
      </c>
      <c r="D9" s="9">
        <f t="shared" si="1"/>
        <v>8</v>
      </c>
      <c r="E9" s="9">
        <f t="shared" si="2"/>
        <v>2018</v>
      </c>
      <c r="F9" s="10" t="s">
        <v>66</v>
      </c>
      <c r="G9" s="2">
        <v>1</v>
      </c>
      <c r="H9" s="2" t="s">
        <v>176</v>
      </c>
      <c r="I9" s="2" t="s">
        <v>52</v>
      </c>
      <c r="J9" s="5">
        <v>1</v>
      </c>
      <c r="K9" s="19" t="s">
        <v>63</v>
      </c>
      <c r="L9" s="2">
        <v>4</v>
      </c>
      <c r="M9" s="17" t="s">
        <v>54</v>
      </c>
      <c r="N9" s="33">
        <v>10</v>
      </c>
      <c r="O9" s="2" t="s">
        <v>61</v>
      </c>
      <c r="P9" s="28"/>
    </row>
    <row r="10" spans="1:16" x14ac:dyDescent="0.25">
      <c r="A10" s="9">
        <f t="shared" si="0"/>
        <v>9</v>
      </c>
      <c r="B10" s="9" t="s">
        <v>133</v>
      </c>
      <c r="C10" s="9" t="s">
        <v>134</v>
      </c>
      <c r="D10" s="9">
        <f t="shared" si="1"/>
        <v>9</v>
      </c>
      <c r="E10" s="9">
        <f t="shared" si="2"/>
        <v>2018</v>
      </c>
      <c r="F10" s="10" t="s">
        <v>67</v>
      </c>
      <c r="G10" s="2">
        <v>1</v>
      </c>
      <c r="H10" s="2" t="s">
        <v>176</v>
      </c>
      <c r="I10" s="2" t="s">
        <v>52</v>
      </c>
      <c r="J10" s="5">
        <v>1</v>
      </c>
      <c r="K10" s="19" t="s">
        <v>63</v>
      </c>
      <c r="L10" s="2">
        <v>4</v>
      </c>
      <c r="M10" s="17" t="s">
        <v>54</v>
      </c>
      <c r="N10" s="33">
        <v>10</v>
      </c>
      <c r="O10" s="2" t="s">
        <v>61</v>
      </c>
      <c r="P10" s="28" t="s">
        <v>68</v>
      </c>
    </row>
    <row r="11" spans="1:16" x14ac:dyDescent="0.25">
      <c r="A11" s="9">
        <f t="shared" si="0"/>
        <v>10</v>
      </c>
      <c r="B11" s="9" t="s">
        <v>133</v>
      </c>
      <c r="C11" s="9" t="s">
        <v>134</v>
      </c>
      <c r="D11" s="9">
        <f t="shared" si="1"/>
        <v>10</v>
      </c>
      <c r="E11" s="9">
        <f t="shared" si="2"/>
        <v>2018</v>
      </c>
      <c r="F11" s="10" t="s">
        <v>69</v>
      </c>
      <c r="G11" s="2">
        <v>1</v>
      </c>
      <c r="H11" s="2" t="s">
        <v>176</v>
      </c>
      <c r="I11" s="2" t="s">
        <v>56</v>
      </c>
      <c r="J11" s="5">
        <v>1</v>
      </c>
      <c r="K11" s="19" t="s">
        <v>60</v>
      </c>
      <c r="L11" s="2">
        <v>4</v>
      </c>
      <c r="M11" s="17" t="s">
        <v>58</v>
      </c>
      <c r="N11" s="33">
        <v>10</v>
      </c>
      <c r="O11" s="2" t="s">
        <v>61</v>
      </c>
      <c r="P11" s="28"/>
    </row>
    <row r="12" spans="1:16" x14ac:dyDescent="0.25">
      <c r="A12" s="9">
        <f t="shared" si="0"/>
        <v>11</v>
      </c>
      <c r="B12" s="9" t="s">
        <v>133</v>
      </c>
      <c r="C12" s="9" t="s">
        <v>134</v>
      </c>
      <c r="D12" s="9">
        <f t="shared" si="1"/>
        <v>11</v>
      </c>
      <c r="E12" s="9">
        <f t="shared" si="2"/>
        <v>2018</v>
      </c>
      <c r="F12" s="10" t="s">
        <v>71</v>
      </c>
      <c r="G12" s="2">
        <v>1</v>
      </c>
      <c r="H12" s="2" t="s">
        <v>176</v>
      </c>
      <c r="I12" s="2" t="s">
        <v>52</v>
      </c>
      <c r="J12" s="5">
        <v>1</v>
      </c>
      <c r="K12" s="19" t="s">
        <v>63</v>
      </c>
      <c r="L12" s="2">
        <v>4</v>
      </c>
      <c r="M12" s="17" t="s">
        <v>58</v>
      </c>
      <c r="N12" s="33">
        <v>10</v>
      </c>
      <c r="O12" s="2" t="s">
        <v>61</v>
      </c>
      <c r="P12" s="28" t="s">
        <v>68</v>
      </c>
    </row>
    <row r="13" spans="1:16" x14ac:dyDescent="0.25">
      <c r="A13" s="9">
        <f t="shared" si="0"/>
        <v>12</v>
      </c>
      <c r="B13" s="9" t="s">
        <v>133</v>
      </c>
      <c r="C13" s="9" t="s">
        <v>134</v>
      </c>
      <c r="D13" s="9">
        <f t="shared" si="1"/>
        <v>12</v>
      </c>
      <c r="E13" s="9">
        <f t="shared" si="2"/>
        <v>2018</v>
      </c>
      <c r="F13" s="10" t="s">
        <v>72</v>
      </c>
      <c r="G13" s="2">
        <v>1</v>
      </c>
      <c r="H13" s="2" t="s">
        <v>176</v>
      </c>
      <c r="I13" s="2" t="s">
        <v>56</v>
      </c>
      <c r="J13" s="5">
        <v>1</v>
      </c>
      <c r="K13" s="19" t="s">
        <v>63</v>
      </c>
      <c r="L13" s="2">
        <v>1</v>
      </c>
      <c r="M13" s="17" t="s">
        <v>54</v>
      </c>
      <c r="N13" s="33">
        <v>10</v>
      </c>
      <c r="O13" s="2" t="s">
        <v>61</v>
      </c>
      <c r="P13" s="28"/>
    </row>
    <row r="14" spans="1:16" x14ac:dyDescent="0.25">
      <c r="A14" s="9">
        <f t="shared" si="0"/>
        <v>13</v>
      </c>
      <c r="B14" s="9" t="s">
        <v>133</v>
      </c>
      <c r="C14" s="9" t="s">
        <v>134</v>
      </c>
      <c r="D14" s="9">
        <f t="shared" si="1"/>
        <v>13</v>
      </c>
      <c r="E14" s="9">
        <f t="shared" si="2"/>
        <v>2018</v>
      </c>
      <c r="F14" s="10" t="s">
        <v>73</v>
      </c>
      <c r="G14" s="2">
        <v>1</v>
      </c>
      <c r="H14" s="2" t="s">
        <v>176</v>
      </c>
      <c r="I14" s="2" t="s">
        <v>56</v>
      </c>
      <c r="J14" s="5">
        <v>1</v>
      </c>
      <c r="K14" s="19" t="s">
        <v>70</v>
      </c>
      <c r="L14" s="2">
        <v>1</v>
      </c>
      <c r="M14" s="16" t="s">
        <v>54</v>
      </c>
      <c r="N14" s="33">
        <v>10</v>
      </c>
      <c r="O14" s="2" t="s">
        <v>61</v>
      </c>
      <c r="P14" s="28"/>
    </row>
    <row r="15" spans="1:16" x14ac:dyDescent="0.25">
      <c r="A15" s="9">
        <f t="shared" si="0"/>
        <v>14</v>
      </c>
      <c r="B15" s="9" t="s">
        <v>133</v>
      </c>
      <c r="C15" s="9" t="s">
        <v>134</v>
      </c>
      <c r="D15" s="9">
        <f t="shared" si="1"/>
        <v>14</v>
      </c>
      <c r="E15" s="9">
        <f t="shared" si="2"/>
        <v>2018</v>
      </c>
      <c r="F15" s="10" t="s">
        <v>74</v>
      </c>
      <c r="G15" s="2">
        <v>1</v>
      </c>
      <c r="H15" s="2" t="s">
        <v>176</v>
      </c>
      <c r="I15" s="2" t="s">
        <v>52</v>
      </c>
      <c r="J15" s="5">
        <v>7</v>
      </c>
      <c r="K15" s="19" t="s">
        <v>70</v>
      </c>
      <c r="L15" s="2">
        <v>1</v>
      </c>
      <c r="M15" s="16" t="s">
        <v>75</v>
      </c>
      <c r="N15" s="33">
        <v>10</v>
      </c>
      <c r="O15" s="2" t="s">
        <v>61</v>
      </c>
      <c r="P15" s="28"/>
    </row>
    <row r="16" spans="1:16" x14ac:dyDescent="0.25">
      <c r="A16" s="9">
        <f t="shared" si="0"/>
        <v>15</v>
      </c>
      <c r="B16" s="9" t="s">
        <v>133</v>
      </c>
      <c r="C16" s="9" t="s">
        <v>134</v>
      </c>
      <c r="D16" s="9">
        <f t="shared" si="1"/>
        <v>15</v>
      </c>
      <c r="E16" s="9">
        <f t="shared" si="2"/>
        <v>2018</v>
      </c>
      <c r="F16" s="10" t="s">
        <v>76</v>
      </c>
      <c r="G16" s="2">
        <v>1</v>
      </c>
      <c r="H16" s="2" t="s">
        <v>176</v>
      </c>
      <c r="I16" s="2" t="s">
        <v>56</v>
      </c>
      <c r="J16" s="5">
        <v>1</v>
      </c>
      <c r="K16" s="19" t="s">
        <v>70</v>
      </c>
      <c r="L16" s="2">
        <v>1</v>
      </c>
      <c r="M16" s="16" t="s">
        <v>75</v>
      </c>
      <c r="N16" s="33">
        <v>10</v>
      </c>
      <c r="O16" s="2" t="s">
        <v>61</v>
      </c>
      <c r="P16" s="28"/>
    </row>
    <row r="17" spans="1:16" x14ac:dyDescent="0.25">
      <c r="A17" s="9">
        <f t="shared" si="0"/>
        <v>16</v>
      </c>
      <c r="B17" s="9" t="s">
        <v>133</v>
      </c>
      <c r="C17" s="9" t="s">
        <v>134</v>
      </c>
      <c r="D17" s="9">
        <f t="shared" si="1"/>
        <v>16</v>
      </c>
      <c r="E17" s="9">
        <f t="shared" si="2"/>
        <v>2018</v>
      </c>
      <c r="F17" s="10" t="s">
        <v>118</v>
      </c>
      <c r="G17" s="2">
        <v>1</v>
      </c>
      <c r="H17" s="2" t="s">
        <v>176</v>
      </c>
      <c r="I17" s="2" t="s">
        <v>52</v>
      </c>
      <c r="J17" s="5">
        <v>4</v>
      </c>
      <c r="K17" s="19" t="s">
        <v>70</v>
      </c>
      <c r="L17" s="2">
        <v>4</v>
      </c>
      <c r="M17" s="16" t="s">
        <v>75</v>
      </c>
      <c r="N17" s="33">
        <v>10</v>
      </c>
      <c r="O17" s="2" t="s">
        <v>61</v>
      </c>
      <c r="P17" s="28"/>
    </row>
    <row r="18" spans="1:16" x14ac:dyDescent="0.25">
      <c r="A18" s="9">
        <f t="shared" si="0"/>
        <v>17</v>
      </c>
      <c r="B18" s="9" t="s">
        <v>133</v>
      </c>
      <c r="C18" s="9" t="s">
        <v>134</v>
      </c>
      <c r="D18" s="9">
        <f t="shared" si="1"/>
        <v>17</v>
      </c>
      <c r="E18" s="9">
        <f t="shared" si="2"/>
        <v>2018</v>
      </c>
      <c r="F18" s="10" t="s">
        <v>77</v>
      </c>
      <c r="G18" s="2">
        <v>1</v>
      </c>
      <c r="H18" s="2" t="s">
        <v>176</v>
      </c>
      <c r="I18" s="2" t="s">
        <v>56</v>
      </c>
      <c r="J18" s="5">
        <v>1</v>
      </c>
      <c r="K18" s="19" t="s">
        <v>70</v>
      </c>
      <c r="L18" s="2">
        <v>1</v>
      </c>
      <c r="M18" s="16" t="s">
        <v>54</v>
      </c>
      <c r="N18" s="33">
        <v>10</v>
      </c>
      <c r="O18" s="2" t="s">
        <v>61</v>
      </c>
      <c r="P18" s="28" t="s">
        <v>78</v>
      </c>
    </row>
    <row r="19" spans="1:16" x14ac:dyDescent="0.25">
      <c r="A19" s="9">
        <f t="shared" si="0"/>
        <v>18</v>
      </c>
      <c r="B19" s="9" t="s">
        <v>133</v>
      </c>
      <c r="C19" s="9" t="s">
        <v>134</v>
      </c>
      <c r="D19" s="9">
        <f t="shared" si="1"/>
        <v>18</v>
      </c>
      <c r="E19" s="9">
        <f t="shared" si="2"/>
        <v>2018</v>
      </c>
      <c r="F19" s="10" t="s">
        <v>74</v>
      </c>
      <c r="G19" s="2">
        <v>1</v>
      </c>
      <c r="H19" s="2" t="s">
        <v>176</v>
      </c>
      <c r="I19" s="2" t="s">
        <v>52</v>
      </c>
      <c r="J19" s="5">
        <v>1</v>
      </c>
      <c r="K19" s="19" t="s">
        <v>70</v>
      </c>
      <c r="L19" s="2">
        <v>1</v>
      </c>
      <c r="M19" s="16" t="s">
        <v>75</v>
      </c>
      <c r="N19" s="33">
        <v>10</v>
      </c>
      <c r="O19" s="2" t="s">
        <v>61</v>
      </c>
      <c r="P19" s="28"/>
    </row>
    <row r="20" spans="1:16" x14ac:dyDescent="0.25">
      <c r="A20" s="9">
        <f t="shared" si="0"/>
        <v>19</v>
      </c>
      <c r="B20" s="9" t="s">
        <v>133</v>
      </c>
      <c r="C20" s="9" t="s">
        <v>134</v>
      </c>
      <c r="D20" s="9">
        <f t="shared" si="1"/>
        <v>19</v>
      </c>
      <c r="E20" s="9">
        <f t="shared" si="2"/>
        <v>2018</v>
      </c>
      <c r="F20" s="10" t="s">
        <v>79</v>
      </c>
      <c r="G20" s="2">
        <v>1</v>
      </c>
      <c r="H20" s="2" t="s">
        <v>176</v>
      </c>
      <c r="I20" s="2" t="s">
        <v>52</v>
      </c>
      <c r="J20" s="5">
        <v>6</v>
      </c>
      <c r="K20" s="19" t="s">
        <v>60</v>
      </c>
      <c r="L20" s="2">
        <v>4</v>
      </c>
      <c r="M20" s="16" t="s">
        <v>54</v>
      </c>
      <c r="N20" s="33">
        <v>10</v>
      </c>
      <c r="O20" s="2" t="s">
        <v>61</v>
      </c>
      <c r="P20" s="28"/>
    </row>
    <row r="21" spans="1:16" x14ac:dyDescent="0.25">
      <c r="A21" s="9">
        <f t="shared" si="0"/>
        <v>20</v>
      </c>
      <c r="B21" s="9" t="s">
        <v>133</v>
      </c>
      <c r="C21" s="9" t="s">
        <v>134</v>
      </c>
      <c r="D21" s="9">
        <f t="shared" si="1"/>
        <v>20</v>
      </c>
      <c r="E21" s="9">
        <f t="shared" si="2"/>
        <v>2018</v>
      </c>
      <c r="F21" s="10" t="s">
        <v>80</v>
      </c>
      <c r="G21" s="2">
        <v>1</v>
      </c>
      <c r="H21" s="2" t="s">
        <v>176</v>
      </c>
      <c r="I21" s="2" t="s">
        <v>52</v>
      </c>
      <c r="J21" s="5">
        <v>5</v>
      </c>
      <c r="K21" s="19" t="s">
        <v>70</v>
      </c>
      <c r="L21" s="2">
        <v>4</v>
      </c>
      <c r="M21" s="16" t="s">
        <v>54</v>
      </c>
      <c r="N21" s="33">
        <v>10</v>
      </c>
      <c r="O21" s="2" t="s">
        <v>61</v>
      </c>
      <c r="P21" s="28"/>
    </row>
    <row r="22" spans="1:16" x14ac:dyDescent="0.25">
      <c r="A22" s="9">
        <f t="shared" si="0"/>
        <v>21</v>
      </c>
      <c r="B22" s="9" t="s">
        <v>133</v>
      </c>
      <c r="C22" s="9" t="s">
        <v>134</v>
      </c>
      <c r="D22" s="9">
        <f t="shared" si="1"/>
        <v>21</v>
      </c>
      <c r="E22" s="9">
        <f t="shared" si="2"/>
        <v>2018</v>
      </c>
      <c r="F22" s="10" t="s">
        <v>81</v>
      </c>
      <c r="G22" s="2">
        <v>1</v>
      </c>
      <c r="H22" s="2" t="s">
        <v>176</v>
      </c>
      <c r="I22" s="2" t="s">
        <v>56</v>
      </c>
      <c r="J22" s="5">
        <v>5</v>
      </c>
      <c r="K22" s="19" t="s">
        <v>63</v>
      </c>
      <c r="L22" s="2">
        <v>4</v>
      </c>
      <c r="M22" s="16" t="s">
        <v>54</v>
      </c>
      <c r="N22" s="33">
        <v>10</v>
      </c>
      <c r="O22" s="2" t="s">
        <v>61</v>
      </c>
      <c r="P22" s="28"/>
    </row>
    <row r="23" spans="1:16" x14ac:dyDescent="0.25">
      <c r="A23" s="9">
        <f t="shared" si="0"/>
        <v>22</v>
      </c>
      <c r="B23" s="9" t="s">
        <v>133</v>
      </c>
      <c r="C23" s="9" t="s">
        <v>134</v>
      </c>
      <c r="D23" s="9">
        <f t="shared" si="1"/>
        <v>22</v>
      </c>
      <c r="E23" s="9">
        <f t="shared" si="2"/>
        <v>2018</v>
      </c>
      <c r="F23" s="10" t="s">
        <v>82</v>
      </c>
      <c r="G23" s="2">
        <v>1</v>
      </c>
      <c r="H23" s="2" t="s">
        <v>176</v>
      </c>
      <c r="I23" s="2" t="s">
        <v>52</v>
      </c>
      <c r="J23" s="5">
        <v>1</v>
      </c>
      <c r="K23" s="19" t="s">
        <v>63</v>
      </c>
      <c r="L23" s="2">
        <v>4</v>
      </c>
      <c r="M23" s="16" t="s">
        <v>54</v>
      </c>
      <c r="N23" s="33">
        <v>10</v>
      </c>
      <c r="O23" s="2" t="s">
        <v>61</v>
      </c>
      <c r="P23" s="28" t="s">
        <v>113</v>
      </c>
    </row>
    <row r="24" spans="1:16" x14ac:dyDescent="0.25">
      <c r="A24" s="9">
        <f t="shared" si="0"/>
        <v>23</v>
      </c>
      <c r="B24" s="9" t="s">
        <v>133</v>
      </c>
      <c r="C24" s="9" t="s">
        <v>134</v>
      </c>
      <c r="D24" s="9">
        <f t="shared" si="1"/>
        <v>23</v>
      </c>
      <c r="E24" s="9">
        <f t="shared" si="2"/>
        <v>2018</v>
      </c>
      <c r="F24" s="10" t="s">
        <v>83</v>
      </c>
      <c r="G24" s="2">
        <v>1</v>
      </c>
      <c r="H24" s="2" t="s">
        <v>176</v>
      </c>
      <c r="I24" s="2" t="s">
        <v>52</v>
      </c>
      <c r="J24" s="5">
        <v>6</v>
      </c>
      <c r="K24" s="19" t="s">
        <v>57</v>
      </c>
      <c r="L24" s="2">
        <v>4</v>
      </c>
      <c r="M24" s="16" t="s">
        <v>54</v>
      </c>
      <c r="N24" s="33">
        <v>10</v>
      </c>
      <c r="O24" s="2" t="s">
        <v>61</v>
      </c>
      <c r="P24" s="28"/>
    </row>
    <row r="25" spans="1:16" x14ac:dyDescent="0.25">
      <c r="A25" s="9">
        <f t="shared" si="0"/>
        <v>24</v>
      </c>
      <c r="B25" s="9" t="s">
        <v>133</v>
      </c>
      <c r="C25" s="9" t="s">
        <v>134</v>
      </c>
      <c r="D25" s="9">
        <f t="shared" si="1"/>
        <v>24</v>
      </c>
      <c r="E25" s="9">
        <f t="shared" si="2"/>
        <v>2018</v>
      </c>
      <c r="F25" s="10" t="s">
        <v>84</v>
      </c>
      <c r="G25" s="2">
        <v>1</v>
      </c>
      <c r="H25" s="2" t="s">
        <v>176</v>
      </c>
      <c r="I25" s="2" t="s">
        <v>52</v>
      </c>
      <c r="J25" s="5">
        <v>2</v>
      </c>
      <c r="K25" s="19" t="s">
        <v>70</v>
      </c>
      <c r="L25" s="2">
        <v>4</v>
      </c>
      <c r="M25" s="16" t="s">
        <v>54</v>
      </c>
      <c r="N25" s="33">
        <v>10</v>
      </c>
      <c r="O25" s="2" t="s">
        <v>61</v>
      </c>
      <c r="P25" s="28"/>
    </row>
    <row r="26" spans="1:16" x14ac:dyDescent="0.25">
      <c r="A26" s="9">
        <f t="shared" si="0"/>
        <v>25</v>
      </c>
      <c r="B26" s="9" t="s">
        <v>133</v>
      </c>
      <c r="C26" s="9" t="s">
        <v>134</v>
      </c>
      <c r="D26" s="9">
        <f t="shared" si="1"/>
        <v>25</v>
      </c>
      <c r="E26" s="9">
        <f t="shared" si="2"/>
        <v>2018</v>
      </c>
      <c r="F26" s="10" t="s">
        <v>85</v>
      </c>
      <c r="G26" s="2">
        <v>1</v>
      </c>
      <c r="H26" s="2" t="s">
        <v>176</v>
      </c>
      <c r="I26" s="2" t="s">
        <v>52</v>
      </c>
      <c r="J26" s="5">
        <v>4</v>
      </c>
      <c r="K26" s="19" t="s">
        <v>60</v>
      </c>
      <c r="L26" s="2">
        <v>4</v>
      </c>
      <c r="M26" s="16" t="s">
        <v>54</v>
      </c>
      <c r="N26" s="33">
        <v>10</v>
      </c>
      <c r="O26" s="2" t="s">
        <v>61</v>
      </c>
      <c r="P26" s="28"/>
    </row>
    <row r="27" spans="1:16" x14ac:dyDescent="0.25">
      <c r="A27" s="9">
        <f>A26+1</f>
        <v>26</v>
      </c>
      <c r="B27" s="9" t="s">
        <v>133</v>
      </c>
      <c r="C27" s="9" t="s">
        <v>134</v>
      </c>
      <c r="D27" s="9">
        <f t="shared" si="1"/>
        <v>26</v>
      </c>
      <c r="E27" s="9">
        <f t="shared" si="2"/>
        <v>2018</v>
      </c>
      <c r="F27" s="10" t="s">
        <v>86</v>
      </c>
      <c r="G27" s="2">
        <v>1</v>
      </c>
      <c r="H27" s="2" t="s">
        <v>176</v>
      </c>
      <c r="I27" s="2" t="s">
        <v>56</v>
      </c>
      <c r="J27" s="5">
        <v>2</v>
      </c>
      <c r="K27" s="19" t="s">
        <v>70</v>
      </c>
      <c r="L27" s="2">
        <v>4</v>
      </c>
      <c r="M27" s="16" t="s">
        <v>54</v>
      </c>
      <c r="N27" s="33">
        <v>10</v>
      </c>
      <c r="O27" s="2" t="s">
        <v>61</v>
      </c>
      <c r="P27" s="28"/>
    </row>
    <row r="28" spans="1:16" x14ac:dyDescent="0.25">
      <c r="A28" s="9">
        <f t="shared" si="0"/>
        <v>27</v>
      </c>
      <c r="B28" s="9" t="s">
        <v>133</v>
      </c>
      <c r="C28" s="9" t="s">
        <v>134</v>
      </c>
      <c r="D28" s="9">
        <f t="shared" si="1"/>
        <v>27</v>
      </c>
      <c r="E28" s="9">
        <f t="shared" si="2"/>
        <v>2018</v>
      </c>
      <c r="F28" s="10" t="s">
        <v>87</v>
      </c>
      <c r="G28" s="2">
        <v>1</v>
      </c>
      <c r="H28" s="2" t="s">
        <v>176</v>
      </c>
      <c r="I28" s="2" t="s">
        <v>52</v>
      </c>
      <c r="J28" s="5">
        <v>2</v>
      </c>
      <c r="K28" s="19" t="s">
        <v>63</v>
      </c>
      <c r="L28" s="2">
        <v>3</v>
      </c>
      <c r="M28" s="16" t="s">
        <v>54</v>
      </c>
      <c r="N28" s="33">
        <v>10</v>
      </c>
      <c r="O28" s="2" t="s">
        <v>61</v>
      </c>
      <c r="P28" s="28"/>
    </row>
    <row r="29" spans="1:16" x14ac:dyDescent="0.25">
      <c r="A29" s="9">
        <f t="shared" si="0"/>
        <v>28</v>
      </c>
      <c r="B29" s="9" t="s">
        <v>133</v>
      </c>
      <c r="C29" s="9" t="s">
        <v>134</v>
      </c>
      <c r="D29" s="9">
        <f t="shared" si="1"/>
        <v>28</v>
      </c>
      <c r="E29" s="9">
        <f t="shared" si="2"/>
        <v>2018</v>
      </c>
      <c r="F29" s="10" t="s">
        <v>88</v>
      </c>
      <c r="G29" s="2">
        <v>1</v>
      </c>
      <c r="H29" s="2" t="s">
        <v>176</v>
      </c>
      <c r="I29" s="2" t="s">
        <v>52</v>
      </c>
      <c r="J29" s="5">
        <v>2</v>
      </c>
      <c r="K29" s="19" t="s">
        <v>63</v>
      </c>
      <c r="L29" s="2">
        <v>1</v>
      </c>
      <c r="M29" s="16" t="s">
        <v>54</v>
      </c>
      <c r="N29" s="33">
        <v>10</v>
      </c>
      <c r="O29" s="2" t="s">
        <v>61</v>
      </c>
      <c r="P29" s="28"/>
    </row>
    <row r="30" spans="1:16" x14ac:dyDescent="0.25">
      <c r="A30" s="9">
        <f t="shared" si="0"/>
        <v>29</v>
      </c>
      <c r="B30" s="9" t="s">
        <v>133</v>
      </c>
      <c r="C30" s="9" t="s">
        <v>134</v>
      </c>
      <c r="D30" s="9">
        <f t="shared" si="1"/>
        <v>29</v>
      </c>
      <c r="E30" s="9">
        <f t="shared" si="2"/>
        <v>2018</v>
      </c>
      <c r="F30" s="10" t="s">
        <v>85</v>
      </c>
      <c r="G30" s="2">
        <v>1</v>
      </c>
      <c r="H30" s="2" t="s">
        <v>176</v>
      </c>
      <c r="I30" s="2" t="s">
        <v>52</v>
      </c>
      <c r="J30" s="5">
        <v>2</v>
      </c>
      <c r="K30" s="19" t="s">
        <v>63</v>
      </c>
      <c r="L30" s="2">
        <v>1</v>
      </c>
      <c r="M30" s="16" t="s">
        <v>54</v>
      </c>
      <c r="N30" s="33">
        <v>10</v>
      </c>
      <c r="O30" s="2" t="s">
        <v>61</v>
      </c>
      <c r="P30" s="28"/>
    </row>
    <row r="31" spans="1:16" x14ac:dyDescent="0.25">
      <c r="A31" s="9">
        <f t="shared" si="0"/>
        <v>30</v>
      </c>
      <c r="B31" s="9" t="s">
        <v>133</v>
      </c>
      <c r="C31" s="9" t="s">
        <v>134</v>
      </c>
      <c r="D31" s="9">
        <f t="shared" si="1"/>
        <v>30</v>
      </c>
      <c r="E31" s="9">
        <f t="shared" si="2"/>
        <v>2018</v>
      </c>
      <c r="F31" s="10" t="s">
        <v>89</v>
      </c>
      <c r="G31" s="2">
        <v>1</v>
      </c>
      <c r="H31" s="2" t="s">
        <v>176</v>
      </c>
      <c r="I31" s="2" t="s">
        <v>52</v>
      </c>
      <c r="J31" s="5">
        <v>2</v>
      </c>
      <c r="K31" s="19" t="s">
        <v>63</v>
      </c>
      <c r="L31" s="2">
        <v>1</v>
      </c>
      <c r="M31" s="16" t="s">
        <v>54</v>
      </c>
      <c r="N31" s="33">
        <v>10</v>
      </c>
      <c r="O31" s="2" t="s">
        <v>61</v>
      </c>
      <c r="P31" s="28"/>
    </row>
    <row r="32" spans="1:16" x14ac:dyDescent="0.25">
      <c r="A32" s="9">
        <f t="shared" si="0"/>
        <v>31</v>
      </c>
      <c r="B32" s="9" t="s">
        <v>133</v>
      </c>
      <c r="C32" s="9" t="s">
        <v>134</v>
      </c>
      <c r="D32" s="9">
        <f t="shared" si="1"/>
        <v>31</v>
      </c>
      <c r="E32" s="9">
        <f t="shared" si="2"/>
        <v>2018</v>
      </c>
      <c r="F32" s="10" t="s">
        <v>92</v>
      </c>
      <c r="G32" s="2">
        <v>1</v>
      </c>
      <c r="H32" s="2" t="s">
        <v>176</v>
      </c>
      <c r="I32" s="2" t="s">
        <v>56</v>
      </c>
      <c r="J32" s="5">
        <v>4</v>
      </c>
      <c r="K32" s="19" t="s">
        <v>70</v>
      </c>
      <c r="L32" s="2">
        <v>1</v>
      </c>
      <c r="M32" s="16" t="s">
        <v>54</v>
      </c>
      <c r="N32" s="33">
        <v>10</v>
      </c>
      <c r="O32" s="2" t="s">
        <v>61</v>
      </c>
      <c r="P32" s="28"/>
    </row>
    <row r="33" spans="1:16" x14ac:dyDescent="0.25">
      <c r="A33" s="9">
        <f t="shared" si="0"/>
        <v>32</v>
      </c>
      <c r="B33" s="9" t="s">
        <v>133</v>
      </c>
      <c r="C33" s="9" t="s">
        <v>134</v>
      </c>
      <c r="D33" s="9">
        <f t="shared" si="1"/>
        <v>32</v>
      </c>
      <c r="E33" s="9">
        <f t="shared" si="2"/>
        <v>2018</v>
      </c>
      <c r="F33" s="10" t="s">
        <v>93</v>
      </c>
      <c r="G33" s="2">
        <v>1</v>
      </c>
      <c r="H33" s="2" t="s">
        <v>176</v>
      </c>
      <c r="I33" s="2" t="s">
        <v>56</v>
      </c>
      <c r="J33" s="5">
        <v>2</v>
      </c>
      <c r="K33" s="19" t="s">
        <v>70</v>
      </c>
      <c r="L33" s="2">
        <v>1</v>
      </c>
      <c r="M33" s="16" t="s">
        <v>54</v>
      </c>
      <c r="N33" s="33">
        <v>10</v>
      </c>
      <c r="O33" s="2" t="s">
        <v>61</v>
      </c>
      <c r="P33" s="28"/>
    </row>
    <row r="34" spans="1:16" ht="16.5" customHeight="1" x14ac:dyDescent="0.25">
      <c r="A34" s="9">
        <f t="shared" si="0"/>
        <v>33</v>
      </c>
      <c r="B34" s="9" t="s">
        <v>133</v>
      </c>
      <c r="C34" s="9" t="s">
        <v>134</v>
      </c>
      <c r="D34" s="9">
        <f t="shared" si="1"/>
        <v>33</v>
      </c>
      <c r="E34" s="9">
        <f t="shared" si="2"/>
        <v>2018</v>
      </c>
      <c r="F34" s="10" t="s">
        <v>94</v>
      </c>
      <c r="G34" s="2">
        <v>1</v>
      </c>
      <c r="H34" s="2" t="s">
        <v>176</v>
      </c>
      <c r="I34" s="2" t="s">
        <v>52</v>
      </c>
      <c r="J34" s="5">
        <v>2</v>
      </c>
      <c r="K34" s="19" t="s">
        <v>90</v>
      </c>
      <c r="L34" s="2">
        <v>1</v>
      </c>
      <c r="M34" s="16" t="s">
        <v>54</v>
      </c>
      <c r="N34" s="33">
        <v>10</v>
      </c>
      <c r="O34" s="2" t="s">
        <v>61</v>
      </c>
      <c r="P34" s="28"/>
    </row>
    <row r="35" spans="1:16" x14ac:dyDescent="0.25">
      <c r="A35" s="9">
        <f t="shared" si="0"/>
        <v>34</v>
      </c>
      <c r="B35" s="9" t="s">
        <v>133</v>
      </c>
      <c r="C35" s="9" t="s">
        <v>134</v>
      </c>
      <c r="D35" s="9">
        <f t="shared" si="1"/>
        <v>34</v>
      </c>
      <c r="E35" s="9">
        <f t="shared" si="2"/>
        <v>2018</v>
      </c>
      <c r="F35" s="10" t="s">
        <v>95</v>
      </c>
      <c r="G35" s="2">
        <v>1</v>
      </c>
      <c r="H35" s="2" t="s">
        <v>176</v>
      </c>
      <c r="I35" s="2" t="s">
        <v>56</v>
      </c>
      <c r="J35" s="5">
        <v>1</v>
      </c>
      <c r="K35" s="19" t="s">
        <v>63</v>
      </c>
      <c r="L35" s="2">
        <v>1</v>
      </c>
      <c r="M35" s="16" t="s">
        <v>54</v>
      </c>
      <c r="N35" s="33">
        <v>10</v>
      </c>
      <c r="O35" s="2" t="s">
        <v>61</v>
      </c>
      <c r="P35" s="28"/>
    </row>
    <row r="36" spans="1:16" x14ac:dyDescent="0.25">
      <c r="A36" s="9">
        <f t="shared" si="0"/>
        <v>35</v>
      </c>
      <c r="B36" s="9" t="s">
        <v>133</v>
      </c>
      <c r="C36" s="9" t="s">
        <v>134</v>
      </c>
      <c r="D36" s="9">
        <f t="shared" si="1"/>
        <v>35</v>
      </c>
      <c r="E36" s="9">
        <f t="shared" si="2"/>
        <v>2018</v>
      </c>
      <c r="F36" s="10" t="s">
        <v>96</v>
      </c>
      <c r="G36" s="2">
        <v>1</v>
      </c>
      <c r="H36" s="2" t="s">
        <v>176</v>
      </c>
      <c r="I36" s="2" t="s">
        <v>52</v>
      </c>
      <c r="J36" s="5">
        <v>1</v>
      </c>
      <c r="K36" s="19" t="s">
        <v>91</v>
      </c>
      <c r="L36" s="2">
        <v>1</v>
      </c>
      <c r="M36" s="16" t="s">
        <v>58</v>
      </c>
      <c r="N36" s="33">
        <v>10</v>
      </c>
      <c r="O36" s="2" t="s">
        <v>61</v>
      </c>
      <c r="P36" s="28"/>
    </row>
    <row r="37" spans="1:16" x14ac:dyDescent="0.25">
      <c r="A37" s="9">
        <f t="shared" si="0"/>
        <v>36</v>
      </c>
      <c r="B37" s="9" t="s">
        <v>133</v>
      </c>
      <c r="C37" s="9" t="s">
        <v>134</v>
      </c>
      <c r="D37" s="9">
        <f t="shared" si="1"/>
        <v>36</v>
      </c>
      <c r="E37" s="9">
        <f t="shared" si="2"/>
        <v>2018</v>
      </c>
      <c r="F37" s="10" t="s">
        <v>97</v>
      </c>
      <c r="G37" s="2">
        <v>1</v>
      </c>
      <c r="H37" s="2" t="s">
        <v>176</v>
      </c>
      <c r="I37" s="2" t="s">
        <v>56</v>
      </c>
      <c r="J37" s="5">
        <v>1</v>
      </c>
      <c r="K37" s="19" t="s">
        <v>91</v>
      </c>
      <c r="L37" s="2">
        <v>1</v>
      </c>
      <c r="M37" s="16" t="s">
        <v>54</v>
      </c>
      <c r="N37" s="33">
        <v>10</v>
      </c>
      <c r="O37" s="2" t="s">
        <v>61</v>
      </c>
      <c r="P37" s="28"/>
    </row>
    <row r="38" spans="1:16" x14ac:dyDescent="0.25">
      <c r="A38" s="9">
        <f t="shared" si="0"/>
        <v>37</v>
      </c>
      <c r="B38" s="9" t="s">
        <v>133</v>
      </c>
      <c r="C38" s="9" t="s">
        <v>134</v>
      </c>
      <c r="D38" s="9">
        <f t="shared" si="1"/>
        <v>37</v>
      </c>
      <c r="E38" s="9">
        <f t="shared" si="2"/>
        <v>2018</v>
      </c>
      <c r="F38" s="10" t="s">
        <v>98</v>
      </c>
      <c r="G38" s="2">
        <v>1</v>
      </c>
      <c r="H38" s="2" t="s">
        <v>176</v>
      </c>
      <c r="I38" s="2" t="s">
        <v>56</v>
      </c>
      <c r="J38" s="5">
        <v>1</v>
      </c>
      <c r="K38" s="19" t="s">
        <v>57</v>
      </c>
      <c r="L38" s="2">
        <v>4</v>
      </c>
      <c r="M38" s="16" t="s">
        <v>58</v>
      </c>
      <c r="N38" s="33">
        <v>10</v>
      </c>
      <c r="O38" s="2" t="s">
        <v>61</v>
      </c>
      <c r="P38" s="28"/>
    </row>
    <row r="39" spans="1:16" x14ac:dyDescent="0.25">
      <c r="A39" s="9">
        <f t="shared" si="0"/>
        <v>38</v>
      </c>
      <c r="B39" s="9" t="s">
        <v>133</v>
      </c>
      <c r="C39" s="9" t="s">
        <v>134</v>
      </c>
      <c r="D39" s="9">
        <f t="shared" si="1"/>
        <v>38</v>
      </c>
      <c r="E39" s="9">
        <f t="shared" si="2"/>
        <v>2018</v>
      </c>
      <c r="F39" s="10" t="s">
        <v>99</v>
      </c>
      <c r="G39" s="2">
        <v>1</v>
      </c>
      <c r="H39" s="2" t="s">
        <v>176</v>
      </c>
      <c r="I39" s="2" t="s">
        <v>56</v>
      </c>
      <c r="J39" s="5">
        <v>1</v>
      </c>
      <c r="K39" s="19" t="s">
        <v>57</v>
      </c>
      <c r="L39" s="2">
        <v>4</v>
      </c>
      <c r="M39" s="16" t="s">
        <v>58</v>
      </c>
      <c r="N39" s="33">
        <v>10</v>
      </c>
      <c r="O39" s="2" t="s">
        <v>61</v>
      </c>
      <c r="P39" s="28"/>
    </row>
    <row r="40" spans="1:16" x14ac:dyDescent="0.25">
      <c r="A40" s="9">
        <f t="shared" si="0"/>
        <v>39</v>
      </c>
      <c r="B40" s="9" t="s">
        <v>133</v>
      </c>
      <c r="C40" s="9" t="s">
        <v>134</v>
      </c>
      <c r="D40" s="9">
        <f t="shared" si="1"/>
        <v>39</v>
      </c>
      <c r="E40" s="9">
        <f t="shared" si="2"/>
        <v>2018</v>
      </c>
      <c r="F40" s="10" t="s">
        <v>100</v>
      </c>
      <c r="G40" s="2">
        <v>1</v>
      </c>
      <c r="H40" s="2" t="s">
        <v>176</v>
      </c>
      <c r="I40" s="2" t="s">
        <v>56</v>
      </c>
      <c r="J40" s="5">
        <v>2</v>
      </c>
      <c r="K40" s="19" t="s">
        <v>70</v>
      </c>
      <c r="L40" s="2">
        <v>1</v>
      </c>
      <c r="M40" s="16" t="s">
        <v>54</v>
      </c>
      <c r="N40" s="33">
        <v>10</v>
      </c>
      <c r="O40" s="2" t="s">
        <v>61</v>
      </c>
      <c r="P40" s="28"/>
    </row>
    <row r="41" spans="1:16" x14ac:dyDescent="0.25">
      <c r="A41" s="9">
        <f t="shared" si="0"/>
        <v>40</v>
      </c>
      <c r="B41" s="9" t="s">
        <v>133</v>
      </c>
      <c r="C41" s="9" t="s">
        <v>134</v>
      </c>
      <c r="D41" s="9">
        <f t="shared" si="1"/>
        <v>40</v>
      </c>
      <c r="E41" s="9">
        <f t="shared" si="2"/>
        <v>2018</v>
      </c>
      <c r="F41" s="10" t="s">
        <v>101</v>
      </c>
      <c r="G41" s="2">
        <v>1</v>
      </c>
      <c r="H41" s="2" t="s">
        <v>176</v>
      </c>
      <c r="I41" s="2" t="s">
        <v>56</v>
      </c>
      <c r="J41" s="5">
        <v>3</v>
      </c>
      <c r="K41" s="19" t="s">
        <v>60</v>
      </c>
      <c r="L41" s="2">
        <v>1</v>
      </c>
      <c r="M41" s="16" t="s">
        <v>54</v>
      </c>
      <c r="N41" s="33">
        <v>10</v>
      </c>
      <c r="O41" s="2" t="s">
        <v>61</v>
      </c>
      <c r="P41" s="28"/>
    </row>
    <row r="42" spans="1:16" x14ac:dyDescent="0.25">
      <c r="A42" s="9">
        <f t="shared" si="0"/>
        <v>41</v>
      </c>
      <c r="B42" s="9" t="s">
        <v>133</v>
      </c>
      <c r="C42" s="9" t="s">
        <v>134</v>
      </c>
      <c r="D42" s="9">
        <f t="shared" si="1"/>
        <v>41</v>
      </c>
      <c r="E42" s="9">
        <f t="shared" si="2"/>
        <v>2018</v>
      </c>
      <c r="F42" s="10" t="s">
        <v>67</v>
      </c>
      <c r="G42" s="2">
        <v>1</v>
      </c>
      <c r="H42" s="2" t="s">
        <v>176</v>
      </c>
      <c r="I42" s="2" t="s">
        <v>52</v>
      </c>
      <c r="J42" s="5">
        <v>1</v>
      </c>
      <c r="K42" s="19" t="s">
        <v>60</v>
      </c>
      <c r="L42" s="2">
        <v>4</v>
      </c>
      <c r="M42" s="16" t="s">
        <v>58</v>
      </c>
      <c r="N42" s="33">
        <v>10</v>
      </c>
      <c r="O42" s="2" t="s">
        <v>61</v>
      </c>
      <c r="P42" s="28"/>
    </row>
    <row r="43" spans="1:16" x14ac:dyDescent="0.25">
      <c r="A43" s="9">
        <f t="shared" si="0"/>
        <v>42</v>
      </c>
      <c r="B43" s="9" t="s">
        <v>133</v>
      </c>
      <c r="C43" s="9" t="s">
        <v>134</v>
      </c>
      <c r="D43" s="9">
        <f t="shared" si="1"/>
        <v>42</v>
      </c>
      <c r="E43" s="9">
        <f t="shared" si="2"/>
        <v>2018</v>
      </c>
      <c r="F43" s="10" t="s">
        <v>102</v>
      </c>
      <c r="G43" s="2">
        <v>1</v>
      </c>
      <c r="H43" s="2" t="s">
        <v>176</v>
      </c>
      <c r="I43" s="2" t="s">
        <v>56</v>
      </c>
      <c r="J43" s="5">
        <v>1</v>
      </c>
      <c r="K43" s="19" t="s">
        <v>60</v>
      </c>
      <c r="L43" s="2">
        <v>4</v>
      </c>
      <c r="M43" s="16" t="s">
        <v>54</v>
      </c>
      <c r="N43" s="33">
        <v>10</v>
      </c>
      <c r="O43" s="2" t="s">
        <v>61</v>
      </c>
      <c r="P43" s="28"/>
    </row>
    <row r="44" spans="1:16" x14ac:dyDescent="0.25">
      <c r="A44" s="9">
        <f t="shared" si="0"/>
        <v>43</v>
      </c>
      <c r="B44" s="9" t="s">
        <v>133</v>
      </c>
      <c r="C44" s="9" t="s">
        <v>134</v>
      </c>
      <c r="D44" s="9">
        <f t="shared" si="1"/>
        <v>43</v>
      </c>
      <c r="E44" s="9">
        <f t="shared" si="2"/>
        <v>2018</v>
      </c>
      <c r="F44" s="10" t="s">
        <v>104</v>
      </c>
      <c r="G44" s="2">
        <v>1</v>
      </c>
      <c r="H44" s="2" t="s">
        <v>176</v>
      </c>
      <c r="I44" s="2" t="s">
        <v>56</v>
      </c>
      <c r="J44" s="5">
        <v>1</v>
      </c>
      <c r="K44" s="19" t="s">
        <v>57</v>
      </c>
      <c r="L44" s="2">
        <v>4</v>
      </c>
      <c r="M44" s="16" t="s">
        <v>58</v>
      </c>
      <c r="N44" s="33">
        <v>10</v>
      </c>
      <c r="O44" s="2" t="s">
        <v>61</v>
      </c>
      <c r="P44" s="28" t="s">
        <v>111</v>
      </c>
    </row>
    <row r="45" spans="1:16" x14ac:dyDescent="0.25">
      <c r="A45" s="9">
        <f t="shared" si="0"/>
        <v>44</v>
      </c>
      <c r="B45" s="9" t="s">
        <v>133</v>
      </c>
      <c r="C45" s="9" t="s">
        <v>134</v>
      </c>
      <c r="D45" s="9">
        <f t="shared" si="1"/>
        <v>44</v>
      </c>
      <c r="E45" s="9">
        <f t="shared" si="2"/>
        <v>2018</v>
      </c>
      <c r="F45" s="10" t="s">
        <v>105</v>
      </c>
      <c r="G45" s="2">
        <v>1</v>
      </c>
      <c r="H45" s="2" t="s">
        <v>176</v>
      </c>
      <c r="I45" s="2" t="s">
        <v>52</v>
      </c>
      <c r="J45" s="5">
        <v>1</v>
      </c>
      <c r="K45" s="19" t="s">
        <v>57</v>
      </c>
      <c r="L45" s="2">
        <v>4</v>
      </c>
      <c r="M45" s="16" t="s">
        <v>58</v>
      </c>
      <c r="N45" s="33">
        <v>10</v>
      </c>
      <c r="O45" s="2" t="s">
        <v>61</v>
      </c>
      <c r="P45" s="28" t="s">
        <v>111</v>
      </c>
    </row>
    <row r="46" spans="1:16" x14ac:dyDescent="0.25">
      <c r="A46" s="9">
        <f t="shared" si="0"/>
        <v>45</v>
      </c>
      <c r="B46" s="9" t="s">
        <v>133</v>
      </c>
      <c r="C46" s="9" t="s">
        <v>134</v>
      </c>
      <c r="D46" s="9">
        <f t="shared" si="1"/>
        <v>45</v>
      </c>
      <c r="E46" s="9">
        <f t="shared" si="2"/>
        <v>2018</v>
      </c>
      <c r="F46" s="10" t="s">
        <v>106</v>
      </c>
      <c r="G46" s="2">
        <v>1</v>
      </c>
      <c r="H46" s="2" t="s">
        <v>176</v>
      </c>
      <c r="I46" s="2" t="s">
        <v>52</v>
      </c>
      <c r="J46" s="5">
        <v>1</v>
      </c>
      <c r="K46" s="19" t="s">
        <v>57</v>
      </c>
      <c r="L46" s="2">
        <v>4</v>
      </c>
      <c r="M46" s="16" t="s">
        <v>58</v>
      </c>
      <c r="N46" s="33">
        <v>10</v>
      </c>
      <c r="O46" s="2" t="s">
        <v>61</v>
      </c>
      <c r="P46" s="28"/>
    </row>
    <row r="47" spans="1:16" x14ac:dyDescent="0.25">
      <c r="A47" s="9">
        <f t="shared" si="0"/>
        <v>46</v>
      </c>
      <c r="B47" s="9" t="s">
        <v>133</v>
      </c>
      <c r="C47" s="9" t="s">
        <v>134</v>
      </c>
      <c r="D47" s="9">
        <f t="shared" si="1"/>
        <v>46</v>
      </c>
      <c r="E47" s="9">
        <f t="shared" si="2"/>
        <v>2018</v>
      </c>
      <c r="F47" s="10" t="s">
        <v>107</v>
      </c>
      <c r="G47" s="2">
        <v>1</v>
      </c>
      <c r="H47" s="2" t="s">
        <v>176</v>
      </c>
      <c r="I47" s="2" t="s">
        <v>52</v>
      </c>
      <c r="J47" s="5">
        <v>1</v>
      </c>
      <c r="K47" s="19" t="s">
        <v>60</v>
      </c>
      <c r="L47" s="2">
        <v>4</v>
      </c>
      <c r="M47" s="16" t="s">
        <v>58</v>
      </c>
      <c r="N47" s="33">
        <v>10</v>
      </c>
      <c r="O47" s="2" t="s">
        <v>61</v>
      </c>
      <c r="P47" s="28" t="s">
        <v>112</v>
      </c>
    </row>
    <row r="48" spans="1:16" x14ac:dyDescent="0.25">
      <c r="A48" s="9">
        <f t="shared" si="0"/>
        <v>47</v>
      </c>
      <c r="B48" s="9" t="s">
        <v>133</v>
      </c>
      <c r="C48" s="9" t="s">
        <v>134</v>
      </c>
      <c r="D48" s="9">
        <f t="shared" si="1"/>
        <v>47</v>
      </c>
      <c r="E48" s="9">
        <f t="shared" si="2"/>
        <v>2018</v>
      </c>
      <c r="F48" s="10" t="s">
        <v>108</v>
      </c>
      <c r="G48" s="2">
        <v>1</v>
      </c>
      <c r="H48" s="2" t="s">
        <v>176</v>
      </c>
      <c r="I48" s="2" t="s">
        <v>52</v>
      </c>
      <c r="J48" s="5">
        <v>2</v>
      </c>
      <c r="K48" s="19" t="s">
        <v>60</v>
      </c>
      <c r="L48" s="2">
        <v>1</v>
      </c>
      <c r="M48" s="16" t="s">
        <v>54</v>
      </c>
      <c r="N48" s="33">
        <v>10</v>
      </c>
      <c r="O48" s="2" t="s">
        <v>61</v>
      </c>
      <c r="P48" s="28"/>
    </row>
    <row r="49" spans="1:16" x14ac:dyDescent="0.25">
      <c r="A49" s="9">
        <f t="shared" si="0"/>
        <v>48</v>
      </c>
      <c r="B49" s="9" t="s">
        <v>133</v>
      </c>
      <c r="C49" s="9" t="s">
        <v>134</v>
      </c>
      <c r="D49" s="9">
        <f t="shared" si="1"/>
        <v>48</v>
      </c>
      <c r="E49" s="9">
        <f t="shared" si="2"/>
        <v>2018</v>
      </c>
      <c r="F49" s="10" t="s">
        <v>109</v>
      </c>
      <c r="G49" s="2">
        <v>1</v>
      </c>
      <c r="H49" s="2" t="s">
        <v>176</v>
      </c>
      <c r="I49" s="2" t="s">
        <v>56</v>
      </c>
      <c r="J49" s="5">
        <v>1</v>
      </c>
      <c r="K49" s="19" t="s">
        <v>63</v>
      </c>
      <c r="L49" s="2">
        <v>4</v>
      </c>
      <c r="M49" s="16" t="s">
        <v>58</v>
      </c>
      <c r="N49" s="33">
        <v>10</v>
      </c>
      <c r="O49" s="2" t="s">
        <v>61</v>
      </c>
      <c r="P49" s="28"/>
    </row>
    <row r="50" spans="1:16" x14ac:dyDescent="0.25">
      <c r="A50" s="9">
        <f t="shared" si="0"/>
        <v>49</v>
      </c>
      <c r="B50" s="9" t="s">
        <v>133</v>
      </c>
      <c r="C50" s="9" t="s">
        <v>134</v>
      </c>
      <c r="D50" s="9">
        <f t="shared" si="1"/>
        <v>49</v>
      </c>
      <c r="E50" s="9">
        <f t="shared" si="2"/>
        <v>2018</v>
      </c>
      <c r="F50" s="10" t="s">
        <v>110</v>
      </c>
      <c r="G50" s="2">
        <v>1</v>
      </c>
      <c r="H50" s="2" t="s">
        <v>176</v>
      </c>
      <c r="I50" s="2" t="s">
        <v>52</v>
      </c>
      <c r="J50" s="5">
        <v>4</v>
      </c>
      <c r="K50" s="19" t="s">
        <v>60</v>
      </c>
      <c r="L50" s="2">
        <v>1</v>
      </c>
      <c r="M50" s="16" t="s">
        <v>54</v>
      </c>
      <c r="N50" s="33">
        <v>10</v>
      </c>
      <c r="O50" s="2" t="s">
        <v>61</v>
      </c>
      <c r="P50" s="28"/>
    </row>
    <row r="51" spans="1:16" x14ac:dyDescent="0.25">
      <c r="A51" s="9">
        <f t="shared" si="0"/>
        <v>50</v>
      </c>
      <c r="B51" s="9" t="s">
        <v>133</v>
      </c>
      <c r="C51" s="9" t="s">
        <v>134</v>
      </c>
      <c r="D51" s="9">
        <f t="shared" si="1"/>
        <v>50</v>
      </c>
      <c r="E51" s="9">
        <f t="shared" si="2"/>
        <v>2018</v>
      </c>
      <c r="F51" s="10" t="s">
        <v>101</v>
      </c>
      <c r="G51" s="2">
        <v>1</v>
      </c>
      <c r="H51" s="2" t="s">
        <v>176</v>
      </c>
      <c r="I51" s="2" t="s">
        <v>56</v>
      </c>
      <c r="J51" s="5">
        <v>3</v>
      </c>
      <c r="K51" s="19" t="s">
        <v>63</v>
      </c>
      <c r="L51" s="2">
        <v>4</v>
      </c>
      <c r="M51" s="16" t="s">
        <v>54</v>
      </c>
      <c r="N51" s="33">
        <v>10</v>
      </c>
      <c r="O51" s="2" t="s">
        <v>61</v>
      </c>
      <c r="P51" s="28"/>
    </row>
    <row r="52" spans="1:16" x14ac:dyDescent="0.25">
      <c r="A52" s="9">
        <f t="shared" si="0"/>
        <v>51</v>
      </c>
      <c r="B52" s="9" t="s">
        <v>133</v>
      </c>
      <c r="C52" s="9" t="s">
        <v>134</v>
      </c>
      <c r="D52" s="9">
        <f t="shared" si="1"/>
        <v>51</v>
      </c>
      <c r="E52" s="9">
        <f t="shared" si="2"/>
        <v>2018</v>
      </c>
      <c r="F52" s="10" t="s">
        <v>114</v>
      </c>
      <c r="G52" s="2">
        <v>1</v>
      </c>
      <c r="H52" s="2" t="s">
        <v>176</v>
      </c>
      <c r="I52" s="2" t="s">
        <v>56</v>
      </c>
      <c r="J52" s="5">
        <v>1</v>
      </c>
      <c r="K52" s="19" t="s">
        <v>63</v>
      </c>
      <c r="L52" s="2">
        <v>4</v>
      </c>
      <c r="M52" s="16" t="s">
        <v>54</v>
      </c>
      <c r="N52" s="33">
        <v>10</v>
      </c>
      <c r="O52" s="2" t="s">
        <v>61</v>
      </c>
      <c r="P52" s="28"/>
    </row>
    <row r="53" spans="1:16" x14ac:dyDescent="0.25">
      <c r="A53" s="9">
        <f t="shared" si="0"/>
        <v>52</v>
      </c>
      <c r="B53" s="9" t="s">
        <v>133</v>
      </c>
      <c r="C53" s="9" t="s">
        <v>134</v>
      </c>
      <c r="D53" s="9">
        <f t="shared" si="1"/>
        <v>52</v>
      </c>
      <c r="E53" s="9">
        <f t="shared" si="2"/>
        <v>2018</v>
      </c>
      <c r="F53" s="10" t="s">
        <v>115</v>
      </c>
      <c r="G53" s="2">
        <v>1</v>
      </c>
      <c r="H53" s="2" t="s">
        <v>176</v>
      </c>
      <c r="I53" s="2" t="s">
        <v>56</v>
      </c>
      <c r="J53" s="5">
        <v>1</v>
      </c>
      <c r="K53" s="19" t="s">
        <v>70</v>
      </c>
      <c r="L53" s="2">
        <v>4</v>
      </c>
      <c r="M53" s="16" t="s">
        <v>54</v>
      </c>
      <c r="N53" s="33">
        <v>10</v>
      </c>
      <c r="O53" s="2" t="s">
        <v>61</v>
      </c>
      <c r="P53" s="28"/>
    </row>
    <row r="54" spans="1:16" x14ac:dyDescent="0.25">
      <c r="A54" s="9">
        <f t="shared" si="0"/>
        <v>53</v>
      </c>
      <c r="B54" s="9" t="s">
        <v>133</v>
      </c>
      <c r="C54" s="9" t="s">
        <v>134</v>
      </c>
      <c r="D54" s="9">
        <f t="shared" si="1"/>
        <v>53</v>
      </c>
      <c r="E54" s="9">
        <f t="shared" si="2"/>
        <v>2018</v>
      </c>
      <c r="F54" s="10" t="s">
        <v>116</v>
      </c>
      <c r="G54" s="2">
        <v>1</v>
      </c>
      <c r="H54" s="2" t="s">
        <v>176</v>
      </c>
      <c r="I54" s="2" t="s">
        <v>52</v>
      </c>
      <c r="J54" s="5">
        <v>1</v>
      </c>
      <c r="K54" s="19" t="s">
        <v>57</v>
      </c>
      <c r="L54" s="2">
        <v>4</v>
      </c>
      <c r="M54" s="16" t="s">
        <v>58</v>
      </c>
      <c r="N54" s="33">
        <v>10</v>
      </c>
      <c r="O54" s="2" t="s">
        <v>61</v>
      </c>
      <c r="P54" s="28"/>
    </row>
    <row r="55" spans="1:16" x14ac:dyDescent="0.25">
      <c r="A55" s="9">
        <f t="shared" si="0"/>
        <v>54</v>
      </c>
      <c r="B55" s="9" t="s">
        <v>133</v>
      </c>
      <c r="C55" s="9" t="s">
        <v>134</v>
      </c>
      <c r="D55" s="9">
        <f t="shared" si="1"/>
        <v>54</v>
      </c>
      <c r="E55" s="9">
        <f t="shared" si="2"/>
        <v>2018</v>
      </c>
      <c r="F55" s="10" t="s">
        <v>109</v>
      </c>
      <c r="G55" s="2">
        <v>1</v>
      </c>
      <c r="H55" s="2" t="s">
        <v>176</v>
      </c>
      <c r="I55" s="2" t="s">
        <v>56</v>
      </c>
      <c r="J55" s="5">
        <v>3</v>
      </c>
      <c r="K55" s="19" t="s">
        <v>63</v>
      </c>
      <c r="L55" s="2">
        <v>4</v>
      </c>
      <c r="M55" s="16" t="s">
        <v>54</v>
      </c>
      <c r="N55" s="33">
        <v>10</v>
      </c>
      <c r="O55" s="2" t="s">
        <v>61</v>
      </c>
      <c r="P55" s="28" t="s">
        <v>117</v>
      </c>
    </row>
    <row r="56" spans="1:16" x14ac:dyDescent="0.25">
      <c r="A56" s="9">
        <f t="shared" si="0"/>
        <v>55</v>
      </c>
      <c r="B56" s="9" t="s">
        <v>133</v>
      </c>
      <c r="C56" s="9" t="s">
        <v>134</v>
      </c>
      <c r="D56" s="9">
        <f t="shared" si="1"/>
        <v>55</v>
      </c>
      <c r="E56" s="9">
        <f t="shared" si="2"/>
        <v>2018</v>
      </c>
      <c r="F56" s="10" t="s">
        <v>120</v>
      </c>
      <c r="G56" s="2">
        <v>1</v>
      </c>
      <c r="H56" s="2" t="s">
        <v>176</v>
      </c>
      <c r="I56" s="2" t="s">
        <v>56</v>
      </c>
      <c r="J56" s="5">
        <v>1</v>
      </c>
      <c r="K56" s="19" t="s">
        <v>57</v>
      </c>
      <c r="L56" s="2">
        <v>4</v>
      </c>
      <c r="M56" s="16" t="s">
        <v>54</v>
      </c>
      <c r="N56" s="34">
        <v>10</v>
      </c>
      <c r="O56" s="2" t="s">
        <v>61</v>
      </c>
      <c r="P56" s="28"/>
    </row>
    <row r="57" spans="1:16" x14ac:dyDescent="0.25">
      <c r="A57" s="9">
        <f t="shared" si="0"/>
        <v>56</v>
      </c>
      <c r="B57" s="9" t="s">
        <v>133</v>
      </c>
      <c r="C57" s="9" t="s">
        <v>134</v>
      </c>
      <c r="D57" s="9">
        <f t="shared" si="1"/>
        <v>56</v>
      </c>
      <c r="E57" s="9">
        <f t="shared" si="2"/>
        <v>2018</v>
      </c>
      <c r="F57" s="10" t="s">
        <v>121</v>
      </c>
      <c r="G57" s="2">
        <v>1</v>
      </c>
      <c r="H57" s="2" t="s">
        <v>176</v>
      </c>
      <c r="I57" s="2" t="s">
        <v>52</v>
      </c>
      <c r="J57" s="5">
        <v>1</v>
      </c>
      <c r="K57" s="19" t="s">
        <v>63</v>
      </c>
      <c r="L57" s="2">
        <v>4</v>
      </c>
      <c r="M57" s="16" t="s">
        <v>58</v>
      </c>
      <c r="N57" s="34">
        <v>10</v>
      </c>
      <c r="O57" s="2" t="s">
        <v>122</v>
      </c>
      <c r="P57" s="28" t="s">
        <v>124</v>
      </c>
    </row>
    <row r="58" spans="1:16" x14ac:dyDescent="0.25">
      <c r="A58" s="9">
        <f t="shared" si="0"/>
        <v>57</v>
      </c>
      <c r="B58" s="9" t="s">
        <v>133</v>
      </c>
      <c r="C58" s="9" t="s">
        <v>134</v>
      </c>
      <c r="D58" s="9">
        <f t="shared" si="1"/>
        <v>57</v>
      </c>
      <c r="E58" s="9">
        <f t="shared" si="2"/>
        <v>2018</v>
      </c>
      <c r="F58" s="10" t="s">
        <v>125</v>
      </c>
      <c r="G58" s="2">
        <v>1</v>
      </c>
      <c r="H58" s="2" t="s">
        <v>176</v>
      </c>
      <c r="I58" s="2" t="s">
        <v>56</v>
      </c>
      <c r="J58" s="5">
        <v>2</v>
      </c>
      <c r="K58" s="19" t="s">
        <v>63</v>
      </c>
      <c r="L58" s="2">
        <v>4</v>
      </c>
      <c r="M58" s="16" t="s">
        <v>54</v>
      </c>
      <c r="N58" s="34">
        <v>10</v>
      </c>
      <c r="O58" s="2" t="s">
        <v>61</v>
      </c>
      <c r="P58" s="28"/>
    </row>
    <row r="59" spans="1:16" x14ac:dyDescent="0.25">
      <c r="A59" s="9">
        <f t="shared" si="0"/>
        <v>58</v>
      </c>
      <c r="B59" s="9" t="s">
        <v>133</v>
      </c>
      <c r="C59" s="9" t="s">
        <v>134</v>
      </c>
      <c r="D59" s="9">
        <f t="shared" si="1"/>
        <v>58</v>
      </c>
      <c r="E59" s="9">
        <f t="shared" si="2"/>
        <v>2018</v>
      </c>
      <c r="F59" s="10" t="s">
        <v>126</v>
      </c>
      <c r="G59" s="2">
        <v>1</v>
      </c>
      <c r="H59" s="2" t="s">
        <v>176</v>
      </c>
      <c r="I59" s="2" t="s">
        <v>56</v>
      </c>
      <c r="J59" s="5">
        <v>1</v>
      </c>
      <c r="K59" s="19" t="s">
        <v>91</v>
      </c>
      <c r="L59" s="2">
        <v>4</v>
      </c>
      <c r="M59" s="16" t="s">
        <v>54</v>
      </c>
      <c r="N59" s="34">
        <v>10</v>
      </c>
      <c r="O59" s="2" t="s">
        <v>61</v>
      </c>
      <c r="P59" s="28"/>
    </row>
    <row r="60" spans="1:16" x14ac:dyDescent="0.25">
      <c r="A60" s="9">
        <f t="shared" si="0"/>
        <v>59</v>
      </c>
      <c r="B60" s="9" t="s">
        <v>133</v>
      </c>
      <c r="C60" s="9" t="s">
        <v>134</v>
      </c>
      <c r="D60" s="9">
        <f t="shared" si="1"/>
        <v>59</v>
      </c>
      <c r="E60" s="9">
        <f t="shared" si="2"/>
        <v>2018</v>
      </c>
      <c r="F60" s="10" t="s">
        <v>127</v>
      </c>
      <c r="G60" s="2">
        <v>1</v>
      </c>
      <c r="H60" s="2" t="s">
        <v>176</v>
      </c>
      <c r="I60" s="2" t="s">
        <v>52</v>
      </c>
      <c r="J60" s="5">
        <v>1</v>
      </c>
      <c r="K60" s="19" t="s">
        <v>70</v>
      </c>
      <c r="L60" s="2">
        <v>4</v>
      </c>
      <c r="M60" s="16" t="s">
        <v>54</v>
      </c>
      <c r="N60" s="34">
        <v>9</v>
      </c>
      <c r="O60" s="2" t="s">
        <v>61</v>
      </c>
      <c r="P60" s="28"/>
    </row>
    <row r="61" spans="1:16" x14ac:dyDescent="0.25">
      <c r="A61" s="9">
        <f t="shared" si="0"/>
        <v>60</v>
      </c>
      <c r="B61" s="9" t="s">
        <v>133</v>
      </c>
      <c r="C61" s="9" t="s">
        <v>134</v>
      </c>
      <c r="D61" s="9">
        <f t="shared" si="1"/>
        <v>60</v>
      </c>
      <c r="E61" s="9">
        <f t="shared" si="2"/>
        <v>2018</v>
      </c>
      <c r="F61" s="10" t="s">
        <v>128</v>
      </c>
      <c r="G61" s="2">
        <v>1</v>
      </c>
      <c r="H61" s="2" t="s">
        <v>176</v>
      </c>
      <c r="I61" s="2" t="s">
        <v>52</v>
      </c>
      <c r="J61" s="5">
        <v>1</v>
      </c>
      <c r="K61" s="19" t="s">
        <v>70</v>
      </c>
      <c r="L61" s="2">
        <v>4</v>
      </c>
      <c r="M61" s="16" t="s">
        <v>58</v>
      </c>
      <c r="N61" s="34">
        <v>10</v>
      </c>
      <c r="O61" s="2" t="s">
        <v>61</v>
      </c>
      <c r="P61" s="28"/>
    </row>
    <row r="62" spans="1:16" x14ac:dyDescent="0.25">
      <c r="A62" s="9">
        <f t="shared" si="0"/>
        <v>61</v>
      </c>
      <c r="B62" s="9" t="s">
        <v>133</v>
      </c>
      <c r="C62" s="9" t="s">
        <v>134</v>
      </c>
      <c r="D62" s="9">
        <f t="shared" si="1"/>
        <v>61</v>
      </c>
      <c r="E62" s="9">
        <f t="shared" si="2"/>
        <v>2018</v>
      </c>
      <c r="F62" s="10" t="s">
        <v>129</v>
      </c>
      <c r="G62" s="2">
        <v>1</v>
      </c>
      <c r="H62" s="2" t="s">
        <v>176</v>
      </c>
      <c r="I62" s="2" t="s">
        <v>52</v>
      </c>
      <c r="J62" s="5">
        <v>2</v>
      </c>
      <c r="K62" s="19" t="s">
        <v>63</v>
      </c>
      <c r="L62" s="2">
        <v>4</v>
      </c>
      <c r="M62" s="16" t="s">
        <v>54</v>
      </c>
      <c r="N62" s="34">
        <v>10</v>
      </c>
      <c r="O62" s="2" t="s">
        <v>61</v>
      </c>
      <c r="P62" s="28"/>
    </row>
    <row r="63" spans="1:16" x14ac:dyDescent="0.25">
      <c r="A63" s="9">
        <f t="shared" si="0"/>
        <v>62</v>
      </c>
      <c r="B63" s="9" t="s">
        <v>133</v>
      </c>
      <c r="C63" s="9" t="s">
        <v>134</v>
      </c>
      <c r="D63" s="9">
        <f t="shared" si="1"/>
        <v>62</v>
      </c>
      <c r="E63" s="9">
        <f t="shared" si="2"/>
        <v>2018</v>
      </c>
      <c r="F63" s="10" t="s">
        <v>130</v>
      </c>
      <c r="G63" s="2">
        <v>1</v>
      </c>
      <c r="H63" s="2" t="s">
        <v>176</v>
      </c>
      <c r="I63" s="2" t="s">
        <v>56</v>
      </c>
      <c r="J63" s="5">
        <v>1</v>
      </c>
      <c r="K63" s="19" t="s">
        <v>57</v>
      </c>
      <c r="L63" s="2">
        <v>4</v>
      </c>
      <c r="M63" s="16" t="s">
        <v>58</v>
      </c>
      <c r="N63" s="34">
        <v>10</v>
      </c>
      <c r="O63" s="2" t="s">
        <v>61</v>
      </c>
      <c r="P63" s="28"/>
    </row>
    <row r="64" spans="1:16" x14ac:dyDescent="0.25">
      <c r="A64" s="9">
        <f t="shared" si="0"/>
        <v>63</v>
      </c>
      <c r="B64" s="9" t="s">
        <v>133</v>
      </c>
      <c r="C64" s="9" t="s">
        <v>134</v>
      </c>
      <c r="D64" s="9">
        <f t="shared" si="1"/>
        <v>63</v>
      </c>
      <c r="E64" s="9">
        <f t="shared" si="2"/>
        <v>2018</v>
      </c>
      <c r="F64" s="10" t="s">
        <v>131</v>
      </c>
      <c r="G64" s="2">
        <v>1</v>
      </c>
      <c r="H64" s="2" t="s">
        <v>176</v>
      </c>
      <c r="I64" s="2" t="s">
        <v>56</v>
      </c>
      <c r="J64" s="5">
        <v>1</v>
      </c>
      <c r="K64" s="19" t="s">
        <v>57</v>
      </c>
      <c r="L64" s="2">
        <v>4</v>
      </c>
      <c r="M64" s="16" t="s">
        <v>58</v>
      </c>
      <c r="N64" s="34">
        <v>10</v>
      </c>
      <c r="O64" s="2" t="s">
        <v>61</v>
      </c>
      <c r="P64" s="28"/>
    </row>
    <row r="65" spans="1:16" x14ac:dyDescent="0.25">
      <c r="A65" s="9">
        <f t="shared" si="0"/>
        <v>64</v>
      </c>
      <c r="B65" s="9" t="s">
        <v>133</v>
      </c>
      <c r="C65" s="9" t="s">
        <v>134</v>
      </c>
      <c r="D65" s="9">
        <f t="shared" si="1"/>
        <v>64</v>
      </c>
      <c r="E65" s="9">
        <f t="shared" si="2"/>
        <v>2018</v>
      </c>
      <c r="F65" s="10" t="s">
        <v>135</v>
      </c>
      <c r="G65" s="2">
        <v>1</v>
      </c>
      <c r="H65" s="2" t="s">
        <v>176</v>
      </c>
      <c r="I65" s="2" t="s">
        <v>56</v>
      </c>
      <c r="J65" s="5">
        <v>1</v>
      </c>
      <c r="K65" s="19" t="s">
        <v>57</v>
      </c>
      <c r="L65" s="2">
        <v>4</v>
      </c>
      <c r="M65" s="16" t="s">
        <v>58</v>
      </c>
      <c r="N65" s="34">
        <v>10</v>
      </c>
      <c r="O65" s="2" t="s">
        <v>61</v>
      </c>
      <c r="P65" s="28"/>
    </row>
    <row r="66" spans="1:16" x14ac:dyDescent="0.25">
      <c r="A66" s="9">
        <f t="shared" si="0"/>
        <v>65</v>
      </c>
      <c r="B66" s="9" t="s">
        <v>133</v>
      </c>
      <c r="C66" s="9" t="s">
        <v>134</v>
      </c>
      <c r="D66" s="9">
        <f t="shared" si="1"/>
        <v>65</v>
      </c>
      <c r="E66" s="9">
        <f t="shared" si="2"/>
        <v>2018</v>
      </c>
      <c r="F66" s="10" t="s">
        <v>136</v>
      </c>
      <c r="G66" s="2">
        <v>1</v>
      </c>
      <c r="H66" s="2" t="s">
        <v>176</v>
      </c>
      <c r="I66" s="2" t="s">
        <v>56</v>
      </c>
      <c r="J66" s="5">
        <v>1</v>
      </c>
      <c r="K66" s="19" t="s">
        <v>57</v>
      </c>
      <c r="L66" s="2">
        <v>4</v>
      </c>
      <c r="M66" s="16" t="s">
        <v>58</v>
      </c>
      <c r="N66" s="34">
        <v>10</v>
      </c>
      <c r="O66" s="2" t="s">
        <v>61</v>
      </c>
      <c r="P66" s="28"/>
    </row>
    <row r="67" spans="1:16" x14ac:dyDescent="0.25">
      <c r="A67" s="9">
        <f t="shared" si="0"/>
        <v>66</v>
      </c>
      <c r="B67" s="9" t="s">
        <v>133</v>
      </c>
      <c r="C67" s="9" t="s">
        <v>134</v>
      </c>
      <c r="D67" s="9">
        <f t="shared" si="1"/>
        <v>66</v>
      </c>
      <c r="E67" s="9">
        <f t="shared" si="2"/>
        <v>2018</v>
      </c>
      <c r="F67" s="10" t="s">
        <v>137</v>
      </c>
      <c r="G67" s="2">
        <v>1</v>
      </c>
      <c r="H67" s="2" t="s">
        <v>176</v>
      </c>
      <c r="I67" s="2" t="s">
        <v>56</v>
      </c>
      <c r="J67" s="5">
        <v>1</v>
      </c>
      <c r="K67" s="19" t="s">
        <v>57</v>
      </c>
      <c r="L67" s="2">
        <v>4</v>
      </c>
      <c r="M67" s="16" t="s">
        <v>58</v>
      </c>
      <c r="N67" s="34">
        <v>10</v>
      </c>
      <c r="O67" s="2" t="s">
        <v>61</v>
      </c>
      <c r="P67" s="28"/>
    </row>
    <row r="68" spans="1:16" x14ac:dyDescent="0.25">
      <c r="A68" s="9">
        <f t="shared" ref="A68:A131" si="3">A67+1</f>
        <v>67</v>
      </c>
      <c r="B68" s="9" t="s">
        <v>133</v>
      </c>
      <c r="C68" s="9" t="s">
        <v>134</v>
      </c>
      <c r="D68" s="9">
        <f t="shared" si="1"/>
        <v>67</v>
      </c>
      <c r="E68" s="9">
        <f t="shared" si="2"/>
        <v>2018</v>
      </c>
      <c r="F68" s="11" t="s">
        <v>138</v>
      </c>
      <c r="G68" s="2">
        <v>1</v>
      </c>
      <c r="H68" s="2" t="s">
        <v>176</v>
      </c>
      <c r="I68" s="2" t="s">
        <v>56</v>
      </c>
      <c r="J68" s="5">
        <v>1</v>
      </c>
      <c r="K68" s="19" t="s">
        <v>57</v>
      </c>
      <c r="L68" s="2">
        <v>4</v>
      </c>
      <c r="M68" s="16" t="s">
        <v>58</v>
      </c>
      <c r="N68" s="34">
        <v>10</v>
      </c>
      <c r="O68" s="2" t="s">
        <v>61</v>
      </c>
      <c r="P68" s="28"/>
    </row>
    <row r="69" spans="1:16" x14ac:dyDescent="0.25">
      <c r="A69" s="9">
        <f t="shared" si="3"/>
        <v>68</v>
      </c>
      <c r="B69" s="9" t="s">
        <v>133</v>
      </c>
      <c r="C69" s="9" t="s">
        <v>134</v>
      </c>
      <c r="D69" s="9">
        <f t="shared" si="1"/>
        <v>68</v>
      </c>
      <c r="E69" s="9">
        <f t="shared" si="2"/>
        <v>2018</v>
      </c>
      <c r="F69" s="10" t="s">
        <v>139</v>
      </c>
      <c r="G69" s="2">
        <v>1</v>
      </c>
      <c r="H69" s="2" t="s">
        <v>176</v>
      </c>
      <c r="I69" s="2" t="s">
        <v>56</v>
      </c>
      <c r="J69" s="5">
        <v>1</v>
      </c>
      <c r="K69" s="19" t="s">
        <v>57</v>
      </c>
      <c r="L69" s="2">
        <v>4</v>
      </c>
      <c r="M69" s="16" t="s">
        <v>58</v>
      </c>
      <c r="N69" s="34">
        <v>10</v>
      </c>
      <c r="O69" s="2" t="s">
        <v>61</v>
      </c>
      <c r="P69" s="28"/>
    </row>
    <row r="70" spans="1:16" x14ac:dyDescent="0.25">
      <c r="A70" s="9">
        <f t="shared" si="3"/>
        <v>69</v>
      </c>
      <c r="B70" s="9" t="s">
        <v>133</v>
      </c>
      <c r="C70" s="9" t="s">
        <v>134</v>
      </c>
      <c r="D70" s="9">
        <f t="shared" si="1"/>
        <v>69</v>
      </c>
      <c r="E70" s="9">
        <f t="shared" si="2"/>
        <v>2018</v>
      </c>
      <c r="F70" s="10" t="s">
        <v>140</v>
      </c>
      <c r="G70" s="2">
        <v>1</v>
      </c>
      <c r="H70" s="2" t="s">
        <v>176</v>
      </c>
      <c r="I70" s="2" t="s">
        <v>56</v>
      </c>
      <c r="J70" s="5">
        <v>1</v>
      </c>
      <c r="K70" s="19" t="s">
        <v>57</v>
      </c>
      <c r="L70" s="2">
        <v>4</v>
      </c>
      <c r="M70" s="16" t="s">
        <v>58</v>
      </c>
      <c r="N70" s="34">
        <v>10</v>
      </c>
      <c r="O70" s="2" t="s">
        <v>61</v>
      </c>
      <c r="P70" s="28"/>
    </row>
    <row r="71" spans="1:16" x14ac:dyDescent="0.25">
      <c r="A71" s="9">
        <f t="shared" si="3"/>
        <v>70</v>
      </c>
      <c r="B71" s="9" t="s">
        <v>133</v>
      </c>
      <c r="C71" s="9" t="s">
        <v>134</v>
      </c>
      <c r="D71" s="9">
        <f t="shared" si="1"/>
        <v>70</v>
      </c>
      <c r="E71" s="9">
        <f t="shared" si="2"/>
        <v>2018</v>
      </c>
      <c r="F71" s="10" t="s">
        <v>141</v>
      </c>
      <c r="G71" s="2">
        <v>1</v>
      </c>
      <c r="H71" s="2" t="s">
        <v>176</v>
      </c>
      <c r="I71" s="2" t="s">
        <v>56</v>
      </c>
      <c r="J71" s="5">
        <v>1</v>
      </c>
      <c r="K71" s="19" t="s">
        <v>57</v>
      </c>
      <c r="L71" s="2">
        <v>4</v>
      </c>
      <c r="M71" s="16" t="s">
        <v>58</v>
      </c>
      <c r="N71" s="34">
        <v>10</v>
      </c>
      <c r="O71" s="2" t="s">
        <v>61</v>
      </c>
      <c r="P71" s="28"/>
    </row>
    <row r="72" spans="1:16" x14ac:dyDescent="0.25">
      <c r="A72" s="9">
        <f t="shared" si="3"/>
        <v>71</v>
      </c>
      <c r="B72" s="9" t="s">
        <v>133</v>
      </c>
      <c r="C72" s="9" t="s">
        <v>134</v>
      </c>
      <c r="D72" s="9">
        <f t="shared" si="1"/>
        <v>71</v>
      </c>
      <c r="E72" s="9">
        <f t="shared" si="2"/>
        <v>2018</v>
      </c>
      <c r="F72" s="10" t="s">
        <v>142</v>
      </c>
      <c r="G72" s="2">
        <v>1</v>
      </c>
      <c r="H72" s="2" t="s">
        <v>176</v>
      </c>
      <c r="I72" s="2" t="s">
        <v>56</v>
      </c>
      <c r="J72" s="5">
        <v>1</v>
      </c>
      <c r="K72" s="19" t="s">
        <v>57</v>
      </c>
      <c r="L72" s="2">
        <v>4</v>
      </c>
      <c r="M72" s="16" t="s">
        <v>58</v>
      </c>
      <c r="N72" s="34">
        <v>10</v>
      </c>
      <c r="O72" s="2" t="s">
        <v>61</v>
      </c>
      <c r="P72" s="28"/>
    </row>
    <row r="73" spans="1:16" x14ac:dyDescent="0.25">
      <c r="A73" s="9">
        <f t="shared" si="3"/>
        <v>72</v>
      </c>
      <c r="B73" s="9" t="s">
        <v>133</v>
      </c>
      <c r="C73" s="9" t="s">
        <v>134</v>
      </c>
      <c r="D73" s="9">
        <f t="shared" si="1"/>
        <v>72</v>
      </c>
      <c r="E73" s="9">
        <f t="shared" si="2"/>
        <v>2018</v>
      </c>
      <c r="F73" s="10" t="s">
        <v>147</v>
      </c>
      <c r="G73" s="2">
        <v>1</v>
      </c>
      <c r="H73" s="2" t="s">
        <v>176</v>
      </c>
      <c r="I73" s="2" t="s">
        <v>56</v>
      </c>
      <c r="J73" s="5">
        <v>1</v>
      </c>
      <c r="K73" s="19" t="s">
        <v>57</v>
      </c>
      <c r="L73" s="2">
        <v>4</v>
      </c>
      <c r="M73" s="16" t="s">
        <v>54</v>
      </c>
      <c r="N73" s="34">
        <v>10</v>
      </c>
      <c r="O73" s="2" t="s">
        <v>61</v>
      </c>
      <c r="P73" s="28"/>
    </row>
    <row r="74" spans="1:16" x14ac:dyDescent="0.25">
      <c r="A74" s="9">
        <f t="shared" si="3"/>
        <v>73</v>
      </c>
      <c r="B74" s="9" t="s">
        <v>133</v>
      </c>
      <c r="C74" s="9" t="s">
        <v>134</v>
      </c>
      <c r="D74" s="9">
        <f t="shared" si="1"/>
        <v>73</v>
      </c>
      <c r="E74" s="9">
        <f t="shared" si="2"/>
        <v>2018</v>
      </c>
      <c r="F74" s="10" t="s">
        <v>148</v>
      </c>
      <c r="G74" s="2">
        <v>1</v>
      </c>
      <c r="H74" s="2" t="s">
        <v>176</v>
      </c>
      <c r="I74" s="2" t="s">
        <v>56</v>
      </c>
      <c r="J74" s="5">
        <v>1</v>
      </c>
      <c r="K74" s="19" t="s">
        <v>57</v>
      </c>
      <c r="L74" s="2">
        <v>4</v>
      </c>
      <c r="M74" s="16" t="s">
        <v>58</v>
      </c>
      <c r="N74" s="34">
        <v>10</v>
      </c>
      <c r="O74" s="2" t="s">
        <v>61</v>
      </c>
      <c r="P74" s="28"/>
    </row>
    <row r="75" spans="1:16" x14ac:dyDescent="0.25">
      <c r="A75" s="9">
        <f t="shared" si="3"/>
        <v>74</v>
      </c>
      <c r="B75" s="9" t="s">
        <v>133</v>
      </c>
      <c r="C75" s="9" t="s">
        <v>134</v>
      </c>
      <c r="D75" s="9">
        <f t="shared" ref="D75:D138" si="4">D74+1</f>
        <v>74</v>
      </c>
      <c r="E75" s="9">
        <f t="shared" ref="E75:E138" si="5">$E$2</f>
        <v>2018</v>
      </c>
      <c r="F75" s="10" t="s">
        <v>149</v>
      </c>
      <c r="G75" s="2">
        <v>1</v>
      </c>
      <c r="H75" s="2" t="s">
        <v>176</v>
      </c>
      <c r="I75" s="2" t="s">
        <v>56</v>
      </c>
      <c r="J75" s="5">
        <v>1</v>
      </c>
      <c r="K75" s="19" t="s">
        <v>57</v>
      </c>
      <c r="L75" s="2">
        <v>4</v>
      </c>
      <c r="M75" s="16" t="s">
        <v>58</v>
      </c>
      <c r="N75" s="34">
        <v>10</v>
      </c>
      <c r="O75" s="2" t="s">
        <v>61</v>
      </c>
      <c r="P75" s="28"/>
    </row>
    <row r="76" spans="1:16" x14ac:dyDescent="0.25">
      <c r="A76" s="9">
        <f t="shared" si="3"/>
        <v>75</v>
      </c>
      <c r="B76" s="9" t="s">
        <v>133</v>
      </c>
      <c r="C76" s="9" t="s">
        <v>134</v>
      </c>
      <c r="D76" s="9">
        <f t="shared" si="4"/>
        <v>75</v>
      </c>
      <c r="E76" s="9">
        <f t="shared" si="5"/>
        <v>2018</v>
      </c>
      <c r="F76" s="10" t="s">
        <v>150</v>
      </c>
      <c r="G76" s="2">
        <v>1</v>
      </c>
      <c r="H76" s="2" t="s">
        <v>176</v>
      </c>
      <c r="I76" s="2" t="s">
        <v>56</v>
      </c>
      <c r="J76" s="5">
        <v>1</v>
      </c>
      <c r="K76" s="19" t="s">
        <v>57</v>
      </c>
      <c r="L76" s="2">
        <v>4</v>
      </c>
      <c r="M76" s="16" t="s">
        <v>58</v>
      </c>
      <c r="N76" s="34">
        <v>10</v>
      </c>
      <c r="O76" s="2" t="s">
        <v>61</v>
      </c>
      <c r="P76" s="28"/>
    </row>
    <row r="77" spans="1:16" x14ac:dyDescent="0.25">
      <c r="A77" s="9">
        <f t="shared" si="3"/>
        <v>76</v>
      </c>
      <c r="B77" s="9" t="s">
        <v>133</v>
      </c>
      <c r="C77" s="9" t="s">
        <v>134</v>
      </c>
      <c r="D77" s="9">
        <f t="shared" si="4"/>
        <v>76</v>
      </c>
      <c r="E77" s="9">
        <f t="shared" si="5"/>
        <v>2018</v>
      </c>
      <c r="F77" s="10" t="s">
        <v>151</v>
      </c>
      <c r="G77" s="2">
        <v>1</v>
      </c>
      <c r="H77" s="2" t="s">
        <v>176</v>
      </c>
      <c r="I77" s="2" t="s">
        <v>56</v>
      </c>
      <c r="J77" s="5">
        <v>1</v>
      </c>
      <c r="K77" s="19" t="s">
        <v>57</v>
      </c>
      <c r="L77" s="2">
        <v>4</v>
      </c>
      <c r="M77" s="16" t="s">
        <v>58</v>
      </c>
      <c r="N77" s="34">
        <v>10</v>
      </c>
      <c r="O77" s="2" t="s">
        <v>61</v>
      </c>
      <c r="P77" s="28"/>
    </row>
    <row r="78" spans="1:16" x14ac:dyDescent="0.25">
      <c r="A78" s="9">
        <f t="shared" si="3"/>
        <v>77</v>
      </c>
      <c r="B78" s="9" t="s">
        <v>133</v>
      </c>
      <c r="C78" s="9" t="s">
        <v>134</v>
      </c>
      <c r="D78" s="9">
        <f t="shared" si="4"/>
        <v>77</v>
      </c>
      <c r="E78" s="9">
        <f t="shared" si="5"/>
        <v>2018</v>
      </c>
      <c r="F78" s="10" t="s">
        <v>152</v>
      </c>
      <c r="G78" s="2">
        <v>1</v>
      </c>
      <c r="H78" s="2" t="s">
        <v>176</v>
      </c>
      <c r="I78" s="2" t="s">
        <v>56</v>
      </c>
      <c r="J78" s="5">
        <v>1</v>
      </c>
      <c r="K78" s="19" t="s">
        <v>57</v>
      </c>
      <c r="L78" s="2">
        <v>4</v>
      </c>
      <c r="M78" s="16" t="s">
        <v>58</v>
      </c>
      <c r="N78" s="34">
        <v>10</v>
      </c>
      <c r="O78" s="2" t="s">
        <v>61</v>
      </c>
      <c r="P78" s="28"/>
    </row>
    <row r="79" spans="1:16" x14ac:dyDescent="0.25">
      <c r="A79" s="9">
        <f t="shared" si="3"/>
        <v>78</v>
      </c>
      <c r="B79" s="9" t="s">
        <v>133</v>
      </c>
      <c r="C79" s="9" t="s">
        <v>134</v>
      </c>
      <c r="D79" s="9">
        <f t="shared" si="4"/>
        <v>78</v>
      </c>
      <c r="E79" s="9">
        <f t="shared" si="5"/>
        <v>2018</v>
      </c>
      <c r="F79" s="10" t="s">
        <v>153</v>
      </c>
      <c r="G79" s="2">
        <v>1</v>
      </c>
      <c r="H79" s="2" t="s">
        <v>176</v>
      </c>
      <c r="I79" s="2" t="s">
        <v>56</v>
      </c>
      <c r="J79" s="5">
        <v>1</v>
      </c>
      <c r="K79" s="19" t="s">
        <v>57</v>
      </c>
      <c r="L79" s="2">
        <v>4</v>
      </c>
      <c r="M79" s="16" t="s">
        <v>58</v>
      </c>
      <c r="N79" s="34">
        <v>10</v>
      </c>
      <c r="O79" s="2" t="s">
        <v>61</v>
      </c>
      <c r="P79" s="28"/>
    </row>
    <row r="80" spans="1:16" x14ac:dyDescent="0.25">
      <c r="A80" s="9">
        <f t="shared" si="3"/>
        <v>79</v>
      </c>
      <c r="B80" s="9" t="s">
        <v>133</v>
      </c>
      <c r="C80" s="9" t="s">
        <v>134</v>
      </c>
      <c r="D80" s="9">
        <f t="shared" si="4"/>
        <v>79</v>
      </c>
      <c r="E80" s="9">
        <f t="shared" si="5"/>
        <v>2018</v>
      </c>
      <c r="F80" s="10" t="s">
        <v>154</v>
      </c>
      <c r="G80" s="2">
        <v>1</v>
      </c>
      <c r="H80" s="2" t="s">
        <v>176</v>
      </c>
      <c r="I80" s="2" t="s">
        <v>56</v>
      </c>
      <c r="J80" s="5">
        <v>1</v>
      </c>
      <c r="K80" s="19" t="s">
        <v>57</v>
      </c>
      <c r="L80" s="2">
        <v>4</v>
      </c>
      <c r="M80" s="16" t="s">
        <v>58</v>
      </c>
      <c r="N80" s="34">
        <v>10</v>
      </c>
      <c r="O80" s="2" t="s">
        <v>61</v>
      </c>
      <c r="P80" s="28"/>
    </row>
    <row r="81" spans="1:16" x14ac:dyDescent="0.25">
      <c r="A81" s="9">
        <f t="shared" si="3"/>
        <v>80</v>
      </c>
      <c r="B81" s="9" t="s">
        <v>133</v>
      </c>
      <c r="C81" s="9" t="s">
        <v>134</v>
      </c>
      <c r="D81" s="9">
        <f t="shared" si="4"/>
        <v>80</v>
      </c>
      <c r="E81" s="9">
        <f t="shared" si="5"/>
        <v>2018</v>
      </c>
      <c r="F81" s="10" t="s">
        <v>155</v>
      </c>
      <c r="G81" s="2">
        <v>1</v>
      </c>
      <c r="H81" s="2" t="s">
        <v>176</v>
      </c>
      <c r="I81" s="2" t="s">
        <v>56</v>
      </c>
      <c r="J81" s="5">
        <v>1</v>
      </c>
      <c r="K81" s="19" t="s">
        <v>57</v>
      </c>
      <c r="L81" s="2">
        <v>4</v>
      </c>
      <c r="M81" s="16" t="s">
        <v>58</v>
      </c>
      <c r="N81" s="34">
        <v>10</v>
      </c>
      <c r="O81" s="2" t="s">
        <v>61</v>
      </c>
      <c r="P81" s="28"/>
    </row>
    <row r="82" spans="1:16" x14ac:dyDescent="0.25">
      <c r="A82" s="9">
        <f t="shared" si="3"/>
        <v>81</v>
      </c>
      <c r="B82" s="9" t="s">
        <v>133</v>
      </c>
      <c r="C82" s="9" t="s">
        <v>134</v>
      </c>
      <c r="D82" s="9">
        <f t="shared" si="4"/>
        <v>81</v>
      </c>
      <c r="E82" s="9">
        <f t="shared" si="5"/>
        <v>2018</v>
      </c>
      <c r="F82" s="10" t="s">
        <v>156</v>
      </c>
      <c r="G82" s="2">
        <v>1</v>
      </c>
      <c r="H82" s="2" t="s">
        <v>176</v>
      </c>
      <c r="I82" s="2" t="s">
        <v>56</v>
      </c>
      <c r="J82" s="5">
        <v>1</v>
      </c>
      <c r="K82" s="19" t="s">
        <v>57</v>
      </c>
      <c r="L82" s="2">
        <v>4</v>
      </c>
      <c r="M82" s="16" t="s">
        <v>58</v>
      </c>
      <c r="N82" s="34">
        <v>10</v>
      </c>
      <c r="O82" s="2" t="s">
        <v>61</v>
      </c>
      <c r="P82" s="28"/>
    </row>
    <row r="83" spans="1:16" x14ac:dyDescent="0.25">
      <c r="A83" s="9">
        <f t="shared" si="3"/>
        <v>82</v>
      </c>
      <c r="B83" s="9" t="s">
        <v>133</v>
      </c>
      <c r="C83" s="9" t="s">
        <v>134</v>
      </c>
      <c r="D83" s="9">
        <f t="shared" si="4"/>
        <v>82</v>
      </c>
      <c r="E83" s="9">
        <f t="shared" si="5"/>
        <v>2018</v>
      </c>
      <c r="F83" s="10" t="s">
        <v>157</v>
      </c>
      <c r="G83" s="2">
        <v>1</v>
      </c>
      <c r="H83" s="2" t="s">
        <v>176</v>
      </c>
      <c r="I83" s="2" t="s">
        <v>56</v>
      </c>
      <c r="J83" s="5">
        <v>1</v>
      </c>
      <c r="K83" s="19" t="s">
        <v>57</v>
      </c>
      <c r="L83" s="2">
        <v>4</v>
      </c>
      <c r="M83" s="16" t="s">
        <v>58</v>
      </c>
      <c r="N83" s="34">
        <v>10</v>
      </c>
      <c r="O83" s="2" t="s">
        <v>61</v>
      </c>
      <c r="P83" s="28"/>
    </row>
    <row r="84" spans="1:16" x14ac:dyDescent="0.25">
      <c r="A84" s="9">
        <f t="shared" si="3"/>
        <v>83</v>
      </c>
      <c r="B84" s="9" t="s">
        <v>133</v>
      </c>
      <c r="C84" s="9" t="s">
        <v>134</v>
      </c>
      <c r="D84" s="9">
        <f t="shared" si="4"/>
        <v>83</v>
      </c>
      <c r="E84" s="9">
        <f t="shared" si="5"/>
        <v>2018</v>
      </c>
      <c r="F84" s="10" t="s">
        <v>158</v>
      </c>
      <c r="G84" s="2">
        <v>1</v>
      </c>
      <c r="H84" s="2" t="s">
        <v>176</v>
      </c>
      <c r="I84" s="2" t="s">
        <v>56</v>
      </c>
      <c r="J84" s="5">
        <v>1</v>
      </c>
      <c r="K84" s="19" t="s">
        <v>57</v>
      </c>
      <c r="L84" s="2">
        <v>4</v>
      </c>
      <c r="M84" s="16" t="s">
        <v>58</v>
      </c>
      <c r="N84" s="34">
        <v>10</v>
      </c>
      <c r="O84" s="2" t="s">
        <v>61</v>
      </c>
      <c r="P84" s="28"/>
    </row>
    <row r="85" spans="1:16" x14ac:dyDescent="0.25">
      <c r="A85" s="9">
        <f t="shared" si="3"/>
        <v>84</v>
      </c>
      <c r="B85" s="9" t="s">
        <v>133</v>
      </c>
      <c r="C85" s="9" t="s">
        <v>134</v>
      </c>
      <c r="D85" s="9">
        <f t="shared" si="4"/>
        <v>84</v>
      </c>
      <c r="E85" s="9">
        <f t="shared" si="5"/>
        <v>2018</v>
      </c>
      <c r="F85" s="10" t="s">
        <v>159</v>
      </c>
      <c r="G85" s="2">
        <v>1</v>
      </c>
      <c r="H85" s="2" t="s">
        <v>176</v>
      </c>
      <c r="I85" s="2" t="s">
        <v>56</v>
      </c>
      <c r="J85" s="5">
        <v>1</v>
      </c>
      <c r="K85" s="19" t="s">
        <v>57</v>
      </c>
      <c r="L85" s="2">
        <v>4</v>
      </c>
      <c r="M85" s="16" t="s">
        <v>58</v>
      </c>
      <c r="N85" s="34">
        <v>10</v>
      </c>
      <c r="O85" s="2" t="s">
        <v>61</v>
      </c>
      <c r="P85" s="28"/>
    </row>
    <row r="86" spans="1:16" x14ac:dyDescent="0.25">
      <c r="A86" s="9">
        <f t="shared" si="3"/>
        <v>85</v>
      </c>
      <c r="B86" s="9" t="s">
        <v>133</v>
      </c>
      <c r="C86" s="9" t="s">
        <v>134</v>
      </c>
      <c r="D86" s="9">
        <f t="shared" si="4"/>
        <v>85</v>
      </c>
      <c r="E86" s="9">
        <f t="shared" si="5"/>
        <v>2018</v>
      </c>
      <c r="F86" s="10" t="s">
        <v>160</v>
      </c>
      <c r="G86" s="2">
        <v>1</v>
      </c>
      <c r="H86" s="2" t="s">
        <v>176</v>
      </c>
      <c r="I86" s="2" t="s">
        <v>52</v>
      </c>
      <c r="J86" s="5">
        <v>1</v>
      </c>
      <c r="K86" s="19" t="s">
        <v>53</v>
      </c>
      <c r="L86" s="2">
        <v>4</v>
      </c>
      <c r="M86" s="16" t="s">
        <v>58</v>
      </c>
      <c r="N86" s="34">
        <v>10</v>
      </c>
      <c r="O86" s="2" t="s">
        <v>61</v>
      </c>
      <c r="P86" s="28"/>
    </row>
    <row r="87" spans="1:16" x14ac:dyDescent="0.25">
      <c r="A87" s="9">
        <f t="shared" si="3"/>
        <v>86</v>
      </c>
      <c r="B87" s="9" t="s">
        <v>133</v>
      </c>
      <c r="C87" s="9" t="s">
        <v>134</v>
      </c>
      <c r="D87" s="9">
        <f t="shared" si="4"/>
        <v>86</v>
      </c>
      <c r="E87" s="9">
        <f t="shared" si="5"/>
        <v>2018</v>
      </c>
      <c r="F87" s="10" t="s">
        <v>161</v>
      </c>
      <c r="G87" s="2">
        <v>1</v>
      </c>
      <c r="H87" s="2" t="s">
        <v>176</v>
      </c>
      <c r="I87" s="2" t="s">
        <v>56</v>
      </c>
      <c r="J87" s="5">
        <v>1</v>
      </c>
      <c r="K87" s="19" t="s">
        <v>57</v>
      </c>
      <c r="L87" s="2">
        <v>4</v>
      </c>
      <c r="M87" s="16" t="s">
        <v>58</v>
      </c>
      <c r="N87" s="34">
        <v>10</v>
      </c>
      <c r="O87" s="2" t="s">
        <v>61</v>
      </c>
      <c r="P87" s="28"/>
    </row>
    <row r="88" spans="1:16" x14ac:dyDescent="0.25">
      <c r="A88" s="9">
        <f t="shared" si="3"/>
        <v>87</v>
      </c>
      <c r="B88" s="9" t="s">
        <v>133</v>
      </c>
      <c r="C88" s="9" t="s">
        <v>134</v>
      </c>
      <c r="D88" s="9">
        <f t="shared" si="4"/>
        <v>87</v>
      </c>
      <c r="E88" s="9">
        <f t="shared" si="5"/>
        <v>2018</v>
      </c>
      <c r="F88" s="10" t="s">
        <v>162</v>
      </c>
      <c r="G88" s="2">
        <v>1</v>
      </c>
      <c r="H88" s="2" t="s">
        <v>176</v>
      </c>
      <c r="I88" s="2" t="s">
        <v>56</v>
      </c>
      <c r="J88" s="5">
        <v>1</v>
      </c>
      <c r="K88" s="19" t="s">
        <v>57</v>
      </c>
      <c r="L88" s="2">
        <v>4</v>
      </c>
      <c r="M88" s="16" t="s">
        <v>58</v>
      </c>
      <c r="N88" s="34">
        <v>10</v>
      </c>
      <c r="O88" s="2" t="s">
        <v>61</v>
      </c>
      <c r="P88" s="28"/>
    </row>
    <row r="89" spans="1:16" x14ac:dyDescent="0.25">
      <c r="A89" s="9">
        <f t="shared" si="3"/>
        <v>88</v>
      </c>
      <c r="B89" s="9" t="s">
        <v>133</v>
      </c>
      <c r="C89" s="9" t="s">
        <v>134</v>
      </c>
      <c r="D89" s="9">
        <f t="shared" si="4"/>
        <v>88</v>
      </c>
      <c r="E89" s="9">
        <f t="shared" si="5"/>
        <v>2018</v>
      </c>
      <c r="F89" s="10" t="s">
        <v>163</v>
      </c>
      <c r="G89" s="2">
        <v>1</v>
      </c>
      <c r="H89" s="2" t="s">
        <v>176</v>
      </c>
      <c r="I89" s="2" t="s">
        <v>56</v>
      </c>
      <c r="J89" s="5">
        <v>1</v>
      </c>
      <c r="K89" s="19" t="s">
        <v>57</v>
      </c>
      <c r="L89" s="2">
        <v>4</v>
      </c>
      <c r="M89" s="10" t="s">
        <v>58</v>
      </c>
      <c r="N89" s="36">
        <v>10</v>
      </c>
      <c r="O89" s="2" t="s">
        <v>61</v>
      </c>
      <c r="P89" s="28"/>
    </row>
    <row r="90" spans="1:16" x14ac:dyDescent="0.25">
      <c r="A90" s="9">
        <f t="shared" si="3"/>
        <v>89</v>
      </c>
      <c r="B90" s="9" t="s">
        <v>133</v>
      </c>
      <c r="C90" s="9" t="s">
        <v>134</v>
      </c>
      <c r="D90" s="9">
        <f t="shared" si="4"/>
        <v>89</v>
      </c>
      <c r="E90" s="9">
        <f t="shared" si="5"/>
        <v>2018</v>
      </c>
      <c r="F90" s="10" t="s">
        <v>164</v>
      </c>
      <c r="G90" s="2">
        <v>1</v>
      </c>
      <c r="H90" s="2" t="s">
        <v>176</v>
      </c>
      <c r="I90" s="2" t="s">
        <v>56</v>
      </c>
      <c r="J90" s="5">
        <v>1</v>
      </c>
      <c r="K90" s="19" t="s">
        <v>57</v>
      </c>
      <c r="L90" s="2">
        <v>4</v>
      </c>
      <c r="M90" s="10" t="s">
        <v>58</v>
      </c>
      <c r="N90" s="36">
        <v>10</v>
      </c>
      <c r="O90" s="2" t="s">
        <v>61</v>
      </c>
      <c r="P90" s="28"/>
    </row>
    <row r="91" spans="1:16" x14ac:dyDescent="0.25">
      <c r="A91" s="9">
        <f t="shared" si="3"/>
        <v>90</v>
      </c>
      <c r="B91" s="9" t="s">
        <v>133</v>
      </c>
      <c r="C91" s="9" t="s">
        <v>134</v>
      </c>
      <c r="D91" s="9">
        <f t="shared" si="4"/>
        <v>90</v>
      </c>
      <c r="E91" s="9">
        <f t="shared" si="5"/>
        <v>2018</v>
      </c>
      <c r="F91" s="10" t="s">
        <v>165</v>
      </c>
      <c r="G91" s="2">
        <v>1</v>
      </c>
      <c r="H91" s="2" t="s">
        <v>176</v>
      </c>
      <c r="I91" s="2" t="s">
        <v>56</v>
      </c>
      <c r="J91" s="5">
        <v>1</v>
      </c>
      <c r="K91" s="19" t="s">
        <v>57</v>
      </c>
      <c r="L91" s="2">
        <v>4</v>
      </c>
      <c r="M91" s="10" t="s">
        <v>58</v>
      </c>
      <c r="N91" s="36">
        <v>10</v>
      </c>
      <c r="O91" s="2" t="s">
        <v>61</v>
      </c>
      <c r="P91" s="28"/>
    </row>
    <row r="92" spans="1:16" x14ac:dyDescent="0.25">
      <c r="A92" s="9">
        <f t="shared" si="3"/>
        <v>91</v>
      </c>
      <c r="B92" s="9" t="s">
        <v>133</v>
      </c>
      <c r="C92" s="9" t="s">
        <v>134</v>
      </c>
      <c r="D92" s="9">
        <f t="shared" si="4"/>
        <v>91</v>
      </c>
      <c r="E92" s="9">
        <f t="shared" si="5"/>
        <v>2018</v>
      </c>
      <c r="F92" s="10" t="s">
        <v>166</v>
      </c>
      <c r="G92" s="2">
        <v>1</v>
      </c>
      <c r="H92" s="2" t="s">
        <v>176</v>
      </c>
      <c r="I92" s="2" t="s">
        <v>56</v>
      </c>
      <c r="J92" s="5">
        <v>1</v>
      </c>
      <c r="K92" s="19" t="s">
        <v>57</v>
      </c>
      <c r="L92" s="2">
        <v>4</v>
      </c>
      <c r="M92" s="10" t="s">
        <v>58</v>
      </c>
      <c r="N92" s="36">
        <v>10</v>
      </c>
      <c r="O92" s="2" t="s">
        <v>61</v>
      </c>
      <c r="P92" s="28"/>
    </row>
    <row r="93" spans="1:16" x14ac:dyDescent="0.25">
      <c r="A93" s="9">
        <f t="shared" si="3"/>
        <v>92</v>
      </c>
      <c r="B93" s="9" t="s">
        <v>133</v>
      </c>
      <c r="C93" s="9" t="s">
        <v>134</v>
      </c>
      <c r="D93" s="9">
        <f t="shared" si="4"/>
        <v>92</v>
      </c>
      <c r="E93" s="9">
        <f t="shared" si="5"/>
        <v>2018</v>
      </c>
      <c r="F93" s="10" t="s">
        <v>167</v>
      </c>
      <c r="G93" s="2">
        <v>1</v>
      </c>
      <c r="H93" s="2" t="s">
        <v>176</v>
      </c>
      <c r="I93" s="2" t="s">
        <v>56</v>
      </c>
      <c r="J93" s="5">
        <v>1</v>
      </c>
      <c r="K93" s="19" t="s">
        <v>57</v>
      </c>
      <c r="L93" s="2">
        <v>4</v>
      </c>
      <c r="M93" s="10" t="s">
        <v>58</v>
      </c>
      <c r="N93" s="36">
        <v>10</v>
      </c>
      <c r="O93" s="2" t="s">
        <v>61</v>
      </c>
      <c r="P93" s="28"/>
    </row>
    <row r="94" spans="1:16" x14ac:dyDescent="0.25">
      <c r="A94" s="9">
        <f t="shared" si="3"/>
        <v>93</v>
      </c>
      <c r="B94" s="9" t="s">
        <v>133</v>
      </c>
      <c r="C94" s="9" t="s">
        <v>134</v>
      </c>
      <c r="D94" s="9">
        <f t="shared" si="4"/>
        <v>93</v>
      </c>
      <c r="E94" s="9">
        <f t="shared" si="5"/>
        <v>2018</v>
      </c>
      <c r="F94" s="10" t="s">
        <v>168</v>
      </c>
      <c r="G94" s="2">
        <v>1</v>
      </c>
      <c r="H94" s="2" t="s">
        <v>176</v>
      </c>
      <c r="I94" s="2" t="s">
        <v>56</v>
      </c>
      <c r="J94" s="5">
        <v>1</v>
      </c>
      <c r="K94" s="19" t="s">
        <v>57</v>
      </c>
      <c r="L94" s="2">
        <v>4</v>
      </c>
      <c r="M94" s="10" t="s">
        <v>58</v>
      </c>
      <c r="N94" s="36">
        <v>10</v>
      </c>
      <c r="O94" s="2" t="s">
        <v>61</v>
      </c>
      <c r="P94" s="28"/>
    </row>
    <row r="95" spans="1:16" x14ac:dyDescent="0.25">
      <c r="A95" s="9">
        <f t="shared" si="3"/>
        <v>94</v>
      </c>
      <c r="B95" s="9" t="s">
        <v>133</v>
      </c>
      <c r="C95" s="9" t="s">
        <v>134</v>
      </c>
      <c r="D95" s="9">
        <f t="shared" si="4"/>
        <v>94</v>
      </c>
      <c r="E95" s="9">
        <f t="shared" si="5"/>
        <v>2018</v>
      </c>
      <c r="F95" s="10" t="s">
        <v>169</v>
      </c>
      <c r="G95" s="2">
        <v>1</v>
      </c>
      <c r="H95" s="2" t="s">
        <v>176</v>
      </c>
      <c r="I95" s="2" t="s">
        <v>56</v>
      </c>
      <c r="J95" s="5">
        <v>1</v>
      </c>
      <c r="K95" s="19" t="s">
        <v>57</v>
      </c>
      <c r="L95" s="2">
        <v>4</v>
      </c>
      <c r="M95" s="10" t="s">
        <v>58</v>
      </c>
      <c r="N95" s="36">
        <v>10</v>
      </c>
      <c r="O95" s="2" t="s">
        <v>61</v>
      </c>
      <c r="P95" s="28"/>
    </row>
    <row r="96" spans="1:16" x14ac:dyDescent="0.25">
      <c r="A96" s="9">
        <f t="shared" si="3"/>
        <v>95</v>
      </c>
      <c r="B96" s="9" t="s">
        <v>133</v>
      </c>
      <c r="C96" s="9" t="s">
        <v>134</v>
      </c>
      <c r="D96" s="9">
        <f t="shared" si="4"/>
        <v>95</v>
      </c>
      <c r="E96" s="9">
        <f t="shared" si="5"/>
        <v>2018</v>
      </c>
      <c r="F96" s="10" t="s">
        <v>170</v>
      </c>
      <c r="G96" s="2">
        <v>1</v>
      </c>
      <c r="H96" s="2" t="s">
        <v>176</v>
      </c>
      <c r="I96" s="2" t="s">
        <v>56</v>
      </c>
      <c r="J96" s="5">
        <v>1</v>
      </c>
      <c r="K96" s="19" t="s">
        <v>57</v>
      </c>
      <c r="L96" s="2">
        <v>4</v>
      </c>
      <c r="M96" s="10" t="s">
        <v>58</v>
      </c>
      <c r="N96" s="36">
        <v>10</v>
      </c>
      <c r="O96" s="2" t="s">
        <v>61</v>
      </c>
      <c r="P96" s="28"/>
    </row>
    <row r="97" spans="1:16" x14ac:dyDescent="0.25">
      <c r="A97" s="9">
        <f t="shared" si="3"/>
        <v>96</v>
      </c>
      <c r="B97" s="9" t="s">
        <v>133</v>
      </c>
      <c r="C97" s="9" t="s">
        <v>134</v>
      </c>
      <c r="D97" s="9">
        <f t="shared" si="4"/>
        <v>96</v>
      </c>
      <c r="E97" s="9">
        <f t="shared" si="5"/>
        <v>2018</v>
      </c>
      <c r="F97" s="10" t="s">
        <v>171</v>
      </c>
      <c r="G97" s="2">
        <v>1</v>
      </c>
      <c r="H97" s="2" t="s">
        <v>176</v>
      </c>
      <c r="I97" s="2" t="s">
        <v>56</v>
      </c>
      <c r="J97" s="5">
        <v>1</v>
      </c>
      <c r="K97" s="19" t="s">
        <v>57</v>
      </c>
      <c r="L97" s="2">
        <v>4</v>
      </c>
      <c r="M97" s="10" t="s">
        <v>58</v>
      </c>
      <c r="N97" s="36">
        <v>10</v>
      </c>
      <c r="O97" s="2" t="s">
        <v>61</v>
      </c>
      <c r="P97" s="28"/>
    </row>
    <row r="98" spans="1:16" x14ac:dyDescent="0.25">
      <c r="A98" s="9">
        <f t="shared" si="3"/>
        <v>97</v>
      </c>
      <c r="B98" s="9" t="s">
        <v>133</v>
      </c>
      <c r="C98" s="9" t="s">
        <v>134</v>
      </c>
      <c r="D98" s="9">
        <f t="shared" si="4"/>
        <v>97</v>
      </c>
      <c r="E98" s="9">
        <f t="shared" si="5"/>
        <v>2018</v>
      </c>
      <c r="F98" s="10" t="s">
        <v>172</v>
      </c>
      <c r="G98" s="2">
        <v>1</v>
      </c>
      <c r="H98" s="2" t="s">
        <v>176</v>
      </c>
      <c r="I98" s="2" t="s">
        <v>52</v>
      </c>
      <c r="J98" s="5">
        <v>1</v>
      </c>
      <c r="K98" s="19" t="s">
        <v>91</v>
      </c>
      <c r="L98" s="2">
        <v>1</v>
      </c>
      <c r="M98" s="10" t="s">
        <v>75</v>
      </c>
      <c r="N98" s="36">
        <v>10</v>
      </c>
      <c r="O98" s="2" t="s">
        <v>61</v>
      </c>
      <c r="P98" s="28"/>
    </row>
    <row r="99" spans="1:16" x14ac:dyDescent="0.25">
      <c r="A99" s="9">
        <f t="shared" si="3"/>
        <v>98</v>
      </c>
      <c r="B99" s="9" t="s">
        <v>133</v>
      </c>
      <c r="C99" s="9" t="s">
        <v>134</v>
      </c>
      <c r="D99" s="9">
        <f t="shared" si="4"/>
        <v>98</v>
      </c>
      <c r="E99" s="9">
        <f t="shared" si="5"/>
        <v>2018</v>
      </c>
      <c r="F99" s="10" t="s">
        <v>173</v>
      </c>
      <c r="G99" s="2">
        <v>1</v>
      </c>
      <c r="H99" s="2" t="s">
        <v>176</v>
      </c>
      <c r="I99" s="2" t="s">
        <v>56</v>
      </c>
      <c r="J99" s="5">
        <v>1</v>
      </c>
      <c r="K99" s="19" t="s">
        <v>57</v>
      </c>
      <c r="L99" s="2">
        <v>4</v>
      </c>
      <c r="M99" s="10" t="s">
        <v>58</v>
      </c>
      <c r="N99" s="36">
        <v>10</v>
      </c>
      <c r="O99" s="2" t="s">
        <v>61</v>
      </c>
      <c r="P99" s="28"/>
    </row>
    <row r="100" spans="1:16" x14ac:dyDescent="0.25">
      <c r="A100" s="9">
        <f t="shared" si="3"/>
        <v>99</v>
      </c>
      <c r="B100" s="9" t="s">
        <v>133</v>
      </c>
      <c r="C100" s="9" t="s">
        <v>134</v>
      </c>
      <c r="D100" s="9">
        <f t="shared" si="4"/>
        <v>99</v>
      </c>
      <c r="E100" s="9">
        <f t="shared" si="5"/>
        <v>2018</v>
      </c>
      <c r="F100" s="10" t="s">
        <v>174</v>
      </c>
      <c r="G100" s="2">
        <v>1</v>
      </c>
      <c r="H100" s="2" t="s">
        <v>176</v>
      </c>
      <c r="I100" s="2" t="s">
        <v>56</v>
      </c>
      <c r="J100" s="5">
        <v>1</v>
      </c>
      <c r="K100" s="19" t="s">
        <v>57</v>
      </c>
      <c r="L100" s="2">
        <v>4</v>
      </c>
      <c r="M100" s="10" t="s">
        <v>58</v>
      </c>
      <c r="N100" s="36">
        <v>10</v>
      </c>
      <c r="O100" s="2" t="s">
        <v>61</v>
      </c>
      <c r="P100" s="28"/>
    </row>
    <row r="101" spans="1:16" x14ac:dyDescent="0.25">
      <c r="A101" s="9">
        <f t="shared" si="3"/>
        <v>100</v>
      </c>
      <c r="B101" s="9" t="s">
        <v>133</v>
      </c>
      <c r="C101" s="9" t="s">
        <v>134</v>
      </c>
      <c r="D101" s="9">
        <f t="shared" si="4"/>
        <v>100</v>
      </c>
      <c r="E101" s="9">
        <f t="shared" si="5"/>
        <v>2018</v>
      </c>
      <c r="F101" s="10" t="s">
        <v>175</v>
      </c>
      <c r="G101" s="2">
        <v>1</v>
      </c>
      <c r="H101" s="2" t="s">
        <v>176</v>
      </c>
      <c r="I101" s="2" t="s">
        <v>56</v>
      </c>
      <c r="J101" s="5">
        <v>1</v>
      </c>
      <c r="K101" s="19" t="s">
        <v>57</v>
      </c>
      <c r="L101" s="2">
        <v>4</v>
      </c>
      <c r="M101" s="10" t="s">
        <v>58</v>
      </c>
      <c r="N101" s="36">
        <v>10</v>
      </c>
      <c r="O101" s="2" t="s">
        <v>61</v>
      </c>
      <c r="P101" s="28"/>
    </row>
    <row r="102" spans="1:16" x14ac:dyDescent="0.25">
      <c r="A102" s="9">
        <f t="shared" si="3"/>
        <v>101</v>
      </c>
      <c r="B102" s="9" t="s">
        <v>133</v>
      </c>
      <c r="C102" s="9" t="s">
        <v>134</v>
      </c>
      <c r="D102" s="9">
        <f t="shared" si="4"/>
        <v>101</v>
      </c>
      <c r="E102" s="9">
        <f t="shared" si="5"/>
        <v>2018</v>
      </c>
      <c r="F102" s="10" t="s">
        <v>177</v>
      </c>
      <c r="G102" s="2">
        <v>1</v>
      </c>
      <c r="H102" s="2" t="s">
        <v>176</v>
      </c>
      <c r="I102" s="2" t="s">
        <v>56</v>
      </c>
      <c r="J102" s="5">
        <v>1</v>
      </c>
      <c r="K102" s="19" t="s">
        <v>57</v>
      </c>
      <c r="L102" s="2">
        <v>4</v>
      </c>
      <c r="M102" s="10" t="s">
        <v>58</v>
      </c>
      <c r="N102" s="36">
        <v>10</v>
      </c>
      <c r="O102" s="2" t="s">
        <v>61</v>
      </c>
      <c r="P102" s="28"/>
    </row>
    <row r="103" spans="1:16" x14ac:dyDescent="0.25">
      <c r="A103" s="9">
        <f t="shared" si="3"/>
        <v>102</v>
      </c>
      <c r="B103" s="9" t="s">
        <v>133</v>
      </c>
      <c r="C103" s="9" t="s">
        <v>134</v>
      </c>
      <c r="D103" s="9">
        <f t="shared" si="4"/>
        <v>102</v>
      </c>
      <c r="E103" s="9">
        <f t="shared" si="5"/>
        <v>2018</v>
      </c>
      <c r="F103" s="10" t="s">
        <v>178</v>
      </c>
      <c r="G103" s="2">
        <v>1</v>
      </c>
      <c r="H103" s="2" t="s">
        <v>176</v>
      </c>
      <c r="I103" s="2" t="s">
        <v>56</v>
      </c>
      <c r="J103" s="5">
        <v>1</v>
      </c>
      <c r="K103" s="19" t="s">
        <v>57</v>
      </c>
      <c r="L103" s="2">
        <v>4</v>
      </c>
      <c r="M103" s="10" t="s">
        <v>58</v>
      </c>
      <c r="N103" s="36">
        <v>10</v>
      </c>
      <c r="O103" s="2" t="s">
        <v>61</v>
      </c>
      <c r="P103" s="28"/>
    </row>
    <row r="104" spans="1:16" x14ac:dyDescent="0.25">
      <c r="A104" s="9">
        <f t="shared" si="3"/>
        <v>103</v>
      </c>
      <c r="B104" s="9" t="s">
        <v>133</v>
      </c>
      <c r="C104" s="9" t="s">
        <v>134</v>
      </c>
      <c r="D104" s="9">
        <f t="shared" si="4"/>
        <v>103</v>
      </c>
      <c r="E104" s="9">
        <f t="shared" si="5"/>
        <v>2018</v>
      </c>
      <c r="F104" s="10" t="s">
        <v>179</v>
      </c>
      <c r="G104" s="2">
        <v>1</v>
      </c>
      <c r="H104" s="2" t="s">
        <v>176</v>
      </c>
      <c r="I104" s="2" t="s">
        <v>56</v>
      </c>
      <c r="J104" s="5">
        <v>1</v>
      </c>
      <c r="K104" s="19" t="s">
        <v>57</v>
      </c>
      <c r="L104" s="2">
        <v>4</v>
      </c>
      <c r="M104" s="10" t="s">
        <v>58</v>
      </c>
      <c r="N104" s="36">
        <v>10</v>
      </c>
      <c r="O104" s="2" t="s">
        <v>61</v>
      </c>
      <c r="P104" s="28"/>
    </row>
    <row r="105" spans="1:16" x14ac:dyDescent="0.25">
      <c r="A105" s="9">
        <f t="shared" si="3"/>
        <v>104</v>
      </c>
      <c r="B105" s="9" t="s">
        <v>133</v>
      </c>
      <c r="C105" s="9" t="s">
        <v>134</v>
      </c>
      <c r="D105" s="9">
        <f t="shared" si="4"/>
        <v>104</v>
      </c>
      <c r="E105" s="9">
        <f t="shared" si="5"/>
        <v>2018</v>
      </c>
      <c r="F105" s="10" t="s">
        <v>180</v>
      </c>
      <c r="G105" s="2">
        <v>1</v>
      </c>
      <c r="H105" s="2" t="s">
        <v>176</v>
      </c>
      <c r="I105" s="2" t="s">
        <v>56</v>
      </c>
      <c r="J105" s="5">
        <v>1</v>
      </c>
      <c r="K105" s="19" t="s">
        <v>57</v>
      </c>
      <c r="L105" s="2">
        <v>4</v>
      </c>
      <c r="M105" s="10" t="s">
        <v>58</v>
      </c>
      <c r="N105" s="36">
        <v>10</v>
      </c>
      <c r="O105" s="2" t="s">
        <v>61</v>
      </c>
      <c r="P105" s="28"/>
    </row>
    <row r="106" spans="1:16" x14ac:dyDescent="0.25">
      <c r="A106" s="9">
        <f t="shared" si="3"/>
        <v>105</v>
      </c>
      <c r="B106" s="9" t="s">
        <v>133</v>
      </c>
      <c r="C106" s="9" t="s">
        <v>134</v>
      </c>
      <c r="D106" s="9">
        <f t="shared" si="4"/>
        <v>105</v>
      </c>
      <c r="E106" s="9">
        <f t="shared" si="5"/>
        <v>2018</v>
      </c>
      <c r="F106" s="10" t="s">
        <v>181</v>
      </c>
      <c r="G106" s="2">
        <v>1</v>
      </c>
      <c r="H106" s="2" t="s">
        <v>176</v>
      </c>
      <c r="I106" s="2" t="s">
        <v>56</v>
      </c>
      <c r="J106" s="5">
        <v>1</v>
      </c>
      <c r="K106" s="19" t="s">
        <v>57</v>
      </c>
      <c r="L106" s="2">
        <v>4</v>
      </c>
      <c r="M106" s="10" t="s">
        <v>58</v>
      </c>
      <c r="N106" s="36">
        <v>10</v>
      </c>
      <c r="O106" s="2" t="s">
        <v>61</v>
      </c>
      <c r="P106" s="28"/>
    </row>
    <row r="107" spans="1:16" x14ac:dyDescent="0.25">
      <c r="A107" s="9">
        <f t="shared" si="3"/>
        <v>106</v>
      </c>
      <c r="B107" s="9" t="s">
        <v>133</v>
      </c>
      <c r="C107" s="9" t="s">
        <v>134</v>
      </c>
      <c r="D107" s="9">
        <f t="shared" si="4"/>
        <v>106</v>
      </c>
      <c r="E107" s="9">
        <f t="shared" si="5"/>
        <v>2018</v>
      </c>
      <c r="F107" s="10" t="s">
        <v>182</v>
      </c>
      <c r="G107" s="2">
        <v>1</v>
      </c>
      <c r="H107" s="2" t="s">
        <v>176</v>
      </c>
      <c r="I107" s="2" t="s">
        <v>56</v>
      </c>
      <c r="J107" s="5">
        <v>1</v>
      </c>
      <c r="K107" s="19" t="s">
        <v>57</v>
      </c>
      <c r="L107" s="2">
        <v>4</v>
      </c>
      <c r="M107" s="10" t="s">
        <v>58</v>
      </c>
      <c r="N107" s="36">
        <v>10</v>
      </c>
      <c r="O107" s="2" t="s">
        <v>61</v>
      </c>
      <c r="P107" s="28"/>
    </row>
    <row r="108" spans="1:16" x14ac:dyDescent="0.25">
      <c r="A108" s="9">
        <f t="shared" si="3"/>
        <v>107</v>
      </c>
      <c r="B108" s="9" t="s">
        <v>133</v>
      </c>
      <c r="C108" s="9" t="s">
        <v>134</v>
      </c>
      <c r="D108" s="9">
        <f t="shared" si="4"/>
        <v>107</v>
      </c>
      <c r="E108" s="9">
        <f t="shared" si="5"/>
        <v>2018</v>
      </c>
      <c r="F108" s="10" t="s">
        <v>183</v>
      </c>
      <c r="G108" s="2">
        <v>1</v>
      </c>
      <c r="H108" s="2" t="s">
        <v>176</v>
      </c>
      <c r="I108" s="2" t="s">
        <v>56</v>
      </c>
      <c r="J108" s="5">
        <v>1</v>
      </c>
      <c r="K108" s="19" t="s">
        <v>57</v>
      </c>
      <c r="L108" s="2">
        <v>4</v>
      </c>
      <c r="M108" s="10" t="s">
        <v>58</v>
      </c>
      <c r="N108" s="36">
        <v>10</v>
      </c>
      <c r="O108" s="2" t="s">
        <v>61</v>
      </c>
      <c r="P108" s="28"/>
    </row>
    <row r="109" spans="1:16" x14ac:dyDescent="0.25">
      <c r="A109" s="9">
        <f t="shared" si="3"/>
        <v>108</v>
      </c>
      <c r="B109" s="9" t="s">
        <v>133</v>
      </c>
      <c r="C109" s="9" t="s">
        <v>134</v>
      </c>
      <c r="D109" s="9">
        <f t="shared" si="4"/>
        <v>108</v>
      </c>
      <c r="E109" s="9">
        <f t="shared" si="5"/>
        <v>2018</v>
      </c>
      <c r="F109" s="10" t="s">
        <v>184</v>
      </c>
      <c r="G109" s="2">
        <v>1</v>
      </c>
      <c r="H109" s="2" t="s">
        <v>176</v>
      </c>
      <c r="I109" s="2" t="s">
        <v>56</v>
      </c>
      <c r="J109" s="5">
        <v>1</v>
      </c>
      <c r="K109" s="19" t="s">
        <v>57</v>
      </c>
      <c r="L109" s="2">
        <v>4</v>
      </c>
      <c r="M109" s="10" t="s">
        <v>58</v>
      </c>
      <c r="N109" s="36">
        <v>10</v>
      </c>
      <c r="O109" s="2" t="s">
        <v>61</v>
      </c>
      <c r="P109" s="28"/>
    </row>
    <row r="110" spans="1:16" x14ac:dyDescent="0.25">
      <c r="A110" s="9">
        <f t="shared" si="3"/>
        <v>109</v>
      </c>
      <c r="B110" s="9" t="s">
        <v>133</v>
      </c>
      <c r="C110" s="9" t="s">
        <v>134</v>
      </c>
      <c r="D110" s="9">
        <f t="shared" si="4"/>
        <v>109</v>
      </c>
      <c r="E110" s="9">
        <f t="shared" si="5"/>
        <v>2018</v>
      </c>
      <c r="F110" s="10" t="s">
        <v>185</v>
      </c>
      <c r="G110" s="2">
        <v>1</v>
      </c>
      <c r="H110" s="2" t="s">
        <v>176</v>
      </c>
      <c r="I110" s="2" t="s">
        <v>56</v>
      </c>
      <c r="J110" s="5">
        <v>1</v>
      </c>
      <c r="K110" s="19" t="s">
        <v>57</v>
      </c>
      <c r="L110" s="2">
        <v>4</v>
      </c>
      <c r="M110" s="10" t="s">
        <v>58</v>
      </c>
      <c r="N110" s="36">
        <v>10</v>
      </c>
      <c r="O110" s="2" t="s">
        <v>61</v>
      </c>
      <c r="P110" s="28"/>
    </row>
    <row r="111" spans="1:16" x14ac:dyDescent="0.25">
      <c r="A111" s="9">
        <f t="shared" si="3"/>
        <v>110</v>
      </c>
      <c r="B111" s="9" t="s">
        <v>133</v>
      </c>
      <c r="C111" s="9" t="s">
        <v>134</v>
      </c>
      <c r="D111" s="9">
        <f t="shared" si="4"/>
        <v>110</v>
      </c>
      <c r="E111" s="9">
        <f t="shared" si="5"/>
        <v>2018</v>
      </c>
      <c r="F111" s="10" t="s">
        <v>186</v>
      </c>
      <c r="G111" s="2">
        <v>1</v>
      </c>
      <c r="H111" s="2" t="s">
        <v>176</v>
      </c>
      <c r="I111" s="2" t="s">
        <v>56</v>
      </c>
      <c r="J111" s="5">
        <v>1</v>
      </c>
      <c r="K111" s="19" t="s">
        <v>57</v>
      </c>
      <c r="L111" s="2">
        <v>4</v>
      </c>
      <c r="M111" s="10" t="s">
        <v>58</v>
      </c>
      <c r="N111" s="36">
        <v>10</v>
      </c>
      <c r="O111" s="2" t="s">
        <v>61</v>
      </c>
      <c r="P111" s="28"/>
    </row>
    <row r="112" spans="1:16" x14ac:dyDescent="0.25">
      <c r="A112" s="9">
        <f t="shared" si="3"/>
        <v>111</v>
      </c>
      <c r="B112" s="9" t="s">
        <v>133</v>
      </c>
      <c r="C112" s="9" t="s">
        <v>134</v>
      </c>
      <c r="D112" s="9">
        <f t="shared" si="4"/>
        <v>111</v>
      </c>
      <c r="E112" s="9">
        <f t="shared" si="5"/>
        <v>2018</v>
      </c>
      <c r="F112" s="10" t="s">
        <v>187</v>
      </c>
      <c r="G112" s="2">
        <v>1</v>
      </c>
      <c r="H112" s="2" t="s">
        <v>176</v>
      </c>
      <c r="I112" s="2" t="s">
        <v>56</v>
      </c>
      <c r="J112" s="5">
        <v>1</v>
      </c>
      <c r="K112" s="19" t="s">
        <v>57</v>
      </c>
      <c r="L112" s="2">
        <v>4</v>
      </c>
      <c r="M112" s="10" t="s">
        <v>58</v>
      </c>
      <c r="N112" s="36">
        <v>10</v>
      </c>
      <c r="O112" s="2" t="s">
        <v>61</v>
      </c>
      <c r="P112" s="28"/>
    </row>
    <row r="113" spans="1:16" x14ac:dyDescent="0.25">
      <c r="A113" s="9">
        <f t="shared" si="3"/>
        <v>112</v>
      </c>
      <c r="B113" s="9" t="s">
        <v>133</v>
      </c>
      <c r="C113" s="9" t="s">
        <v>134</v>
      </c>
      <c r="D113" s="9">
        <f t="shared" si="4"/>
        <v>112</v>
      </c>
      <c r="E113" s="9">
        <f t="shared" si="5"/>
        <v>2018</v>
      </c>
      <c r="F113" s="10" t="s">
        <v>188</v>
      </c>
      <c r="G113" s="2">
        <v>1</v>
      </c>
      <c r="H113" s="2" t="s">
        <v>176</v>
      </c>
      <c r="I113" s="2" t="s">
        <v>56</v>
      </c>
      <c r="J113" s="5">
        <v>1</v>
      </c>
      <c r="K113" s="19" t="s">
        <v>57</v>
      </c>
      <c r="L113" s="2">
        <v>4</v>
      </c>
      <c r="M113" s="10" t="s">
        <v>58</v>
      </c>
      <c r="N113" s="36">
        <v>10</v>
      </c>
      <c r="O113" s="2" t="s">
        <v>61</v>
      </c>
      <c r="P113" s="28"/>
    </row>
    <row r="114" spans="1:16" x14ac:dyDescent="0.25">
      <c r="A114" s="9">
        <f t="shared" si="3"/>
        <v>113</v>
      </c>
      <c r="B114" s="9" t="s">
        <v>133</v>
      </c>
      <c r="C114" s="9" t="s">
        <v>134</v>
      </c>
      <c r="D114" s="9">
        <f t="shared" si="4"/>
        <v>113</v>
      </c>
      <c r="E114" s="9">
        <f t="shared" si="5"/>
        <v>2018</v>
      </c>
      <c r="F114" s="10" t="s">
        <v>189</v>
      </c>
      <c r="G114" s="2">
        <v>1</v>
      </c>
      <c r="H114" s="2" t="s">
        <v>176</v>
      </c>
      <c r="I114" s="2" t="s">
        <v>56</v>
      </c>
      <c r="J114" s="5">
        <v>1</v>
      </c>
      <c r="K114" s="19" t="s">
        <v>57</v>
      </c>
      <c r="L114" s="2">
        <v>4</v>
      </c>
      <c r="M114" s="10" t="s">
        <v>58</v>
      </c>
      <c r="N114" s="36">
        <v>10</v>
      </c>
      <c r="O114" s="2" t="s">
        <v>61</v>
      </c>
      <c r="P114" s="28"/>
    </row>
    <row r="115" spans="1:16" x14ac:dyDescent="0.25">
      <c r="A115" s="9">
        <f t="shared" si="3"/>
        <v>114</v>
      </c>
      <c r="B115" s="9" t="s">
        <v>133</v>
      </c>
      <c r="C115" s="9" t="s">
        <v>134</v>
      </c>
      <c r="D115" s="9">
        <f t="shared" si="4"/>
        <v>114</v>
      </c>
      <c r="E115" s="9">
        <f t="shared" si="5"/>
        <v>2018</v>
      </c>
      <c r="F115" s="10" t="s">
        <v>190</v>
      </c>
      <c r="G115" s="2">
        <v>1</v>
      </c>
      <c r="H115" s="2" t="s">
        <v>176</v>
      </c>
      <c r="I115" s="2" t="s">
        <v>56</v>
      </c>
      <c r="J115" s="5">
        <v>1</v>
      </c>
      <c r="K115" s="19" t="s">
        <v>70</v>
      </c>
      <c r="L115" s="2">
        <v>4</v>
      </c>
      <c r="M115" s="10" t="s">
        <v>54</v>
      </c>
      <c r="N115" s="36">
        <v>10</v>
      </c>
      <c r="O115" s="2" t="s">
        <v>61</v>
      </c>
      <c r="P115" s="28"/>
    </row>
    <row r="116" spans="1:16" x14ac:dyDescent="0.25">
      <c r="A116" s="9">
        <f t="shared" si="3"/>
        <v>115</v>
      </c>
      <c r="B116" s="9" t="s">
        <v>133</v>
      </c>
      <c r="C116" s="9" t="s">
        <v>134</v>
      </c>
      <c r="D116" s="9">
        <f t="shared" si="4"/>
        <v>115</v>
      </c>
      <c r="E116" s="9">
        <f t="shared" si="5"/>
        <v>2018</v>
      </c>
      <c r="F116" s="10" t="s">
        <v>191</v>
      </c>
      <c r="G116" s="2">
        <v>1</v>
      </c>
      <c r="H116" s="2" t="s">
        <v>176</v>
      </c>
      <c r="I116" s="2" t="s">
        <v>56</v>
      </c>
      <c r="J116" s="5">
        <v>1</v>
      </c>
      <c r="K116" s="19" t="s">
        <v>70</v>
      </c>
      <c r="L116" s="2">
        <v>4</v>
      </c>
      <c r="M116" s="10" t="s">
        <v>54</v>
      </c>
      <c r="N116" s="36">
        <v>10</v>
      </c>
      <c r="O116" s="2" t="s">
        <v>61</v>
      </c>
      <c r="P116" s="28"/>
    </row>
    <row r="117" spans="1:16" x14ac:dyDescent="0.25">
      <c r="A117" s="9">
        <f t="shared" si="3"/>
        <v>116</v>
      </c>
      <c r="B117" s="9" t="s">
        <v>133</v>
      </c>
      <c r="C117" s="9" t="s">
        <v>134</v>
      </c>
      <c r="D117" s="9">
        <f t="shared" si="4"/>
        <v>116</v>
      </c>
      <c r="E117" s="9">
        <f t="shared" si="5"/>
        <v>2018</v>
      </c>
      <c r="F117" s="10" t="s">
        <v>192</v>
      </c>
      <c r="G117" s="2">
        <v>1</v>
      </c>
      <c r="H117" s="2" t="s">
        <v>176</v>
      </c>
      <c r="I117" s="2" t="s">
        <v>56</v>
      </c>
      <c r="J117" s="5">
        <v>1</v>
      </c>
      <c r="K117" s="19" t="s">
        <v>90</v>
      </c>
      <c r="L117" s="2">
        <v>1</v>
      </c>
      <c r="M117" s="10" t="s">
        <v>54</v>
      </c>
      <c r="N117" s="36">
        <v>10</v>
      </c>
      <c r="O117" s="2" t="s">
        <v>61</v>
      </c>
      <c r="P117" s="28"/>
    </row>
    <row r="118" spans="1:16" x14ac:dyDescent="0.25">
      <c r="A118" s="9">
        <f t="shared" si="3"/>
        <v>117</v>
      </c>
      <c r="B118" s="9" t="s">
        <v>133</v>
      </c>
      <c r="C118" s="9" t="s">
        <v>134</v>
      </c>
      <c r="D118" s="9">
        <f t="shared" si="4"/>
        <v>117</v>
      </c>
      <c r="E118" s="9">
        <f t="shared" si="5"/>
        <v>2018</v>
      </c>
      <c r="F118" s="10" t="s">
        <v>193</v>
      </c>
      <c r="G118" s="2">
        <v>1</v>
      </c>
      <c r="H118" s="2" t="s">
        <v>176</v>
      </c>
      <c r="I118" s="2" t="s">
        <v>56</v>
      </c>
      <c r="J118" s="5">
        <v>1</v>
      </c>
      <c r="K118" s="19" t="s">
        <v>57</v>
      </c>
      <c r="L118" s="2">
        <v>4</v>
      </c>
      <c r="M118" s="10" t="s">
        <v>54</v>
      </c>
      <c r="N118" s="36">
        <v>10</v>
      </c>
      <c r="O118" s="2" t="s">
        <v>61</v>
      </c>
      <c r="P118" s="28"/>
    </row>
    <row r="119" spans="1:16" x14ac:dyDescent="0.25">
      <c r="A119" s="9">
        <f t="shared" si="3"/>
        <v>118</v>
      </c>
      <c r="B119" s="9" t="s">
        <v>133</v>
      </c>
      <c r="C119" s="9" t="s">
        <v>134</v>
      </c>
      <c r="D119" s="9">
        <f t="shared" si="4"/>
        <v>118</v>
      </c>
      <c r="E119" s="9">
        <f t="shared" si="5"/>
        <v>2018</v>
      </c>
      <c r="F119" s="10" t="s">
        <v>194</v>
      </c>
      <c r="G119" s="2">
        <v>1</v>
      </c>
      <c r="H119" s="2" t="s">
        <v>176</v>
      </c>
      <c r="I119" s="2" t="s">
        <v>56</v>
      </c>
      <c r="J119" s="5">
        <v>1</v>
      </c>
      <c r="K119" s="19" t="s">
        <v>53</v>
      </c>
      <c r="L119" s="2">
        <v>4</v>
      </c>
      <c r="M119" s="10" t="s">
        <v>54</v>
      </c>
      <c r="N119" s="36">
        <v>10</v>
      </c>
      <c r="O119" s="2" t="s">
        <v>61</v>
      </c>
      <c r="P119" s="28"/>
    </row>
    <row r="120" spans="1:16" x14ac:dyDescent="0.25">
      <c r="A120" s="9">
        <f t="shared" si="3"/>
        <v>119</v>
      </c>
      <c r="B120" s="9" t="s">
        <v>133</v>
      </c>
      <c r="C120" s="9" t="s">
        <v>134</v>
      </c>
      <c r="D120" s="9">
        <f t="shared" si="4"/>
        <v>119</v>
      </c>
      <c r="E120" s="9">
        <f t="shared" si="5"/>
        <v>2018</v>
      </c>
      <c r="F120" s="10" t="s">
        <v>195</v>
      </c>
      <c r="G120" s="2">
        <v>1</v>
      </c>
      <c r="H120" s="2" t="s">
        <v>176</v>
      </c>
      <c r="I120" s="2" t="s">
        <v>52</v>
      </c>
      <c r="J120" s="5">
        <v>1</v>
      </c>
      <c r="K120" s="19" t="s">
        <v>57</v>
      </c>
      <c r="L120" s="2">
        <v>4</v>
      </c>
      <c r="M120" s="10" t="s">
        <v>58</v>
      </c>
      <c r="N120" s="36">
        <v>10</v>
      </c>
      <c r="O120" s="2" t="s">
        <v>61</v>
      </c>
      <c r="P120" s="28"/>
    </row>
    <row r="121" spans="1:16" x14ac:dyDescent="0.25">
      <c r="A121" s="9">
        <f t="shared" si="3"/>
        <v>120</v>
      </c>
      <c r="B121" s="9" t="s">
        <v>133</v>
      </c>
      <c r="C121" s="9" t="s">
        <v>134</v>
      </c>
      <c r="D121" s="9">
        <f t="shared" si="4"/>
        <v>120</v>
      </c>
      <c r="E121" s="9">
        <f t="shared" si="5"/>
        <v>2018</v>
      </c>
      <c r="F121" s="10" t="s">
        <v>196</v>
      </c>
      <c r="G121" s="2">
        <v>1</v>
      </c>
      <c r="H121" s="2" t="s">
        <v>176</v>
      </c>
      <c r="I121" s="2" t="s">
        <v>56</v>
      </c>
      <c r="J121" s="5">
        <v>1</v>
      </c>
      <c r="K121" s="19" t="s">
        <v>53</v>
      </c>
      <c r="L121" s="2">
        <v>4</v>
      </c>
      <c r="M121" s="10" t="s">
        <v>54</v>
      </c>
      <c r="N121" s="36">
        <v>10</v>
      </c>
      <c r="O121" s="2" t="s">
        <v>61</v>
      </c>
      <c r="P121" s="28"/>
    </row>
    <row r="122" spans="1:16" x14ac:dyDescent="0.25">
      <c r="A122" s="9">
        <f t="shared" si="3"/>
        <v>121</v>
      </c>
      <c r="B122" s="9" t="s">
        <v>133</v>
      </c>
      <c r="C122" s="9" t="s">
        <v>134</v>
      </c>
      <c r="D122" s="9">
        <f t="shared" si="4"/>
        <v>121</v>
      </c>
      <c r="E122" s="9">
        <f t="shared" si="5"/>
        <v>2018</v>
      </c>
      <c r="F122" s="10" t="s">
        <v>197</v>
      </c>
      <c r="G122" s="2">
        <v>1</v>
      </c>
      <c r="H122" s="2" t="s">
        <v>176</v>
      </c>
      <c r="I122" s="2" t="s">
        <v>56</v>
      </c>
      <c r="J122" s="5">
        <v>4</v>
      </c>
      <c r="K122" s="19" t="s">
        <v>53</v>
      </c>
      <c r="L122" s="2">
        <v>4</v>
      </c>
      <c r="M122" s="10" t="s">
        <v>54</v>
      </c>
      <c r="N122" s="36">
        <v>10</v>
      </c>
      <c r="O122" s="2" t="s">
        <v>61</v>
      </c>
      <c r="P122" s="28"/>
    </row>
    <row r="123" spans="1:16" x14ac:dyDescent="0.25">
      <c r="A123" s="9">
        <f t="shared" si="3"/>
        <v>122</v>
      </c>
      <c r="B123" s="9" t="s">
        <v>133</v>
      </c>
      <c r="C123" s="9" t="s">
        <v>134</v>
      </c>
      <c r="D123" s="9">
        <f t="shared" si="4"/>
        <v>122</v>
      </c>
      <c r="E123" s="9">
        <f t="shared" si="5"/>
        <v>2018</v>
      </c>
      <c r="F123" s="10" t="s">
        <v>198</v>
      </c>
      <c r="G123" s="2">
        <v>1</v>
      </c>
      <c r="H123" s="2" t="s">
        <v>176</v>
      </c>
      <c r="I123" s="2" t="s">
        <v>52</v>
      </c>
      <c r="J123" s="5">
        <v>1</v>
      </c>
      <c r="K123" s="19" t="s">
        <v>91</v>
      </c>
      <c r="L123" s="2">
        <v>1</v>
      </c>
      <c r="M123" s="10" t="s">
        <v>58</v>
      </c>
      <c r="N123" s="36">
        <v>10</v>
      </c>
      <c r="O123" s="2" t="s">
        <v>61</v>
      </c>
      <c r="P123" s="28"/>
    </row>
    <row r="124" spans="1:16" x14ac:dyDescent="0.25">
      <c r="A124" s="9">
        <f t="shared" si="3"/>
        <v>123</v>
      </c>
      <c r="B124" s="9" t="s">
        <v>133</v>
      </c>
      <c r="C124" s="9" t="s">
        <v>134</v>
      </c>
      <c r="D124" s="9">
        <f t="shared" si="4"/>
        <v>123</v>
      </c>
      <c r="E124" s="9">
        <f t="shared" si="5"/>
        <v>2018</v>
      </c>
      <c r="F124" s="10" t="s">
        <v>199</v>
      </c>
      <c r="G124" s="2">
        <v>1</v>
      </c>
      <c r="H124" s="2" t="s">
        <v>176</v>
      </c>
      <c r="I124" s="2" t="s">
        <v>52</v>
      </c>
      <c r="J124" s="5">
        <v>1</v>
      </c>
      <c r="K124" s="19" t="s">
        <v>70</v>
      </c>
      <c r="L124" s="2">
        <v>1</v>
      </c>
      <c r="M124" s="10" t="s">
        <v>54</v>
      </c>
      <c r="N124" s="36">
        <v>10</v>
      </c>
      <c r="O124" s="2" t="s">
        <v>61</v>
      </c>
      <c r="P124" s="28"/>
    </row>
    <row r="125" spans="1:16" x14ac:dyDescent="0.25">
      <c r="A125" s="9">
        <f t="shared" si="3"/>
        <v>124</v>
      </c>
      <c r="B125" s="9" t="s">
        <v>133</v>
      </c>
      <c r="C125" s="9" t="s">
        <v>134</v>
      </c>
      <c r="D125" s="9">
        <f t="shared" si="4"/>
        <v>124</v>
      </c>
      <c r="E125" s="9">
        <f t="shared" si="5"/>
        <v>2018</v>
      </c>
      <c r="F125" s="10" t="s">
        <v>143</v>
      </c>
      <c r="G125" s="2">
        <v>1</v>
      </c>
      <c r="H125" s="2" t="s">
        <v>176</v>
      </c>
      <c r="I125" s="2" t="s">
        <v>56</v>
      </c>
      <c r="J125" s="5">
        <v>1</v>
      </c>
      <c r="K125" s="19" t="s">
        <v>57</v>
      </c>
      <c r="L125" s="2">
        <v>4</v>
      </c>
      <c r="M125" s="10" t="s">
        <v>54</v>
      </c>
      <c r="N125" s="36">
        <v>10</v>
      </c>
      <c r="O125" s="2" t="s">
        <v>61</v>
      </c>
      <c r="P125" s="28"/>
    </row>
    <row r="126" spans="1:16" x14ac:dyDescent="0.25">
      <c r="A126" s="9">
        <f t="shared" si="3"/>
        <v>125</v>
      </c>
      <c r="B126" s="9" t="s">
        <v>133</v>
      </c>
      <c r="C126" s="9" t="s">
        <v>134</v>
      </c>
      <c r="D126" s="9">
        <f t="shared" si="4"/>
        <v>125</v>
      </c>
      <c r="E126" s="9">
        <f t="shared" si="5"/>
        <v>2018</v>
      </c>
      <c r="F126" s="10" t="s">
        <v>144</v>
      </c>
      <c r="G126" s="2">
        <v>1</v>
      </c>
      <c r="H126" s="2" t="s">
        <v>176</v>
      </c>
      <c r="I126" s="2" t="s">
        <v>56</v>
      </c>
      <c r="J126" s="5">
        <v>1</v>
      </c>
      <c r="K126" s="19" t="s">
        <v>57</v>
      </c>
      <c r="L126" s="2">
        <v>4</v>
      </c>
      <c r="M126" s="10" t="s">
        <v>54</v>
      </c>
      <c r="N126" s="36">
        <v>10</v>
      </c>
      <c r="O126" s="2" t="s">
        <v>61</v>
      </c>
      <c r="P126" s="28"/>
    </row>
    <row r="127" spans="1:16" x14ac:dyDescent="0.25">
      <c r="A127" s="9">
        <f t="shared" si="3"/>
        <v>126</v>
      </c>
      <c r="B127" s="9" t="s">
        <v>133</v>
      </c>
      <c r="C127" s="9" t="s">
        <v>134</v>
      </c>
      <c r="D127" s="9">
        <f t="shared" si="4"/>
        <v>126</v>
      </c>
      <c r="E127" s="9">
        <f t="shared" si="5"/>
        <v>2018</v>
      </c>
      <c r="F127" s="10" t="s">
        <v>145</v>
      </c>
      <c r="G127" s="2">
        <v>1</v>
      </c>
      <c r="H127" s="2" t="s">
        <v>176</v>
      </c>
      <c r="I127" s="2" t="s">
        <v>52</v>
      </c>
      <c r="J127" s="5">
        <v>1</v>
      </c>
      <c r="K127" s="19" t="s">
        <v>57</v>
      </c>
      <c r="L127" s="2">
        <v>4</v>
      </c>
      <c r="M127" s="10" t="s">
        <v>54</v>
      </c>
      <c r="N127" s="36">
        <v>10</v>
      </c>
      <c r="O127" s="2" t="s">
        <v>61</v>
      </c>
      <c r="P127" s="28"/>
    </row>
    <row r="128" spans="1:16" x14ac:dyDescent="0.25">
      <c r="A128" s="9">
        <f t="shared" si="3"/>
        <v>127</v>
      </c>
      <c r="B128" s="9" t="s">
        <v>133</v>
      </c>
      <c r="C128" s="9" t="s">
        <v>134</v>
      </c>
      <c r="D128" s="9">
        <f t="shared" si="4"/>
        <v>127</v>
      </c>
      <c r="E128" s="9">
        <f t="shared" si="5"/>
        <v>2018</v>
      </c>
      <c r="F128" s="10" t="s">
        <v>146</v>
      </c>
      <c r="G128" s="2">
        <v>1</v>
      </c>
      <c r="H128" s="2" t="s">
        <v>176</v>
      </c>
      <c r="I128" s="2" t="s">
        <v>56</v>
      </c>
      <c r="J128" s="5">
        <v>1</v>
      </c>
      <c r="K128" s="19" t="s">
        <v>90</v>
      </c>
      <c r="L128" s="2">
        <v>4</v>
      </c>
      <c r="M128" s="10" t="s">
        <v>75</v>
      </c>
      <c r="N128" s="36">
        <v>10</v>
      </c>
      <c r="O128" s="2" t="s">
        <v>61</v>
      </c>
      <c r="P128" s="28"/>
    </row>
    <row r="129" spans="1:16" x14ac:dyDescent="0.25">
      <c r="A129" s="9">
        <f t="shared" si="3"/>
        <v>128</v>
      </c>
      <c r="B129" s="9" t="s">
        <v>133</v>
      </c>
      <c r="C129" s="9" t="s">
        <v>134</v>
      </c>
      <c r="D129" s="9">
        <f t="shared" si="4"/>
        <v>128</v>
      </c>
      <c r="E129" s="9">
        <f t="shared" si="5"/>
        <v>2018</v>
      </c>
      <c r="F129" s="10" t="s">
        <v>200</v>
      </c>
      <c r="G129" s="2">
        <v>1</v>
      </c>
      <c r="H129" s="2" t="s">
        <v>176</v>
      </c>
      <c r="I129" s="2" t="s">
        <v>52</v>
      </c>
      <c r="J129" s="5">
        <v>1</v>
      </c>
      <c r="K129" s="19" t="s">
        <v>70</v>
      </c>
      <c r="L129" s="2">
        <v>4</v>
      </c>
      <c r="M129" s="10" t="s">
        <v>54</v>
      </c>
      <c r="N129" s="36">
        <v>10</v>
      </c>
      <c r="O129" s="2" t="s">
        <v>61</v>
      </c>
      <c r="P129" s="28"/>
    </row>
    <row r="130" spans="1:16" x14ac:dyDescent="0.25">
      <c r="A130" s="9">
        <f t="shared" si="3"/>
        <v>129</v>
      </c>
      <c r="B130" s="9" t="s">
        <v>133</v>
      </c>
      <c r="C130" s="9" t="s">
        <v>134</v>
      </c>
      <c r="D130" s="9">
        <f t="shared" si="4"/>
        <v>129</v>
      </c>
      <c r="E130" s="9">
        <f t="shared" si="5"/>
        <v>2018</v>
      </c>
      <c r="F130" s="10" t="s">
        <v>201</v>
      </c>
      <c r="G130" s="2">
        <v>1</v>
      </c>
      <c r="H130" s="2" t="s">
        <v>176</v>
      </c>
      <c r="I130" s="2" t="s">
        <v>56</v>
      </c>
      <c r="J130" s="5">
        <v>1</v>
      </c>
      <c r="K130" s="19" t="s">
        <v>53</v>
      </c>
      <c r="L130" s="2">
        <v>4</v>
      </c>
      <c r="M130" s="10" t="s">
        <v>54</v>
      </c>
      <c r="N130" s="36">
        <v>10</v>
      </c>
      <c r="O130" s="2" t="s">
        <v>61</v>
      </c>
      <c r="P130" s="28"/>
    </row>
    <row r="131" spans="1:16" x14ac:dyDescent="0.25">
      <c r="A131" s="9">
        <f t="shared" si="3"/>
        <v>130</v>
      </c>
      <c r="B131" s="9" t="s">
        <v>133</v>
      </c>
      <c r="C131" s="9" t="s">
        <v>134</v>
      </c>
      <c r="D131" s="9">
        <f t="shared" si="4"/>
        <v>130</v>
      </c>
      <c r="E131" s="9">
        <f t="shared" si="5"/>
        <v>2018</v>
      </c>
      <c r="F131" s="10" t="s">
        <v>202</v>
      </c>
      <c r="G131" s="2">
        <v>1</v>
      </c>
      <c r="H131" s="2" t="s">
        <v>176</v>
      </c>
      <c r="I131" s="2" t="s">
        <v>56</v>
      </c>
      <c r="J131" s="5">
        <v>3</v>
      </c>
      <c r="K131" s="19" t="s">
        <v>53</v>
      </c>
      <c r="L131" s="2">
        <v>4</v>
      </c>
      <c r="M131" s="10" t="s">
        <v>54</v>
      </c>
      <c r="N131" s="36">
        <v>10</v>
      </c>
      <c r="O131" s="2" t="s">
        <v>61</v>
      </c>
      <c r="P131" s="28"/>
    </row>
    <row r="132" spans="1:16" x14ac:dyDescent="0.25">
      <c r="A132" s="9">
        <f t="shared" ref="A132:A152" si="6">A131+1</f>
        <v>131</v>
      </c>
      <c r="B132" s="9" t="s">
        <v>133</v>
      </c>
      <c r="C132" s="9" t="s">
        <v>134</v>
      </c>
      <c r="D132" s="9">
        <f t="shared" si="4"/>
        <v>131</v>
      </c>
      <c r="E132" s="9">
        <f t="shared" si="5"/>
        <v>2018</v>
      </c>
      <c r="F132" s="10" t="s">
        <v>203</v>
      </c>
      <c r="G132" s="2">
        <v>1</v>
      </c>
      <c r="H132" s="2" t="s">
        <v>176</v>
      </c>
      <c r="I132" s="2" t="s">
        <v>56</v>
      </c>
      <c r="J132" s="5">
        <v>2</v>
      </c>
      <c r="K132" s="19" t="s">
        <v>53</v>
      </c>
      <c r="L132" s="2">
        <v>1</v>
      </c>
      <c r="M132" s="10" t="s">
        <v>54</v>
      </c>
      <c r="N132" s="36">
        <v>10</v>
      </c>
      <c r="O132" s="2" t="s">
        <v>61</v>
      </c>
      <c r="P132" s="28"/>
    </row>
    <row r="133" spans="1:16" x14ac:dyDescent="0.25">
      <c r="A133" s="9">
        <f t="shared" si="6"/>
        <v>132</v>
      </c>
      <c r="B133" s="9" t="s">
        <v>133</v>
      </c>
      <c r="C133" s="9" t="s">
        <v>134</v>
      </c>
      <c r="D133" s="9">
        <f t="shared" si="4"/>
        <v>132</v>
      </c>
      <c r="E133" s="9">
        <f t="shared" si="5"/>
        <v>2018</v>
      </c>
      <c r="F133" s="10" t="s">
        <v>204</v>
      </c>
      <c r="G133" s="2">
        <v>1</v>
      </c>
      <c r="H133" s="2" t="s">
        <v>176</v>
      </c>
      <c r="I133" s="2" t="s">
        <v>56</v>
      </c>
      <c r="J133" s="5">
        <v>1</v>
      </c>
      <c r="K133" s="19" t="s">
        <v>70</v>
      </c>
      <c r="L133" s="2">
        <v>1</v>
      </c>
      <c r="M133" s="10" t="s">
        <v>54</v>
      </c>
      <c r="N133" s="36">
        <v>10</v>
      </c>
      <c r="O133" s="2" t="s">
        <v>61</v>
      </c>
      <c r="P133" s="28"/>
    </row>
    <row r="134" spans="1:16" x14ac:dyDescent="0.25">
      <c r="A134" s="9">
        <f t="shared" si="6"/>
        <v>133</v>
      </c>
      <c r="B134" s="9" t="s">
        <v>133</v>
      </c>
      <c r="C134" s="9" t="s">
        <v>134</v>
      </c>
      <c r="D134" s="9">
        <f t="shared" si="4"/>
        <v>133</v>
      </c>
      <c r="E134" s="9">
        <f t="shared" si="5"/>
        <v>2018</v>
      </c>
      <c r="F134" s="10" t="s">
        <v>205</v>
      </c>
      <c r="G134" s="2">
        <v>1</v>
      </c>
      <c r="H134" s="2" t="s">
        <v>176</v>
      </c>
      <c r="I134" s="2" t="s">
        <v>52</v>
      </c>
      <c r="J134" s="5">
        <v>1</v>
      </c>
      <c r="K134" s="19" t="s">
        <v>70</v>
      </c>
      <c r="L134" s="2">
        <v>1</v>
      </c>
      <c r="M134" s="10" t="s">
        <v>75</v>
      </c>
      <c r="N134" s="36">
        <v>1</v>
      </c>
      <c r="O134" s="2" t="s">
        <v>61</v>
      </c>
      <c r="P134" s="28"/>
    </row>
    <row r="135" spans="1:16" x14ac:dyDescent="0.25">
      <c r="A135" s="9">
        <f t="shared" si="6"/>
        <v>134</v>
      </c>
      <c r="B135" s="9" t="s">
        <v>133</v>
      </c>
      <c r="C135" s="9" t="s">
        <v>134</v>
      </c>
      <c r="D135" s="9">
        <f t="shared" si="4"/>
        <v>134</v>
      </c>
      <c r="E135" s="9">
        <f t="shared" si="5"/>
        <v>2018</v>
      </c>
      <c r="F135" s="10" t="s">
        <v>206</v>
      </c>
      <c r="G135" s="2">
        <v>1</v>
      </c>
      <c r="H135" s="2" t="s">
        <v>176</v>
      </c>
      <c r="I135" s="2" t="s">
        <v>52</v>
      </c>
      <c r="J135" s="5">
        <v>1</v>
      </c>
      <c r="K135" s="19" t="s">
        <v>70</v>
      </c>
      <c r="L135" s="2">
        <v>4</v>
      </c>
      <c r="M135" s="10" t="s">
        <v>75</v>
      </c>
      <c r="N135" s="36">
        <v>1</v>
      </c>
      <c r="O135" s="2" t="s">
        <v>61</v>
      </c>
      <c r="P135" s="28"/>
    </row>
    <row r="136" spans="1:16" x14ac:dyDescent="0.25">
      <c r="A136" s="9">
        <f t="shared" si="6"/>
        <v>135</v>
      </c>
      <c r="B136" s="9" t="s">
        <v>133</v>
      </c>
      <c r="C136" s="9" t="s">
        <v>134</v>
      </c>
      <c r="D136" s="9">
        <f t="shared" si="4"/>
        <v>135</v>
      </c>
      <c r="E136" s="9">
        <f t="shared" si="5"/>
        <v>2018</v>
      </c>
      <c r="F136" s="10" t="s">
        <v>207</v>
      </c>
      <c r="G136" s="2">
        <v>1</v>
      </c>
      <c r="H136" s="2" t="s">
        <v>176</v>
      </c>
      <c r="I136" s="2" t="s">
        <v>56</v>
      </c>
      <c r="J136" s="5">
        <v>1</v>
      </c>
      <c r="K136" s="19" t="s">
        <v>70</v>
      </c>
      <c r="L136" s="2">
        <v>4</v>
      </c>
      <c r="M136" s="10" t="s">
        <v>75</v>
      </c>
      <c r="N136" s="36">
        <v>1</v>
      </c>
      <c r="O136" s="2" t="s">
        <v>61</v>
      </c>
      <c r="P136" s="28"/>
    </row>
    <row r="137" spans="1:16" x14ac:dyDescent="0.25">
      <c r="A137" s="9">
        <f t="shared" si="6"/>
        <v>136</v>
      </c>
      <c r="B137" s="9" t="s">
        <v>133</v>
      </c>
      <c r="C137" s="9" t="s">
        <v>134</v>
      </c>
      <c r="D137" s="9">
        <f t="shared" si="4"/>
        <v>136</v>
      </c>
      <c r="E137" s="9">
        <f t="shared" si="5"/>
        <v>2018</v>
      </c>
      <c r="F137" s="10" t="s">
        <v>208</v>
      </c>
      <c r="G137" s="2">
        <v>1</v>
      </c>
      <c r="H137" s="2" t="s">
        <v>176</v>
      </c>
      <c r="I137" s="2" t="s">
        <v>56</v>
      </c>
      <c r="J137" s="5">
        <v>1</v>
      </c>
      <c r="K137" s="19" t="s">
        <v>70</v>
      </c>
      <c r="L137" s="2">
        <v>4</v>
      </c>
      <c r="M137" s="10" t="s">
        <v>75</v>
      </c>
      <c r="N137" s="36">
        <v>1</v>
      </c>
      <c r="O137" s="2" t="s">
        <v>61</v>
      </c>
      <c r="P137" s="28"/>
    </row>
    <row r="138" spans="1:16" x14ac:dyDescent="0.25">
      <c r="A138" s="9">
        <f t="shared" si="6"/>
        <v>137</v>
      </c>
      <c r="B138" s="9" t="s">
        <v>133</v>
      </c>
      <c r="C138" s="9" t="s">
        <v>134</v>
      </c>
      <c r="D138" s="9">
        <f t="shared" si="4"/>
        <v>137</v>
      </c>
      <c r="E138" s="9">
        <f t="shared" si="5"/>
        <v>2018</v>
      </c>
      <c r="F138" s="10" t="s">
        <v>209</v>
      </c>
      <c r="G138" s="2">
        <v>1</v>
      </c>
      <c r="H138" s="2" t="s">
        <v>176</v>
      </c>
      <c r="I138" s="2" t="s">
        <v>52</v>
      </c>
      <c r="J138" s="5">
        <v>1</v>
      </c>
      <c r="K138" s="19" t="s">
        <v>70</v>
      </c>
      <c r="L138" s="2">
        <v>4</v>
      </c>
      <c r="M138" s="10" t="s">
        <v>75</v>
      </c>
      <c r="N138" s="36">
        <v>1</v>
      </c>
      <c r="O138" s="2" t="s">
        <v>61</v>
      </c>
      <c r="P138" s="28"/>
    </row>
    <row r="139" spans="1:16" x14ac:dyDescent="0.25">
      <c r="A139" s="9">
        <f t="shared" si="6"/>
        <v>138</v>
      </c>
      <c r="B139" s="9" t="s">
        <v>133</v>
      </c>
      <c r="C139" s="9" t="s">
        <v>134</v>
      </c>
      <c r="D139" s="9">
        <f t="shared" ref="D139:D152" si="7">D138+1</f>
        <v>138</v>
      </c>
      <c r="E139" s="9">
        <f t="shared" ref="E139:E152" si="8">$E$2</f>
        <v>2018</v>
      </c>
      <c r="F139" s="10" t="s">
        <v>210</v>
      </c>
      <c r="G139" s="2">
        <v>1</v>
      </c>
      <c r="H139" s="2" t="s">
        <v>176</v>
      </c>
      <c r="I139" s="2" t="s">
        <v>56</v>
      </c>
      <c r="J139" s="5">
        <v>3</v>
      </c>
      <c r="K139" s="19" t="s">
        <v>57</v>
      </c>
      <c r="L139" s="2">
        <v>4</v>
      </c>
      <c r="M139" s="10" t="s">
        <v>54</v>
      </c>
      <c r="N139" s="36">
        <v>10</v>
      </c>
      <c r="O139" s="2" t="s">
        <v>61</v>
      </c>
      <c r="P139" s="28"/>
    </row>
    <row r="140" spans="1:16" x14ac:dyDescent="0.25">
      <c r="A140" s="9">
        <f t="shared" si="6"/>
        <v>139</v>
      </c>
      <c r="B140" s="9" t="s">
        <v>133</v>
      </c>
      <c r="C140" s="9" t="s">
        <v>134</v>
      </c>
      <c r="D140" s="9">
        <f t="shared" si="7"/>
        <v>139</v>
      </c>
      <c r="E140" s="9">
        <f t="shared" si="8"/>
        <v>2018</v>
      </c>
      <c r="F140" s="10" t="s">
        <v>211</v>
      </c>
      <c r="G140" s="2">
        <v>1</v>
      </c>
      <c r="H140" s="2" t="s">
        <v>176</v>
      </c>
      <c r="I140" s="2" t="s">
        <v>52</v>
      </c>
      <c r="J140" s="5">
        <v>1</v>
      </c>
      <c r="K140" s="19" t="s">
        <v>70</v>
      </c>
      <c r="L140" s="2">
        <v>4</v>
      </c>
      <c r="M140" s="10" t="s">
        <v>75</v>
      </c>
      <c r="N140" s="36">
        <v>1</v>
      </c>
      <c r="O140" s="2" t="s">
        <v>61</v>
      </c>
      <c r="P140" s="28"/>
    </row>
    <row r="141" spans="1:16" x14ac:dyDescent="0.25">
      <c r="A141" s="9">
        <f t="shared" si="6"/>
        <v>140</v>
      </c>
      <c r="B141" s="9" t="s">
        <v>133</v>
      </c>
      <c r="C141" s="9" t="s">
        <v>134</v>
      </c>
      <c r="D141" s="9">
        <f t="shared" si="7"/>
        <v>140</v>
      </c>
      <c r="E141" s="9">
        <f t="shared" si="8"/>
        <v>2018</v>
      </c>
      <c r="F141" s="10" t="s">
        <v>212</v>
      </c>
      <c r="G141" s="2">
        <v>1</v>
      </c>
      <c r="H141" s="2" t="s">
        <v>176</v>
      </c>
      <c r="I141" s="2" t="s">
        <v>52</v>
      </c>
      <c r="J141" s="5">
        <v>1</v>
      </c>
      <c r="K141" s="19" t="s">
        <v>70</v>
      </c>
      <c r="L141" s="2">
        <v>4</v>
      </c>
      <c r="M141" s="10" t="s">
        <v>75</v>
      </c>
      <c r="N141" s="36">
        <v>1</v>
      </c>
      <c r="O141" s="2" t="s">
        <v>61</v>
      </c>
      <c r="P141" s="28"/>
    </row>
    <row r="142" spans="1:16" x14ac:dyDescent="0.25">
      <c r="A142" s="9">
        <f t="shared" si="6"/>
        <v>141</v>
      </c>
      <c r="B142" s="9" t="s">
        <v>133</v>
      </c>
      <c r="C142" s="9" t="s">
        <v>134</v>
      </c>
      <c r="D142" s="9">
        <f t="shared" si="7"/>
        <v>141</v>
      </c>
      <c r="E142" s="9">
        <f t="shared" si="8"/>
        <v>2018</v>
      </c>
      <c r="F142" s="10" t="s">
        <v>213</v>
      </c>
      <c r="G142" s="2">
        <v>1</v>
      </c>
      <c r="H142" s="2" t="s">
        <v>176</v>
      </c>
      <c r="I142" s="2" t="s">
        <v>52</v>
      </c>
      <c r="J142" s="5">
        <v>1</v>
      </c>
      <c r="K142" s="19" t="s">
        <v>91</v>
      </c>
      <c r="L142" s="2">
        <v>1</v>
      </c>
      <c r="M142" s="10" t="s">
        <v>54</v>
      </c>
      <c r="N142" s="36">
        <v>10</v>
      </c>
      <c r="O142" s="2" t="s">
        <v>61</v>
      </c>
      <c r="P142" s="28"/>
    </row>
    <row r="143" spans="1:16" x14ac:dyDescent="0.25">
      <c r="A143" s="9">
        <f t="shared" si="6"/>
        <v>142</v>
      </c>
      <c r="B143" s="9" t="s">
        <v>133</v>
      </c>
      <c r="C143" s="9" t="s">
        <v>134</v>
      </c>
      <c r="D143" s="9">
        <f t="shared" si="7"/>
        <v>142</v>
      </c>
      <c r="E143" s="9">
        <f t="shared" si="8"/>
        <v>2018</v>
      </c>
      <c r="F143" s="10" t="s">
        <v>214</v>
      </c>
      <c r="G143" s="2">
        <v>1</v>
      </c>
      <c r="H143" s="2" t="s">
        <v>176</v>
      </c>
      <c r="I143" s="2" t="s">
        <v>52</v>
      </c>
      <c r="J143" s="5">
        <v>1</v>
      </c>
      <c r="K143" s="19" t="s">
        <v>70</v>
      </c>
      <c r="L143" s="2">
        <v>4</v>
      </c>
      <c r="M143" s="10" t="s">
        <v>75</v>
      </c>
      <c r="N143" s="36">
        <v>1</v>
      </c>
      <c r="O143" s="2" t="s">
        <v>61</v>
      </c>
      <c r="P143" s="28"/>
    </row>
    <row r="144" spans="1:16" x14ac:dyDescent="0.25">
      <c r="A144" s="9">
        <f t="shared" si="6"/>
        <v>143</v>
      </c>
      <c r="B144" s="9" t="s">
        <v>133</v>
      </c>
      <c r="C144" s="9" t="s">
        <v>134</v>
      </c>
      <c r="D144" s="9">
        <f t="shared" si="7"/>
        <v>143</v>
      </c>
      <c r="E144" s="9">
        <f t="shared" si="8"/>
        <v>2018</v>
      </c>
      <c r="F144" s="10" t="s">
        <v>215</v>
      </c>
      <c r="G144" s="2">
        <v>1</v>
      </c>
      <c r="H144" s="2" t="s">
        <v>176</v>
      </c>
      <c r="I144" s="2" t="s">
        <v>52</v>
      </c>
      <c r="J144" s="5">
        <v>1</v>
      </c>
      <c r="K144" s="19" t="s">
        <v>70</v>
      </c>
      <c r="L144" s="2">
        <v>4</v>
      </c>
      <c r="M144" s="10" t="s">
        <v>75</v>
      </c>
      <c r="N144" s="36">
        <v>1</v>
      </c>
      <c r="O144" s="2" t="s">
        <v>61</v>
      </c>
      <c r="P144" s="28"/>
    </row>
    <row r="145" spans="1:17" x14ac:dyDescent="0.25">
      <c r="A145" s="9">
        <f t="shared" si="6"/>
        <v>144</v>
      </c>
      <c r="B145" s="9" t="s">
        <v>133</v>
      </c>
      <c r="C145" s="9" t="s">
        <v>134</v>
      </c>
      <c r="D145" s="9">
        <f t="shared" si="7"/>
        <v>144</v>
      </c>
      <c r="E145" s="9">
        <f t="shared" si="8"/>
        <v>2018</v>
      </c>
      <c r="F145" s="10" t="s">
        <v>216</v>
      </c>
      <c r="G145" s="2">
        <v>1</v>
      </c>
      <c r="H145" s="2" t="s">
        <v>176</v>
      </c>
      <c r="I145" s="2" t="s">
        <v>56</v>
      </c>
      <c r="J145" s="5">
        <v>1</v>
      </c>
      <c r="K145" s="19" t="s">
        <v>70</v>
      </c>
      <c r="L145" s="2">
        <v>4</v>
      </c>
      <c r="M145" s="10" t="s">
        <v>75</v>
      </c>
      <c r="N145" s="36">
        <v>1</v>
      </c>
      <c r="O145" s="2" t="s">
        <v>61</v>
      </c>
      <c r="P145" s="28"/>
    </row>
    <row r="146" spans="1:17" x14ac:dyDescent="0.25">
      <c r="A146" s="9">
        <f t="shared" si="6"/>
        <v>145</v>
      </c>
      <c r="B146" s="9" t="s">
        <v>133</v>
      </c>
      <c r="C146" s="9" t="s">
        <v>134</v>
      </c>
      <c r="D146" s="9">
        <f t="shared" si="7"/>
        <v>145</v>
      </c>
      <c r="E146" s="9">
        <f t="shared" si="8"/>
        <v>2018</v>
      </c>
      <c r="F146" s="10" t="s">
        <v>217</v>
      </c>
      <c r="G146" s="2">
        <v>1</v>
      </c>
      <c r="H146" s="2" t="s">
        <v>176</v>
      </c>
      <c r="I146" s="2" t="s">
        <v>52</v>
      </c>
      <c r="J146" s="5">
        <v>1</v>
      </c>
      <c r="K146" s="19" t="s">
        <v>70</v>
      </c>
      <c r="L146" s="2">
        <v>4</v>
      </c>
      <c r="M146" s="10" t="s">
        <v>75</v>
      </c>
      <c r="N146" s="36">
        <v>1</v>
      </c>
      <c r="O146" s="2" t="s">
        <v>61</v>
      </c>
      <c r="P146" s="28"/>
    </row>
    <row r="147" spans="1:17" x14ac:dyDescent="0.25">
      <c r="A147" s="9">
        <f t="shared" si="6"/>
        <v>146</v>
      </c>
      <c r="B147" s="9" t="s">
        <v>133</v>
      </c>
      <c r="C147" s="9" t="s">
        <v>134</v>
      </c>
      <c r="D147" s="9">
        <f t="shared" si="7"/>
        <v>146</v>
      </c>
      <c r="E147" s="9">
        <f t="shared" si="8"/>
        <v>2018</v>
      </c>
      <c r="F147" s="10" t="s">
        <v>218</v>
      </c>
      <c r="G147" s="2">
        <v>1</v>
      </c>
      <c r="H147" s="2" t="s">
        <v>176</v>
      </c>
      <c r="I147" s="2" t="s">
        <v>52</v>
      </c>
      <c r="J147" s="5">
        <v>1</v>
      </c>
      <c r="K147" s="19" t="s">
        <v>70</v>
      </c>
      <c r="L147" s="2">
        <v>4</v>
      </c>
      <c r="M147" s="10" t="s">
        <v>75</v>
      </c>
      <c r="N147" s="36">
        <v>1</v>
      </c>
      <c r="O147" s="2" t="s">
        <v>61</v>
      </c>
      <c r="P147" s="28"/>
    </row>
    <row r="148" spans="1:17" x14ac:dyDescent="0.25">
      <c r="A148" s="9">
        <f t="shared" si="6"/>
        <v>147</v>
      </c>
      <c r="B148" s="9" t="s">
        <v>133</v>
      </c>
      <c r="C148" s="9" t="s">
        <v>134</v>
      </c>
      <c r="D148" s="9">
        <f t="shared" si="7"/>
        <v>147</v>
      </c>
      <c r="E148" s="9">
        <f t="shared" si="8"/>
        <v>2018</v>
      </c>
      <c r="F148" s="10" t="s">
        <v>219</v>
      </c>
      <c r="G148" s="2">
        <v>1</v>
      </c>
      <c r="H148" s="2" t="s">
        <v>176</v>
      </c>
      <c r="I148" s="2" t="s">
        <v>52</v>
      </c>
      <c r="J148" s="5">
        <v>1</v>
      </c>
      <c r="K148" s="19" t="s">
        <v>57</v>
      </c>
      <c r="L148" s="2">
        <v>4</v>
      </c>
      <c r="M148" s="10" t="s">
        <v>58</v>
      </c>
      <c r="N148" s="36">
        <v>10</v>
      </c>
      <c r="O148" s="2" t="s">
        <v>61</v>
      </c>
      <c r="P148" s="28"/>
    </row>
    <row r="149" spans="1:17" x14ac:dyDescent="0.25">
      <c r="A149" s="9">
        <f t="shared" si="6"/>
        <v>148</v>
      </c>
      <c r="B149" s="9" t="s">
        <v>133</v>
      </c>
      <c r="C149" s="9" t="s">
        <v>134</v>
      </c>
      <c r="D149" s="9">
        <f t="shared" si="7"/>
        <v>148</v>
      </c>
      <c r="E149" s="9">
        <f t="shared" si="8"/>
        <v>2018</v>
      </c>
      <c r="F149" s="10" t="s">
        <v>220</v>
      </c>
      <c r="G149" s="2">
        <v>1</v>
      </c>
      <c r="H149" s="2" t="s">
        <v>176</v>
      </c>
      <c r="I149" s="2" t="s">
        <v>56</v>
      </c>
      <c r="J149" s="5">
        <v>1</v>
      </c>
      <c r="K149" s="19" t="s">
        <v>53</v>
      </c>
      <c r="L149" s="2">
        <v>4</v>
      </c>
      <c r="M149" s="10" t="s">
        <v>54</v>
      </c>
      <c r="N149" s="36">
        <v>10</v>
      </c>
      <c r="O149" s="2" t="s">
        <v>61</v>
      </c>
      <c r="P149" s="28"/>
    </row>
    <row r="150" spans="1:17" x14ac:dyDescent="0.25">
      <c r="A150" s="9">
        <f t="shared" si="6"/>
        <v>149</v>
      </c>
      <c r="B150" s="9" t="s">
        <v>133</v>
      </c>
      <c r="C150" s="9" t="s">
        <v>134</v>
      </c>
      <c r="D150" s="9">
        <f t="shared" si="7"/>
        <v>149</v>
      </c>
      <c r="E150" s="9">
        <f t="shared" si="8"/>
        <v>2018</v>
      </c>
      <c r="F150" s="10" t="s">
        <v>221</v>
      </c>
      <c r="G150" s="2">
        <v>1</v>
      </c>
      <c r="H150" s="2" t="s">
        <v>176</v>
      </c>
      <c r="I150" s="2" t="s">
        <v>52</v>
      </c>
      <c r="J150" s="5">
        <v>1</v>
      </c>
      <c r="K150" s="19" t="s">
        <v>57</v>
      </c>
      <c r="L150" s="2">
        <v>4</v>
      </c>
      <c r="M150" s="10" t="s">
        <v>58</v>
      </c>
      <c r="N150" s="36">
        <v>8</v>
      </c>
      <c r="O150" s="2" t="s">
        <v>61</v>
      </c>
      <c r="P150" s="28"/>
    </row>
    <row r="151" spans="1:17" x14ac:dyDescent="0.25">
      <c r="A151" s="9">
        <f t="shared" si="6"/>
        <v>150</v>
      </c>
      <c r="B151" s="9" t="s">
        <v>133</v>
      </c>
      <c r="C151" s="9" t="s">
        <v>134</v>
      </c>
      <c r="D151" s="9">
        <f t="shared" si="7"/>
        <v>150</v>
      </c>
      <c r="E151" s="9">
        <f t="shared" si="8"/>
        <v>2018</v>
      </c>
      <c r="F151" s="10" t="s">
        <v>222</v>
      </c>
      <c r="G151" s="2">
        <v>1</v>
      </c>
      <c r="H151" s="2" t="s">
        <v>176</v>
      </c>
      <c r="I151" s="2" t="s">
        <v>52</v>
      </c>
      <c r="J151" s="5">
        <v>1</v>
      </c>
      <c r="K151" s="19" t="s">
        <v>53</v>
      </c>
      <c r="L151" s="2">
        <v>4</v>
      </c>
      <c r="M151" s="10" t="s">
        <v>58</v>
      </c>
      <c r="N151" s="36">
        <v>10</v>
      </c>
      <c r="O151" s="2" t="s">
        <v>61</v>
      </c>
      <c r="P151" s="28"/>
    </row>
    <row r="152" spans="1:17" x14ac:dyDescent="0.25">
      <c r="A152" s="9">
        <f t="shared" si="6"/>
        <v>151</v>
      </c>
      <c r="B152" s="9" t="s">
        <v>133</v>
      </c>
      <c r="C152" s="9" t="s">
        <v>134</v>
      </c>
      <c r="D152" s="9">
        <f t="shared" si="7"/>
        <v>151</v>
      </c>
      <c r="E152" s="9">
        <f t="shared" si="8"/>
        <v>2018</v>
      </c>
      <c r="F152" s="10" t="s">
        <v>223</v>
      </c>
      <c r="G152" s="2">
        <v>1</v>
      </c>
      <c r="H152" s="2" t="s">
        <v>176</v>
      </c>
      <c r="I152" s="2" t="s">
        <v>52</v>
      </c>
      <c r="J152" s="5">
        <v>1</v>
      </c>
      <c r="K152" s="19" t="s">
        <v>53</v>
      </c>
      <c r="L152" s="2">
        <v>4</v>
      </c>
      <c r="M152" s="10" t="s">
        <v>58</v>
      </c>
      <c r="N152" s="36">
        <v>10</v>
      </c>
      <c r="O152" s="2" t="s">
        <v>61</v>
      </c>
      <c r="P152" s="30"/>
    </row>
    <row r="153" spans="1:17" x14ac:dyDescent="0.25">
      <c r="A153" s="25"/>
      <c r="B153" s="25"/>
      <c r="C153" s="25"/>
      <c r="D153" s="25"/>
      <c r="E153" s="25"/>
      <c r="F153" s="12"/>
      <c r="G153" s="4"/>
      <c r="H153" s="4"/>
      <c r="I153" s="4"/>
      <c r="J153" s="6"/>
      <c r="K153" s="26"/>
      <c r="L153" s="4"/>
      <c r="M153" s="12"/>
      <c r="N153" s="35"/>
      <c r="O153" s="4"/>
      <c r="P153" s="30"/>
    </row>
    <row r="154" spans="1:17" x14ac:dyDescent="0.25">
      <c r="A154" s="25"/>
      <c r="B154" s="25"/>
      <c r="C154" s="25"/>
      <c r="D154" s="25"/>
      <c r="E154" s="25"/>
      <c r="F154" s="12"/>
      <c r="G154" s="4"/>
      <c r="H154" s="4"/>
      <c r="I154" s="4"/>
      <c r="J154" s="6"/>
      <c r="K154" s="26"/>
      <c r="L154" s="4"/>
      <c r="M154" s="12"/>
      <c r="N154" s="35"/>
      <c r="O154" s="4"/>
      <c r="P154" s="30"/>
    </row>
    <row r="155" spans="1:17" x14ac:dyDescent="0.25">
      <c r="A155" s="25"/>
      <c r="B155" s="25"/>
      <c r="C155" s="25"/>
      <c r="D155" s="25"/>
      <c r="E155" s="25"/>
      <c r="F155" s="12"/>
      <c r="G155" s="4"/>
      <c r="H155" s="4"/>
      <c r="I155" s="4"/>
      <c r="J155" s="6"/>
      <c r="K155" s="26"/>
      <c r="L155" s="4"/>
      <c r="M155" s="12"/>
      <c r="N155" s="35"/>
      <c r="O155" s="4"/>
      <c r="P155" s="30"/>
    </row>
    <row r="156" spans="1:17" x14ac:dyDescent="0.25">
      <c r="A156" s="25"/>
      <c r="B156" s="25"/>
      <c r="C156" s="25"/>
      <c r="D156" s="25"/>
      <c r="E156" s="25"/>
      <c r="F156" s="12"/>
      <c r="G156" s="4"/>
      <c r="H156" s="4"/>
      <c r="I156" s="4"/>
      <c r="J156" s="6"/>
      <c r="K156" s="26"/>
      <c r="L156" s="4"/>
      <c r="M156" s="12"/>
      <c r="N156" s="35"/>
      <c r="O156" s="4"/>
      <c r="P156" s="30"/>
    </row>
    <row r="157" spans="1:17" x14ac:dyDescent="0.25">
      <c r="A157" s="25"/>
      <c r="B157" s="25"/>
      <c r="C157" s="25"/>
      <c r="D157" s="25"/>
      <c r="E157" s="25"/>
      <c r="F157" s="12"/>
      <c r="G157" s="4"/>
      <c r="H157" s="4"/>
      <c r="I157" s="4"/>
      <c r="J157" s="6"/>
      <c r="K157" s="26"/>
      <c r="L157" s="4"/>
      <c r="M157" s="12"/>
      <c r="N157" s="35"/>
      <c r="O157" s="4"/>
      <c r="P157" s="30"/>
    </row>
    <row r="158" spans="1:17" x14ac:dyDescent="0.25">
      <c r="A158" s="12"/>
      <c r="B158" s="12"/>
      <c r="C158" s="12"/>
      <c r="D158" s="12"/>
      <c r="E158" s="12"/>
      <c r="F158" s="12"/>
      <c r="G158" s="4"/>
      <c r="H158" s="4"/>
      <c r="I158" s="4"/>
      <c r="J158" s="6"/>
      <c r="K158" s="6"/>
      <c r="L158" s="4"/>
      <c r="M158" s="12"/>
      <c r="N158" s="35"/>
      <c r="O158" s="4"/>
      <c r="Q158" s="12"/>
    </row>
    <row r="159" spans="1:17" x14ac:dyDescent="0.25">
      <c r="A159" s="12"/>
      <c r="B159" s="12"/>
      <c r="C159" s="12"/>
      <c r="D159" s="12"/>
      <c r="E159" s="12"/>
      <c r="F159" s="12"/>
      <c r="G159" s="4"/>
      <c r="H159" s="4"/>
      <c r="I159" s="4"/>
      <c r="J159" s="6"/>
      <c r="K159" s="6"/>
      <c r="L159" s="4"/>
      <c r="M159" s="12"/>
      <c r="N159" s="35"/>
      <c r="O159" s="4"/>
      <c r="Q159" s="12"/>
    </row>
    <row r="160" spans="1:17" x14ac:dyDescent="0.25">
      <c r="A160" s="12"/>
      <c r="B160" s="12"/>
      <c r="C160" s="12"/>
      <c r="D160" s="12"/>
      <c r="E160" s="12"/>
      <c r="F160" s="62" t="s">
        <v>24</v>
      </c>
      <c r="G160" s="63"/>
      <c r="H160" s="64"/>
      <c r="I160" s="1">
        <f>SUM(G2:G152)</f>
        <v>151</v>
      </c>
      <c r="J160" s="6"/>
      <c r="K160" s="6"/>
      <c r="L160" s="1" t="s">
        <v>38</v>
      </c>
      <c r="M160" s="53" t="s">
        <v>26</v>
      </c>
      <c r="N160" s="54"/>
      <c r="O160" s="55"/>
      <c r="Q160" s="12"/>
    </row>
    <row r="161" spans="1:17" x14ac:dyDescent="0.25">
      <c r="A161" s="12"/>
      <c r="B161" s="12"/>
      <c r="C161" s="12"/>
      <c r="D161" s="12"/>
      <c r="E161" s="12"/>
      <c r="F161" s="41" t="s">
        <v>13</v>
      </c>
      <c r="G161" s="42"/>
      <c r="H161" s="43"/>
      <c r="I161" s="2">
        <f>SUM(J2:J152)</f>
        <v>217</v>
      </c>
      <c r="J161" s="6"/>
      <c r="K161" s="6"/>
      <c r="L161" s="18">
        <v>1</v>
      </c>
      <c r="M161" s="10" t="s">
        <v>27</v>
      </c>
      <c r="N161" s="36"/>
      <c r="O161" s="2">
        <f>COUNTIF(K2:K152,"1")</f>
        <v>32</v>
      </c>
      <c r="Q161" s="12"/>
    </row>
    <row r="162" spans="1:17" x14ac:dyDescent="0.25">
      <c r="A162" s="12"/>
      <c r="B162" s="12"/>
      <c r="C162" s="12"/>
      <c r="D162" s="12"/>
      <c r="E162" s="12"/>
      <c r="F162" s="41" t="s">
        <v>224</v>
      </c>
      <c r="G162" s="42"/>
      <c r="H162" s="43"/>
      <c r="I162" s="2">
        <f>COUNTIF(O2:O152,"FINALIZADA")</f>
        <v>150</v>
      </c>
      <c r="J162" s="6"/>
      <c r="K162" s="6"/>
      <c r="L162" s="18">
        <v>2</v>
      </c>
      <c r="M162" s="10" t="s">
        <v>28</v>
      </c>
      <c r="N162" s="36"/>
      <c r="O162" s="2">
        <f>COUNTIF(K2:K152,"2")</f>
        <v>3</v>
      </c>
      <c r="Q162" s="12"/>
    </row>
    <row r="163" spans="1:17" x14ac:dyDescent="0.25">
      <c r="A163" s="12"/>
      <c r="B163" s="12"/>
      <c r="C163" s="12"/>
      <c r="D163" s="12"/>
      <c r="E163" s="12"/>
      <c r="F163" s="41" t="s">
        <v>12</v>
      </c>
      <c r="G163" s="42"/>
      <c r="H163" s="43"/>
      <c r="I163" s="2">
        <f>COUNTIF(O2:O147,"Prevenida")</f>
        <v>1</v>
      </c>
      <c r="J163" s="6"/>
      <c r="K163" s="6"/>
      <c r="L163" s="18">
        <v>3</v>
      </c>
      <c r="M163" s="10" t="s">
        <v>29</v>
      </c>
      <c r="N163" s="36"/>
      <c r="O163" s="2">
        <f>COUNTIF(K2:K152,"3")</f>
        <v>6</v>
      </c>
      <c r="Q163" s="12"/>
    </row>
    <row r="164" spans="1:17" x14ac:dyDescent="0.25">
      <c r="A164" s="12"/>
      <c r="B164" s="12"/>
      <c r="C164" s="12"/>
      <c r="D164" s="12"/>
      <c r="E164" s="12"/>
      <c r="F164" s="41" t="s">
        <v>11</v>
      </c>
      <c r="G164" s="42"/>
      <c r="H164" s="43"/>
      <c r="I164" s="2">
        <f>COUNTIF(O2:O147,"Improcedente")</f>
        <v>0</v>
      </c>
      <c r="J164" s="6"/>
      <c r="K164" s="6"/>
      <c r="L164" s="18">
        <v>4</v>
      </c>
      <c r="M164" s="10" t="s">
        <v>30</v>
      </c>
      <c r="N164" s="36"/>
      <c r="O164" s="2">
        <f>COUNTIF(K2:K152,"4")</f>
        <v>10</v>
      </c>
      <c r="Q164" s="12"/>
    </row>
    <row r="165" spans="1:17" x14ac:dyDescent="0.25">
      <c r="A165" s="12"/>
      <c r="B165" s="12"/>
      <c r="C165" s="12"/>
      <c r="D165" s="12"/>
      <c r="E165" s="12"/>
      <c r="F165" s="41" t="s">
        <v>10</v>
      </c>
      <c r="G165" s="42"/>
      <c r="H165" s="43"/>
      <c r="I165" s="2">
        <f>COUNTIF(K2:K147,"3")</f>
        <v>6</v>
      </c>
      <c r="J165" s="6"/>
      <c r="K165" s="6"/>
      <c r="L165" s="18">
        <v>5</v>
      </c>
      <c r="M165" s="10" t="s">
        <v>31</v>
      </c>
      <c r="N165" s="36"/>
      <c r="O165" s="2">
        <f>COUNTIF(K2:K152,"5")</f>
        <v>0</v>
      </c>
      <c r="Q165" s="12"/>
    </row>
    <row r="166" spans="1:17" x14ac:dyDescent="0.25">
      <c r="A166" s="12"/>
      <c r="B166" s="12"/>
      <c r="C166" s="12"/>
      <c r="D166" s="12"/>
      <c r="E166" s="12"/>
      <c r="F166" s="41" t="s">
        <v>7</v>
      </c>
      <c r="G166" s="42"/>
      <c r="H166" s="43"/>
      <c r="I166" s="2">
        <f>COUNTIF(H2:H147,"ne")</f>
        <v>0</v>
      </c>
      <c r="J166" s="6"/>
      <c r="K166" s="6"/>
      <c r="L166" s="18">
        <v>6</v>
      </c>
      <c r="M166" s="10" t="s">
        <v>32</v>
      </c>
      <c r="N166" s="36"/>
      <c r="O166" s="2">
        <f>COUNTIF(K2:K152,"6")</f>
        <v>0</v>
      </c>
      <c r="Q166" s="12"/>
    </row>
    <row r="167" spans="1:17" x14ac:dyDescent="0.25">
      <c r="A167" s="12"/>
      <c r="B167" s="12"/>
      <c r="C167" s="12"/>
      <c r="D167" s="12"/>
      <c r="E167" s="12"/>
      <c r="F167" s="48" t="s">
        <v>8</v>
      </c>
      <c r="G167" s="49"/>
      <c r="H167" s="50"/>
      <c r="I167" s="2">
        <f>COUNTIF(H2:H88,"ce")</f>
        <v>0</v>
      </c>
      <c r="J167" s="6"/>
      <c r="K167" s="6"/>
      <c r="L167" s="18">
        <v>7</v>
      </c>
      <c r="M167" s="10" t="s">
        <v>33</v>
      </c>
      <c r="N167" s="36"/>
      <c r="O167" s="2">
        <f>COUNTIF(K2:K152,"7")</f>
        <v>0</v>
      </c>
    </row>
    <row r="168" spans="1:17" x14ac:dyDescent="0.25">
      <c r="A168" s="12"/>
      <c r="B168" s="12"/>
      <c r="C168" s="12"/>
      <c r="D168" s="12"/>
      <c r="E168" s="12"/>
      <c r="F168" s="48" t="s">
        <v>9</v>
      </c>
      <c r="G168" s="49"/>
      <c r="H168" s="50"/>
      <c r="I168" s="2">
        <f>COUNTIF(H2:H152,"F")</f>
        <v>151</v>
      </c>
      <c r="J168" s="6"/>
      <c r="K168" s="6"/>
      <c r="L168" s="18">
        <v>8</v>
      </c>
      <c r="M168" s="10" t="s">
        <v>34</v>
      </c>
      <c r="N168" s="36"/>
      <c r="O168" s="2">
        <f>COUNTIF(K2:K152,"8")</f>
        <v>0</v>
      </c>
    </row>
    <row r="169" spans="1:17" x14ac:dyDescent="0.25">
      <c r="A169" s="12"/>
      <c r="B169" s="12"/>
      <c r="C169" s="12"/>
      <c r="D169" s="12"/>
      <c r="E169" s="12"/>
      <c r="F169" s="41" t="s">
        <v>4</v>
      </c>
      <c r="G169" s="42"/>
      <c r="H169" s="43"/>
      <c r="I169" s="2">
        <f>COUNTIF(I2:I147,"H")</f>
        <v>94</v>
      </c>
      <c r="J169" s="6"/>
      <c r="K169" s="6"/>
      <c r="L169" s="18">
        <v>9</v>
      </c>
      <c r="M169" s="10" t="s">
        <v>35</v>
      </c>
      <c r="N169" s="36"/>
      <c r="O169" s="2">
        <f>COUNTIF(K2:K152,"9")</f>
        <v>0</v>
      </c>
    </row>
    <row r="170" spans="1:17" x14ac:dyDescent="0.25">
      <c r="A170" s="12"/>
      <c r="B170" s="12"/>
      <c r="C170" s="12"/>
      <c r="D170" s="12"/>
      <c r="E170" s="12"/>
      <c r="F170" s="41" t="s">
        <v>5</v>
      </c>
      <c r="G170" s="42"/>
      <c r="H170" s="43"/>
      <c r="I170" s="2">
        <f>COUNTIF(I2:I147,"M")</f>
        <v>52</v>
      </c>
      <c r="J170" s="6"/>
      <c r="K170" s="6"/>
      <c r="L170" s="18">
        <v>10</v>
      </c>
      <c r="M170" s="10" t="s">
        <v>36</v>
      </c>
      <c r="N170" s="36"/>
      <c r="O170" s="2">
        <f>COUNTIF(K2:K152,"10")</f>
        <v>22</v>
      </c>
    </row>
    <row r="171" spans="1:17" x14ac:dyDescent="0.25">
      <c r="A171" s="12"/>
      <c r="B171" s="12"/>
      <c r="C171" s="12"/>
      <c r="D171" s="12"/>
      <c r="E171" s="12"/>
      <c r="F171" s="59"/>
      <c r="G171" s="60"/>
      <c r="H171" s="61"/>
      <c r="I171" s="24"/>
      <c r="J171" s="6"/>
      <c r="K171" s="6"/>
      <c r="L171" s="18">
        <v>11</v>
      </c>
      <c r="M171" s="10" t="s">
        <v>39</v>
      </c>
      <c r="N171" s="36"/>
      <c r="O171" s="2">
        <f>COUNTIF(K2:K152,"11")</f>
        <v>11</v>
      </c>
    </row>
    <row r="172" spans="1:17" x14ac:dyDescent="0.25">
      <c r="A172" s="12"/>
      <c r="B172" s="12"/>
      <c r="C172" s="12"/>
      <c r="D172" s="12"/>
      <c r="E172" s="12"/>
      <c r="F172" s="47" t="s">
        <v>14</v>
      </c>
      <c r="G172" s="47"/>
      <c r="H172" s="47"/>
      <c r="I172" s="2">
        <f>COUNTIF(M2:M147,"ip")</f>
        <v>61</v>
      </c>
      <c r="J172" s="6"/>
      <c r="K172" s="6"/>
      <c r="L172" s="18">
        <v>12</v>
      </c>
      <c r="M172" s="10" t="s">
        <v>40</v>
      </c>
      <c r="N172" s="36"/>
      <c r="O172" s="2">
        <f>COUNTIF(K2:K152,"12")</f>
        <v>67</v>
      </c>
    </row>
    <row r="173" spans="1:17" x14ac:dyDescent="0.25">
      <c r="A173" s="12"/>
      <c r="B173" s="12"/>
      <c r="C173" s="12"/>
      <c r="D173" s="12"/>
      <c r="E173" s="12"/>
      <c r="F173" s="47" t="s">
        <v>15</v>
      </c>
      <c r="G173" s="47"/>
      <c r="H173" s="47"/>
      <c r="I173" s="2">
        <f>COUNTIF(M2:M152,"IOF")</f>
        <v>18</v>
      </c>
      <c r="J173" s="6"/>
      <c r="K173" s="6"/>
      <c r="L173" s="4"/>
      <c r="M173" s="12"/>
      <c r="N173" s="35"/>
      <c r="O173" s="4">
        <f>SUM(O161:O172)</f>
        <v>151</v>
      </c>
    </row>
    <row r="174" spans="1:17" x14ac:dyDescent="0.25">
      <c r="A174" s="12"/>
      <c r="B174" s="12"/>
      <c r="C174" s="12"/>
      <c r="D174" s="12"/>
      <c r="E174" s="12"/>
      <c r="F174" s="47" t="s">
        <v>16</v>
      </c>
      <c r="G174" s="47"/>
      <c r="H174" s="47"/>
      <c r="I174" s="2">
        <f>COUNTIF(M2:M147,"DT")</f>
        <v>67</v>
      </c>
      <c r="J174" s="6"/>
      <c r="K174" s="6"/>
      <c r="L174" s="4"/>
      <c r="M174" s="12"/>
      <c r="N174" s="35"/>
      <c r="O174" s="4"/>
    </row>
    <row r="175" spans="1:17" x14ac:dyDescent="0.25">
      <c r="A175" s="12"/>
      <c r="B175" s="12"/>
      <c r="C175" s="12"/>
      <c r="D175" s="12"/>
      <c r="E175" s="12"/>
      <c r="F175" s="48" t="s">
        <v>19</v>
      </c>
      <c r="G175" s="49"/>
      <c r="H175" s="50"/>
      <c r="I175" s="2">
        <f>COUNTIF(P2:P147,"denuncia")</f>
        <v>0</v>
      </c>
      <c r="J175" s="6"/>
      <c r="K175" s="6"/>
      <c r="L175" s="4"/>
      <c r="M175" s="12"/>
      <c r="N175" s="35"/>
      <c r="O175" s="4"/>
    </row>
    <row r="176" spans="1:17" x14ac:dyDescent="0.25">
      <c r="A176" s="12"/>
      <c r="B176" s="12"/>
      <c r="C176" s="12"/>
      <c r="D176" s="12"/>
      <c r="E176" s="12"/>
      <c r="F176" s="48" t="s">
        <v>20</v>
      </c>
      <c r="G176" s="49"/>
      <c r="H176" s="50"/>
      <c r="I176" s="2">
        <f>COUNTIF(O2:O147,"APELACION")</f>
        <v>0</v>
      </c>
      <c r="J176" s="6"/>
      <c r="K176" s="6"/>
      <c r="L176" s="56" t="s">
        <v>44</v>
      </c>
      <c r="M176" s="57"/>
      <c r="N176" s="57"/>
      <c r="O176" s="58"/>
    </row>
    <row r="177" spans="1:15" x14ac:dyDescent="0.25">
      <c r="A177" s="12"/>
      <c r="B177" s="12"/>
      <c r="C177" s="12"/>
      <c r="D177" s="12"/>
      <c r="E177" s="12"/>
      <c r="F177" s="48" t="s">
        <v>25</v>
      </c>
      <c r="G177" s="49"/>
      <c r="H177" s="50"/>
      <c r="I177" s="2">
        <f>COUNTIF(O2:O147,"pendiente")</f>
        <v>0</v>
      </c>
      <c r="J177" s="6"/>
      <c r="K177" s="6"/>
      <c r="L177" s="21" t="s">
        <v>41</v>
      </c>
      <c r="M177" s="22" t="s">
        <v>42</v>
      </c>
      <c r="N177" s="37"/>
      <c r="O177" s="21" t="s">
        <v>43</v>
      </c>
    </row>
    <row r="178" spans="1:15" x14ac:dyDescent="0.25">
      <c r="A178" s="12"/>
      <c r="B178" s="12"/>
      <c r="C178" s="12"/>
      <c r="D178" s="12"/>
      <c r="E178" s="12"/>
      <c r="F178" s="47" t="s">
        <v>50</v>
      </c>
      <c r="G178" s="47"/>
      <c r="H178" s="47"/>
      <c r="I178" s="2">
        <f>COUNTIF(O3:O147,"IMPOSIBILITADO")</f>
        <v>0</v>
      </c>
      <c r="J178" s="6"/>
      <c r="K178" s="6"/>
      <c r="L178" s="20">
        <v>1</v>
      </c>
      <c r="M178" s="10" t="s">
        <v>46</v>
      </c>
      <c r="N178" s="36"/>
      <c r="O178" s="2">
        <f>COUNTIF(L2:L152,"1")</f>
        <v>27</v>
      </c>
    </row>
    <row r="179" spans="1:15" x14ac:dyDescent="0.25">
      <c r="A179" s="12"/>
      <c r="B179" s="12"/>
      <c r="C179" s="12"/>
      <c r="D179" s="12"/>
      <c r="E179" s="12"/>
      <c r="F179" s="48" t="s">
        <v>123</v>
      </c>
      <c r="G179" s="49"/>
      <c r="H179" s="50"/>
      <c r="I179" s="2">
        <f>COUNTIF(O4:O147,"PREVENIDA")</f>
        <v>1</v>
      </c>
      <c r="J179" s="6"/>
      <c r="K179" s="6"/>
      <c r="L179" s="20">
        <v>2</v>
      </c>
      <c r="M179" s="10" t="s">
        <v>47</v>
      </c>
      <c r="N179" s="36"/>
      <c r="O179" s="2">
        <f>COUNTIF(L2:L152,"2")</f>
        <v>0</v>
      </c>
    </row>
    <row r="180" spans="1:15" x14ac:dyDescent="0.25">
      <c r="A180" s="12"/>
      <c r="B180" s="12"/>
      <c r="C180" s="12"/>
      <c r="D180" s="12"/>
      <c r="E180" s="12"/>
      <c r="F180" s="12"/>
      <c r="G180" s="4"/>
      <c r="H180" s="4"/>
      <c r="I180" s="4"/>
      <c r="J180" s="6"/>
      <c r="K180" s="6"/>
      <c r="L180" s="20">
        <v>3</v>
      </c>
      <c r="M180" s="10" t="s">
        <v>48</v>
      </c>
      <c r="N180" s="36"/>
      <c r="O180" s="2">
        <f>COUNTIF(L2:L152,"3")</f>
        <v>1</v>
      </c>
    </row>
    <row r="181" spans="1:15" x14ac:dyDescent="0.25">
      <c r="A181" s="12"/>
      <c r="B181" s="12"/>
      <c r="C181" s="12"/>
      <c r="D181" s="12"/>
      <c r="E181" s="12"/>
      <c r="F181" s="12"/>
      <c r="G181" s="4"/>
      <c r="H181" s="4"/>
      <c r="I181" s="4"/>
      <c r="J181" s="6"/>
      <c r="K181" s="6"/>
      <c r="L181" s="20">
        <v>4</v>
      </c>
      <c r="M181" s="10" t="s">
        <v>49</v>
      </c>
      <c r="N181" s="36"/>
      <c r="O181" s="2">
        <f>COUNTIF(L2:L152,"4")</f>
        <v>123</v>
      </c>
    </row>
    <row r="182" spans="1:15" x14ac:dyDescent="0.25">
      <c r="A182" s="12"/>
      <c r="B182" s="12"/>
      <c r="C182" s="12"/>
      <c r="D182" s="12"/>
      <c r="E182" s="12"/>
      <c r="F182" s="12"/>
      <c r="G182" s="4"/>
      <c r="H182" s="4"/>
      <c r="I182" s="4"/>
      <c r="J182" s="6"/>
      <c r="K182" s="6"/>
      <c r="L182" s="51" t="s">
        <v>45</v>
      </c>
      <c r="M182" s="52"/>
      <c r="N182" s="38"/>
      <c r="O182" s="23">
        <f>SUM(O178:O181)</f>
        <v>151</v>
      </c>
    </row>
    <row r="183" spans="1:15" x14ac:dyDescent="0.25">
      <c r="A183" s="12"/>
      <c r="B183" s="12"/>
      <c r="C183" s="12"/>
      <c r="D183" s="12"/>
      <c r="E183" s="12"/>
      <c r="F183" s="12"/>
      <c r="G183" s="4"/>
      <c r="H183" s="4"/>
      <c r="I183" s="4"/>
      <c r="J183" s="6"/>
      <c r="K183" s="6"/>
      <c r="L183" s="4"/>
      <c r="M183" s="12"/>
      <c r="N183" s="35"/>
      <c r="O183" s="4"/>
    </row>
    <row r="184" spans="1:15" x14ac:dyDescent="0.25">
      <c r="A184" s="12"/>
      <c r="B184" s="12"/>
      <c r="C184" s="12"/>
      <c r="D184" s="12"/>
      <c r="E184" s="12"/>
      <c r="F184" s="12"/>
      <c r="G184" s="4"/>
      <c r="H184" s="4"/>
      <c r="I184" s="4"/>
      <c r="J184" s="6"/>
      <c r="K184" s="6"/>
      <c r="L184" s="4"/>
      <c r="M184" s="12"/>
      <c r="N184" s="35"/>
      <c r="O184" s="4"/>
    </row>
    <row r="185" spans="1:15" x14ac:dyDescent="0.25">
      <c r="A185" s="12"/>
      <c r="B185" s="12"/>
      <c r="C185" s="12"/>
      <c r="D185" s="12"/>
      <c r="E185" s="12"/>
      <c r="F185" s="12"/>
      <c r="G185" s="4"/>
      <c r="H185" s="4"/>
      <c r="I185" s="4"/>
      <c r="J185" s="6"/>
      <c r="K185" s="6"/>
      <c r="L185" s="4"/>
      <c r="M185" s="12"/>
      <c r="N185" s="35"/>
      <c r="O185" s="4"/>
    </row>
    <row r="186" spans="1:15" x14ac:dyDescent="0.25">
      <c r="A186" s="12"/>
      <c r="B186" s="12"/>
      <c r="C186" s="12"/>
      <c r="D186" s="12"/>
      <c r="E186" s="12"/>
      <c r="F186" s="12"/>
      <c r="G186" s="4"/>
      <c r="H186" s="4"/>
      <c r="I186" s="4"/>
      <c r="J186" s="6"/>
      <c r="K186" s="6"/>
      <c r="L186" s="4"/>
      <c r="M186" s="12"/>
      <c r="N186" s="35"/>
      <c r="O186" s="4"/>
    </row>
    <row r="187" spans="1:15" x14ac:dyDescent="0.25">
      <c r="A187" s="12"/>
      <c r="B187" s="12"/>
      <c r="C187" s="12"/>
      <c r="D187" s="12"/>
      <c r="E187" s="12"/>
      <c r="F187" s="12"/>
      <c r="G187" s="4"/>
      <c r="H187" s="4"/>
      <c r="I187" s="4"/>
      <c r="J187" s="6"/>
      <c r="K187" s="6"/>
      <c r="L187" s="4"/>
      <c r="M187" s="12"/>
      <c r="N187" s="35"/>
      <c r="O187" s="4"/>
    </row>
    <row r="188" spans="1:15" x14ac:dyDescent="0.25">
      <c r="A188" s="12"/>
      <c r="B188" s="12"/>
      <c r="C188" s="12"/>
      <c r="D188" s="12"/>
      <c r="E188" s="12"/>
      <c r="F188" s="12"/>
      <c r="G188" s="4"/>
      <c r="H188" s="4"/>
      <c r="I188" s="4"/>
      <c r="J188" s="6"/>
      <c r="K188" s="6"/>
      <c r="L188" s="4"/>
      <c r="M188" s="12"/>
      <c r="N188" s="35"/>
      <c r="O188" s="4"/>
    </row>
    <row r="189" spans="1:15" x14ac:dyDescent="0.25">
      <c r="A189" s="12"/>
      <c r="B189" s="12"/>
      <c r="C189" s="12"/>
      <c r="D189" s="12"/>
      <c r="E189" s="12"/>
      <c r="F189" s="12"/>
      <c r="G189" s="4"/>
      <c r="H189" s="4"/>
      <c r="I189" s="4"/>
      <c r="J189" s="6"/>
      <c r="K189" s="6"/>
      <c r="L189" s="4"/>
      <c r="M189" s="12"/>
      <c r="N189" s="35"/>
      <c r="O189" s="4"/>
    </row>
    <row r="190" spans="1:15" x14ac:dyDescent="0.25">
      <c r="A190" s="12"/>
      <c r="B190" s="12"/>
      <c r="C190" s="12"/>
      <c r="D190" s="12"/>
      <c r="E190" s="12"/>
      <c r="F190" s="12"/>
      <c r="G190" s="4"/>
      <c r="H190" s="4"/>
      <c r="I190" s="4"/>
      <c r="J190" s="6"/>
      <c r="K190" s="6"/>
      <c r="L190" s="4"/>
      <c r="M190" s="12"/>
      <c r="N190" s="35"/>
      <c r="O190" s="4"/>
    </row>
    <row r="191" spans="1:15" x14ac:dyDescent="0.25">
      <c r="A191" s="12"/>
      <c r="B191" s="12"/>
      <c r="C191" s="12"/>
      <c r="D191" s="12"/>
      <c r="E191" s="12"/>
      <c r="F191" s="12"/>
      <c r="G191" s="4"/>
      <c r="H191" s="4"/>
      <c r="I191" s="4"/>
      <c r="J191" s="6"/>
      <c r="K191" s="6"/>
      <c r="L191" s="4"/>
      <c r="M191" s="12"/>
      <c r="N191" s="35"/>
      <c r="O191" s="4"/>
    </row>
    <row r="192" spans="1:15" x14ac:dyDescent="0.25">
      <c r="A192" s="12"/>
      <c r="B192" s="12"/>
      <c r="C192" s="12"/>
      <c r="D192" s="12"/>
      <c r="E192" s="12"/>
      <c r="F192" s="12"/>
      <c r="G192" s="4"/>
      <c r="H192" s="4"/>
      <c r="I192" s="4"/>
      <c r="J192" s="6"/>
      <c r="K192" s="6"/>
      <c r="L192" s="4"/>
      <c r="M192" s="12"/>
      <c r="N192" s="35"/>
      <c r="O192" s="4"/>
    </row>
    <row r="193" spans="1:15" x14ac:dyDescent="0.25">
      <c r="A193" s="12"/>
      <c r="B193" s="12"/>
      <c r="C193" s="12"/>
      <c r="D193" s="12"/>
      <c r="E193" s="12"/>
      <c r="F193" s="12"/>
      <c r="G193" s="4"/>
      <c r="H193" s="4"/>
      <c r="I193" s="4"/>
      <c r="J193" s="6"/>
      <c r="K193" s="6"/>
      <c r="L193" s="4"/>
      <c r="M193" s="12"/>
      <c r="N193" s="35"/>
      <c r="O193" s="4"/>
    </row>
    <row r="194" spans="1:15" x14ac:dyDescent="0.25">
      <c r="A194" s="12"/>
      <c r="B194" s="12"/>
      <c r="C194" s="12"/>
      <c r="D194" s="12"/>
      <c r="E194" s="12"/>
      <c r="F194" s="12"/>
      <c r="G194" s="4"/>
      <c r="H194" s="4"/>
      <c r="I194" s="4"/>
      <c r="J194" s="6"/>
      <c r="K194" s="6"/>
      <c r="L194" s="4"/>
      <c r="M194" s="12"/>
      <c r="N194" s="35"/>
      <c r="O194" s="4"/>
    </row>
    <row r="195" spans="1:15" x14ac:dyDescent="0.25">
      <c r="A195" s="12"/>
      <c r="B195" s="12"/>
      <c r="C195" s="12"/>
      <c r="D195" s="12"/>
      <c r="E195" s="12"/>
      <c r="F195" s="12"/>
      <c r="G195" s="4"/>
      <c r="H195" s="4"/>
      <c r="I195" s="4"/>
      <c r="J195" s="6"/>
      <c r="K195" s="6"/>
      <c r="L195" s="4"/>
      <c r="M195" s="12"/>
      <c r="N195" s="35"/>
      <c r="O195" s="4"/>
    </row>
    <row r="196" spans="1:15" x14ac:dyDescent="0.25">
      <c r="A196" s="12"/>
      <c r="B196" s="12"/>
      <c r="C196" s="12"/>
      <c r="D196" s="12"/>
      <c r="E196" s="12"/>
      <c r="F196" s="12"/>
      <c r="G196" s="4"/>
      <c r="H196" s="4"/>
      <c r="I196" s="4"/>
      <c r="J196" s="6"/>
      <c r="K196" s="6"/>
      <c r="L196" s="4"/>
      <c r="M196" s="12"/>
      <c r="N196" s="35"/>
      <c r="O196" s="4"/>
    </row>
    <row r="197" spans="1:15" x14ac:dyDescent="0.25">
      <c r="A197" s="12"/>
      <c r="B197" s="12"/>
      <c r="C197" s="12"/>
      <c r="D197" s="12"/>
      <c r="E197" s="12"/>
      <c r="F197" s="12"/>
      <c r="G197" s="4"/>
      <c r="H197" s="4"/>
      <c r="I197" s="4"/>
      <c r="J197" s="6"/>
      <c r="K197" s="6"/>
      <c r="L197" s="4"/>
      <c r="M197" s="12"/>
      <c r="N197" s="35"/>
      <c r="O197" s="4"/>
    </row>
    <row r="198" spans="1:15" x14ac:dyDescent="0.25">
      <c r="A198" s="12"/>
      <c r="B198" s="12"/>
      <c r="C198" s="12"/>
      <c r="D198" s="12"/>
      <c r="E198" s="12"/>
      <c r="F198" s="12"/>
      <c r="G198" s="4"/>
      <c r="H198" s="4"/>
      <c r="I198" s="4"/>
      <c r="J198" s="6"/>
      <c r="K198" s="6"/>
      <c r="L198" s="4"/>
      <c r="M198" s="12"/>
      <c r="N198" s="35"/>
      <c r="O198" s="4"/>
    </row>
    <row r="199" spans="1:15" x14ac:dyDescent="0.25">
      <c r="A199" s="12"/>
      <c r="B199" s="12"/>
      <c r="C199" s="12"/>
      <c r="D199" s="12"/>
      <c r="E199" s="12"/>
      <c r="F199" s="12"/>
      <c r="G199" s="4"/>
      <c r="H199" s="4"/>
      <c r="I199" s="4"/>
      <c r="J199" s="6"/>
      <c r="K199" s="6"/>
      <c r="L199" s="4"/>
      <c r="M199" s="12"/>
      <c r="N199" s="35"/>
      <c r="O199" s="4"/>
    </row>
    <row r="200" spans="1:15" x14ac:dyDescent="0.25">
      <c r="A200" s="12"/>
      <c r="B200" s="12"/>
      <c r="C200" s="12"/>
      <c r="D200" s="12"/>
      <c r="E200" s="12"/>
      <c r="F200" s="12"/>
      <c r="G200" s="4"/>
      <c r="H200" s="4"/>
      <c r="I200" s="4"/>
      <c r="J200" s="6"/>
      <c r="K200" s="6"/>
      <c r="L200" s="4"/>
      <c r="M200" s="12"/>
      <c r="N200" s="35"/>
      <c r="O200" s="4"/>
    </row>
    <row r="201" spans="1:15" x14ac:dyDescent="0.25">
      <c r="A201" s="12"/>
      <c r="B201" s="12"/>
      <c r="C201" s="12"/>
      <c r="D201" s="12"/>
      <c r="E201" s="12"/>
      <c r="F201" s="12"/>
      <c r="G201" s="4"/>
      <c r="H201" s="4"/>
      <c r="I201" s="4"/>
      <c r="J201" s="6"/>
      <c r="K201" s="6"/>
      <c r="L201" s="4"/>
      <c r="M201" s="12"/>
      <c r="N201" s="35"/>
      <c r="O201" s="4"/>
    </row>
    <row r="202" spans="1:15" x14ac:dyDescent="0.25">
      <c r="A202" s="12"/>
      <c r="B202" s="12"/>
      <c r="C202" s="12"/>
      <c r="D202" s="12"/>
      <c r="E202" s="12"/>
      <c r="F202" s="12"/>
      <c r="G202" s="4"/>
      <c r="H202" s="4"/>
      <c r="I202" s="4"/>
      <c r="J202" s="6"/>
      <c r="K202" s="6"/>
      <c r="L202" s="4"/>
      <c r="M202" s="12"/>
      <c r="N202" s="35"/>
      <c r="O202" s="4"/>
    </row>
    <row r="203" spans="1:15" x14ac:dyDescent="0.25">
      <c r="A203" s="12"/>
      <c r="B203" s="12"/>
      <c r="C203" s="12"/>
      <c r="D203" s="12"/>
      <c r="E203" s="12"/>
      <c r="F203" s="12"/>
      <c r="G203" s="4"/>
      <c r="H203" s="4"/>
      <c r="I203" s="4"/>
      <c r="J203" s="6"/>
      <c r="K203" s="6"/>
      <c r="L203" s="4"/>
      <c r="M203" s="12"/>
      <c r="N203" s="35"/>
      <c r="O203" s="4"/>
    </row>
    <row r="204" spans="1:15" x14ac:dyDescent="0.25">
      <c r="A204" s="12"/>
      <c r="B204" s="12"/>
      <c r="C204" s="12"/>
      <c r="D204" s="12"/>
      <c r="E204" s="12"/>
      <c r="F204" s="12"/>
      <c r="G204" s="4"/>
      <c r="H204" s="4"/>
      <c r="I204" s="4"/>
      <c r="J204" s="6"/>
      <c r="K204" s="6"/>
      <c r="L204" s="4"/>
      <c r="M204" s="12"/>
      <c r="N204" s="35"/>
      <c r="O204" s="4"/>
    </row>
    <row r="205" spans="1:15" x14ac:dyDescent="0.25">
      <c r="A205" s="12"/>
      <c r="B205" s="12"/>
      <c r="C205" s="12"/>
      <c r="D205" s="12"/>
      <c r="E205" s="12"/>
      <c r="F205" s="12"/>
      <c r="G205" s="4"/>
      <c r="H205" s="4"/>
      <c r="I205" s="4"/>
      <c r="J205" s="6"/>
      <c r="K205" s="6"/>
      <c r="L205" s="4"/>
      <c r="M205" s="12"/>
      <c r="N205" s="35"/>
      <c r="O205" s="4"/>
    </row>
    <row r="206" spans="1:15" x14ac:dyDescent="0.25">
      <c r="A206" s="12"/>
      <c r="B206" s="12"/>
      <c r="C206" s="12"/>
      <c r="D206" s="12"/>
      <c r="E206" s="12"/>
      <c r="F206" s="12"/>
      <c r="G206" s="4"/>
      <c r="H206" s="4"/>
      <c r="I206" s="4"/>
      <c r="J206" s="6"/>
      <c r="K206" s="6"/>
      <c r="L206" s="4"/>
      <c r="M206" s="12"/>
      <c r="N206" s="35"/>
      <c r="O206" s="4"/>
    </row>
    <row r="207" spans="1:15" x14ac:dyDescent="0.25">
      <c r="A207" s="12"/>
      <c r="B207" s="12"/>
      <c r="C207" s="12"/>
      <c r="D207" s="12"/>
      <c r="E207" s="12"/>
      <c r="F207" s="12"/>
      <c r="G207" s="4"/>
      <c r="H207" s="4"/>
      <c r="I207" s="4"/>
      <c r="J207" s="6"/>
      <c r="K207" s="6"/>
      <c r="L207" s="4"/>
      <c r="M207" s="12"/>
      <c r="N207" s="35"/>
      <c r="O207" s="4"/>
    </row>
    <row r="208" spans="1:15" x14ac:dyDescent="0.25">
      <c r="A208" s="12"/>
      <c r="B208" s="12"/>
      <c r="C208" s="12"/>
      <c r="D208" s="12"/>
      <c r="E208" s="12"/>
      <c r="F208" s="12"/>
      <c r="G208" s="4"/>
      <c r="H208" s="4"/>
      <c r="I208" s="4"/>
      <c r="J208" s="6"/>
      <c r="K208" s="6"/>
      <c r="L208" s="4"/>
      <c r="M208" s="12"/>
      <c r="N208" s="35"/>
      <c r="O208" s="4"/>
    </row>
    <row r="209" spans="1:15" x14ac:dyDescent="0.25">
      <c r="A209" s="12"/>
      <c r="B209" s="12"/>
      <c r="C209" s="12"/>
      <c r="D209" s="12"/>
      <c r="E209" s="12"/>
      <c r="F209" s="12"/>
      <c r="G209" s="4"/>
      <c r="H209" s="4"/>
      <c r="I209" s="4"/>
      <c r="J209" s="6"/>
      <c r="K209" s="6"/>
      <c r="L209" s="4"/>
      <c r="M209" s="12"/>
      <c r="N209" s="35"/>
      <c r="O209" s="4"/>
    </row>
    <row r="210" spans="1:15" x14ac:dyDescent="0.25">
      <c r="A210" s="12"/>
      <c r="B210" s="12"/>
      <c r="C210" s="12"/>
      <c r="D210" s="12"/>
      <c r="E210" s="12"/>
      <c r="F210" s="12"/>
      <c r="G210" s="4"/>
      <c r="H210" s="4"/>
      <c r="I210" s="4"/>
      <c r="J210" s="6"/>
      <c r="K210" s="6"/>
      <c r="L210" s="4"/>
      <c r="M210" s="12"/>
      <c r="N210" s="35"/>
      <c r="O210" s="4"/>
    </row>
    <row r="211" spans="1:15" x14ac:dyDescent="0.25">
      <c r="A211" s="12"/>
      <c r="B211" s="12"/>
      <c r="C211" s="12"/>
      <c r="D211" s="12"/>
      <c r="E211" s="12"/>
      <c r="F211" s="12"/>
      <c r="G211" s="4"/>
      <c r="H211" s="4"/>
      <c r="I211" s="4"/>
      <c r="J211" s="6"/>
      <c r="K211" s="6"/>
      <c r="L211" s="4"/>
      <c r="M211" s="12"/>
      <c r="N211" s="35"/>
      <c r="O211" s="4"/>
    </row>
    <row r="212" spans="1:15" x14ac:dyDescent="0.25">
      <c r="A212" s="12"/>
      <c r="B212" s="12"/>
      <c r="C212" s="12"/>
      <c r="D212" s="12"/>
      <c r="E212" s="12"/>
      <c r="F212" s="12"/>
      <c r="G212" s="4"/>
      <c r="H212" s="4"/>
      <c r="I212" s="4"/>
      <c r="J212" s="6"/>
      <c r="K212" s="6"/>
      <c r="L212" s="4"/>
      <c r="M212" s="12"/>
      <c r="N212" s="35"/>
      <c r="O212" s="4"/>
    </row>
    <row r="213" spans="1:15" x14ac:dyDescent="0.25">
      <c r="A213" s="12"/>
      <c r="B213" s="12"/>
      <c r="C213" s="12"/>
      <c r="D213" s="12"/>
      <c r="E213" s="12"/>
      <c r="F213" s="12"/>
      <c r="G213" s="4"/>
      <c r="H213" s="4"/>
      <c r="I213" s="4"/>
      <c r="J213" s="6"/>
      <c r="K213" s="6"/>
      <c r="L213" s="4"/>
      <c r="M213" s="12"/>
      <c r="N213" s="35"/>
      <c r="O213" s="4"/>
    </row>
    <row r="214" spans="1:15" x14ac:dyDescent="0.25">
      <c r="A214" s="12"/>
      <c r="B214" s="12"/>
      <c r="C214" s="12"/>
      <c r="D214" s="12"/>
      <c r="E214" s="12"/>
      <c r="F214" s="12"/>
      <c r="G214" s="4"/>
      <c r="H214" s="4"/>
      <c r="I214" s="4"/>
      <c r="J214" s="6"/>
      <c r="K214" s="6"/>
      <c r="L214" s="4"/>
      <c r="M214" s="12"/>
      <c r="N214" s="35"/>
      <c r="O214" s="4"/>
    </row>
    <row r="215" spans="1:15" x14ac:dyDescent="0.25">
      <c r="A215" s="12"/>
      <c r="B215" s="12"/>
      <c r="C215" s="12"/>
      <c r="D215" s="12"/>
      <c r="E215" s="12"/>
      <c r="F215" s="12"/>
      <c r="G215" s="4"/>
      <c r="H215" s="4"/>
      <c r="I215" s="4"/>
      <c r="J215" s="6"/>
      <c r="K215" s="6"/>
      <c r="L215" s="4"/>
      <c r="M215" s="12"/>
      <c r="N215" s="35"/>
      <c r="O215" s="4"/>
    </row>
    <row r="216" spans="1:15" x14ac:dyDescent="0.25">
      <c r="A216" s="12"/>
      <c r="B216" s="12"/>
      <c r="C216" s="12"/>
      <c r="D216" s="12"/>
      <c r="E216" s="12"/>
      <c r="F216" s="12"/>
      <c r="G216" s="4"/>
      <c r="H216" s="4"/>
      <c r="I216" s="4"/>
      <c r="J216" s="6"/>
      <c r="K216" s="6"/>
      <c r="L216" s="4"/>
      <c r="M216" s="12"/>
      <c r="N216" s="35"/>
      <c r="O216" s="4"/>
    </row>
    <row r="217" spans="1:15" x14ac:dyDescent="0.25">
      <c r="A217" s="12"/>
      <c r="B217" s="12"/>
      <c r="C217" s="12"/>
      <c r="D217" s="12"/>
      <c r="E217" s="12"/>
      <c r="F217" s="12"/>
      <c r="G217" s="4"/>
      <c r="H217" s="4"/>
      <c r="I217" s="4"/>
      <c r="J217" s="6"/>
      <c r="K217" s="6"/>
      <c r="L217" s="4"/>
      <c r="M217" s="12"/>
      <c r="N217" s="35"/>
      <c r="O217" s="4"/>
    </row>
    <row r="218" spans="1:15" x14ac:dyDescent="0.25">
      <c r="A218" s="12"/>
      <c r="B218" s="12"/>
      <c r="C218" s="12"/>
      <c r="D218" s="12"/>
      <c r="E218" s="12"/>
      <c r="F218" s="12"/>
      <c r="G218" s="4"/>
      <c r="H218" s="4"/>
      <c r="I218" s="4"/>
      <c r="J218" s="6"/>
      <c r="K218" s="6"/>
      <c r="L218" s="4"/>
      <c r="M218" s="12"/>
      <c r="N218" s="35"/>
      <c r="O218" s="4"/>
    </row>
    <row r="219" spans="1:15" x14ac:dyDescent="0.25">
      <c r="A219" s="12"/>
      <c r="B219" s="12"/>
      <c r="C219" s="12"/>
      <c r="D219" s="12"/>
      <c r="E219" s="12"/>
      <c r="F219" s="12"/>
      <c r="G219" s="4"/>
      <c r="H219" s="4"/>
      <c r="I219" s="4"/>
      <c r="J219" s="6"/>
      <c r="K219" s="6"/>
      <c r="L219" s="4"/>
      <c r="M219" s="12"/>
      <c r="N219" s="35"/>
      <c r="O219" s="4"/>
    </row>
    <row r="220" spans="1:15" x14ac:dyDescent="0.25">
      <c r="A220" s="12"/>
      <c r="B220" s="12"/>
      <c r="C220" s="12"/>
      <c r="D220" s="12"/>
      <c r="E220" s="12"/>
      <c r="F220" s="12"/>
      <c r="G220" s="4"/>
      <c r="H220" s="4"/>
      <c r="I220" s="4"/>
      <c r="J220" s="6"/>
      <c r="K220" s="6"/>
      <c r="L220" s="4"/>
      <c r="M220" s="12"/>
      <c r="N220" s="35"/>
      <c r="O220" s="4"/>
    </row>
    <row r="221" spans="1:15" x14ac:dyDescent="0.25">
      <c r="M221" s="8"/>
      <c r="N221" s="39"/>
      <c r="O221" s="4"/>
    </row>
    <row r="222" spans="1:15" x14ac:dyDescent="0.25">
      <c r="M222" s="8"/>
      <c r="N222" s="39"/>
      <c r="O222" s="4"/>
    </row>
    <row r="223" spans="1:15" x14ac:dyDescent="0.25">
      <c r="M223" s="8"/>
      <c r="N223" s="39"/>
      <c r="O223" s="4"/>
    </row>
    <row r="224" spans="1:15" x14ac:dyDescent="0.25">
      <c r="M224" s="8"/>
      <c r="N224" s="39"/>
      <c r="O224" s="4"/>
    </row>
    <row r="225" spans="13:15" x14ac:dyDescent="0.25">
      <c r="M225" s="8"/>
      <c r="N225" s="39"/>
      <c r="O225" s="4"/>
    </row>
    <row r="226" spans="13:15" x14ac:dyDescent="0.25">
      <c r="M226" s="8"/>
      <c r="N226" s="39"/>
      <c r="O226" s="4"/>
    </row>
    <row r="227" spans="13:15" x14ac:dyDescent="0.25">
      <c r="M227" s="8"/>
      <c r="N227" s="39"/>
      <c r="O227" s="4"/>
    </row>
    <row r="228" spans="13:15" x14ac:dyDescent="0.25">
      <c r="M228" s="8"/>
      <c r="N228" s="39"/>
      <c r="O228" s="4"/>
    </row>
    <row r="229" spans="13:15" x14ac:dyDescent="0.25">
      <c r="M229" s="8"/>
      <c r="N229" s="39"/>
      <c r="O229" s="4"/>
    </row>
    <row r="230" spans="13:15" x14ac:dyDescent="0.25">
      <c r="M230" s="8"/>
      <c r="N230" s="39"/>
      <c r="O230" s="4"/>
    </row>
    <row r="231" spans="13:15" x14ac:dyDescent="0.25">
      <c r="M231" s="8"/>
      <c r="N231" s="39"/>
      <c r="O231" s="4"/>
    </row>
    <row r="232" spans="13:15" x14ac:dyDescent="0.25">
      <c r="M232" s="8"/>
      <c r="N232" s="39"/>
      <c r="O232" s="4"/>
    </row>
    <row r="233" spans="13:15" x14ac:dyDescent="0.25">
      <c r="M233" s="8"/>
      <c r="N233" s="39"/>
      <c r="O233" s="4"/>
    </row>
    <row r="234" spans="13:15" x14ac:dyDescent="0.25">
      <c r="M234" s="8"/>
      <c r="N234" s="39"/>
      <c r="O234" s="4"/>
    </row>
    <row r="235" spans="13:15" x14ac:dyDescent="0.25">
      <c r="M235" s="8"/>
      <c r="N235" s="39"/>
      <c r="O235" s="4"/>
    </row>
    <row r="236" spans="13:15" x14ac:dyDescent="0.25">
      <c r="M236" s="8"/>
      <c r="N236" s="39"/>
      <c r="O236" s="4"/>
    </row>
    <row r="237" spans="13:15" x14ac:dyDescent="0.25">
      <c r="M237" s="8"/>
      <c r="N237" s="39"/>
      <c r="O237" s="4"/>
    </row>
    <row r="238" spans="13:15" x14ac:dyDescent="0.25">
      <c r="O238" s="4"/>
    </row>
    <row r="239" spans="13:15" x14ac:dyDescent="0.25">
      <c r="O239" s="4"/>
    </row>
    <row r="240" spans="13:15" x14ac:dyDescent="0.25">
      <c r="O240" s="4"/>
    </row>
    <row r="241" spans="15:15" x14ac:dyDescent="0.25">
      <c r="O241" s="4"/>
    </row>
    <row r="242" spans="15:15" x14ac:dyDescent="0.25">
      <c r="O242" s="4"/>
    </row>
    <row r="243" spans="15:15" x14ac:dyDescent="0.25">
      <c r="O243" s="4"/>
    </row>
    <row r="244" spans="15:15" x14ac:dyDescent="0.25">
      <c r="O244" s="4"/>
    </row>
    <row r="245" spans="15:15" x14ac:dyDescent="0.25">
      <c r="O245" s="4"/>
    </row>
    <row r="246" spans="15:15" x14ac:dyDescent="0.25">
      <c r="O246" s="4"/>
    </row>
    <row r="247" spans="15:15" x14ac:dyDescent="0.25">
      <c r="O247" s="4"/>
    </row>
    <row r="248" spans="15:15" x14ac:dyDescent="0.25">
      <c r="O248" s="4"/>
    </row>
    <row r="249" spans="15:15" x14ac:dyDescent="0.25">
      <c r="O249" s="4"/>
    </row>
    <row r="250" spans="15:15" x14ac:dyDescent="0.25">
      <c r="O250" s="4"/>
    </row>
    <row r="251" spans="15:15" x14ac:dyDescent="0.25">
      <c r="O251" s="4"/>
    </row>
    <row r="252" spans="15:15" x14ac:dyDescent="0.25">
      <c r="O252" s="4"/>
    </row>
    <row r="253" spans="15:15" x14ac:dyDescent="0.25">
      <c r="O253" s="4"/>
    </row>
    <row r="254" spans="15:15" x14ac:dyDescent="0.25">
      <c r="O254" s="4"/>
    </row>
    <row r="255" spans="15:15" x14ac:dyDescent="0.25">
      <c r="O255" s="4"/>
    </row>
    <row r="256" spans="15:15" x14ac:dyDescent="0.25">
      <c r="O256" s="4"/>
    </row>
    <row r="257" spans="15:15" x14ac:dyDescent="0.25">
      <c r="O257" s="4"/>
    </row>
    <row r="258" spans="15:15" x14ac:dyDescent="0.25">
      <c r="O258" s="4"/>
    </row>
    <row r="259" spans="15:15" x14ac:dyDescent="0.25">
      <c r="O259" s="4"/>
    </row>
    <row r="260" spans="15:15" x14ac:dyDescent="0.25">
      <c r="O260" s="4"/>
    </row>
    <row r="261" spans="15:15" x14ac:dyDescent="0.25">
      <c r="O261" s="4"/>
    </row>
    <row r="262" spans="15:15" x14ac:dyDescent="0.25">
      <c r="O262" s="4"/>
    </row>
    <row r="263" spans="15:15" x14ac:dyDescent="0.25">
      <c r="O263" s="4"/>
    </row>
    <row r="264" spans="15:15" x14ac:dyDescent="0.25">
      <c r="O264" s="4"/>
    </row>
    <row r="265" spans="15:15" x14ac:dyDescent="0.25">
      <c r="O265" s="4"/>
    </row>
    <row r="266" spans="15:15" x14ac:dyDescent="0.25">
      <c r="O266" s="4"/>
    </row>
    <row r="267" spans="15:15" x14ac:dyDescent="0.25">
      <c r="O267" s="4"/>
    </row>
    <row r="268" spans="15:15" x14ac:dyDescent="0.25">
      <c r="O268" s="4"/>
    </row>
    <row r="269" spans="15:15" x14ac:dyDescent="0.25">
      <c r="O269" s="4"/>
    </row>
    <row r="270" spans="15:15" x14ac:dyDescent="0.25">
      <c r="O270" s="4"/>
    </row>
    <row r="271" spans="15:15" x14ac:dyDescent="0.25">
      <c r="O271" s="4"/>
    </row>
    <row r="272" spans="15:15" x14ac:dyDescent="0.25">
      <c r="O272" s="4"/>
    </row>
    <row r="273" spans="15:15" x14ac:dyDescent="0.25">
      <c r="O273" s="4"/>
    </row>
    <row r="274" spans="15:15" x14ac:dyDescent="0.25">
      <c r="O274" s="4"/>
    </row>
    <row r="275" spans="15:15" x14ac:dyDescent="0.25">
      <c r="O275" s="4"/>
    </row>
    <row r="276" spans="15:15" x14ac:dyDescent="0.25">
      <c r="O276" s="4"/>
    </row>
    <row r="277" spans="15:15" x14ac:dyDescent="0.25">
      <c r="O277" s="4"/>
    </row>
    <row r="278" spans="15:15" x14ac:dyDescent="0.25">
      <c r="O278" s="4"/>
    </row>
    <row r="279" spans="15:15" x14ac:dyDescent="0.25">
      <c r="O279" s="4"/>
    </row>
    <row r="280" spans="15:15" x14ac:dyDescent="0.25">
      <c r="O280" s="4"/>
    </row>
    <row r="281" spans="15:15" x14ac:dyDescent="0.25">
      <c r="O281" s="4"/>
    </row>
    <row r="282" spans="15:15" x14ac:dyDescent="0.25">
      <c r="O282" s="4"/>
    </row>
    <row r="283" spans="15:15" x14ac:dyDescent="0.25">
      <c r="O283" s="4"/>
    </row>
    <row r="284" spans="15:15" x14ac:dyDescent="0.25">
      <c r="O284" s="4"/>
    </row>
    <row r="285" spans="15:15" x14ac:dyDescent="0.25">
      <c r="O285" s="4"/>
    </row>
    <row r="286" spans="15:15" x14ac:dyDescent="0.25">
      <c r="O286" s="4"/>
    </row>
    <row r="287" spans="15:15" x14ac:dyDescent="0.25">
      <c r="O287" s="4"/>
    </row>
    <row r="288" spans="15:15" x14ac:dyDescent="0.25">
      <c r="O288" s="4"/>
    </row>
    <row r="289" spans="15:15" x14ac:dyDescent="0.25">
      <c r="O289" s="4"/>
    </row>
    <row r="290" spans="15:15" x14ac:dyDescent="0.25">
      <c r="O290" s="4"/>
    </row>
    <row r="291" spans="15:15" x14ac:dyDescent="0.25">
      <c r="O291" s="4"/>
    </row>
    <row r="292" spans="15:15" x14ac:dyDescent="0.25">
      <c r="O292" s="4"/>
    </row>
    <row r="293" spans="15:15" x14ac:dyDescent="0.25">
      <c r="O293" s="4"/>
    </row>
    <row r="294" spans="15:15" x14ac:dyDescent="0.25">
      <c r="O294" s="4"/>
    </row>
    <row r="295" spans="15:15" x14ac:dyDescent="0.25">
      <c r="O295" s="4"/>
    </row>
    <row r="296" spans="15:15" x14ac:dyDescent="0.25">
      <c r="O296" s="4"/>
    </row>
    <row r="297" spans="15:15" x14ac:dyDescent="0.25">
      <c r="O297" s="4"/>
    </row>
    <row r="298" spans="15:15" x14ac:dyDescent="0.25">
      <c r="O298" s="4"/>
    </row>
    <row r="299" spans="15:15" x14ac:dyDescent="0.25">
      <c r="O299" s="4"/>
    </row>
    <row r="300" spans="15:15" x14ac:dyDescent="0.25">
      <c r="O300" s="4"/>
    </row>
    <row r="301" spans="15:15" x14ac:dyDescent="0.25">
      <c r="O301" s="4"/>
    </row>
    <row r="302" spans="15:15" x14ac:dyDescent="0.25">
      <c r="O302" s="4"/>
    </row>
    <row r="303" spans="15:15" x14ac:dyDescent="0.25">
      <c r="O303" s="4"/>
    </row>
    <row r="304" spans="15:15" x14ac:dyDescent="0.25">
      <c r="O304" s="4"/>
    </row>
    <row r="305" spans="15:15" x14ac:dyDescent="0.25">
      <c r="O305" s="4"/>
    </row>
    <row r="306" spans="15:15" x14ac:dyDescent="0.25">
      <c r="O306" s="4"/>
    </row>
    <row r="307" spans="15:15" x14ac:dyDescent="0.25">
      <c r="O307" s="4"/>
    </row>
    <row r="308" spans="15:15" x14ac:dyDescent="0.25">
      <c r="O308" s="4"/>
    </row>
    <row r="309" spans="15:15" x14ac:dyDescent="0.25">
      <c r="O309" s="4"/>
    </row>
    <row r="310" spans="15:15" x14ac:dyDescent="0.25">
      <c r="O310" s="4"/>
    </row>
    <row r="311" spans="15:15" x14ac:dyDescent="0.25">
      <c r="O311" s="4"/>
    </row>
    <row r="312" spans="15:15" x14ac:dyDescent="0.25">
      <c r="O312" s="4"/>
    </row>
    <row r="313" spans="15:15" x14ac:dyDescent="0.25">
      <c r="O313" s="4"/>
    </row>
    <row r="314" spans="15:15" x14ac:dyDescent="0.25">
      <c r="O314" s="4"/>
    </row>
    <row r="315" spans="15:15" x14ac:dyDescent="0.25">
      <c r="O315" s="4"/>
    </row>
    <row r="316" spans="15:15" x14ac:dyDescent="0.25">
      <c r="O316" s="4"/>
    </row>
    <row r="317" spans="15:15" x14ac:dyDescent="0.25">
      <c r="O317" s="4"/>
    </row>
    <row r="318" spans="15:15" x14ac:dyDescent="0.25">
      <c r="O318" s="4"/>
    </row>
    <row r="319" spans="15:15" x14ac:dyDescent="0.25">
      <c r="O319" s="4"/>
    </row>
    <row r="320" spans="15:15" x14ac:dyDescent="0.25">
      <c r="O320" s="4"/>
    </row>
    <row r="321" spans="15:15" x14ac:dyDescent="0.25">
      <c r="O321" s="4"/>
    </row>
    <row r="322" spans="15:15" x14ac:dyDescent="0.25">
      <c r="O322" s="4"/>
    </row>
    <row r="323" spans="15:15" x14ac:dyDescent="0.25">
      <c r="O323" s="4"/>
    </row>
    <row r="324" spans="15:15" x14ac:dyDescent="0.25">
      <c r="O324" s="4"/>
    </row>
    <row r="325" spans="15:15" x14ac:dyDescent="0.25">
      <c r="O325" s="4"/>
    </row>
    <row r="326" spans="15:15" x14ac:dyDescent="0.25">
      <c r="O326" s="4"/>
    </row>
    <row r="327" spans="15:15" x14ac:dyDescent="0.25">
      <c r="O327" s="4"/>
    </row>
    <row r="328" spans="15:15" x14ac:dyDescent="0.25">
      <c r="O328" s="4"/>
    </row>
    <row r="329" spans="15:15" x14ac:dyDescent="0.25">
      <c r="O329" s="4"/>
    </row>
    <row r="330" spans="15:15" x14ac:dyDescent="0.25">
      <c r="O330" s="4"/>
    </row>
    <row r="331" spans="15:15" x14ac:dyDescent="0.25">
      <c r="O331" s="4"/>
    </row>
    <row r="332" spans="15:15" x14ac:dyDescent="0.25">
      <c r="O332" s="4"/>
    </row>
    <row r="333" spans="15:15" x14ac:dyDescent="0.25">
      <c r="O333" s="4"/>
    </row>
    <row r="334" spans="15:15" x14ac:dyDescent="0.25">
      <c r="O334" s="4"/>
    </row>
    <row r="335" spans="15:15" x14ac:dyDescent="0.25">
      <c r="O335" s="4"/>
    </row>
    <row r="336" spans="15:15" x14ac:dyDescent="0.25">
      <c r="O336" s="4"/>
    </row>
    <row r="337" spans="15:15" x14ac:dyDescent="0.25">
      <c r="O337" s="4"/>
    </row>
    <row r="338" spans="15:15" x14ac:dyDescent="0.25">
      <c r="O338" s="4"/>
    </row>
    <row r="339" spans="15:15" x14ac:dyDescent="0.25">
      <c r="O339" s="4"/>
    </row>
    <row r="340" spans="15:15" x14ac:dyDescent="0.25">
      <c r="O340" s="4"/>
    </row>
    <row r="341" spans="15:15" x14ac:dyDescent="0.25">
      <c r="O341" s="4"/>
    </row>
    <row r="342" spans="15:15" x14ac:dyDescent="0.25">
      <c r="O342" s="4"/>
    </row>
    <row r="343" spans="15:15" x14ac:dyDescent="0.25">
      <c r="O343" s="4"/>
    </row>
    <row r="344" spans="15:15" x14ac:dyDescent="0.25">
      <c r="O344" s="4"/>
    </row>
    <row r="345" spans="15:15" x14ac:dyDescent="0.25">
      <c r="O345" s="4"/>
    </row>
    <row r="346" spans="15:15" x14ac:dyDescent="0.25">
      <c r="O346" s="4"/>
    </row>
    <row r="347" spans="15:15" x14ac:dyDescent="0.25">
      <c r="O347" s="4"/>
    </row>
    <row r="348" spans="15:15" x14ac:dyDescent="0.25">
      <c r="O348" s="4"/>
    </row>
    <row r="349" spans="15:15" x14ac:dyDescent="0.25">
      <c r="O349" s="4"/>
    </row>
    <row r="350" spans="15:15" x14ac:dyDescent="0.25">
      <c r="O350" s="4"/>
    </row>
    <row r="351" spans="15:15" x14ac:dyDescent="0.25">
      <c r="O351" s="4"/>
    </row>
    <row r="352" spans="15:15" x14ac:dyDescent="0.25">
      <c r="O352" s="4"/>
    </row>
    <row r="353" spans="15:15" x14ac:dyDescent="0.25">
      <c r="O353" s="4"/>
    </row>
    <row r="354" spans="15:15" x14ac:dyDescent="0.25">
      <c r="O354" s="4"/>
    </row>
    <row r="355" spans="15:15" x14ac:dyDescent="0.25">
      <c r="O355" s="4"/>
    </row>
    <row r="356" spans="15:15" x14ac:dyDescent="0.25">
      <c r="O356" s="4"/>
    </row>
    <row r="357" spans="15:15" x14ac:dyDescent="0.25">
      <c r="O357" s="4"/>
    </row>
    <row r="358" spans="15:15" x14ac:dyDescent="0.25">
      <c r="O358" s="4"/>
    </row>
    <row r="359" spans="15:15" x14ac:dyDescent="0.25">
      <c r="O359" s="4"/>
    </row>
    <row r="360" spans="15:15" x14ac:dyDescent="0.25">
      <c r="O360" s="4"/>
    </row>
    <row r="361" spans="15:15" x14ac:dyDescent="0.25">
      <c r="O361" s="4"/>
    </row>
    <row r="362" spans="15:15" x14ac:dyDescent="0.25">
      <c r="O362" s="4"/>
    </row>
    <row r="363" spans="15:15" x14ac:dyDescent="0.25">
      <c r="O363" s="4"/>
    </row>
    <row r="364" spans="15:15" x14ac:dyDescent="0.25">
      <c r="O364" s="4"/>
    </row>
    <row r="365" spans="15:15" x14ac:dyDescent="0.25">
      <c r="O365" s="4"/>
    </row>
    <row r="366" spans="15:15" x14ac:dyDescent="0.25">
      <c r="O366" s="4"/>
    </row>
    <row r="367" spans="15:15" x14ac:dyDescent="0.25">
      <c r="O367" s="4"/>
    </row>
    <row r="368" spans="15:15" x14ac:dyDescent="0.25">
      <c r="O368" s="4"/>
    </row>
    <row r="369" spans="15:15" x14ac:dyDescent="0.25">
      <c r="O369" s="4"/>
    </row>
    <row r="370" spans="15:15" x14ac:dyDescent="0.25">
      <c r="O370" s="4"/>
    </row>
    <row r="371" spans="15:15" x14ac:dyDescent="0.25">
      <c r="O371" s="4"/>
    </row>
    <row r="372" spans="15:15" x14ac:dyDescent="0.25">
      <c r="O372" s="4"/>
    </row>
    <row r="373" spans="15:15" x14ac:dyDescent="0.25">
      <c r="O373" s="4"/>
    </row>
    <row r="374" spans="15:15" x14ac:dyDescent="0.25">
      <c r="O374" s="4"/>
    </row>
    <row r="375" spans="15:15" x14ac:dyDescent="0.25">
      <c r="O375" s="4"/>
    </row>
    <row r="376" spans="15:15" x14ac:dyDescent="0.25">
      <c r="O376" s="4"/>
    </row>
    <row r="377" spans="15:15" x14ac:dyDescent="0.25">
      <c r="O377" s="4"/>
    </row>
    <row r="378" spans="15:15" x14ac:dyDescent="0.25">
      <c r="O378" s="4"/>
    </row>
    <row r="379" spans="15:15" x14ac:dyDescent="0.25">
      <c r="O379" s="4"/>
    </row>
    <row r="380" spans="15:15" x14ac:dyDescent="0.25">
      <c r="O380" s="4"/>
    </row>
    <row r="381" spans="15:15" x14ac:dyDescent="0.25">
      <c r="O381" s="4"/>
    </row>
    <row r="382" spans="15:15" x14ac:dyDescent="0.25">
      <c r="O382" s="4"/>
    </row>
    <row r="383" spans="15:15" x14ac:dyDescent="0.25">
      <c r="O383" s="4"/>
    </row>
    <row r="384" spans="15:15" x14ac:dyDescent="0.25">
      <c r="O384" s="4"/>
    </row>
    <row r="385" spans="15:15" x14ac:dyDescent="0.25">
      <c r="O385" s="4"/>
    </row>
    <row r="386" spans="15:15" x14ac:dyDescent="0.25">
      <c r="O386" s="4"/>
    </row>
    <row r="387" spans="15:15" x14ac:dyDescent="0.25">
      <c r="O387" s="4"/>
    </row>
    <row r="388" spans="15:15" x14ac:dyDescent="0.25">
      <c r="O388" s="4"/>
    </row>
    <row r="389" spans="15:15" x14ac:dyDescent="0.25">
      <c r="O389" s="4"/>
    </row>
    <row r="390" spans="15:15" x14ac:dyDescent="0.25">
      <c r="O390" s="4"/>
    </row>
    <row r="391" spans="15:15" x14ac:dyDescent="0.25">
      <c r="O391" s="4"/>
    </row>
    <row r="392" spans="15:15" x14ac:dyDescent="0.25">
      <c r="O392" s="4"/>
    </row>
    <row r="393" spans="15:15" x14ac:dyDescent="0.25">
      <c r="O393" s="4"/>
    </row>
    <row r="394" spans="15:15" x14ac:dyDescent="0.25">
      <c r="O394" s="4"/>
    </row>
    <row r="395" spans="15:15" x14ac:dyDescent="0.25">
      <c r="O395" s="4"/>
    </row>
    <row r="396" spans="15:15" x14ac:dyDescent="0.25">
      <c r="O396" s="4"/>
    </row>
    <row r="397" spans="15:15" x14ac:dyDescent="0.25">
      <c r="O397" s="4"/>
    </row>
    <row r="398" spans="15:15" x14ac:dyDescent="0.25">
      <c r="O398" s="4"/>
    </row>
    <row r="399" spans="15:15" x14ac:dyDescent="0.25">
      <c r="O399" s="4"/>
    </row>
    <row r="400" spans="15:15" x14ac:dyDescent="0.25">
      <c r="O400" s="4"/>
    </row>
    <row r="401" spans="15:15" x14ac:dyDescent="0.25">
      <c r="O401" s="4"/>
    </row>
    <row r="402" spans="15:15" x14ac:dyDescent="0.25">
      <c r="O402" s="4"/>
    </row>
    <row r="403" spans="15:15" x14ac:dyDescent="0.25">
      <c r="O403" s="4"/>
    </row>
    <row r="404" spans="15:15" x14ac:dyDescent="0.25">
      <c r="O404" s="4"/>
    </row>
    <row r="405" spans="15:15" x14ac:dyDescent="0.25">
      <c r="O405" s="4"/>
    </row>
    <row r="406" spans="15:15" x14ac:dyDescent="0.25">
      <c r="O406" s="4"/>
    </row>
    <row r="407" spans="15:15" x14ac:dyDescent="0.25">
      <c r="O407" s="4"/>
    </row>
    <row r="408" spans="15:15" x14ac:dyDescent="0.25">
      <c r="O408" s="4"/>
    </row>
    <row r="409" spans="15:15" x14ac:dyDescent="0.25">
      <c r="O409" s="4"/>
    </row>
    <row r="410" spans="15:15" x14ac:dyDescent="0.25">
      <c r="O410" s="4"/>
    </row>
    <row r="411" spans="15:15" x14ac:dyDescent="0.25">
      <c r="O411" s="4"/>
    </row>
    <row r="412" spans="15:15" x14ac:dyDescent="0.25">
      <c r="O412" s="4"/>
    </row>
    <row r="413" spans="15:15" x14ac:dyDescent="0.25">
      <c r="O413" s="4"/>
    </row>
    <row r="414" spans="15:15" x14ac:dyDescent="0.25">
      <c r="O414" s="4"/>
    </row>
    <row r="415" spans="15:15" x14ac:dyDescent="0.25">
      <c r="O415" s="4"/>
    </row>
    <row r="416" spans="15:15" x14ac:dyDescent="0.25">
      <c r="O416" s="4"/>
    </row>
    <row r="417" spans="15:15" x14ac:dyDescent="0.25">
      <c r="O417" s="4"/>
    </row>
    <row r="418" spans="15:15" x14ac:dyDescent="0.25">
      <c r="O418" s="4"/>
    </row>
    <row r="419" spans="15:15" x14ac:dyDescent="0.25">
      <c r="O419" s="4"/>
    </row>
    <row r="420" spans="15:15" x14ac:dyDescent="0.25">
      <c r="O420" s="4"/>
    </row>
    <row r="421" spans="15:15" x14ac:dyDescent="0.25">
      <c r="O421" s="4"/>
    </row>
    <row r="422" spans="15:15" x14ac:dyDescent="0.25">
      <c r="O422" s="4"/>
    </row>
    <row r="423" spans="15:15" x14ac:dyDescent="0.25">
      <c r="O423" s="4"/>
    </row>
    <row r="424" spans="15:15" x14ac:dyDescent="0.25">
      <c r="O424" s="4"/>
    </row>
    <row r="425" spans="15:15" x14ac:dyDescent="0.25">
      <c r="O425" s="4"/>
    </row>
    <row r="426" spans="15:15" x14ac:dyDescent="0.25">
      <c r="O426" s="4"/>
    </row>
    <row r="427" spans="15:15" x14ac:dyDescent="0.25">
      <c r="O427" s="4"/>
    </row>
    <row r="428" spans="15:15" x14ac:dyDescent="0.25">
      <c r="O428" s="4"/>
    </row>
    <row r="429" spans="15:15" x14ac:dyDescent="0.25">
      <c r="O429" s="4"/>
    </row>
    <row r="430" spans="15:15" x14ac:dyDescent="0.25">
      <c r="O430" s="4"/>
    </row>
    <row r="431" spans="15:15" x14ac:dyDescent="0.25">
      <c r="O431" s="4"/>
    </row>
    <row r="432" spans="15:15" x14ac:dyDescent="0.25">
      <c r="O432" s="4"/>
    </row>
    <row r="433" spans="15:15" x14ac:dyDescent="0.25">
      <c r="O433" s="4"/>
    </row>
    <row r="434" spans="15:15" x14ac:dyDescent="0.25">
      <c r="O434" s="4"/>
    </row>
    <row r="435" spans="15:15" x14ac:dyDescent="0.25">
      <c r="O435" s="4"/>
    </row>
    <row r="436" spans="15:15" x14ac:dyDescent="0.25">
      <c r="O436" s="4"/>
    </row>
    <row r="437" spans="15:15" x14ac:dyDescent="0.25">
      <c r="O437" s="4"/>
    </row>
    <row r="438" spans="15:15" x14ac:dyDescent="0.25">
      <c r="O438" s="4"/>
    </row>
    <row r="439" spans="15:15" x14ac:dyDescent="0.25">
      <c r="O439" s="4"/>
    </row>
    <row r="440" spans="15:15" x14ac:dyDescent="0.25">
      <c r="O440" s="4"/>
    </row>
    <row r="441" spans="15:15" x14ac:dyDescent="0.25">
      <c r="O441" s="4"/>
    </row>
    <row r="442" spans="15:15" x14ac:dyDescent="0.25">
      <c r="O442" s="4"/>
    </row>
    <row r="443" spans="15:15" x14ac:dyDescent="0.25">
      <c r="O443" s="4"/>
    </row>
    <row r="444" spans="15:15" x14ac:dyDescent="0.25">
      <c r="O444" s="4"/>
    </row>
    <row r="445" spans="15:15" x14ac:dyDescent="0.25">
      <c r="O445" s="4"/>
    </row>
    <row r="446" spans="15:15" x14ac:dyDescent="0.25">
      <c r="O446" s="4"/>
    </row>
    <row r="447" spans="15:15" x14ac:dyDescent="0.25">
      <c r="O447" s="4"/>
    </row>
    <row r="448" spans="15:15" x14ac:dyDescent="0.25">
      <c r="O448" s="4"/>
    </row>
    <row r="449" spans="15:15" x14ac:dyDescent="0.25">
      <c r="O449" s="4"/>
    </row>
    <row r="450" spans="15:15" x14ac:dyDescent="0.25">
      <c r="O450" s="4"/>
    </row>
    <row r="451" spans="15:15" x14ac:dyDescent="0.25">
      <c r="O451" s="4"/>
    </row>
    <row r="452" spans="15:15" x14ac:dyDescent="0.25">
      <c r="O452" s="4"/>
    </row>
    <row r="453" spans="15:15" x14ac:dyDescent="0.25">
      <c r="O453" s="4"/>
    </row>
    <row r="454" spans="15:15" x14ac:dyDescent="0.25">
      <c r="O454" s="4"/>
    </row>
    <row r="455" spans="15:15" x14ac:dyDescent="0.25">
      <c r="O455" s="4"/>
    </row>
    <row r="456" spans="15:15" x14ac:dyDescent="0.25">
      <c r="O456" s="4"/>
    </row>
    <row r="457" spans="15:15" x14ac:dyDescent="0.25">
      <c r="O457" s="4"/>
    </row>
    <row r="458" spans="15:15" x14ac:dyDescent="0.25">
      <c r="O458" s="4"/>
    </row>
    <row r="459" spans="15:15" x14ac:dyDescent="0.25">
      <c r="O459" s="4"/>
    </row>
    <row r="460" spans="15:15" x14ac:dyDescent="0.25">
      <c r="O460" s="4"/>
    </row>
    <row r="461" spans="15:15" x14ac:dyDescent="0.25">
      <c r="O461" s="4"/>
    </row>
    <row r="462" spans="15:15" x14ac:dyDescent="0.25">
      <c r="O462" s="4"/>
    </row>
    <row r="463" spans="15:15" x14ac:dyDescent="0.25">
      <c r="O463" s="4"/>
    </row>
    <row r="464" spans="15:15" x14ac:dyDescent="0.25">
      <c r="O464" s="4"/>
    </row>
    <row r="465" spans="15:15" x14ac:dyDescent="0.25">
      <c r="O465" s="4"/>
    </row>
    <row r="466" spans="15:15" x14ac:dyDescent="0.25">
      <c r="O466" s="4"/>
    </row>
    <row r="467" spans="15:15" x14ac:dyDescent="0.25">
      <c r="O467" s="4"/>
    </row>
    <row r="468" spans="15:15" x14ac:dyDescent="0.25">
      <c r="O468" s="4"/>
    </row>
    <row r="469" spans="15:15" x14ac:dyDescent="0.25">
      <c r="O469" s="4"/>
    </row>
    <row r="470" spans="15:15" x14ac:dyDescent="0.25">
      <c r="O470" s="4"/>
    </row>
    <row r="471" spans="15:15" x14ac:dyDescent="0.25">
      <c r="O471" s="4"/>
    </row>
    <row r="472" spans="15:15" x14ac:dyDescent="0.25">
      <c r="O472" s="4"/>
    </row>
    <row r="473" spans="15:15" x14ac:dyDescent="0.25">
      <c r="O473" s="4"/>
    </row>
    <row r="474" spans="15:15" x14ac:dyDescent="0.25">
      <c r="O474" s="4"/>
    </row>
    <row r="475" spans="15:15" x14ac:dyDescent="0.25">
      <c r="O475" s="4"/>
    </row>
    <row r="476" spans="15:15" x14ac:dyDescent="0.25">
      <c r="O476" s="4"/>
    </row>
    <row r="477" spans="15:15" x14ac:dyDescent="0.25">
      <c r="O477" s="4"/>
    </row>
    <row r="478" spans="15:15" x14ac:dyDescent="0.25">
      <c r="O478" s="4"/>
    </row>
    <row r="479" spans="15:15" x14ac:dyDescent="0.25">
      <c r="O479" s="4"/>
    </row>
    <row r="480" spans="15:15" x14ac:dyDescent="0.25">
      <c r="O480" s="4"/>
    </row>
    <row r="481" spans="15:15" x14ac:dyDescent="0.25">
      <c r="O481" s="4"/>
    </row>
    <row r="482" spans="15:15" x14ac:dyDescent="0.25">
      <c r="O482" s="4"/>
    </row>
    <row r="483" spans="15:15" x14ac:dyDescent="0.25">
      <c r="O483" s="4"/>
    </row>
    <row r="484" spans="15:15" x14ac:dyDescent="0.25">
      <c r="O484" s="4"/>
    </row>
    <row r="485" spans="15:15" x14ac:dyDescent="0.25">
      <c r="O485" s="4"/>
    </row>
    <row r="486" spans="15:15" x14ac:dyDescent="0.25">
      <c r="O486" s="4"/>
    </row>
    <row r="487" spans="15:15" x14ac:dyDescent="0.25">
      <c r="O487" s="4"/>
    </row>
    <row r="488" spans="15:15" x14ac:dyDescent="0.25">
      <c r="O488" s="4"/>
    </row>
    <row r="489" spans="15:15" x14ac:dyDescent="0.25">
      <c r="O489" s="4"/>
    </row>
    <row r="490" spans="15:15" x14ac:dyDescent="0.25">
      <c r="O490" s="4"/>
    </row>
    <row r="491" spans="15:15" x14ac:dyDescent="0.25">
      <c r="O491" s="4"/>
    </row>
    <row r="492" spans="15:15" x14ac:dyDescent="0.25">
      <c r="O492" s="4"/>
    </row>
    <row r="493" spans="15:15" x14ac:dyDescent="0.25">
      <c r="O493" s="4"/>
    </row>
    <row r="494" spans="15:15" x14ac:dyDescent="0.25">
      <c r="O494" s="4"/>
    </row>
    <row r="495" spans="15:15" x14ac:dyDescent="0.25">
      <c r="O495" s="4"/>
    </row>
    <row r="496" spans="15:15" x14ac:dyDescent="0.25">
      <c r="O496" s="4"/>
    </row>
    <row r="497" spans="15:15" x14ac:dyDescent="0.25">
      <c r="O497" s="4"/>
    </row>
    <row r="498" spans="15:15" x14ac:dyDescent="0.25">
      <c r="O498" s="4"/>
    </row>
    <row r="499" spans="15:15" x14ac:dyDescent="0.25">
      <c r="O499" s="4"/>
    </row>
    <row r="500" spans="15:15" x14ac:dyDescent="0.25">
      <c r="O500" s="4"/>
    </row>
    <row r="501" spans="15:15" x14ac:dyDescent="0.25">
      <c r="O501" s="4"/>
    </row>
    <row r="502" spans="15:15" x14ac:dyDescent="0.25">
      <c r="O502" s="4"/>
    </row>
    <row r="503" spans="15:15" x14ac:dyDescent="0.25">
      <c r="O503" s="4"/>
    </row>
    <row r="504" spans="15:15" x14ac:dyDescent="0.25">
      <c r="O504" s="4"/>
    </row>
    <row r="505" spans="15:15" x14ac:dyDescent="0.25">
      <c r="O505" s="4"/>
    </row>
    <row r="506" spans="15:15" x14ac:dyDescent="0.25">
      <c r="O506" s="4"/>
    </row>
    <row r="507" spans="15:15" x14ac:dyDescent="0.25">
      <c r="O507" s="4"/>
    </row>
    <row r="508" spans="15:15" x14ac:dyDescent="0.25">
      <c r="O508" s="4"/>
    </row>
    <row r="509" spans="15:15" x14ac:dyDescent="0.25">
      <c r="O509" s="4"/>
    </row>
    <row r="510" spans="15:15" x14ac:dyDescent="0.25">
      <c r="O510" s="4"/>
    </row>
    <row r="511" spans="15:15" x14ac:dyDescent="0.25">
      <c r="O511" s="4"/>
    </row>
    <row r="512" spans="15:15" x14ac:dyDescent="0.25">
      <c r="O512" s="4"/>
    </row>
    <row r="513" spans="15:15" x14ac:dyDescent="0.25">
      <c r="O513" s="4"/>
    </row>
    <row r="514" spans="15:15" x14ac:dyDescent="0.25">
      <c r="O514" s="4"/>
    </row>
    <row r="515" spans="15:15" x14ac:dyDescent="0.25">
      <c r="O515" s="4"/>
    </row>
    <row r="516" spans="15:15" x14ac:dyDescent="0.25">
      <c r="O516" s="4"/>
    </row>
    <row r="517" spans="15:15" x14ac:dyDescent="0.25">
      <c r="O517" s="4"/>
    </row>
    <row r="518" spans="15:15" x14ac:dyDescent="0.25">
      <c r="O518" s="4"/>
    </row>
    <row r="519" spans="15:15" x14ac:dyDescent="0.25">
      <c r="O519" s="4"/>
    </row>
    <row r="520" spans="15:15" x14ac:dyDescent="0.25">
      <c r="O520" s="4"/>
    </row>
    <row r="521" spans="15:15" x14ac:dyDescent="0.25">
      <c r="O521" s="4"/>
    </row>
    <row r="522" spans="15:15" x14ac:dyDescent="0.25">
      <c r="O522" s="4"/>
    </row>
    <row r="523" spans="15:15" x14ac:dyDescent="0.25">
      <c r="O523" s="4"/>
    </row>
    <row r="524" spans="15:15" x14ac:dyDescent="0.25">
      <c r="O524" s="4"/>
    </row>
    <row r="525" spans="15:15" x14ac:dyDescent="0.25">
      <c r="O525" s="4"/>
    </row>
    <row r="526" spans="15:15" x14ac:dyDescent="0.25">
      <c r="O526" s="4"/>
    </row>
    <row r="527" spans="15:15" x14ac:dyDescent="0.25">
      <c r="O527" s="4"/>
    </row>
    <row r="528" spans="15:15" x14ac:dyDescent="0.25">
      <c r="O528" s="4"/>
    </row>
    <row r="529" spans="15:15" x14ac:dyDescent="0.25">
      <c r="O529" s="4"/>
    </row>
    <row r="530" spans="15:15" x14ac:dyDescent="0.25">
      <c r="O530" s="4"/>
    </row>
    <row r="531" spans="15:15" x14ac:dyDescent="0.25">
      <c r="O531" s="4"/>
    </row>
    <row r="532" spans="15:15" x14ac:dyDescent="0.25">
      <c r="O532" s="4"/>
    </row>
    <row r="533" spans="15:15" x14ac:dyDescent="0.25">
      <c r="O533" s="4"/>
    </row>
    <row r="534" spans="15:15" x14ac:dyDescent="0.25">
      <c r="O534" s="4"/>
    </row>
    <row r="535" spans="15:15" x14ac:dyDescent="0.25">
      <c r="O535" s="4"/>
    </row>
    <row r="536" spans="15:15" x14ac:dyDescent="0.25">
      <c r="O536" s="4"/>
    </row>
    <row r="537" spans="15:15" x14ac:dyDescent="0.25">
      <c r="O537" s="4"/>
    </row>
    <row r="538" spans="15:15" x14ac:dyDescent="0.25">
      <c r="O538" s="4"/>
    </row>
    <row r="539" spans="15:15" x14ac:dyDescent="0.25">
      <c r="O539" s="4"/>
    </row>
    <row r="540" spans="15:15" x14ac:dyDescent="0.25">
      <c r="O540" s="4"/>
    </row>
    <row r="541" spans="15:15" x14ac:dyDescent="0.25">
      <c r="O541" s="4"/>
    </row>
    <row r="542" spans="15:15" x14ac:dyDescent="0.25">
      <c r="O542" s="4"/>
    </row>
    <row r="543" spans="15:15" x14ac:dyDescent="0.25">
      <c r="O543" s="4"/>
    </row>
    <row r="544" spans="15:15" x14ac:dyDescent="0.25">
      <c r="O544" s="4"/>
    </row>
    <row r="545" spans="15:15" x14ac:dyDescent="0.25">
      <c r="O545" s="4"/>
    </row>
    <row r="546" spans="15:15" x14ac:dyDescent="0.25">
      <c r="O546" s="4"/>
    </row>
    <row r="547" spans="15:15" x14ac:dyDescent="0.25">
      <c r="O547" s="4"/>
    </row>
    <row r="548" spans="15:15" x14ac:dyDescent="0.25">
      <c r="O548" s="4"/>
    </row>
    <row r="549" spans="15:15" x14ac:dyDescent="0.25">
      <c r="O549" s="4"/>
    </row>
    <row r="550" spans="15:15" x14ac:dyDescent="0.25">
      <c r="O550" s="4"/>
    </row>
    <row r="551" spans="15:15" x14ac:dyDescent="0.25">
      <c r="O551" s="4"/>
    </row>
    <row r="552" spans="15:15" x14ac:dyDescent="0.25">
      <c r="O552" s="4"/>
    </row>
    <row r="553" spans="15:15" x14ac:dyDescent="0.25">
      <c r="O553" s="4"/>
    </row>
    <row r="554" spans="15:15" x14ac:dyDescent="0.25">
      <c r="O554" s="4"/>
    </row>
    <row r="555" spans="15:15" x14ac:dyDescent="0.25">
      <c r="O555" s="4"/>
    </row>
    <row r="556" spans="15:15" x14ac:dyDescent="0.25">
      <c r="O556" s="4"/>
    </row>
    <row r="557" spans="15:15" x14ac:dyDescent="0.25">
      <c r="O557" s="4"/>
    </row>
    <row r="558" spans="15:15" x14ac:dyDescent="0.25">
      <c r="O558" s="4"/>
    </row>
    <row r="559" spans="15:15" x14ac:dyDescent="0.25">
      <c r="O559" s="4"/>
    </row>
    <row r="560" spans="15:15" x14ac:dyDescent="0.25">
      <c r="O560" s="4"/>
    </row>
    <row r="561" spans="15:15" x14ac:dyDescent="0.25">
      <c r="O561" s="4"/>
    </row>
    <row r="562" spans="15:15" x14ac:dyDescent="0.25">
      <c r="O562" s="4"/>
    </row>
    <row r="563" spans="15:15" x14ac:dyDescent="0.25">
      <c r="O563" s="4"/>
    </row>
    <row r="564" spans="15:15" x14ac:dyDescent="0.25">
      <c r="O564" s="4"/>
    </row>
    <row r="565" spans="15:15" x14ac:dyDescent="0.25">
      <c r="O565" s="4"/>
    </row>
    <row r="566" spans="15:15" x14ac:dyDescent="0.25">
      <c r="O566" s="4"/>
    </row>
    <row r="567" spans="15:15" x14ac:dyDescent="0.25">
      <c r="O567" s="4"/>
    </row>
    <row r="568" spans="15:15" x14ac:dyDescent="0.25">
      <c r="O568" s="4"/>
    </row>
    <row r="569" spans="15:15" x14ac:dyDescent="0.25">
      <c r="O569" s="4"/>
    </row>
    <row r="570" spans="15:15" x14ac:dyDescent="0.25">
      <c r="O570" s="4"/>
    </row>
    <row r="571" spans="15:15" x14ac:dyDescent="0.25">
      <c r="O571" s="4"/>
    </row>
    <row r="572" spans="15:15" x14ac:dyDescent="0.25">
      <c r="O572" s="4"/>
    </row>
    <row r="573" spans="15:15" x14ac:dyDescent="0.25">
      <c r="O573" s="4"/>
    </row>
    <row r="574" spans="15:15" x14ac:dyDescent="0.25">
      <c r="O574" s="4"/>
    </row>
    <row r="575" spans="15:15" x14ac:dyDescent="0.25">
      <c r="O575" s="4"/>
    </row>
    <row r="576" spans="15:15" x14ac:dyDescent="0.25">
      <c r="O576" s="4"/>
    </row>
    <row r="577" spans="15:15" x14ac:dyDescent="0.25">
      <c r="O577" s="4"/>
    </row>
    <row r="578" spans="15:15" x14ac:dyDescent="0.25">
      <c r="O578" s="4"/>
    </row>
    <row r="579" spans="15:15" x14ac:dyDescent="0.25">
      <c r="O579" s="4"/>
    </row>
    <row r="580" spans="15:15" x14ac:dyDescent="0.25">
      <c r="O580" s="4"/>
    </row>
    <row r="581" spans="15:15" x14ac:dyDescent="0.25">
      <c r="O581" s="4"/>
    </row>
    <row r="582" spans="15:15" x14ac:dyDescent="0.25">
      <c r="O582" s="4"/>
    </row>
    <row r="583" spans="15:15" x14ac:dyDescent="0.25">
      <c r="O583" s="4"/>
    </row>
    <row r="584" spans="15:15" x14ac:dyDescent="0.25">
      <c r="O584" s="4"/>
    </row>
    <row r="585" spans="15:15" x14ac:dyDescent="0.25">
      <c r="O585" s="4"/>
    </row>
    <row r="586" spans="15:15" x14ac:dyDescent="0.25">
      <c r="O586" s="4"/>
    </row>
    <row r="587" spans="15:15" x14ac:dyDescent="0.25">
      <c r="O587" s="4"/>
    </row>
    <row r="588" spans="15:15" x14ac:dyDescent="0.25">
      <c r="O588" s="4"/>
    </row>
  </sheetData>
  <autoFilter ref="A1:O88"/>
  <mergeCells count="24">
    <mergeCell ref="F179:H179"/>
    <mergeCell ref="L182:M182"/>
    <mergeCell ref="M160:O160"/>
    <mergeCell ref="F176:H176"/>
    <mergeCell ref="F172:H172"/>
    <mergeCell ref="F173:H173"/>
    <mergeCell ref="F174:H174"/>
    <mergeCell ref="L176:O176"/>
    <mergeCell ref="F177:H177"/>
    <mergeCell ref="F175:H175"/>
    <mergeCell ref="F171:H171"/>
    <mergeCell ref="F160:H160"/>
    <mergeCell ref="F166:H166"/>
    <mergeCell ref="F169:H169"/>
    <mergeCell ref="F168:H168"/>
    <mergeCell ref="F167:H167"/>
    <mergeCell ref="F161:H161"/>
    <mergeCell ref="F170:H170"/>
    <mergeCell ref="B1:E1"/>
    <mergeCell ref="F165:H165"/>
    <mergeCell ref="F178:H178"/>
    <mergeCell ref="F164:H164"/>
    <mergeCell ref="F163:H163"/>
    <mergeCell ref="F162:H162"/>
  </mergeCells>
  <conditionalFormatting sqref="O2:O114">
    <cfRule type="expression" dxfId="13" priority="15">
      <formula>"PENDIENTE"</formula>
    </cfRule>
  </conditionalFormatting>
  <conditionalFormatting sqref="P2">
    <cfRule type="expression" dxfId="12" priority="14">
      <formula>$O$2</formula>
    </cfRule>
  </conditionalFormatting>
  <conditionalFormatting sqref="O2:O114">
    <cfRule type="containsText" priority="11" operator="containsText" text="PENDIENTE">
      <formula>NOT(ISERROR(SEARCH("PENDIENTE",O2)))</formula>
    </cfRule>
  </conditionalFormatting>
  <conditionalFormatting sqref="O73:O114">
    <cfRule type="containsText" dxfId="11" priority="10" operator="containsText" text="en proceso iaip">
      <formula>NOT(ISERROR(SEARCH("en proceso iaip",O73)))</formula>
    </cfRule>
  </conditionalFormatting>
  <conditionalFormatting sqref="O1:O1048576">
    <cfRule type="cellIs" dxfId="10" priority="1" operator="equal">
      <formula>"PREVENIDA"</formula>
    </cfRule>
    <cfRule type="containsText" dxfId="9" priority="2" operator="containsText" text="PENDIENTE">
      <formula>NOT(ISERROR(SEARCH("PENDIENTE",O1)))</formula>
    </cfRule>
    <cfRule type="containsText" dxfId="8" priority="3" operator="containsText" text="ENPROCESO IAIP">
      <formula>NOT(ISERROR(SEARCH("ENPROCESO IAIP",O1)))</formula>
    </cfRule>
    <cfRule type="containsText" dxfId="7" priority="4" operator="containsText" text="ENPROCESO">
      <formula>NOT(ISERROR(SEARCH("ENPROCESO",O1)))</formula>
    </cfRule>
    <cfRule type="containsText" dxfId="6" priority="5" operator="containsText" text="FINALIZADA">
      <formula>NOT(ISERROR(SEARCH("FINALIZADA",O1)))</formula>
    </cfRule>
  </conditionalFormatting>
  <dataValidations xWindow="770" yWindow="369" count="4">
    <dataValidation type="list" allowBlank="1" showInputMessage="1" showErrorMessage="1" errorTitle="ERROR" error="FAVOR ELEGIR UNA CATEGORIA  QUE SE ENCUENTRE DENTRO DE LA LISTA FAVOR INTENTAR DE NUEVO." promptTitle="BUEN DIA" prompt="FAVOR ELEGIR UNA DE LA CATEGORIA DE INFORMACION  QUE HA SOLICITADO EL CIUDADANO QUE ESTA DENTRO DE LA LISTA." sqref="M2:M98">
      <formula1>"IP,DT,IOF,RES,CONF"</formula1>
    </dataValidation>
    <dataValidation type="list" allowBlank="1" showInputMessage="1" showErrorMessage="1" errorTitle="ERROR" error="FAVOR ELEGIR UNA CATEGORIA  QUE SE ENCUENTRE DENTRO DE LA LISTA FAVOR INTENTAR DE NUEVO." promptTitle="BUEN DIA" prompt="FAVOR ELEGIR UNA DE LA CATEGORIA DE INFORMACION  QUE HA SOLICITADO EL CIUDADANO QUE ESTA DENTRO DE LA LISTA." sqref="N1:N147 N160:N182 N198:N1048576">
      <formula1>"1,2,3,4,5,6,7,8,9,10"</formula1>
    </dataValidation>
    <dataValidation type="list" allowBlank="1" showInputMessage="1" showErrorMessage="1" errorTitle="ERROR" error="ELEGIR UNA DE LAS OPCIONES DENTRO DE LA LISTA. FAVOR INTENTARLO DE NUEVO." promptTitle="BUEN DIA" prompt="FAVOR SELECCIONAR UNA DE LAS TRES OPCIONES PARA DETERMINAR EL ESTADO EN EL QUE SE ENCUENTRA EL PRESENTE EXPEDIENTE." sqref="O1:O147 O160 O176:O177 O190:O1048576">
      <formula1>"PENDIENTE,ENPROCESO IAIP,FINALIZADA,PREVENIDA"</formula1>
    </dataValidation>
    <dataValidation type="list" allowBlank="1" showInputMessage="1" showErrorMessage="1" promptTitle="BUEN DIA " prompt="FAVOR ELEGIR UNA DE LA CATEGORIA DE INFORMACION  QUE HA SOLICITADO EL CIUDADANO QUE ESTA DENTRO DE LA LISTA." sqref="M99:M147">
      <formula1>"IP,DT,IOF,RES,CONF"</formula1>
    </dataValidation>
  </dataValidations>
  <pageMargins left="0.23622047244094491" right="0.23622047244094491" top="0.74803149606299213" bottom="0.74803149606299213" header="0.31496062992125984" footer="0.31496062992125984"/>
  <pageSetup paperSize="5" scale="85" orientation="landscape" horizontalDpi="4294967293" verticalDpi="4294967293" r:id="rId1"/>
  <headerFooter>
    <oddHeader xml:space="preserve">&amp;CConcentrado de Solicitudes 
 Unidad Municipal de Acceso a la Informacion  Pública 
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B4679FAC-0E96-440A-B62E-41B8B33B3E69}">
            <xm:f>NOT(ISERROR(SEARCH($O$4,O2)))</xm:f>
            <xm:f>$O$4</xm:f>
            <x14:dxf>
              <font>
                <b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containsText" priority="8" operator="containsText" id="{BA32C589-5C12-4A69-98F2-779A6FB54C26}">
            <xm:f>NOT(ISERROR(SEARCH($O$3,O2)))</xm:f>
            <xm:f>$O$3</xm:f>
            <x14:dxf>
              <font>
                <b/>
                <i/>
                <color theme="0"/>
              </font>
              <fill>
                <patternFill>
                  <bgColor rgb="FFFFC000"/>
                </patternFill>
              </fill>
            </x14:dxf>
          </x14:cfRule>
          <x14:cfRule type="containsText" priority="9" operator="containsText" id="{4819FB5F-924B-434E-8001-DE2AB7D88A7B}">
            <xm:f>NOT(ISERROR(SEARCH($O$2,O2)))</xm:f>
            <xm:f>$O$2</xm:f>
            <x14:dxf>
              <font>
                <b/>
                <i/>
                <color theme="0"/>
              </font>
              <numFmt numFmtId="30" formatCode="@"/>
              <fill>
                <patternFill>
                  <bgColor rgb="FFFF0000"/>
                </patternFill>
              </fill>
            </x14:dxf>
          </x14:cfRule>
          <x14:cfRule type="containsText" priority="12" operator="containsText" id="{B6E86D4F-307A-444B-B807-D2698EA228CE}">
            <xm:f>NOT(ISERROR(SEARCH($O$2,O2)))</xm:f>
            <xm:f>$O$2</xm:f>
            <x14:dxf>
              <font>
                <b/>
                <i/>
                <color theme="0"/>
              </font>
              <fill>
                <patternFill>
                  <bgColor rgb="FFFF0000"/>
                </patternFill>
              </fill>
            </x14:dxf>
          </x14:cfRule>
          <xm:sqref>O2:O114</xm:sqref>
        </x14:conditionalFormatting>
        <x14:conditionalFormatting xmlns:xm="http://schemas.microsoft.com/office/excel/2006/main">
          <x14:cfRule type="containsText" priority="13" operator="containsText" id="{78E78289-9248-4972-96CC-B2E636171721}">
            <xm:f>NOT(ISERROR(SEARCH($O$2,O2)))</xm:f>
            <xm:f>$O$2</xm:f>
            <x14:dxf>
              <font>
                <b val="0"/>
                <i/>
                <color theme="0"/>
              </font>
              <fill>
                <patternFill>
                  <bgColor rgb="FFFF0000"/>
                </patternFill>
              </fill>
            </x14:dxf>
          </x14:cfRule>
          <xm:sqref>O2:O114</xm:sqref>
        </x14:conditionalFormatting>
        <x14:conditionalFormatting xmlns:xm="http://schemas.microsoft.com/office/excel/2006/main">
          <x14:cfRule type="containsText" priority="7" operator="containsText" id="{BD3FEC2D-F2C1-4183-9B06-385643DAD617}">
            <xm:f>NOT(ISERROR(SEARCH($O$4,O4)))</xm:f>
            <xm:f>$O$4</xm:f>
            <x14:dxf>
              <font>
                <b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O4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</dc:creator>
  <cp:lastModifiedBy>UMAIP</cp:lastModifiedBy>
  <cp:lastPrinted>2017-12-22T17:31:39Z</cp:lastPrinted>
  <dcterms:created xsi:type="dcterms:W3CDTF">2014-11-28T15:32:51Z</dcterms:created>
  <dcterms:modified xsi:type="dcterms:W3CDTF">2019-01-25T21:08:30Z</dcterms:modified>
</cp:coreProperties>
</file>