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120" windowHeight="13620"/>
  </bookViews>
  <sheets>
    <sheet name="Hoja1" sheetId="1" r:id="rId1"/>
    <sheet name="Hoja2" sheetId="2" r:id="rId2"/>
  </sheets>
  <definedNames>
    <definedName name="_xlnm.Print_Titles" localSheetId="0">Hoja1!$1:$2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/>
  <c r="E52" l="1"/>
  <c r="E44"/>
  <c r="C44" s="1"/>
  <c r="C4"/>
  <c r="C53"/>
  <c r="F95"/>
  <c r="D95"/>
  <c r="C95"/>
  <c r="C57"/>
  <c r="D21"/>
  <c r="D14"/>
  <c r="D13"/>
  <c r="D12"/>
  <c r="D11"/>
  <c r="D10"/>
  <c r="D83" l="1"/>
  <c r="C54"/>
  <c r="D52"/>
  <c r="C14"/>
  <c r="C13"/>
  <c r="C12"/>
  <c r="C11"/>
  <c r="C10"/>
  <c r="C51"/>
  <c r="C50"/>
  <c r="C48"/>
  <c r="C47"/>
  <c r="C46"/>
  <c r="C94" l="1"/>
  <c r="C43"/>
  <c r="C42"/>
  <c r="C6"/>
  <c r="C41"/>
  <c r="C40"/>
  <c r="C39"/>
  <c r="C38"/>
  <c r="C37"/>
  <c r="C36"/>
  <c r="C35"/>
  <c r="C7"/>
  <c r="C34"/>
  <c r="C33"/>
  <c r="C32"/>
  <c r="C31"/>
  <c r="C30"/>
  <c r="C29"/>
  <c r="C28"/>
  <c r="C27"/>
  <c r="C26"/>
  <c r="C5"/>
  <c r="C25"/>
  <c r="C24"/>
  <c r="C23"/>
  <c r="C22"/>
  <c r="C21"/>
  <c r="C8"/>
  <c r="C20"/>
  <c r="C19"/>
  <c r="C18"/>
  <c r="C17"/>
  <c r="C16"/>
  <c r="C9"/>
  <c r="C15"/>
  <c r="C3"/>
  <c r="D93" l="1"/>
  <c r="D85"/>
</calcChain>
</file>

<file path=xl/sharedStrings.xml><?xml version="1.0" encoding="utf-8"?>
<sst xmlns="http://schemas.openxmlformats.org/spreadsheetml/2006/main" count="99" uniqueCount="96">
  <si>
    <t>MONTO INICIAL</t>
  </si>
  <si>
    <t>FODES 2018</t>
  </si>
  <si>
    <t>FODES 2019</t>
  </si>
  <si>
    <t>MANTENIMIENTO Y REPARACIÓN DE MAQUINARIA Y EQUIPO DE CONSTRUCCIÓN (MOTONIVELADORA, MINI CARGADOR, Y OTROS).</t>
  </si>
  <si>
    <t>COMPRA DE DOS CAMIONES PARA RECOLECCIÓN DE DESECHOS SÓLIDOS, MUNICIPIO DE ACAJUTLA.</t>
  </si>
  <si>
    <t xml:space="preserve">TRATAMIENTO Y DISPOSICIÓN FINAL DE DESECHOS SÓLIDOS DE ACAJUTLA. </t>
  </si>
  <si>
    <t>EMERGENCIAS PROVOCADAS POR FENÓMENOS NATURALES.</t>
  </si>
  <si>
    <t>PREVENCIÓN DE ENFERMEDADES PROVOCADAS POR EL ZANCUDO.</t>
  </si>
  <si>
    <t>ESTABLECIMIENTO DE 20 HECTÁREAS DE SISTEMAS AGROFORESTALES, CRIO. EL MAGUEY, CANTON METALÍO.</t>
  </si>
  <si>
    <t>FOMENTO A LA PRODUCCIÓN AGRÍCOLA (DOTACION DE INSUMOS, LOGISTICA, TRANSPORTES Y ARRENDAMIENTO DE EQUIPOS).</t>
  </si>
  <si>
    <t xml:space="preserve">CONSTRUCCION DE INFRAESTRUCTURA DE USO TURISTICO EN MAJAGUA, ACAJUTLA. </t>
  </si>
  <si>
    <t>PROGRAMA DE BECAS PARA JÓVENES DE ESCASOS RECURSOS ECONÓMICOS 90 X $50.00 X 12 =  $ 54,000.00</t>
  </si>
  <si>
    <t>CENTRO DE FORMACION DE LA MUJER DE ACAJUTLA.</t>
  </si>
  <si>
    <t>SUPERVISIÓN DE INFRAESTRUCTURAS.</t>
  </si>
  <si>
    <t>EGRESOS</t>
  </si>
  <si>
    <t>COMPRA DE UNA RETROEXCAVADORA.</t>
  </si>
  <si>
    <t>MEJORAS AL PARQUE BOTANICO DE ACAJUTLA.</t>
  </si>
  <si>
    <t>APOYO AL DEPORTE Y LA RECREACION.</t>
  </si>
  <si>
    <t>PREVENCIÓN DE LA VIOLENCIA .</t>
  </si>
  <si>
    <t>PROMOCIÓN Y ORGANIZACIÓN DE LA FESTIVIDAD POPULAR EN HONOR A LA SANTÍSIMA TRINIDAD.</t>
  </si>
  <si>
    <t xml:space="preserve">REPARACION DE CALLES Y AVENIDAS DE LA ZONA URBANA. </t>
  </si>
  <si>
    <t xml:space="preserve">FOMENTO A LAS ACTIVIDADES TURÍSTICAS Y CULTURALES. </t>
  </si>
  <si>
    <r>
      <t xml:space="preserve">ESTUDIOS TÉCNICOS Y FORMULACIÓN DE CARPETAS. </t>
    </r>
    <r>
      <rPr>
        <strike/>
        <sz val="10"/>
        <color rgb="FFFFFFFF"/>
        <rFont val="Calibri"/>
        <family val="2"/>
      </rPr>
      <t>100,000.00</t>
    </r>
  </si>
  <si>
    <t>CONSTRUCCION DE CASA COMUNAL PLAYA MONZON.</t>
  </si>
  <si>
    <t>CONSTRUCCION DE MURO Y CAJA PUENTE CASA COMUNAL COL. ACAXUAL 2</t>
  </si>
  <si>
    <t>DISPOSICION FINAL DE DESECHOS SOLIDOS.</t>
  </si>
  <si>
    <t>APOYO AL ARTE, DEPORTE Y CULTURA.</t>
  </si>
  <si>
    <t>PREVENCION DE LA VIOLENCIA.</t>
  </si>
  <si>
    <t>FOMENTO DE ACTIVIDADES ECONOMICAS Y TURISTICAS.</t>
  </si>
  <si>
    <t>EMERGENCIAS PROVOCADAS POR DISTINTOS FENOMENOS NATURALES.</t>
  </si>
  <si>
    <t>BACHEO DE CALLES Y AVENIDAS EN ZONA URBANA.</t>
  </si>
  <si>
    <t>ESTABLECIMIENTO DE 20 HECT. AGROFORESTALES EL MAGUEY.</t>
  </si>
  <si>
    <t>READECUACION DE LAS AREAS ADMINISTRATIVAS DE AMA.</t>
  </si>
  <si>
    <t>FOMENTO A LA PRODUCCION AGRICOLA.</t>
  </si>
  <si>
    <t>PREVENCION DE ENFERMEDADES PROVOCADAS POR EL ZANCUDO.</t>
  </si>
  <si>
    <t>FIESTA POPULAR EN HONOR A SANTISIMA TRINIDAD.</t>
  </si>
  <si>
    <t>BALASTADO Y CONSTRUCCION DE OBRA DE PASO COM. MARINES.</t>
  </si>
  <si>
    <t>INSTALACION E IMPLEMANTACION DE PLATAFORMA INFORMATIVA SAM</t>
  </si>
  <si>
    <t>REPARACION DE CALLES NO PAVIMENTADAS EN LOT. SAN LUIS CAMPANA.</t>
  </si>
  <si>
    <t>REPARACION DE CALLES NO PAVIMENTADAS EN CRIO. SAN PEDRO BELEN.</t>
  </si>
  <si>
    <t>CONCRETEADO HIDRAULICO DE UN TRAMO DE CALLE PPAL CRIO. COPINULA</t>
  </si>
  <si>
    <t>CONSTRUCCION DE UNA CAJA PUENTE EN LOT. JARDINES DE LA NUEVA.</t>
  </si>
  <si>
    <t>RECARPETEO CON MEZCLA ASFALTICA EN CALIENTE AV. SAN RAFAEL.</t>
  </si>
  <si>
    <t>RECARPETEO CON MEZCLA ASFALTICA FINAL CALLE A LA CAPITANIA.</t>
  </si>
  <si>
    <t>COMPRA DE EQUIPOS Y ACCESORIOS (APLICATIVOS INFORMATICOS).</t>
  </si>
  <si>
    <t>PROYECTOS Y PROGRAMAS EJECUTADOS Y LIQUIDADOS AL 31 DIC. 2018</t>
  </si>
  <si>
    <t>TOTAL.</t>
  </si>
  <si>
    <t>COMPRA DE UNA RETROEXCAVADORA</t>
  </si>
  <si>
    <t>REPARACION Y BALASTADO DE CALLE CRIO. KILO 5</t>
  </si>
  <si>
    <t>REPARACIÓN DE CANCHA DE FUTBOL RÁPIDO, MINIPOLIDEPORTIVO.</t>
  </si>
  <si>
    <t>ILUMINACIÓN GENERAL DEL PARQUE BOTÁNICO.</t>
  </si>
  <si>
    <t>INSTALACIÓN DE LUMINARES LED EN BOULEVARD 25 DE FEB.</t>
  </si>
  <si>
    <t>CONSTRUCCIÓN DE MURO PERIMETRAL DEL EX PLANTEL DE ACAJUTLA.</t>
  </si>
  <si>
    <t>PROYECTOS EN EJECUCION AL 31 DE DIC. DE 2018</t>
  </si>
  <si>
    <t xml:space="preserve">CONTRAPARTIDA "CONSTRUCCION DE CERCA DE MALLA CICLON EN ZONA VERDE EL OBELISCO. </t>
  </si>
  <si>
    <t>CONSTRUCCION DE CAJA COLECTORA DE AGUAS LLUVIAS EN CALLE OBANDO</t>
  </si>
  <si>
    <t>No. PROY.</t>
  </si>
  <si>
    <t>RECOLECCIÓN Y TRANSPORTE DE DESECHOS SÓLIDOS DE ACAJUTLA. (INCLUYE EQUIPAMIENTO DEL PERSONAL, HERRAMIENTAS, MANTENIMIENTO, REPARACIÓN Y COMBUSTIBLES DE CAMIONES DE RECOLECTORES).</t>
  </si>
  <si>
    <t>LISTADO DE PROYECTOS PARA EL EJERCICIO 2019</t>
  </si>
  <si>
    <t>CLASIFICACIÓN DEL GASTO POR PROYECTO</t>
  </si>
  <si>
    <t>MANTENIMIENTO Y REPARACION DE CAMINOS VECINALES (INCLUYE COMBUSTIBLES Y LUBRICANTES Y ARRENDAMIENTOS).</t>
  </si>
  <si>
    <t>CONTRAPARTIDA CENTRO ESCOLAR CRIO. EL NANCE, CTON. METALIO.</t>
  </si>
  <si>
    <t>PROYECTOS DIVERSOS DE EDUCACION Y RECREACION</t>
  </si>
  <si>
    <t>PROYECTOS DIVERSOS DE ELECTRICIDAD Y COMUNICACIÓN</t>
  </si>
  <si>
    <t>INTERESES (12 MESES)</t>
  </si>
  <si>
    <t>COMISION A ISDEM (12 MESES)</t>
  </si>
  <si>
    <t>CAPITAL (12 MESES)</t>
  </si>
  <si>
    <t>REPARACION DE CANCHA DE FUTBOL RAPIDO, DEL MINI POLIDEPORTIVO, MUNICIPIO DE ACAJUTLA, DEPARTAMENTO DE SONSONATE</t>
  </si>
  <si>
    <t>REPARACION Y BALASTADO DE CALLE CASERIO KILO 5, MUNICIPIO DE ACAJUTLA, DEPARTAMENTO DE SONSONATE</t>
  </si>
  <si>
    <t>CONSTRUCCION DE MURO PERIMETRAL EN EL PLANTEL DE SERVICIOS PUBLICOS, MUNICIPIO DE ACAJUTLA, DEPARTAMENTO DE SONSONATE</t>
  </si>
  <si>
    <t>ILUMINACION GENERAL DEL PARQUE BOTANICO DE ACAJUTLA, MUNICIPIO DE ACAJUTLA, DEPARTAMENTO DE SONSONATE</t>
  </si>
  <si>
    <t>FODES  100% ASIGNACION 2019</t>
  </si>
  <si>
    <t>ESTUDIOS TECNICOS</t>
  </si>
  <si>
    <t xml:space="preserve">INTRODUCCIÓN DE AGUAS NEGRAS EN COLONIA NUEVA ACAJUTLA Y SAN EMILIO, MUNICIPIO DE ACAJUTLA, DEPARTAMENTO DE SONSONATE </t>
  </si>
  <si>
    <t>ADOQUINADO DE PARQUEO DE MERCADO MUNICIPAL DE ACAJUTLA, DEPARTAMENTO DE SONSONATE</t>
  </si>
  <si>
    <t>COMPRA DE 2 VEHÍCULOS PARA LA ALCALDÍA MUNICIPAL DE ACAJUTLA, DEPARTAMENTO DE SONSONATE</t>
  </si>
  <si>
    <t>ASFALTADO DE 2 PASAJES EN COLONIA LOS LAURELES ll, MUNICIPIO DE ACAJUTLA, DEPARTAMENTO DE SONSONATE</t>
  </si>
  <si>
    <t>CONSTRUCCIÓN DE CAJA PUENTE EN CALLE HACIA EL FARO PLAYA LOS CÓBANOS, CANTON PUNTA REMEDIOS, MUNICIPIO DE ACAJUTLA, DEPARTAMENTO DE SONSONATE</t>
  </si>
  <si>
    <t>INSTALACION DE LUMINARES LED EN BOULEVARD 25 DE FEBRERO, MUNICIPIO DE ACAJUTLA, DEPARTAMENTO DE SONSONATE</t>
  </si>
  <si>
    <t>CONSTRUCCIÓN DE PASARELA PEATONAL EN COMUNIDAD “LAS SETENTA”, EN CANTÓN EL SUNCITA.</t>
  </si>
  <si>
    <t>CONSTRUCCIÓN DE MINI ESTACIÓN ELECTRICA Y REPARACION DE RED ELECTRICA EN ALCALDIA MUNICIPAL DE ACAJUTLA</t>
  </si>
  <si>
    <r>
      <t xml:space="preserve">AMORTIZACION DE CAPITAL, INTERESES DE PRÉSTAMO A FIDEMUNI </t>
    </r>
    <r>
      <rPr>
        <sz val="10"/>
        <color rgb="FF2E74B5"/>
        <rFont val="Calibri"/>
        <family val="2"/>
      </rPr>
      <t>($ 29,319.80), TOTAL $ 351,837.60 asig. 2019</t>
    </r>
  </si>
  <si>
    <t>AMORTIZACION DE CAPITAL, INTERESES Y COMISION POR PRÉSTAMO CON EL BANCO HIPOTECARIO DE EL SALVADOR ($ 3,088.84 + $ 37.20) TOTAL $ 37,512.48 Asig. 2019</t>
  </si>
  <si>
    <t>CUOTA DE PRESTAMOS ASIG DIC./18</t>
  </si>
  <si>
    <t>SOBRANTE FINANCIERO P/Proy. 75% 2018</t>
  </si>
  <si>
    <t>FODES 75% ASIGNACION 2019 PARA PROYECTOS</t>
  </si>
  <si>
    <t>FODES  25% ASIGNACION 2019</t>
  </si>
  <si>
    <t>FODES 75% SOBRANTES 2018</t>
  </si>
  <si>
    <t>FODES 75% ASIGNACION 2019 PARA AMORTIZACION</t>
  </si>
  <si>
    <t>TOTAL FODES 75% ASIGNACION 2019</t>
  </si>
  <si>
    <t>SEÑALIZACION VIAL DEL AREA URBANA DEL MUNICIPIO DE ACAJUTLA (54107 Pintura $ 9,403.01; 54199 Brochas $ 534.59; 54107 Thinner $ 62.40)</t>
  </si>
  <si>
    <t>54107, 54199</t>
  </si>
  <si>
    <t>CIFRA PRESUPUESTARIA</t>
  </si>
  <si>
    <t>CONSTRUCCION DE OBRA DE DRENAJE MENOR Y RECARPETEO ASFALTICO EN TRAMO DE CALLE EN AVENIDA OBANDO, MUNICIPIO DE ACAJUTLA, DEPTO. DE SONSONATE.</t>
  </si>
  <si>
    <t>PROYECTOS DIVERSOS DE INFRAESTRUCTURAS VIAL</t>
  </si>
  <si>
    <t>PROYECTOS DIVERSOS DE SALUD Y SANEAMIENTO AMBIENTAL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</si>
</sst>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rgb="FF2E74B5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trike/>
      <sz val="10"/>
      <color rgb="FFFFFFFF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4" fontId="4" fillId="3" borderId="1" xfId="1" applyFont="1" applyFill="1" applyBorder="1" applyAlignment="1">
      <alignment horizontal="right" vertical="center" wrapText="1"/>
    </xf>
    <xf numFmtId="44" fontId="7" fillId="3" borderId="1" xfId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44" fontId="7" fillId="0" borderId="1" xfId="1" applyFont="1" applyFill="1" applyBorder="1" applyAlignment="1">
      <alignment horizontal="right" vertical="center" wrapText="1"/>
    </xf>
    <xf numFmtId="44" fontId="2" fillId="3" borderId="1" xfId="1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44" fontId="0" fillId="0" borderId="1" xfId="0" applyNumberFormat="1" applyBorder="1"/>
    <xf numFmtId="4" fontId="10" fillId="11" borderId="1" xfId="0" applyNumberFormat="1" applyFont="1" applyFill="1" applyBorder="1"/>
    <xf numFmtId="4" fontId="11" fillId="0" borderId="1" xfId="0" applyNumberFormat="1" applyFont="1" applyBorder="1"/>
    <xf numFmtId="4" fontId="10" fillId="10" borderId="1" xfId="0" applyNumberFormat="1" applyFont="1" applyFill="1" applyBorder="1"/>
    <xf numFmtId="0" fontId="0" fillId="0" borderId="1" xfId="0" applyBorder="1" applyAlignment="1">
      <alignment wrapText="1"/>
    </xf>
    <xf numFmtId="0" fontId="9" fillId="11" borderId="1" xfId="0" applyFont="1" applyFill="1" applyBorder="1" applyAlignment="1">
      <alignment wrapText="1"/>
    </xf>
    <xf numFmtId="0" fontId="9" fillId="10" borderId="1" xfId="0" applyFont="1" applyFill="1" applyBorder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7" fillId="3" borderId="1" xfId="1" applyNumberFormat="1" applyFont="1" applyFill="1" applyBorder="1" applyAlignment="1">
      <alignment horizontal="center" vertical="center" wrapText="1"/>
    </xf>
    <xf numFmtId="0" fontId="2" fillId="9" borderId="1" xfId="1" applyNumberFormat="1" applyFont="1" applyFill="1" applyBorder="1" applyAlignment="1">
      <alignment horizontal="center" vertical="center" wrapText="1"/>
    </xf>
    <xf numFmtId="44" fontId="5" fillId="8" borderId="1" xfId="1" applyFont="1" applyFill="1" applyBorder="1" applyAlignment="1">
      <alignment horizontal="center" vertical="center" wrapText="1"/>
    </xf>
    <xf numFmtId="44" fontId="4" fillId="8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11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4" fontId="4" fillId="0" borderId="1" xfId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4" fontId="7" fillId="7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4" fillId="7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4" fontId="13" fillId="9" borderId="1" xfId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44" fontId="12" fillId="8" borderId="1" xfId="1" applyFont="1" applyFill="1" applyBorder="1" applyAlignment="1">
      <alignment horizontal="center" vertical="center" wrapText="1"/>
    </xf>
    <xf numFmtId="44" fontId="12" fillId="8" borderId="1" xfId="1" applyFont="1" applyFill="1" applyBorder="1" applyAlignment="1">
      <alignment horizontal="right" vertical="center" wrapText="1"/>
    </xf>
    <xf numFmtId="44" fontId="11" fillId="0" borderId="1" xfId="1" applyFont="1" applyBorder="1" applyAlignment="1">
      <alignment horizontal="center" vertical="center"/>
    </xf>
    <xf numFmtId="164" fontId="12" fillId="4" borderId="1" xfId="1" applyNumberFormat="1" applyFont="1" applyFill="1" applyBorder="1" applyAlignment="1">
      <alignment horizontal="right" vertical="center" wrapText="1"/>
    </xf>
    <xf numFmtId="44" fontId="0" fillId="0" borderId="0" xfId="0" applyNumberFormat="1"/>
    <xf numFmtId="44" fontId="15" fillId="0" borderId="0" xfId="0" applyNumberFormat="1" applyFont="1"/>
    <xf numFmtId="44" fontId="12" fillId="4" borderId="1" xfId="1" applyNumberFormat="1" applyFont="1" applyFill="1" applyBorder="1" applyAlignment="1">
      <alignment horizontal="right" vertical="center" wrapText="1"/>
    </xf>
    <xf numFmtId="0" fontId="0" fillId="8" borderId="1" xfId="0" applyFill="1" applyBorder="1"/>
    <xf numFmtId="0" fontId="14" fillId="8" borderId="1" xfId="0" applyFont="1" applyFill="1" applyBorder="1" applyAlignment="1">
      <alignment wrapText="1"/>
    </xf>
    <xf numFmtId="44" fontId="14" fillId="8" borderId="1" xfId="0" applyNumberFormat="1" applyFont="1" applyFill="1" applyBorder="1"/>
    <xf numFmtId="44" fontId="14" fillId="8" borderId="1" xfId="1" applyFont="1" applyFill="1" applyBorder="1"/>
    <xf numFmtId="0" fontId="14" fillId="8" borderId="1" xfId="0" applyFont="1" applyFill="1" applyBorder="1"/>
    <xf numFmtId="0" fontId="9" fillId="0" borderId="2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6"/>
  <sheetViews>
    <sheetView tabSelected="1" topLeftCell="A31" zoomScale="130" zoomScaleNormal="130" workbookViewId="0">
      <selection activeCell="B32" sqref="B32"/>
    </sheetView>
  </sheetViews>
  <sheetFormatPr baseColWidth="10" defaultRowHeight="15"/>
  <cols>
    <col min="1" max="1" width="5" customWidth="1"/>
    <col min="2" max="2" width="31.140625" customWidth="1"/>
    <col min="3" max="4" width="11.42578125" customWidth="1"/>
    <col min="5" max="5" width="11.7109375" customWidth="1"/>
    <col min="6" max="6" width="13.7109375" customWidth="1"/>
    <col min="7" max="7" width="12.28515625" bestFit="1" customWidth="1"/>
  </cols>
  <sheetData>
    <row r="1" spans="1:6" ht="24" customHeight="1">
      <c r="A1" s="61" t="s">
        <v>58</v>
      </c>
      <c r="B1" s="61"/>
      <c r="C1" s="61"/>
      <c r="D1" s="61"/>
      <c r="E1" s="61"/>
      <c r="F1" s="61"/>
    </row>
    <row r="2" spans="1:6" ht="24.75" customHeight="1">
      <c r="A2" s="20" t="s">
        <v>56</v>
      </c>
      <c r="B2" s="21" t="s">
        <v>59</v>
      </c>
      <c r="C2" s="21" t="s">
        <v>0</v>
      </c>
      <c r="D2" s="22" t="s">
        <v>1</v>
      </c>
      <c r="E2" s="22" t="s">
        <v>2</v>
      </c>
      <c r="F2" s="22" t="s">
        <v>92</v>
      </c>
    </row>
    <row r="3" spans="1:6" ht="30" customHeight="1">
      <c r="A3" s="1"/>
      <c r="B3" s="2" t="s">
        <v>22</v>
      </c>
      <c r="C3" s="3">
        <f t="shared" ref="C3:C9" si="0">D3+E3</f>
        <v>107500</v>
      </c>
      <c r="D3" s="4">
        <v>7500</v>
      </c>
      <c r="E3" s="3">
        <v>100000</v>
      </c>
      <c r="F3" s="23">
        <v>61599</v>
      </c>
    </row>
    <row r="4" spans="1:6" ht="30" customHeight="1">
      <c r="A4" s="1"/>
      <c r="B4" s="31" t="s">
        <v>13</v>
      </c>
      <c r="C4" s="32">
        <f>D4+E4</f>
        <v>50482.22</v>
      </c>
      <c r="D4" s="38">
        <v>482.22</v>
      </c>
      <c r="E4" s="32">
        <v>50000</v>
      </c>
      <c r="F4" s="23">
        <v>61608</v>
      </c>
    </row>
    <row r="5" spans="1:6" ht="53.25" customHeight="1">
      <c r="A5" s="34">
        <v>244</v>
      </c>
      <c r="B5" s="35" t="s">
        <v>73</v>
      </c>
      <c r="C5" s="32">
        <f t="shared" si="0"/>
        <v>400000</v>
      </c>
      <c r="D5" s="8">
        <v>140900.32</v>
      </c>
      <c r="E5" s="8">
        <v>259099.68</v>
      </c>
      <c r="F5" s="23">
        <v>61602</v>
      </c>
    </row>
    <row r="6" spans="1:6" ht="41.25" customHeight="1">
      <c r="A6" s="34">
        <v>246</v>
      </c>
      <c r="B6" s="35" t="s">
        <v>74</v>
      </c>
      <c r="C6" s="32">
        <f t="shared" si="0"/>
        <v>61451.43</v>
      </c>
      <c r="D6" s="8">
        <v>61451.43</v>
      </c>
      <c r="E6" s="8"/>
      <c r="F6" s="24">
        <v>61601</v>
      </c>
    </row>
    <row r="7" spans="1:6" ht="43.5" customHeight="1">
      <c r="A7" s="34">
        <v>247</v>
      </c>
      <c r="B7" s="35" t="s">
        <v>75</v>
      </c>
      <c r="C7" s="32">
        <f t="shared" si="0"/>
        <v>50000</v>
      </c>
      <c r="D7" s="8">
        <v>50000</v>
      </c>
      <c r="E7" s="7"/>
      <c r="F7" s="24">
        <v>61105</v>
      </c>
    </row>
    <row r="8" spans="1:6" ht="54.75" customHeight="1">
      <c r="A8" s="34">
        <v>249</v>
      </c>
      <c r="B8" s="37" t="s">
        <v>76</v>
      </c>
      <c r="C8" s="32">
        <f t="shared" si="0"/>
        <v>48000</v>
      </c>
      <c r="D8" s="51">
        <v>48000</v>
      </c>
      <c r="E8" s="36"/>
      <c r="F8" s="23">
        <v>61601</v>
      </c>
    </row>
    <row r="9" spans="1:6" ht="66.75" customHeight="1">
      <c r="A9" s="30">
        <v>251</v>
      </c>
      <c r="B9" s="31" t="s">
        <v>77</v>
      </c>
      <c r="C9" s="32">
        <f t="shared" si="0"/>
        <v>25000</v>
      </c>
      <c r="D9" s="33">
        <v>24220</v>
      </c>
      <c r="E9" s="33">
        <v>780</v>
      </c>
      <c r="F9" s="29">
        <v>61601</v>
      </c>
    </row>
    <row r="10" spans="1:6" ht="60.75" customHeight="1">
      <c r="A10" s="30">
        <v>271</v>
      </c>
      <c r="B10" s="31" t="s">
        <v>67</v>
      </c>
      <c r="C10" s="32">
        <f t="shared" ref="C10:C14" si="1">D10+E10</f>
        <v>32918.939999999995</v>
      </c>
      <c r="D10" s="33">
        <f>33561.52-642.58</f>
        <v>32918.939999999995</v>
      </c>
      <c r="E10" s="33"/>
      <c r="F10" s="29">
        <v>61603</v>
      </c>
    </row>
    <row r="11" spans="1:6" ht="53.25" customHeight="1">
      <c r="A11" s="30">
        <v>273</v>
      </c>
      <c r="B11" s="31" t="s">
        <v>68</v>
      </c>
      <c r="C11" s="32">
        <f t="shared" si="1"/>
        <v>33070.769999999997</v>
      </c>
      <c r="D11" s="33">
        <f>33826.78-756.01</f>
        <v>33070.769999999997</v>
      </c>
      <c r="E11" s="33"/>
      <c r="F11" s="29">
        <v>61601</v>
      </c>
    </row>
    <row r="12" spans="1:6" ht="58.5" customHeight="1">
      <c r="A12" s="30">
        <v>274</v>
      </c>
      <c r="B12" s="31" t="s">
        <v>69</v>
      </c>
      <c r="C12" s="32">
        <f t="shared" si="1"/>
        <v>32896.840000000004</v>
      </c>
      <c r="D12" s="33">
        <f>33052.23-155.39</f>
        <v>32896.840000000004</v>
      </c>
      <c r="E12" s="33"/>
      <c r="F12" s="29">
        <v>61604</v>
      </c>
    </row>
    <row r="13" spans="1:6" ht="50.25" customHeight="1">
      <c r="A13" s="30">
        <v>275</v>
      </c>
      <c r="B13" s="31" t="s">
        <v>78</v>
      </c>
      <c r="C13" s="32">
        <f t="shared" si="1"/>
        <v>33674.199999999997</v>
      </c>
      <c r="D13" s="33">
        <f>33880.17-205.97</f>
        <v>33674.199999999997</v>
      </c>
      <c r="E13" s="33"/>
      <c r="F13" s="29">
        <v>61606</v>
      </c>
    </row>
    <row r="14" spans="1:6" ht="50.25" customHeight="1">
      <c r="A14" s="30">
        <v>276</v>
      </c>
      <c r="B14" s="31" t="s">
        <v>70</v>
      </c>
      <c r="C14" s="32">
        <f t="shared" si="1"/>
        <v>33601.46</v>
      </c>
      <c r="D14" s="33">
        <f>33840.35-238.89</f>
        <v>33601.46</v>
      </c>
      <c r="E14" s="33"/>
      <c r="F14" s="29">
        <v>61606</v>
      </c>
    </row>
    <row r="15" spans="1:6" ht="33" customHeight="1">
      <c r="A15" s="46">
        <v>278</v>
      </c>
      <c r="B15" s="5" t="s">
        <v>55</v>
      </c>
      <c r="C15" s="3">
        <f t="shared" ref="C15:C22" si="2">D15+E15</f>
        <v>50000</v>
      </c>
      <c r="D15" s="6"/>
      <c r="E15" s="6">
        <v>50000</v>
      </c>
      <c r="F15" s="29">
        <v>61601</v>
      </c>
    </row>
    <row r="16" spans="1:6" ht="33.75" customHeight="1">
      <c r="A16" s="30">
        <v>279</v>
      </c>
      <c r="B16" s="31" t="s">
        <v>20</v>
      </c>
      <c r="C16" s="32">
        <f t="shared" si="2"/>
        <v>40000</v>
      </c>
      <c r="D16" s="33"/>
      <c r="E16" s="33">
        <v>40000</v>
      </c>
      <c r="F16" s="29">
        <v>61601</v>
      </c>
    </row>
    <row r="17" spans="1:6" ht="57" customHeight="1">
      <c r="A17" s="34">
        <v>280</v>
      </c>
      <c r="B17" s="35" t="s">
        <v>60</v>
      </c>
      <c r="C17" s="32">
        <f t="shared" si="2"/>
        <v>100000</v>
      </c>
      <c r="D17" s="8"/>
      <c r="E17" s="8">
        <v>100000</v>
      </c>
      <c r="F17" s="23">
        <v>61601</v>
      </c>
    </row>
    <row r="18" spans="1:6" ht="39.75" customHeight="1">
      <c r="A18" s="34">
        <v>281</v>
      </c>
      <c r="B18" s="35" t="s">
        <v>79</v>
      </c>
      <c r="C18" s="32">
        <f t="shared" si="2"/>
        <v>30000</v>
      </c>
      <c r="D18" s="8"/>
      <c r="E18" s="8">
        <v>30000</v>
      </c>
      <c r="F18" s="23">
        <v>61601</v>
      </c>
    </row>
    <row r="19" spans="1:6" ht="51.75" customHeight="1">
      <c r="A19" s="34">
        <v>282</v>
      </c>
      <c r="B19" s="35" t="s">
        <v>3</v>
      </c>
      <c r="C19" s="32">
        <f t="shared" si="2"/>
        <v>25000</v>
      </c>
      <c r="D19" s="32"/>
      <c r="E19" s="8">
        <v>25000</v>
      </c>
      <c r="F19" s="23">
        <v>54302</v>
      </c>
    </row>
    <row r="20" spans="1:6" ht="72" customHeight="1">
      <c r="A20" s="34">
        <v>283</v>
      </c>
      <c r="B20" s="35" t="s">
        <v>93</v>
      </c>
      <c r="C20" s="32">
        <f t="shared" si="2"/>
        <v>47688.01</v>
      </c>
      <c r="D20" s="36"/>
      <c r="E20" s="51">
        <v>47688.01</v>
      </c>
      <c r="F20" s="23">
        <v>61601</v>
      </c>
    </row>
    <row r="21" spans="1:6" ht="21.75" customHeight="1">
      <c r="A21" s="34">
        <v>284</v>
      </c>
      <c r="B21" s="37" t="s">
        <v>47</v>
      </c>
      <c r="C21" s="32">
        <f t="shared" si="2"/>
        <v>109866.87</v>
      </c>
      <c r="D21" s="51">
        <f>88134.82+642.58+756.01+155.39+205.97+238.89</f>
        <v>90133.66</v>
      </c>
      <c r="E21" s="51">
        <v>19733.21</v>
      </c>
      <c r="F21" s="23">
        <v>61105</v>
      </c>
    </row>
    <row r="22" spans="1:6" ht="30.75" customHeight="1">
      <c r="A22" s="34">
        <v>285</v>
      </c>
      <c r="B22" s="31" t="s">
        <v>94</v>
      </c>
      <c r="C22" s="32">
        <f t="shared" si="2"/>
        <v>5000</v>
      </c>
      <c r="D22" s="38"/>
      <c r="E22" s="33">
        <v>5000</v>
      </c>
      <c r="F22" s="29">
        <v>61601</v>
      </c>
    </row>
    <row r="23" spans="1:6" ht="43.5" customHeight="1">
      <c r="A23" s="34">
        <v>286</v>
      </c>
      <c r="B23" s="39" t="s">
        <v>4</v>
      </c>
      <c r="C23" s="32">
        <f t="shared" ref="C23:C30" si="3">D23+E23</f>
        <v>250000</v>
      </c>
      <c r="D23" s="32">
        <v>134000</v>
      </c>
      <c r="E23" s="8">
        <v>116000</v>
      </c>
      <c r="F23" s="23">
        <v>61105</v>
      </c>
    </row>
    <row r="24" spans="1:6" ht="89.25" customHeight="1">
      <c r="A24" s="34">
        <v>287</v>
      </c>
      <c r="B24" s="39" t="s">
        <v>57</v>
      </c>
      <c r="C24" s="32">
        <f t="shared" si="3"/>
        <v>70000</v>
      </c>
      <c r="D24" s="32">
        <v>0</v>
      </c>
      <c r="E24" s="8">
        <v>70000</v>
      </c>
      <c r="F24" s="23">
        <v>54302</v>
      </c>
    </row>
    <row r="25" spans="1:6" ht="36" customHeight="1">
      <c r="A25" s="34">
        <v>288</v>
      </c>
      <c r="B25" s="35" t="s">
        <v>5</v>
      </c>
      <c r="C25" s="32">
        <f t="shared" si="3"/>
        <v>200000</v>
      </c>
      <c r="D25" s="8">
        <v>0</v>
      </c>
      <c r="E25" s="8">
        <v>200000</v>
      </c>
      <c r="F25" s="24">
        <v>54602</v>
      </c>
    </row>
    <row r="26" spans="1:6" ht="39.75" customHeight="1">
      <c r="A26" s="34">
        <v>289</v>
      </c>
      <c r="B26" s="35" t="s">
        <v>6</v>
      </c>
      <c r="C26" s="32">
        <f t="shared" si="3"/>
        <v>25000</v>
      </c>
      <c r="D26" s="32">
        <v>0</v>
      </c>
      <c r="E26" s="8">
        <v>25000</v>
      </c>
      <c r="F26" s="24">
        <v>54101</v>
      </c>
    </row>
    <row r="27" spans="1:6" ht="32.25" customHeight="1">
      <c r="A27" s="34">
        <v>290</v>
      </c>
      <c r="B27" s="35" t="s">
        <v>7</v>
      </c>
      <c r="C27" s="32">
        <f t="shared" si="3"/>
        <v>10000</v>
      </c>
      <c r="D27" s="8">
        <v>0</v>
      </c>
      <c r="E27" s="8">
        <v>10000</v>
      </c>
      <c r="F27" s="24">
        <v>54110</v>
      </c>
    </row>
    <row r="28" spans="1:6" ht="45.75" customHeight="1">
      <c r="A28" s="34">
        <v>291</v>
      </c>
      <c r="B28" s="35" t="s">
        <v>8</v>
      </c>
      <c r="C28" s="32">
        <f t="shared" si="3"/>
        <v>48815</v>
      </c>
      <c r="D28" s="32">
        <v>0</v>
      </c>
      <c r="E28" s="32">
        <v>48815</v>
      </c>
      <c r="F28" s="24">
        <v>54399</v>
      </c>
    </row>
    <row r="29" spans="1:6" ht="51" customHeight="1">
      <c r="A29" s="34">
        <v>292</v>
      </c>
      <c r="B29" s="35" t="s">
        <v>9</v>
      </c>
      <c r="C29" s="32">
        <f t="shared" si="3"/>
        <v>300000</v>
      </c>
      <c r="D29" s="8">
        <v>0</v>
      </c>
      <c r="E29" s="8">
        <v>300000</v>
      </c>
      <c r="F29" s="24">
        <v>54107</v>
      </c>
    </row>
    <row r="30" spans="1:6" ht="26.25" customHeight="1">
      <c r="A30" s="30">
        <v>293</v>
      </c>
      <c r="B30" s="31" t="s">
        <v>95</v>
      </c>
      <c r="C30" s="32">
        <f t="shared" si="3"/>
        <v>5000</v>
      </c>
      <c r="D30" s="38"/>
      <c r="E30" s="33">
        <v>5000</v>
      </c>
      <c r="F30" s="29">
        <v>61602</v>
      </c>
    </row>
    <row r="31" spans="1:6" ht="41.25" customHeight="1">
      <c r="A31" s="34">
        <v>294</v>
      </c>
      <c r="B31" s="35" t="s">
        <v>10</v>
      </c>
      <c r="C31" s="32">
        <f t="shared" ref="C31:C40" si="4">D31+E31</f>
        <v>50000</v>
      </c>
      <c r="D31" s="8">
        <v>0</v>
      </c>
      <c r="E31" s="8">
        <v>50000</v>
      </c>
      <c r="F31" s="24">
        <v>61603</v>
      </c>
    </row>
    <row r="32" spans="1:6" ht="42.75" customHeight="1">
      <c r="A32" s="34">
        <v>295</v>
      </c>
      <c r="B32" s="35" t="s">
        <v>11</v>
      </c>
      <c r="C32" s="32">
        <f t="shared" si="4"/>
        <v>54000</v>
      </c>
      <c r="D32" s="8"/>
      <c r="E32" s="8">
        <v>54000</v>
      </c>
      <c r="F32" s="23">
        <v>56305</v>
      </c>
    </row>
    <row r="33" spans="1:7" ht="26.25" customHeight="1">
      <c r="A33" s="34">
        <v>296</v>
      </c>
      <c r="B33" s="35" t="s">
        <v>17</v>
      </c>
      <c r="C33" s="32">
        <f t="shared" si="4"/>
        <v>60000</v>
      </c>
      <c r="D33" s="7"/>
      <c r="E33" s="8">
        <v>60000</v>
      </c>
      <c r="F33" s="23">
        <v>54399</v>
      </c>
    </row>
    <row r="34" spans="1:7" ht="30" customHeight="1">
      <c r="A34" s="34">
        <v>297</v>
      </c>
      <c r="B34" s="35" t="s">
        <v>21</v>
      </c>
      <c r="C34" s="32">
        <f t="shared" si="4"/>
        <v>60000</v>
      </c>
      <c r="D34" s="8"/>
      <c r="E34" s="8">
        <v>60000</v>
      </c>
      <c r="F34" s="23">
        <v>54399</v>
      </c>
    </row>
    <row r="35" spans="1:7" ht="26.25" customHeight="1">
      <c r="A35" s="34">
        <v>298</v>
      </c>
      <c r="B35" s="35" t="s">
        <v>18</v>
      </c>
      <c r="C35" s="32">
        <f t="shared" si="4"/>
        <v>100000</v>
      </c>
      <c r="D35" s="7"/>
      <c r="E35" s="8">
        <v>100000</v>
      </c>
      <c r="F35" s="24">
        <v>54399</v>
      </c>
    </row>
    <row r="36" spans="1:7" ht="41.25" customHeight="1">
      <c r="A36" s="34">
        <v>299</v>
      </c>
      <c r="B36" s="35" t="s">
        <v>19</v>
      </c>
      <c r="C36" s="32">
        <f t="shared" si="4"/>
        <v>60000</v>
      </c>
      <c r="D36" s="7"/>
      <c r="E36" s="8">
        <v>60000</v>
      </c>
      <c r="F36" s="24">
        <v>54314</v>
      </c>
    </row>
    <row r="37" spans="1:7" ht="33" customHeight="1">
      <c r="A37" s="34">
        <v>300</v>
      </c>
      <c r="B37" s="35" t="s">
        <v>61</v>
      </c>
      <c r="C37" s="32">
        <f t="shared" si="4"/>
        <v>6185</v>
      </c>
      <c r="D37" s="8">
        <v>6185</v>
      </c>
      <c r="E37" s="8"/>
      <c r="F37" s="24">
        <v>61603</v>
      </c>
    </row>
    <row r="38" spans="1:7" ht="42" customHeight="1">
      <c r="A38" s="34">
        <v>301</v>
      </c>
      <c r="B38" s="39" t="s">
        <v>54</v>
      </c>
      <c r="C38" s="32">
        <f t="shared" si="4"/>
        <v>32596.02</v>
      </c>
      <c r="D38" s="40"/>
      <c r="E38" s="40">
        <v>32596.02</v>
      </c>
      <c r="F38" s="24">
        <v>61603</v>
      </c>
    </row>
    <row r="39" spans="1:7" ht="31.5" customHeight="1">
      <c r="A39" s="34">
        <v>302</v>
      </c>
      <c r="B39" s="35" t="s">
        <v>12</v>
      </c>
      <c r="C39" s="32">
        <f t="shared" si="4"/>
        <v>120000</v>
      </c>
      <c r="D39" s="7"/>
      <c r="E39" s="8">
        <v>120000</v>
      </c>
      <c r="F39" s="24">
        <v>61603</v>
      </c>
    </row>
    <row r="40" spans="1:7" ht="24" customHeight="1">
      <c r="A40" s="30">
        <v>303</v>
      </c>
      <c r="B40" s="31" t="s">
        <v>62</v>
      </c>
      <c r="C40" s="32">
        <f t="shared" si="4"/>
        <v>15000</v>
      </c>
      <c r="D40" s="38"/>
      <c r="E40" s="8">
        <v>15000</v>
      </c>
      <c r="F40" s="29">
        <v>61603</v>
      </c>
    </row>
    <row r="41" spans="1:7" ht="26.25" customHeight="1">
      <c r="A41" s="34">
        <v>304</v>
      </c>
      <c r="B41" s="41" t="s">
        <v>63</v>
      </c>
      <c r="C41" s="32">
        <f t="shared" ref="C41" si="5">D41+E41</f>
        <v>5000</v>
      </c>
      <c r="D41" s="38"/>
      <c r="E41" s="8">
        <v>5000</v>
      </c>
      <c r="F41" s="24">
        <v>61606</v>
      </c>
    </row>
    <row r="42" spans="1:7" ht="50.25" customHeight="1">
      <c r="A42" s="34">
        <v>305</v>
      </c>
      <c r="B42" s="35" t="s">
        <v>80</v>
      </c>
      <c r="C42" s="32">
        <f t="shared" ref="C42:C44" si="6">D42+E42</f>
        <v>15000</v>
      </c>
      <c r="D42" s="8"/>
      <c r="E42" s="32">
        <v>15000</v>
      </c>
      <c r="F42" s="24">
        <v>61606</v>
      </c>
    </row>
    <row r="43" spans="1:7" ht="35.25" customHeight="1">
      <c r="A43" s="34">
        <v>306</v>
      </c>
      <c r="B43" s="41" t="s">
        <v>16</v>
      </c>
      <c r="C43" s="32">
        <f t="shared" si="6"/>
        <v>25570.32</v>
      </c>
      <c r="D43" s="8"/>
      <c r="E43" s="42">
        <v>25570.32</v>
      </c>
      <c r="F43" s="23">
        <v>61603</v>
      </c>
    </row>
    <row r="44" spans="1:7" ht="54.75" customHeight="1">
      <c r="A44" s="34">
        <v>307</v>
      </c>
      <c r="B44" s="41" t="s">
        <v>90</v>
      </c>
      <c r="C44" s="32">
        <f t="shared" si="6"/>
        <v>10000</v>
      </c>
      <c r="D44" s="8"/>
      <c r="E44" s="42">
        <f>9403.01+534.59+62.4</f>
        <v>10000</v>
      </c>
      <c r="F44" s="23" t="s">
        <v>91</v>
      </c>
    </row>
    <row r="45" spans="1:7" ht="69" customHeight="1">
      <c r="A45" s="34"/>
      <c r="B45" s="43" t="s">
        <v>82</v>
      </c>
      <c r="C45" s="32"/>
      <c r="D45" s="7"/>
      <c r="E45" s="32"/>
      <c r="F45" s="24"/>
    </row>
    <row r="46" spans="1:7">
      <c r="A46" s="34"/>
      <c r="B46" s="43" t="s">
        <v>64</v>
      </c>
      <c r="C46" s="32">
        <f t="shared" ref="C46:C48" si="7">D46+E46</f>
        <v>6325.8099999999995</v>
      </c>
      <c r="D46" s="8">
        <v>374.49</v>
      </c>
      <c r="E46" s="32">
        <v>5951.32</v>
      </c>
      <c r="F46" s="24">
        <v>55304</v>
      </c>
    </row>
    <row r="47" spans="1:7">
      <c r="A47" s="34"/>
      <c r="B47" s="43" t="s">
        <v>65</v>
      </c>
      <c r="C47" s="32">
        <f t="shared" si="7"/>
        <v>483.59999999999997</v>
      </c>
      <c r="D47" s="8">
        <v>37.200000000000003</v>
      </c>
      <c r="E47" s="32">
        <v>446.4</v>
      </c>
      <c r="F47" s="24">
        <v>55603</v>
      </c>
    </row>
    <row r="48" spans="1:7">
      <c r="A48" s="34"/>
      <c r="B48" s="43" t="s">
        <v>66</v>
      </c>
      <c r="C48" s="32">
        <f t="shared" si="7"/>
        <v>33829.11</v>
      </c>
      <c r="D48" s="8">
        <v>2714.35</v>
      </c>
      <c r="E48" s="32">
        <v>31114.76</v>
      </c>
      <c r="F48" s="24">
        <v>71304</v>
      </c>
      <c r="G48" s="53"/>
    </row>
    <row r="49" spans="1:7" ht="51">
      <c r="A49" s="34"/>
      <c r="B49" s="43" t="s">
        <v>81</v>
      </c>
      <c r="C49" s="32"/>
      <c r="D49" s="8"/>
      <c r="E49" s="32"/>
      <c r="F49" s="24"/>
    </row>
    <row r="50" spans="1:7">
      <c r="A50" s="34"/>
      <c r="B50" s="43" t="s">
        <v>64</v>
      </c>
      <c r="C50" s="32">
        <f>D50+E50</f>
        <v>37340.93</v>
      </c>
      <c r="D50" s="8">
        <v>2077.17</v>
      </c>
      <c r="E50" s="32">
        <v>35263.760000000002</v>
      </c>
      <c r="F50" s="24">
        <v>55304</v>
      </c>
    </row>
    <row r="51" spans="1:7">
      <c r="A51" s="34"/>
      <c r="B51" s="43" t="s">
        <v>66</v>
      </c>
      <c r="C51" s="32">
        <f>D51+E51</f>
        <v>343816.47000000003</v>
      </c>
      <c r="D51" s="8">
        <v>27242.63</v>
      </c>
      <c r="E51" s="32">
        <v>316573.84000000003</v>
      </c>
      <c r="F51" s="24">
        <v>71304</v>
      </c>
      <c r="G51" s="53"/>
    </row>
    <row r="52" spans="1:7">
      <c r="A52" s="44"/>
      <c r="B52" s="45" t="s">
        <v>14</v>
      </c>
      <c r="C52" s="47">
        <f>C3+C4+C5+C6+C7+C8+C9+C10+C11+C12+C13+C14+C15+C16+C17+C18+C19+C20+C21+C22+C23+C24+C25+C26+C27+C28+C29+C30+C31+C32+C33+C34+C35+C36+C37+C38+C39+C40+C41+C42+C43+C46+C47+C48+C50+C51+C44</f>
        <v>3260113</v>
      </c>
      <c r="D52" s="47">
        <f t="shared" ref="D52" si="8">D3+D4+D5+D6+D7+D8+D9+D10+D11+D12+D13+D14+D15+D16+D17+D18+D19+D20+D21+D22+D23+D24+D25+D26+D27+D28+D29+D30+D31+D32+D33+D34+D35+D36+D37+D38+D39+D40+D41+D42+D43+D46+D47+D48+D50+D51</f>
        <v>761480.68</v>
      </c>
      <c r="E52" s="47">
        <f>E3+E4+E5+E6+E7+E8+E9+E10+E11+E12+E13+E14+E15+E16+E17+E18+E19+E20+E21+E22+E23+E24+E25+E26+E27+E28+E29+E30+E31+E32+E33+E34+E35+E36+E37+E38+E39+E40+E41+E42+E43+E46+E47+E48+E50+E51+E44</f>
        <v>2498632.3199999989</v>
      </c>
      <c r="F52" s="25"/>
    </row>
    <row r="53" spans="1:7" ht="25.5">
      <c r="A53" s="10"/>
      <c r="B53" s="10" t="s">
        <v>88</v>
      </c>
      <c r="C53" s="48">
        <f>E51+E50+E48+E47+E46</f>
        <v>389350.08000000007</v>
      </c>
      <c r="D53" s="49"/>
      <c r="E53" s="49"/>
      <c r="F53" s="26"/>
    </row>
    <row r="54" spans="1:7" ht="25.5">
      <c r="A54" s="10"/>
      <c r="B54" s="10" t="s">
        <v>85</v>
      </c>
      <c r="C54" s="48">
        <f>E52-C53</f>
        <v>2109282.2399999988</v>
      </c>
      <c r="D54" s="49"/>
      <c r="E54" s="49"/>
      <c r="F54" s="26"/>
    </row>
    <row r="55" spans="1:7">
      <c r="A55" s="10"/>
      <c r="B55" s="10" t="s">
        <v>89</v>
      </c>
      <c r="C55" s="48">
        <v>2498632.3199999998</v>
      </c>
      <c r="D55" s="49"/>
      <c r="E55" s="49"/>
      <c r="F55" s="26"/>
    </row>
    <row r="56" spans="1:7">
      <c r="A56" s="10"/>
      <c r="B56" s="10" t="s">
        <v>86</v>
      </c>
      <c r="C56" s="48">
        <v>832877.4</v>
      </c>
      <c r="D56" s="49"/>
      <c r="E56" s="49"/>
      <c r="F56" s="27"/>
    </row>
    <row r="57" spans="1:7">
      <c r="A57" s="9"/>
      <c r="B57" s="10" t="s">
        <v>71</v>
      </c>
      <c r="C57" s="52">
        <f>C55+C56</f>
        <v>3331509.7199999997</v>
      </c>
      <c r="D57" s="50"/>
      <c r="E57" s="50"/>
      <c r="F57" s="27"/>
    </row>
    <row r="58" spans="1:7">
      <c r="A58" s="9"/>
      <c r="B58" s="10" t="s">
        <v>87</v>
      </c>
      <c r="C58" s="55"/>
      <c r="D58" s="50"/>
      <c r="E58" s="50"/>
      <c r="F58" s="27"/>
    </row>
    <row r="59" spans="1:7" ht="45" hidden="1">
      <c r="A59" s="11"/>
      <c r="B59" s="18" t="s">
        <v>45</v>
      </c>
      <c r="C59" s="12"/>
      <c r="D59" s="13"/>
      <c r="E59" s="12"/>
      <c r="F59" s="28"/>
    </row>
    <row r="60" spans="1:7" ht="30" hidden="1">
      <c r="A60" s="11"/>
      <c r="B60" s="17" t="s">
        <v>23</v>
      </c>
      <c r="C60" s="12"/>
      <c r="D60" s="12">
        <v>12668.08</v>
      </c>
      <c r="E60" s="12"/>
      <c r="F60" s="28"/>
    </row>
    <row r="61" spans="1:7" ht="45" hidden="1">
      <c r="A61" s="11"/>
      <c r="B61" s="17" t="s">
        <v>24</v>
      </c>
      <c r="C61" s="12"/>
      <c r="D61" s="11">
        <v>0.17</v>
      </c>
      <c r="E61" s="12"/>
      <c r="F61" s="28"/>
    </row>
    <row r="62" spans="1:7" ht="30" hidden="1">
      <c r="A62" s="11"/>
      <c r="B62" s="17" t="s">
        <v>25</v>
      </c>
      <c r="C62" s="11"/>
      <c r="D62" s="12">
        <v>3356.71</v>
      </c>
      <c r="E62" s="11"/>
      <c r="F62" s="28"/>
    </row>
    <row r="63" spans="1:7" ht="30" hidden="1">
      <c r="A63" s="11"/>
      <c r="B63" s="17" t="s">
        <v>26</v>
      </c>
      <c r="C63" s="11"/>
      <c r="D63" s="11">
        <v>569</v>
      </c>
      <c r="E63" s="11"/>
      <c r="F63" s="28"/>
    </row>
    <row r="64" spans="1:7" hidden="1">
      <c r="A64" s="11"/>
      <c r="B64" s="17" t="s">
        <v>27</v>
      </c>
      <c r="C64" s="11"/>
      <c r="D64" s="12">
        <v>7293.64</v>
      </c>
      <c r="E64" s="11"/>
      <c r="F64" s="28"/>
    </row>
    <row r="65" spans="1:6" ht="30" hidden="1">
      <c r="A65" s="11"/>
      <c r="B65" s="17" t="s">
        <v>28</v>
      </c>
      <c r="C65" s="11"/>
      <c r="D65" s="12">
        <v>9412.6299999999992</v>
      </c>
      <c r="E65" s="11"/>
      <c r="F65" s="28"/>
    </row>
    <row r="66" spans="1:6" ht="45" hidden="1">
      <c r="A66" s="11"/>
      <c r="B66" s="17" t="s">
        <v>29</v>
      </c>
      <c r="C66" s="11"/>
      <c r="D66" s="12">
        <v>12749.62</v>
      </c>
      <c r="E66" s="11"/>
      <c r="F66" s="28"/>
    </row>
    <row r="67" spans="1:6" ht="30" hidden="1">
      <c r="A67" s="11"/>
      <c r="B67" s="17" t="s">
        <v>30</v>
      </c>
      <c r="C67" s="11"/>
      <c r="D67" s="12">
        <v>8000</v>
      </c>
      <c r="E67" s="11"/>
      <c r="F67" s="28"/>
    </row>
    <row r="68" spans="1:6" ht="30" hidden="1">
      <c r="A68" s="11"/>
      <c r="B68" s="17" t="s">
        <v>31</v>
      </c>
      <c r="C68" s="11"/>
      <c r="D68" s="12">
        <v>12850.39</v>
      </c>
      <c r="E68" s="11"/>
      <c r="F68" s="28"/>
    </row>
    <row r="69" spans="1:6" ht="30" hidden="1">
      <c r="A69" s="11"/>
      <c r="B69" s="17" t="s">
        <v>32</v>
      </c>
      <c r="C69" s="11"/>
      <c r="D69" s="12">
        <v>204.89</v>
      </c>
      <c r="E69" s="11"/>
      <c r="F69" s="28"/>
    </row>
    <row r="70" spans="1:6" ht="30" hidden="1">
      <c r="A70" s="11"/>
      <c r="B70" s="17" t="s">
        <v>33</v>
      </c>
      <c r="C70" s="11"/>
      <c r="D70" s="12">
        <v>106.41</v>
      </c>
      <c r="E70" s="11"/>
      <c r="F70" s="28"/>
    </row>
    <row r="71" spans="1:6" ht="30" hidden="1">
      <c r="A71" s="11"/>
      <c r="B71" s="17" t="s">
        <v>34</v>
      </c>
      <c r="C71" s="11"/>
      <c r="D71" s="12">
        <v>6858.52</v>
      </c>
      <c r="E71" s="11"/>
      <c r="F71" s="28"/>
    </row>
    <row r="72" spans="1:6" ht="30" hidden="1">
      <c r="A72" s="11"/>
      <c r="B72" s="17" t="s">
        <v>35</v>
      </c>
      <c r="C72" s="11"/>
      <c r="D72" s="12">
        <v>0.75</v>
      </c>
      <c r="E72" s="11"/>
      <c r="F72" s="28"/>
    </row>
    <row r="73" spans="1:6" ht="30" hidden="1">
      <c r="A73" s="11"/>
      <c r="B73" s="17" t="s">
        <v>36</v>
      </c>
      <c r="C73" s="11"/>
      <c r="D73" s="12">
        <v>922.99</v>
      </c>
      <c r="E73" s="11"/>
      <c r="F73" s="28"/>
    </row>
    <row r="74" spans="1:6" ht="45" hidden="1">
      <c r="A74" s="11"/>
      <c r="B74" s="17" t="s">
        <v>37</v>
      </c>
      <c r="C74" s="11"/>
      <c r="D74" s="12">
        <v>4</v>
      </c>
      <c r="E74" s="11"/>
      <c r="F74" s="28"/>
    </row>
    <row r="75" spans="1:6" ht="45" hidden="1">
      <c r="A75" s="11"/>
      <c r="B75" s="17" t="s">
        <v>38</v>
      </c>
      <c r="C75" s="11"/>
      <c r="D75" s="12">
        <v>800.68</v>
      </c>
      <c r="E75" s="11"/>
      <c r="F75" s="28"/>
    </row>
    <row r="76" spans="1:6" ht="45" hidden="1">
      <c r="A76" s="11"/>
      <c r="B76" s="17" t="s">
        <v>39</v>
      </c>
      <c r="C76" s="11"/>
      <c r="D76" s="12">
        <v>251.82</v>
      </c>
      <c r="E76" s="11"/>
      <c r="F76" s="28"/>
    </row>
    <row r="77" spans="1:6" ht="45" hidden="1">
      <c r="A77" s="11"/>
      <c r="B77" s="17" t="s">
        <v>40</v>
      </c>
      <c r="C77" s="11"/>
      <c r="D77" s="12">
        <v>87.65</v>
      </c>
      <c r="E77" s="11"/>
      <c r="F77" s="11"/>
    </row>
    <row r="78" spans="1:6" ht="45" hidden="1">
      <c r="A78" s="11"/>
      <c r="B78" s="17" t="s">
        <v>41</v>
      </c>
      <c r="C78" s="11"/>
      <c r="D78" s="12">
        <v>585.37</v>
      </c>
      <c r="E78" s="11"/>
      <c r="F78" s="11"/>
    </row>
    <row r="79" spans="1:6" ht="45" hidden="1">
      <c r="A79" s="11"/>
      <c r="B79" s="17" t="s">
        <v>42</v>
      </c>
      <c r="C79" s="11"/>
      <c r="D79" s="12">
        <v>120.82</v>
      </c>
      <c r="E79" s="11"/>
      <c r="F79" s="11"/>
    </row>
    <row r="80" spans="1:6" ht="45" hidden="1">
      <c r="A80" s="11"/>
      <c r="B80" s="17" t="s">
        <v>43</v>
      </c>
      <c r="C80" s="11"/>
      <c r="D80" s="12">
        <v>155.83000000000001</v>
      </c>
      <c r="E80" s="11"/>
      <c r="F80" s="11"/>
    </row>
    <row r="81" spans="1:6" ht="45" hidden="1">
      <c r="A81" s="11"/>
      <c r="B81" s="17" t="s">
        <v>44</v>
      </c>
      <c r="C81" s="11"/>
      <c r="D81" s="12">
        <v>3304</v>
      </c>
      <c r="E81" s="11"/>
      <c r="F81" s="11"/>
    </row>
    <row r="82" spans="1:6" hidden="1">
      <c r="A82" s="11"/>
      <c r="B82" s="17" t="s">
        <v>72</v>
      </c>
      <c r="C82" s="11"/>
      <c r="D82" s="12">
        <v>7830.85</v>
      </c>
      <c r="E82" s="11"/>
      <c r="F82" s="11"/>
    </row>
    <row r="83" spans="1:6" hidden="1">
      <c r="A83" s="11"/>
      <c r="B83" s="17" t="s">
        <v>46</v>
      </c>
      <c r="C83" s="11"/>
      <c r="D83" s="14">
        <f>SUM(D60:D82)</f>
        <v>88134.82</v>
      </c>
      <c r="E83" s="11"/>
      <c r="F83" s="11"/>
    </row>
    <row r="84" spans="1:6" ht="30" hidden="1" customHeight="1">
      <c r="A84" s="11"/>
      <c r="B84" s="17" t="s">
        <v>15</v>
      </c>
      <c r="C84" s="11"/>
      <c r="D84" s="11">
        <v>88134.82</v>
      </c>
      <c r="E84" s="11"/>
      <c r="F84" s="11"/>
    </row>
    <row r="85" spans="1:6" hidden="1">
      <c r="A85" s="11"/>
      <c r="B85" s="17" t="s">
        <v>46</v>
      </c>
      <c r="C85" s="11"/>
      <c r="D85" s="12">
        <f>D83-D84</f>
        <v>0</v>
      </c>
      <c r="E85" s="11"/>
      <c r="F85" s="11"/>
    </row>
    <row r="86" spans="1:6" hidden="1">
      <c r="A86" s="11"/>
      <c r="B86" s="17"/>
      <c r="C86" s="11"/>
      <c r="D86" s="12"/>
      <c r="E86" s="11"/>
      <c r="F86" s="11"/>
    </row>
    <row r="87" spans="1:6" ht="33" hidden="1" customHeight="1">
      <c r="A87" s="11"/>
      <c r="B87" s="19" t="s">
        <v>53</v>
      </c>
      <c r="C87" s="11"/>
      <c r="D87" s="11"/>
      <c r="E87" s="11"/>
      <c r="F87" s="11"/>
    </row>
    <row r="88" spans="1:6" ht="30" hidden="1">
      <c r="A88" s="11"/>
      <c r="B88" s="17" t="s">
        <v>48</v>
      </c>
      <c r="C88" s="11"/>
      <c r="D88" s="15">
        <v>33826.78</v>
      </c>
      <c r="E88" s="11"/>
      <c r="F88" s="11"/>
    </row>
    <row r="89" spans="1:6" ht="45" hidden="1">
      <c r="A89" s="11"/>
      <c r="B89" s="17" t="s">
        <v>49</v>
      </c>
      <c r="C89" s="11"/>
      <c r="D89" s="15">
        <v>33561.519999999997</v>
      </c>
      <c r="E89" s="11"/>
      <c r="F89" s="11"/>
    </row>
    <row r="90" spans="1:6" ht="30" hidden="1">
      <c r="A90" s="11"/>
      <c r="B90" s="17" t="s">
        <v>50</v>
      </c>
      <c r="C90" s="11"/>
      <c r="D90" s="15">
        <v>33840.35</v>
      </c>
      <c r="E90" s="11"/>
      <c r="F90" s="11"/>
    </row>
    <row r="91" spans="1:6" ht="30" hidden="1">
      <c r="A91" s="11"/>
      <c r="B91" s="17" t="s">
        <v>51</v>
      </c>
      <c r="C91" s="11"/>
      <c r="D91" s="15">
        <v>33880.17</v>
      </c>
      <c r="E91" s="11"/>
      <c r="F91" s="11"/>
    </row>
    <row r="92" spans="1:6" ht="45" hidden="1">
      <c r="A92" s="11"/>
      <c r="B92" s="17" t="s">
        <v>52</v>
      </c>
      <c r="C92" s="11"/>
      <c r="D92" s="15">
        <v>33052.230000000003</v>
      </c>
      <c r="E92" s="11"/>
      <c r="F92" s="11"/>
    </row>
    <row r="93" spans="1:6" hidden="1">
      <c r="A93" s="11"/>
      <c r="B93" s="17"/>
      <c r="C93" s="11"/>
      <c r="D93" s="16">
        <f>SUM(D88:D92)</f>
        <v>168161.05000000002</v>
      </c>
      <c r="E93" s="11"/>
      <c r="F93" s="11"/>
    </row>
    <row r="94" spans="1:6" ht="16.5" customHeight="1">
      <c r="A94" s="56"/>
      <c r="B94" s="57" t="s">
        <v>84</v>
      </c>
      <c r="C94" s="58">
        <f>D52-D51-D50-D48-D47-D46</f>
        <v>729034.84000000008</v>
      </c>
      <c r="D94" s="56"/>
      <c r="E94" s="56"/>
      <c r="F94" s="56"/>
    </row>
    <row r="95" spans="1:6" ht="18" customHeight="1">
      <c r="A95" s="56"/>
      <c r="B95" s="60" t="s">
        <v>83</v>
      </c>
      <c r="C95" s="59">
        <f>3088.84+37.2+29319.8</f>
        <v>32445.84</v>
      </c>
      <c r="D95" s="58">
        <f>C94+C95</f>
        <v>761480.68</v>
      </c>
      <c r="E95" s="59">
        <v>2498632.3199999998</v>
      </c>
      <c r="F95" s="59">
        <f>D95+E95</f>
        <v>3260113</v>
      </c>
    </row>
    <row r="96" spans="1:6">
      <c r="D96" s="54"/>
    </row>
  </sheetData>
  <mergeCells count="1">
    <mergeCell ref="A1:F1"/>
  </mergeCells>
  <pageMargins left="1.299212598425197" right="0.5118110236220472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A73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REF2</dc:creator>
  <cp:lastModifiedBy>WLIMA</cp:lastModifiedBy>
  <cp:lastPrinted>2019-02-22T22:02:43Z</cp:lastPrinted>
  <dcterms:created xsi:type="dcterms:W3CDTF">2018-12-18T16:26:26Z</dcterms:created>
  <dcterms:modified xsi:type="dcterms:W3CDTF">2019-02-22T22:56:11Z</dcterms:modified>
</cp:coreProperties>
</file>