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bookViews>
    <workbookView xWindow="0" yWindow="0" windowWidth="28800" windowHeight="13125"/>
  </bookViews>
  <sheets>
    <sheet name="oficacceso" sheetId="1" r:id="rId1"/>
  </sheets>
  <definedNames>
    <definedName name="_xlnm.Print_Titles" localSheetId="0">oficacceso!$1:$6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1" l="1"/>
  <c r="S17" i="1"/>
  <c r="Q17" i="1"/>
  <c r="T17" i="1" s="1"/>
  <c r="P17" i="1"/>
  <c r="O17" i="1"/>
  <c r="M17" i="1"/>
  <c r="N17" i="1" s="1"/>
  <c r="S16" i="1"/>
  <c r="O16" i="1"/>
  <c r="K16" i="1"/>
  <c r="S15" i="1"/>
  <c r="Q14" i="1"/>
  <c r="T14" i="1" s="1"/>
  <c r="P14" i="1"/>
  <c r="O14" i="1"/>
  <c r="M14" i="1"/>
  <c r="N14" i="1" s="1"/>
  <c r="T13" i="1"/>
  <c r="Q13" i="1"/>
  <c r="O13" i="1"/>
  <c r="P13" i="1" s="1"/>
  <c r="N13" i="1"/>
  <c r="U13" i="1" s="1"/>
  <c r="V13" i="1" s="1"/>
  <c r="M13" i="1"/>
  <c r="U12" i="1"/>
  <c r="V12" i="1" s="1"/>
  <c r="T12" i="1"/>
  <c r="Q12" i="1"/>
  <c r="O12" i="1"/>
  <c r="O8" i="1" s="1"/>
  <c r="N12" i="1"/>
  <c r="M12" i="1"/>
  <c r="Q11" i="1"/>
  <c r="T11" i="1" s="1"/>
  <c r="P11" i="1"/>
  <c r="O11" i="1"/>
  <c r="M11" i="1"/>
  <c r="N11" i="1" s="1"/>
  <c r="Q10" i="1"/>
  <c r="T10" i="1" s="1"/>
  <c r="P10" i="1"/>
  <c r="O10" i="1"/>
  <c r="M10" i="1"/>
  <c r="N10" i="1" s="1"/>
  <c r="T9" i="1"/>
  <c r="Q9" i="1"/>
  <c r="O9" i="1"/>
  <c r="P9" i="1" s="1"/>
  <c r="N9" i="1"/>
  <c r="U9" i="1" s="1"/>
  <c r="M9" i="1"/>
  <c r="S8" i="1"/>
  <c r="K8" i="1"/>
  <c r="W9" i="1" l="1"/>
  <c r="W17" i="1"/>
  <c r="W16" i="1" s="1"/>
  <c r="W11" i="1"/>
  <c r="U14" i="1"/>
  <c r="U17" i="1"/>
  <c r="U8" i="1"/>
  <c r="V9" i="1"/>
  <c r="U10" i="1"/>
  <c r="U11" i="1"/>
  <c r="V11" i="1" s="1"/>
  <c r="W13" i="1"/>
  <c r="P12" i="1"/>
  <c r="W12" i="1" s="1"/>
  <c r="P16" i="1"/>
  <c r="P8" i="1" l="1"/>
  <c r="U16" i="1"/>
  <c r="V17" i="1"/>
  <c r="V16" i="1" s="1"/>
  <c r="V10" i="1"/>
  <c r="W10" i="1"/>
  <c r="W8" i="1" s="1"/>
  <c r="V14" i="1"/>
  <c r="V8" i="1" s="1"/>
  <c r="W14" i="1"/>
</calcChain>
</file>

<file path=xl/comments1.xml><?xml version="1.0" encoding="utf-8"?>
<comments xmlns="http://schemas.openxmlformats.org/spreadsheetml/2006/main">
  <authors>
    <author>Win Evolution V2</author>
    <author xml:space="preserve">Contabilidad </author>
    <author>Conta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Win Evolution V2:</t>
        </r>
        <r>
          <rPr>
            <sz val="8"/>
            <color indexed="81"/>
            <rFont val="Tahoma"/>
            <family val="2"/>
          </rPr>
          <t xml:space="preserve">
QUE SERIA LA FECHA DE ACTIVACION DEL EQUIPO</t>
        </r>
      </text>
    </comment>
    <comment ref="K6" authorId="1" shapeId="0">
      <text>
        <r>
          <rPr>
            <b/>
            <sz val="8"/>
            <color indexed="81"/>
            <rFont val="Tahoma"/>
            <family val="2"/>
          </rPr>
          <t>Contabilidad :</t>
        </r>
        <r>
          <rPr>
            <sz val="8"/>
            <color indexed="81"/>
            <rFont val="Tahoma"/>
            <family val="2"/>
          </rPr>
          <t xml:space="preserve">
VALORES CONCILIADOS CON EL BALANCE GENERAL</t>
        </r>
      </text>
    </comment>
    <comment ref="U7" authorId="2" shapeId="0">
      <text>
        <r>
          <rPr>
            <b/>
            <sz val="8"/>
            <color indexed="81"/>
            <rFont val="Tahoma"/>
            <family val="2"/>
          </rPr>
          <t>Conta:</t>
        </r>
        <r>
          <rPr>
            <sz val="8"/>
            <color indexed="81"/>
            <rFont val="Tahoma"/>
            <family val="2"/>
          </rPr>
          <t xml:space="preserve">
VALOR DIARIO X NUMERO DE DIAS AL 31 DIC.</t>
        </r>
      </text>
    </comment>
  </commentList>
</comments>
</file>

<file path=xl/sharedStrings.xml><?xml version="1.0" encoding="utf-8"?>
<sst xmlns="http://schemas.openxmlformats.org/spreadsheetml/2006/main" count="70" uniqueCount="55">
  <si>
    <t>ALCALDIA MUNCIPAL DE CHINAMECA, DEPTO DE SAN MIGUEL</t>
  </si>
  <si>
    <t>CUADRO DE DEPRECIACION 2016</t>
  </si>
  <si>
    <t>DEPARTAMENTO DE CONTABILIDAD</t>
  </si>
  <si>
    <t>CODIGO DE</t>
  </si>
  <si>
    <t>DESCRIPCION DE</t>
  </si>
  <si>
    <t>FECHA DE</t>
  </si>
  <si>
    <t>Partida /</t>
  </si>
  <si>
    <t>ACTIVO</t>
  </si>
  <si>
    <t>DATOS FIJOS DE CONTROL INDIVIDUAL</t>
  </si>
  <si>
    <t>TOTAL DIAS Y DEP.</t>
  </si>
  <si>
    <t>CALCULOS DEPRECIACION ANUAL</t>
  </si>
  <si>
    <t>INVENTARIO</t>
  </si>
  <si>
    <t>LOS BIENES</t>
  </si>
  <si>
    <t>COMPRA/ACT</t>
  </si>
  <si>
    <t>CONTAB.</t>
  </si>
  <si>
    <t>INGRESO</t>
  </si>
  <si>
    <t>SFF</t>
  </si>
  <si>
    <t>Cheque</t>
  </si>
  <si>
    <t>ACTUALIZADO</t>
  </si>
  <si>
    <t>AÑOS</t>
  </si>
  <si>
    <t>D.ANUAL</t>
  </si>
  <si>
    <t>DIARIO</t>
  </si>
  <si>
    <t>10%  RES.</t>
  </si>
  <si>
    <t>DEPRECIAR</t>
  </si>
  <si>
    <t>FEC.FINAL</t>
  </si>
  <si>
    <t>ACUMULADA</t>
  </si>
  <si>
    <t>A FECH:</t>
  </si>
  <si>
    <t>DEP.2019</t>
  </si>
  <si>
    <t>SALDO.2019</t>
  </si>
  <si>
    <t>Tot.dias</t>
  </si>
  <si>
    <t>Tot.Depr</t>
  </si>
  <si>
    <t>24117</t>
  </si>
  <si>
    <t>VEHICULOS DE TRANSPORTE</t>
  </si>
  <si>
    <t>05</t>
  </si>
  <si>
    <t>02</t>
  </si>
  <si>
    <t>002</t>
  </si>
  <si>
    <t>CAMION DYNA DE 5TONELADAS</t>
  </si>
  <si>
    <t>P0277</t>
  </si>
  <si>
    <t>003</t>
  </si>
  <si>
    <t>PICKUP, MITSUBISHI</t>
  </si>
  <si>
    <t>004</t>
  </si>
  <si>
    <t xml:space="preserve">CAMION CERRADO </t>
  </si>
  <si>
    <t>006</t>
  </si>
  <si>
    <t>CAMION DE VOLTEO</t>
  </si>
  <si>
    <t>P2520</t>
  </si>
  <si>
    <t>009</t>
  </si>
  <si>
    <t>PICKUP, TOYOTA HILUX</t>
  </si>
  <si>
    <t>P1457</t>
  </si>
  <si>
    <t>010</t>
  </si>
  <si>
    <t>P3656</t>
  </si>
  <si>
    <t>24119002</t>
  </si>
  <si>
    <t>MAQUINARIA Y EQUIPO</t>
  </si>
  <si>
    <t>005</t>
  </si>
  <si>
    <t>RETROEXCAVADORA</t>
  </si>
  <si>
    <t>P2571, 0217(11)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</si>
</sst>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dd/mm/yyyy;@"/>
    <numFmt numFmtId="166" formatCode="_(* #,##0_);_(* \(#,##0\);_(* &quot;-&quot;??_);_(@_)"/>
    <numFmt numFmtId="167" formatCode="_(&quot;$&quot;* #,##0.00_);_(&quot;$&quot;* \(#,##0.00\);_(&quot;$&quot;* &quot;-&quot;??_);_(@_)"/>
  </numFmts>
  <fonts count="11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1" applyFont="1" applyAlignment="1">
      <alignment horizontal="center"/>
    </xf>
    <xf numFmtId="0" fontId="0" fillId="0" borderId="0" xfId="0" applyFill="1"/>
    <xf numFmtId="0" fontId="4" fillId="0" borderId="0" xfId="0" applyFont="1"/>
    <xf numFmtId="0" fontId="5" fillId="0" borderId="0" xfId="0" applyFont="1"/>
    <xf numFmtId="49" fontId="2" fillId="0" borderId="0" xfId="1" applyNumberFormat="1" applyFont="1" applyBorder="1" applyAlignment="1"/>
    <xf numFmtId="164" fontId="2" fillId="0" borderId="0" xfId="1" applyFont="1" applyBorder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2" xfId="1" applyNumberFormat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49" fontId="2" fillId="2" borderId="2" xfId="1" applyNumberFormat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 wrapText="1"/>
    </xf>
    <xf numFmtId="164" fontId="2" fillId="2" borderId="3" xfId="1" applyFont="1" applyFill="1" applyBorder="1" applyAlignment="1">
      <alignment horizontal="center" wrapText="1"/>
    </xf>
    <xf numFmtId="49" fontId="2" fillId="2" borderId="2" xfId="1" applyNumberFormat="1" applyFont="1" applyFill="1" applyBorder="1" applyAlignment="1"/>
    <xf numFmtId="49" fontId="2" fillId="2" borderId="3" xfId="1" applyNumberFormat="1" applyFont="1" applyFill="1" applyBorder="1" applyAlignment="1"/>
    <xf numFmtId="49" fontId="6" fillId="2" borderId="2" xfId="1" applyNumberFormat="1" applyFont="1" applyFill="1" applyBorder="1" applyAlignment="1"/>
    <xf numFmtId="164" fontId="0" fillId="2" borderId="3" xfId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164" fontId="2" fillId="2" borderId="5" xfId="1" applyFont="1" applyFill="1" applyBorder="1" applyAlignment="1">
      <alignment wrapText="1"/>
    </xf>
    <xf numFmtId="164" fontId="2" fillId="2" borderId="6" xfId="1" applyFont="1" applyFill="1" applyBorder="1" applyAlignment="1">
      <alignment horizontal="center" wrapText="1"/>
    </xf>
    <xf numFmtId="14" fontId="2" fillId="2" borderId="6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0" borderId="0" xfId="1" applyNumberFormat="1" applyFont="1" applyAlignment="1">
      <alignment horizontal="center"/>
    </xf>
    <xf numFmtId="164" fontId="3" fillId="0" borderId="0" xfId="1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2" fillId="3" borderId="7" xfId="0" applyNumberFormat="1" applyFont="1" applyFill="1" applyBorder="1" applyAlignment="1"/>
    <xf numFmtId="49" fontId="0" fillId="3" borderId="0" xfId="0" applyNumberFormat="1" applyFill="1" applyBorder="1" applyAlignment="1">
      <alignment horizontal="center"/>
    </xf>
    <xf numFmtId="0" fontId="2" fillId="3" borderId="0" xfId="0" applyFont="1" applyFill="1" applyBorder="1" applyAlignment="1"/>
    <xf numFmtId="0" fontId="0" fillId="3" borderId="0" xfId="0" applyFill="1" applyBorder="1" applyAlignment="1">
      <alignment horizontal="center"/>
    </xf>
    <xf numFmtId="164" fontId="3" fillId="4" borderId="0" xfId="1" applyFont="1" applyFill="1" applyBorder="1" applyAlignment="1">
      <alignment horizontal="center"/>
    </xf>
    <xf numFmtId="166" fontId="3" fillId="3" borderId="0" xfId="1" applyNumberFormat="1" applyFont="1" applyFill="1" applyBorder="1" applyAlignment="1">
      <alignment horizontal="center"/>
    </xf>
    <xf numFmtId="164" fontId="0" fillId="3" borderId="0" xfId="1" applyFont="1" applyFill="1" applyBorder="1" applyAlignment="1">
      <alignment horizontal="center"/>
    </xf>
    <xf numFmtId="164" fontId="3" fillId="3" borderId="0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66" fontId="0" fillId="3" borderId="0" xfId="1" applyNumberFormat="1" applyFont="1" applyFill="1" applyBorder="1" applyAlignment="1">
      <alignment horizontal="center"/>
    </xf>
    <xf numFmtId="164" fontId="7" fillId="5" borderId="0" xfId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164" fontId="3" fillId="0" borderId="0" xfId="1" applyFont="1" applyFill="1" applyBorder="1"/>
    <xf numFmtId="166" fontId="3" fillId="0" borderId="0" xfId="1" applyNumberFormat="1" applyFont="1" applyFill="1" applyBorder="1"/>
    <xf numFmtId="166" fontId="0" fillId="0" borderId="0" xfId="1" applyNumberFormat="1" applyFont="1" applyFill="1"/>
    <xf numFmtId="167" fontId="0" fillId="0" borderId="0" xfId="2" applyFont="1" applyFill="1" applyBorder="1" applyAlignment="1">
      <alignment horizontal="center"/>
    </xf>
    <xf numFmtId="164" fontId="0" fillId="0" borderId="0" xfId="0" applyNumberFormat="1" applyFill="1"/>
    <xf numFmtId="14" fontId="0" fillId="0" borderId="0" xfId="1" applyNumberFormat="1" applyFont="1" applyFill="1" applyBorder="1" applyAlignment="1">
      <alignment horizontal="center"/>
    </xf>
    <xf numFmtId="0" fontId="3" fillId="0" borderId="0" xfId="0" applyFont="1" applyFill="1" applyBorder="1"/>
    <xf numFmtId="49" fontId="0" fillId="0" borderId="0" xfId="1" applyNumberFormat="1" applyFont="1" applyFill="1" applyBorder="1" applyAlignment="1">
      <alignment horizontal="center"/>
    </xf>
    <xf numFmtId="166" fontId="0" fillId="0" borderId="0" xfId="1" applyNumberFormat="1" applyFont="1" applyFill="1" applyBorder="1" applyAlignment="1">
      <alignment horizontal="center"/>
    </xf>
    <xf numFmtId="164" fontId="0" fillId="5" borderId="0" xfId="0" applyNumberFormat="1" applyFill="1"/>
    <xf numFmtId="14" fontId="3" fillId="0" borderId="0" xfId="1" applyNumberFormat="1" applyFont="1" applyFill="1" applyBorder="1" applyAlignment="1">
      <alignment horizontal="center"/>
    </xf>
    <xf numFmtId="49" fontId="3" fillId="0" borderId="0" xfId="1" applyNumberFormat="1" applyFont="1" applyFill="1" applyBorder="1" applyAlignment="1">
      <alignment horizontal="center"/>
    </xf>
    <xf numFmtId="0" fontId="3" fillId="0" borderId="0" xfId="0" applyFont="1" applyFill="1"/>
    <xf numFmtId="164" fontId="3" fillId="0" borderId="0" xfId="1" applyFont="1" applyFill="1" applyBorder="1" applyAlignment="1">
      <alignment horizontal="center"/>
    </xf>
    <xf numFmtId="166" fontId="3" fillId="0" borderId="0" xfId="1" applyNumberFormat="1" applyFont="1" applyFill="1" applyBorder="1" applyAlignment="1">
      <alignment horizontal="center"/>
    </xf>
    <xf numFmtId="166" fontId="3" fillId="0" borderId="0" xfId="1" applyNumberFormat="1" applyFont="1" applyFill="1"/>
    <xf numFmtId="167" fontId="3" fillId="0" borderId="0" xfId="2" applyFont="1" applyFill="1" applyBorder="1" applyAlignment="1">
      <alignment horizontal="center"/>
    </xf>
    <xf numFmtId="164" fontId="3" fillId="0" borderId="0" xfId="0" applyNumberFormat="1" applyFont="1" applyFill="1"/>
    <xf numFmtId="49" fontId="0" fillId="0" borderId="4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0" fontId="8" fillId="0" borderId="5" xfId="0" applyFont="1" applyFill="1" applyBorder="1"/>
    <xf numFmtId="14" fontId="0" fillId="0" borderId="5" xfId="1" applyNumberFormat="1" applyFont="1" applyFill="1" applyBorder="1" applyAlignment="1">
      <alignment horizontal="center"/>
    </xf>
    <xf numFmtId="14" fontId="0" fillId="0" borderId="5" xfId="0" applyNumberFormat="1" applyFill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6" fontId="0" fillId="0" borderId="5" xfId="1" applyNumberFormat="1" applyFont="1" applyFill="1" applyBorder="1" applyAlignment="1">
      <alignment horizontal="center"/>
    </xf>
    <xf numFmtId="167" fontId="0" fillId="0" borderId="5" xfId="2" applyFont="1" applyFill="1" applyBorder="1" applyAlignment="1">
      <alignment horizontal="center"/>
    </xf>
    <xf numFmtId="0" fontId="0" fillId="0" borderId="5" xfId="0" applyFill="1" applyBorder="1"/>
    <xf numFmtId="49" fontId="3" fillId="3" borderId="7" xfId="0" applyNumberFormat="1" applyFont="1" applyFill="1" applyBorder="1" applyAlignment="1"/>
    <xf numFmtId="14" fontId="0" fillId="3" borderId="0" xfId="0" applyNumberFormat="1" applyFill="1" applyBorder="1" applyAlignment="1">
      <alignment horizontal="center"/>
    </xf>
    <xf numFmtId="164" fontId="3" fillId="4" borderId="0" xfId="1" applyFont="1" applyFill="1" applyBorder="1"/>
    <xf numFmtId="166" fontId="3" fillId="3" borderId="0" xfId="1" applyNumberFormat="1" applyFont="1" applyFill="1" applyBorder="1"/>
    <xf numFmtId="164" fontId="3" fillId="3" borderId="0" xfId="1" applyFont="1" applyFill="1" applyBorder="1"/>
    <xf numFmtId="164" fontId="7" fillId="6" borderId="0" xfId="1" applyFont="1" applyFill="1" applyBorder="1"/>
    <xf numFmtId="14" fontId="3" fillId="0" borderId="0" xfId="0" applyNumberFormat="1" applyFont="1" applyFill="1" applyBorder="1" applyAlignment="1"/>
    <xf numFmtId="164" fontId="3" fillId="0" borderId="5" xfId="1" applyFont="1" applyFill="1" applyBorder="1" applyAlignment="1">
      <alignment horizontal="center"/>
    </xf>
    <xf numFmtId="166" fontId="8" fillId="0" borderId="5" xfId="1" applyNumberFormat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topLeftCell="A5" zoomScale="70" zoomScaleNormal="70" zoomScalePageLayoutView="40" workbookViewId="0">
      <pane xSplit="1" ySplit="2" topLeftCell="E7" activePane="bottomRight" state="frozen"/>
      <selection activeCell="A5" sqref="A5"/>
      <selection pane="topRight" activeCell="B5" sqref="B5"/>
      <selection pane="bottomLeft" activeCell="A7" sqref="A7"/>
      <selection pane="bottomRight" activeCell="U11" sqref="U11"/>
    </sheetView>
  </sheetViews>
  <sheetFormatPr baseColWidth="10" defaultRowHeight="12.75" outlineLevelCol="2" x14ac:dyDescent="0.2"/>
  <cols>
    <col min="1" max="1" width="1.28515625" customWidth="1"/>
    <col min="2" max="2" width="4.7109375" customWidth="1"/>
    <col min="3" max="3" width="5.28515625" customWidth="1"/>
    <col min="4" max="4" width="7" customWidth="1"/>
    <col min="5" max="5" width="36.140625" customWidth="1"/>
    <col min="6" max="6" width="18.140625" style="3" customWidth="1"/>
    <col min="7" max="8" width="13.7109375" style="3" hidden="1" customWidth="1" outlineLevel="1"/>
    <col min="9" max="9" width="8.85546875" style="4" hidden="1" customWidth="1" outlineLevel="1"/>
    <col min="10" max="10" width="13.5703125" style="3" hidden="1" customWidth="1" outlineLevel="1"/>
    <col min="11" max="11" width="18.42578125" style="5" customWidth="1" collapsed="1"/>
    <col min="12" max="12" width="7.85546875" style="5" customWidth="1"/>
    <col min="13" max="13" width="13.7109375" style="5" bestFit="1" customWidth="1"/>
    <col min="14" max="14" width="9.7109375" style="5" customWidth="1" outlineLevel="1"/>
    <col min="15" max="15" width="12.42578125" style="5" customWidth="1"/>
    <col min="16" max="16" width="16.5703125" style="5" customWidth="1"/>
    <col min="17" max="17" width="14" style="5" customWidth="1"/>
    <col min="18" max="18" width="2.85546875" style="5" customWidth="1" outlineLevel="2"/>
    <col min="19" max="19" width="16.7109375" style="5" customWidth="1" outlineLevel="1"/>
    <col min="20" max="20" width="10.85546875" style="5" customWidth="1" outlineLevel="1"/>
    <col min="21" max="21" width="13.42578125" style="5" customWidth="1" outlineLevel="1"/>
    <col min="22" max="22" width="13.5703125" style="5" customWidth="1"/>
    <col min="23" max="23" width="16.140625" style="5" customWidth="1"/>
    <col min="24" max="16384" width="11.42578125" style="6"/>
  </cols>
  <sheetData>
    <row r="1" spans="1:23" ht="18" x14ac:dyDescent="0.25">
      <c r="B1" s="1" t="s">
        <v>0</v>
      </c>
      <c r="C1" s="2"/>
      <c r="D1" s="2"/>
    </row>
    <row r="2" spans="1:23" ht="18" x14ac:dyDescent="0.25">
      <c r="B2" s="7" t="s">
        <v>1</v>
      </c>
    </row>
    <row r="3" spans="1:23" ht="15" x14ac:dyDescent="0.2">
      <c r="B3" s="8" t="s">
        <v>2</v>
      </c>
    </row>
    <row r="4" spans="1:23" x14ac:dyDescent="0.2">
      <c r="K4" s="9"/>
      <c r="L4" s="9"/>
      <c r="M4" s="9"/>
      <c r="N4" s="9"/>
      <c r="O4" s="9"/>
      <c r="P4" s="9"/>
      <c r="Q4" s="9"/>
      <c r="R4" s="10"/>
      <c r="S4" s="10"/>
      <c r="T4" s="9"/>
      <c r="U4" s="9"/>
      <c r="V4" s="9"/>
    </row>
    <row r="5" spans="1:23" x14ac:dyDescent="0.2">
      <c r="B5" s="11" t="s">
        <v>3</v>
      </c>
      <c r="C5" s="12"/>
      <c r="D5" s="12"/>
      <c r="E5" s="13" t="s">
        <v>4</v>
      </c>
      <c r="F5" s="13" t="s">
        <v>5</v>
      </c>
      <c r="G5" s="13" t="s">
        <v>5</v>
      </c>
      <c r="H5" s="13" t="s">
        <v>5</v>
      </c>
      <c r="I5" s="14"/>
      <c r="J5" s="13" t="s">
        <v>6</v>
      </c>
      <c r="K5" s="15" t="s">
        <v>7</v>
      </c>
      <c r="L5" s="16" t="s">
        <v>8</v>
      </c>
      <c r="M5" s="17"/>
      <c r="N5" s="17"/>
      <c r="O5" s="17"/>
      <c r="P5" s="17"/>
      <c r="Q5" s="18"/>
      <c r="R5" s="19"/>
      <c r="S5" s="20"/>
      <c r="T5" s="21" t="s">
        <v>9</v>
      </c>
      <c r="U5" s="22"/>
      <c r="V5" s="23" t="s">
        <v>10</v>
      </c>
      <c r="W5" s="24"/>
    </row>
    <row r="6" spans="1:23" s="36" customFormat="1" x14ac:dyDescent="0.2">
      <c r="A6" s="25"/>
      <c r="B6" s="26" t="s">
        <v>11</v>
      </c>
      <c r="C6" s="27"/>
      <c r="D6" s="27"/>
      <c r="E6" s="28" t="s">
        <v>12</v>
      </c>
      <c r="F6" s="28" t="s">
        <v>13</v>
      </c>
      <c r="G6" s="28" t="s">
        <v>14</v>
      </c>
      <c r="H6" s="28" t="s">
        <v>15</v>
      </c>
      <c r="I6" s="29" t="s">
        <v>16</v>
      </c>
      <c r="J6" s="28" t="s">
        <v>17</v>
      </c>
      <c r="K6" s="28" t="s">
        <v>18</v>
      </c>
      <c r="L6" s="30" t="s">
        <v>19</v>
      </c>
      <c r="M6" s="31" t="s">
        <v>20</v>
      </c>
      <c r="N6" s="31" t="s">
        <v>21</v>
      </c>
      <c r="O6" s="31" t="s">
        <v>22</v>
      </c>
      <c r="P6" s="31" t="s">
        <v>23</v>
      </c>
      <c r="Q6" s="32" t="s">
        <v>24</v>
      </c>
      <c r="R6" s="33"/>
      <c r="S6" s="34" t="s">
        <v>25</v>
      </c>
      <c r="T6" s="28" t="s">
        <v>26</v>
      </c>
      <c r="U6" s="35">
        <v>43830</v>
      </c>
      <c r="V6" s="31" t="s">
        <v>27</v>
      </c>
      <c r="W6" s="32" t="s">
        <v>28</v>
      </c>
    </row>
    <row r="7" spans="1:23" s="45" customFormat="1" x14ac:dyDescent="0.2">
      <c r="A7" s="37"/>
      <c r="B7" s="38"/>
      <c r="C7" s="39"/>
      <c r="D7" s="39"/>
      <c r="E7" s="39"/>
      <c r="F7" s="39"/>
      <c r="G7" s="39"/>
      <c r="H7" s="39"/>
      <c r="I7" s="40"/>
      <c r="J7" s="39"/>
      <c r="K7" s="39"/>
      <c r="L7" s="41"/>
      <c r="M7" s="41"/>
      <c r="N7" s="41"/>
      <c r="O7" s="41"/>
      <c r="P7" s="41"/>
      <c r="Q7" s="41"/>
      <c r="R7" s="42"/>
      <c r="S7" s="42"/>
      <c r="T7" s="43" t="s">
        <v>29</v>
      </c>
      <c r="U7" s="44" t="s">
        <v>30</v>
      </c>
      <c r="V7" s="41"/>
    </row>
    <row r="8" spans="1:23" x14ac:dyDescent="0.2">
      <c r="B8" s="46" t="s">
        <v>31</v>
      </c>
      <c r="C8" s="47"/>
      <c r="D8" s="47"/>
      <c r="E8" s="48" t="s">
        <v>32</v>
      </c>
      <c r="F8" s="49"/>
      <c r="G8" s="49"/>
      <c r="H8" s="49"/>
      <c r="I8" s="47"/>
      <c r="J8" s="49"/>
      <c r="K8" s="50">
        <f>SUM(K9:K15)</f>
        <v>211646.23</v>
      </c>
      <c r="L8" s="51"/>
      <c r="M8" s="52"/>
      <c r="N8" s="52"/>
      <c r="O8" s="53">
        <f>SUM(O9:O15)</f>
        <v>21164.623</v>
      </c>
      <c r="P8" s="53">
        <f>SUM(P9:P15)</f>
        <v>190481.60699999999</v>
      </c>
      <c r="Q8" s="52"/>
      <c r="R8" s="52"/>
      <c r="S8" s="54">
        <f>SUM(R8:R8)</f>
        <v>0</v>
      </c>
      <c r="T8" s="55"/>
      <c r="U8" s="53">
        <f>SUM(U9:U15)</f>
        <v>163510.91937863018</v>
      </c>
      <c r="V8" s="56">
        <f>SUM(V9:V15)</f>
        <v>6843.5972999999994</v>
      </c>
      <c r="W8" s="53">
        <f>SUM(W9:W15)</f>
        <v>26970.687621369863</v>
      </c>
    </row>
    <row r="9" spans="1:23" ht="18.75" customHeight="1" x14ac:dyDescent="0.2">
      <c r="A9" s="6"/>
      <c r="B9" s="57" t="s">
        <v>33</v>
      </c>
      <c r="C9" s="58" t="s">
        <v>34</v>
      </c>
      <c r="D9" s="58" t="s">
        <v>35</v>
      </c>
      <c r="E9" s="59" t="s">
        <v>36</v>
      </c>
      <c r="F9" s="60">
        <v>38110</v>
      </c>
      <c r="G9" s="60">
        <v>38110</v>
      </c>
      <c r="H9" s="60"/>
      <c r="I9" s="61"/>
      <c r="J9" s="62" t="s">
        <v>37</v>
      </c>
      <c r="K9" s="63">
        <v>23794</v>
      </c>
      <c r="L9" s="64">
        <v>10</v>
      </c>
      <c r="M9" s="54">
        <f>+(K9*0.9)/L9</f>
        <v>2141.46</v>
      </c>
      <c r="N9" s="54">
        <f>+M9/365</f>
        <v>5.8670136986301369</v>
      </c>
      <c r="O9" s="54">
        <f>+K9*0.1</f>
        <v>2379.4</v>
      </c>
      <c r="P9" s="54">
        <f>+K9-O9</f>
        <v>21414.6</v>
      </c>
      <c r="Q9" s="60">
        <f>+F9+(L9*365)</f>
        <v>41760</v>
      </c>
      <c r="R9" s="54"/>
      <c r="S9" s="54">
        <v>21414.6</v>
      </c>
      <c r="T9" s="65">
        <f>IF(Q9&gt;$U$6,+$U$6-F9,Q9-F9)</f>
        <v>3650</v>
      </c>
      <c r="U9" s="54">
        <f>+N9*T9</f>
        <v>21414.6</v>
      </c>
      <c r="V9" s="66">
        <f t="shared" ref="V9:V17" si="0">+U9-S9</f>
        <v>0</v>
      </c>
      <c r="W9" s="67">
        <f>+P9-U9</f>
        <v>0</v>
      </c>
    </row>
    <row r="10" spans="1:23" ht="18.75" customHeight="1" x14ac:dyDescent="0.2">
      <c r="A10" s="6"/>
      <c r="B10" s="57" t="s">
        <v>33</v>
      </c>
      <c r="C10" s="58" t="s">
        <v>34</v>
      </c>
      <c r="D10" s="58" t="s">
        <v>38</v>
      </c>
      <c r="E10" s="59" t="s">
        <v>39</v>
      </c>
      <c r="F10" s="68">
        <v>37541</v>
      </c>
      <c r="G10" s="60">
        <v>38352</v>
      </c>
      <c r="H10" s="60"/>
      <c r="I10" s="61"/>
      <c r="J10" s="60"/>
      <c r="K10" s="63">
        <v>28160</v>
      </c>
      <c r="L10" s="64">
        <v>10</v>
      </c>
      <c r="M10" s="54">
        <f>+(K10*0.9)/L10</f>
        <v>2534.4</v>
      </c>
      <c r="N10" s="54">
        <f t="shared" ref="N10:N14" si="1">+M10/365</f>
        <v>6.9435616438356167</v>
      </c>
      <c r="O10" s="54">
        <f>+K10*0.1</f>
        <v>2816</v>
      </c>
      <c r="P10" s="54">
        <f t="shared" ref="P10:P14" si="2">+K10-O10</f>
        <v>25344</v>
      </c>
      <c r="Q10" s="60">
        <f>+F10+(L10*365)</f>
        <v>41191</v>
      </c>
      <c r="R10" s="54"/>
      <c r="S10" s="54">
        <v>25344</v>
      </c>
      <c r="T10" s="65">
        <f>IF(Q10&gt;$U$6,+$U$6-F10,Q10-F10)</f>
        <v>3650</v>
      </c>
      <c r="U10" s="54">
        <f>+N10*T10</f>
        <v>25344</v>
      </c>
      <c r="V10" s="66">
        <f t="shared" si="0"/>
        <v>0</v>
      </c>
      <c r="W10" s="67">
        <f>+P10-U10</f>
        <v>0</v>
      </c>
    </row>
    <row r="11" spans="1:23" ht="18.75" customHeight="1" x14ac:dyDescent="0.2">
      <c r="A11" s="6"/>
      <c r="B11" s="57" t="s">
        <v>33</v>
      </c>
      <c r="C11" s="58" t="s">
        <v>34</v>
      </c>
      <c r="D11" s="58" t="s">
        <v>40</v>
      </c>
      <c r="E11" s="69" t="s">
        <v>41</v>
      </c>
      <c r="F11" s="68">
        <v>39661</v>
      </c>
      <c r="G11" s="68">
        <v>39661</v>
      </c>
      <c r="H11" s="68"/>
      <c r="I11" s="70"/>
      <c r="J11" s="60"/>
      <c r="K11" s="54">
        <v>83652.259999999995</v>
      </c>
      <c r="L11" s="71">
        <v>10</v>
      </c>
      <c r="M11" s="54">
        <f t="shared" ref="M11:M14" si="3">+(K11*0.9)/L11</f>
        <v>7528.7034000000003</v>
      </c>
      <c r="N11" s="54">
        <f t="shared" si="1"/>
        <v>20.626584657534249</v>
      </c>
      <c r="O11" s="54">
        <f t="shared" ref="O11:O14" si="4">+K11*0.1</f>
        <v>8365.2260000000006</v>
      </c>
      <c r="P11" s="54">
        <f t="shared" si="2"/>
        <v>75287.034</v>
      </c>
      <c r="Q11" s="60">
        <f t="shared" ref="Q11:Q14" si="5">+F11+(L11*365)</f>
        <v>43311</v>
      </c>
      <c r="R11" s="54"/>
      <c r="S11" s="54">
        <v>75287.034000000014</v>
      </c>
      <c r="T11" s="65">
        <f>IF(Q11&gt;$U$6,+$U$6-F11,Q11-F11)</f>
        <v>3650</v>
      </c>
      <c r="U11" s="54">
        <f>+N11*T11</f>
        <v>75287.034000000014</v>
      </c>
      <c r="V11" s="66">
        <f t="shared" si="0"/>
        <v>0</v>
      </c>
      <c r="W11" s="72">
        <f>+P11-U11</f>
        <v>0</v>
      </c>
    </row>
    <row r="12" spans="1:23" ht="18.75" customHeight="1" x14ac:dyDescent="0.2">
      <c r="A12" s="6"/>
      <c r="B12" s="57" t="s">
        <v>33</v>
      </c>
      <c r="C12" s="58" t="s">
        <v>34</v>
      </c>
      <c r="D12" s="58" t="s">
        <v>42</v>
      </c>
      <c r="E12" s="69" t="s">
        <v>43</v>
      </c>
      <c r="F12" s="73">
        <v>40504</v>
      </c>
      <c r="G12" s="73">
        <v>40504</v>
      </c>
      <c r="H12" s="73"/>
      <c r="I12" s="74"/>
      <c r="J12" s="62" t="s">
        <v>44</v>
      </c>
      <c r="K12" s="54">
        <v>15500</v>
      </c>
      <c r="L12" s="71">
        <v>10</v>
      </c>
      <c r="M12" s="54">
        <f t="shared" si="3"/>
        <v>1395</v>
      </c>
      <c r="N12" s="54">
        <f t="shared" si="1"/>
        <v>3.8219178082191783</v>
      </c>
      <c r="O12" s="54">
        <f t="shared" si="4"/>
        <v>1550</v>
      </c>
      <c r="P12" s="54">
        <f t="shared" si="2"/>
        <v>13950</v>
      </c>
      <c r="Q12" s="60">
        <f t="shared" si="5"/>
        <v>44154</v>
      </c>
      <c r="R12" s="54"/>
      <c r="S12" s="54">
        <v>11316.698630136987</v>
      </c>
      <c r="T12" s="65">
        <f>IF(Q12&gt;$U$6,+$U$6-F12,Q12-F12)</f>
        <v>3326</v>
      </c>
      <c r="U12" s="54">
        <f>+N12*T12</f>
        <v>12711.698630136987</v>
      </c>
      <c r="V12" s="66">
        <f t="shared" si="0"/>
        <v>1395</v>
      </c>
      <c r="W12" s="67">
        <f>+P12-U12</f>
        <v>1238.301369863013</v>
      </c>
    </row>
    <row r="13" spans="1:23" s="75" customFormat="1" ht="18.75" customHeight="1" x14ac:dyDescent="0.2">
      <c r="B13" s="57" t="s">
        <v>33</v>
      </c>
      <c r="C13" s="58" t="s">
        <v>34</v>
      </c>
      <c r="D13" s="58" t="s">
        <v>45</v>
      </c>
      <c r="E13" s="69" t="s">
        <v>46</v>
      </c>
      <c r="F13" s="73">
        <v>41803</v>
      </c>
      <c r="G13" s="73">
        <v>41803</v>
      </c>
      <c r="H13" s="73"/>
      <c r="I13" s="74"/>
      <c r="J13" s="62" t="s">
        <v>47</v>
      </c>
      <c r="K13" s="76">
        <v>28919.5</v>
      </c>
      <c r="L13" s="77">
        <v>10</v>
      </c>
      <c r="M13" s="76">
        <f t="shared" si="3"/>
        <v>2602.7550000000001</v>
      </c>
      <c r="N13" s="76">
        <f t="shared" si="1"/>
        <v>7.1308356164383566</v>
      </c>
      <c r="O13" s="76">
        <f t="shared" si="4"/>
        <v>2891.9500000000003</v>
      </c>
      <c r="P13" s="76">
        <f t="shared" si="2"/>
        <v>26027.55</v>
      </c>
      <c r="Q13" s="62">
        <f t="shared" si="5"/>
        <v>45453</v>
      </c>
      <c r="R13" s="76"/>
      <c r="S13" s="76">
        <v>11851.448794520549</v>
      </c>
      <c r="T13" s="78">
        <f>IF(Q13&gt;$U$6,+$U$6-F13,Q13-F13)</f>
        <v>2027</v>
      </c>
      <c r="U13" s="76">
        <f>+N13*T13</f>
        <v>14454.203794520548</v>
      </c>
      <c r="V13" s="79">
        <f t="shared" si="0"/>
        <v>2602.7549999999992</v>
      </c>
      <c r="W13" s="80">
        <f>+P13-U13</f>
        <v>11573.346205479451</v>
      </c>
    </row>
    <row r="14" spans="1:23" s="75" customFormat="1" ht="18.75" customHeight="1" x14ac:dyDescent="0.2">
      <c r="B14" s="57" t="s">
        <v>33</v>
      </c>
      <c r="C14" s="58" t="s">
        <v>34</v>
      </c>
      <c r="D14" s="58" t="s">
        <v>48</v>
      </c>
      <c r="E14" s="69" t="s">
        <v>46</v>
      </c>
      <c r="F14" s="73">
        <v>41996</v>
      </c>
      <c r="G14" s="73">
        <v>41996</v>
      </c>
      <c r="H14" s="73"/>
      <c r="I14" s="74"/>
      <c r="J14" s="62" t="s">
        <v>49</v>
      </c>
      <c r="K14" s="76">
        <v>31620.47</v>
      </c>
      <c r="L14" s="77">
        <v>10</v>
      </c>
      <c r="M14" s="76">
        <f t="shared" si="3"/>
        <v>2845.8423000000003</v>
      </c>
      <c r="N14" s="76">
        <f t="shared" si="1"/>
        <v>7.7968282191780824</v>
      </c>
      <c r="O14" s="76">
        <f t="shared" si="4"/>
        <v>3162.0470000000005</v>
      </c>
      <c r="P14" s="76">
        <f t="shared" si="2"/>
        <v>28458.423000000003</v>
      </c>
      <c r="Q14" s="62">
        <f t="shared" si="5"/>
        <v>45646</v>
      </c>
      <c r="R14" s="76"/>
      <c r="S14" s="76">
        <v>11453.540653972603</v>
      </c>
      <c r="T14" s="78">
        <f>IF(Q14&gt;$U$6,+$U$6-F14,Q14-F14)</f>
        <v>1834</v>
      </c>
      <c r="U14" s="76">
        <f>+N14*T14</f>
        <v>14299.382953972603</v>
      </c>
      <c r="V14" s="79">
        <f t="shared" si="0"/>
        <v>2845.8423000000003</v>
      </c>
      <c r="W14" s="80">
        <f>+P14-U14</f>
        <v>14159.0400460274</v>
      </c>
    </row>
    <row r="15" spans="1:23" ht="18.75" customHeight="1" x14ac:dyDescent="0.2">
      <c r="A15" s="6"/>
      <c r="B15" s="81"/>
      <c r="C15" s="82"/>
      <c r="D15" s="82"/>
      <c r="E15" s="83"/>
      <c r="F15" s="84"/>
      <c r="G15" s="85"/>
      <c r="H15" s="85"/>
      <c r="I15" s="82"/>
      <c r="J15" s="85"/>
      <c r="K15" s="86"/>
      <c r="L15" s="87"/>
      <c r="M15" s="86"/>
      <c r="N15" s="86"/>
      <c r="O15" s="86"/>
      <c r="P15" s="86"/>
      <c r="Q15" s="86"/>
      <c r="R15" s="86"/>
      <c r="S15" s="54">
        <f>SUM(R15:R15)</f>
        <v>0</v>
      </c>
      <c r="T15" s="87"/>
      <c r="U15" s="87"/>
      <c r="V15" s="88"/>
      <c r="W15" s="89"/>
    </row>
    <row r="16" spans="1:23" ht="18.75" customHeight="1" x14ac:dyDescent="0.2">
      <c r="B16" s="90" t="s">
        <v>50</v>
      </c>
      <c r="C16" s="47"/>
      <c r="D16" s="47"/>
      <c r="E16" s="48" t="s">
        <v>51</v>
      </c>
      <c r="F16" s="52"/>
      <c r="G16" s="91"/>
      <c r="H16" s="91"/>
      <c r="I16" s="47"/>
      <c r="J16" s="91"/>
      <c r="K16" s="92">
        <f>SUM(K17:K18)</f>
        <v>82695.259999999995</v>
      </c>
      <c r="L16" s="93"/>
      <c r="M16" s="52"/>
      <c r="N16" s="52"/>
      <c r="O16" s="94">
        <f>SUM(O17:O18)</f>
        <v>8269.5259999999998</v>
      </c>
      <c r="P16" s="94">
        <f>SUM(P17:P18)</f>
        <v>74425.733999999997</v>
      </c>
      <c r="Q16" s="52"/>
      <c r="R16" s="52"/>
      <c r="S16" s="54">
        <f>SUM(R16:R16)</f>
        <v>0</v>
      </c>
      <c r="T16" s="55"/>
      <c r="U16" s="94">
        <f>SUM(U17:U18)</f>
        <v>67064.723048219181</v>
      </c>
      <c r="V16" s="95">
        <f>SUM(V17:V18)</f>
        <v>67064.723048219181</v>
      </c>
      <c r="W16" s="94">
        <f>SUM(W17:W18)</f>
        <v>7361.010951780816</v>
      </c>
    </row>
    <row r="17" spans="1:23" ht="18.75" customHeight="1" x14ac:dyDescent="0.2">
      <c r="A17" s="6"/>
      <c r="B17" s="57" t="s">
        <v>33</v>
      </c>
      <c r="C17" s="58" t="s">
        <v>34</v>
      </c>
      <c r="D17" s="58" t="s">
        <v>52</v>
      </c>
      <c r="E17" s="69" t="s">
        <v>53</v>
      </c>
      <c r="F17" s="68">
        <v>40541</v>
      </c>
      <c r="G17" s="68">
        <v>40508</v>
      </c>
      <c r="H17" s="68"/>
      <c r="I17" s="70"/>
      <c r="J17" s="96" t="s">
        <v>54</v>
      </c>
      <c r="K17" s="76">
        <v>82695.259999999995</v>
      </c>
      <c r="L17" s="71">
        <v>10</v>
      </c>
      <c r="M17" s="54">
        <f>+(K17*0.9)/L17</f>
        <v>7442.5733999999993</v>
      </c>
      <c r="N17" s="54">
        <f t="shared" ref="N17" si="6">+M17/365</f>
        <v>20.39061205479452</v>
      </c>
      <c r="O17" s="54">
        <f t="shared" ref="O17" si="7">+K17*0.1</f>
        <v>8269.5259999999998</v>
      </c>
      <c r="P17" s="54">
        <f t="shared" ref="P17" si="8">+K17-O17</f>
        <v>74425.733999999997</v>
      </c>
      <c r="Q17" s="60">
        <f>+F17+(L17*365)</f>
        <v>44191</v>
      </c>
      <c r="R17" s="54"/>
      <c r="S17" s="54">
        <f>SUM(R17:R17)</f>
        <v>0</v>
      </c>
      <c r="T17" s="65">
        <f>IF(Q17&gt;$U$6,+$U$6-F17,Q17-F17)</f>
        <v>3289</v>
      </c>
      <c r="U17" s="54">
        <f>+N17*T17</f>
        <v>67064.723048219181</v>
      </c>
      <c r="V17" s="66">
        <f t="shared" si="0"/>
        <v>67064.723048219181</v>
      </c>
      <c r="W17" s="67">
        <f>+P17-U17</f>
        <v>7361.010951780816</v>
      </c>
    </row>
    <row r="18" spans="1:23" ht="18.75" customHeight="1" x14ac:dyDescent="0.2">
      <c r="A18" s="6"/>
      <c r="B18" s="81"/>
      <c r="C18" s="82"/>
      <c r="D18" s="82"/>
      <c r="E18" s="89"/>
      <c r="F18" s="86"/>
      <c r="G18" s="85"/>
      <c r="H18" s="85"/>
      <c r="I18" s="82"/>
      <c r="J18" s="85"/>
      <c r="K18" s="97"/>
      <c r="L18" s="98"/>
      <c r="M18" s="86"/>
      <c r="N18" s="86"/>
      <c r="O18" s="86"/>
      <c r="P18" s="86"/>
      <c r="Q18" s="86"/>
      <c r="R18" s="86"/>
      <c r="S18" s="54">
        <f>SUM(R18:R18)</f>
        <v>0</v>
      </c>
      <c r="T18" s="87"/>
      <c r="U18" s="87"/>
      <c r="V18" s="88"/>
      <c r="W18" s="89"/>
    </row>
    <row r="21" spans="1:23" s="5" customFormat="1" x14ac:dyDescent="0.2">
      <c r="A21"/>
      <c r="B21"/>
      <c r="C21"/>
      <c r="D21"/>
      <c r="E21"/>
      <c r="F21" s="3"/>
      <c r="G21" s="3"/>
      <c r="H21" s="3"/>
      <c r="I21" s="4"/>
      <c r="J21" s="3"/>
    </row>
    <row r="22" spans="1:23" s="5" customFormat="1" x14ac:dyDescent="0.2">
      <c r="A22"/>
      <c r="B22"/>
      <c r="C22"/>
      <c r="D22"/>
      <c r="E22"/>
      <c r="F22" s="3"/>
      <c r="G22" s="3"/>
      <c r="H22" s="3"/>
      <c r="I22" s="4"/>
      <c r="J22" s="3"/>
    </row>
    <row r="23" spans="1:23" s="5" customFormat="1" x14ac:dyDescent="0.2">
      <c r="A23"/>
      <c r="B23"/>
      <c r="C23"/>
      <c r="D23"/>
      <c r="E23"/>
      <c r="F23" s="3"/>
      <c r="G23" s="3"/>
      <c r="H23" s="3"/>
      <c r="I23" s="4"/>
      <c r="J23" s="3"/>
      <c r="K23" s="6"/>
    </row>
  </sheetData>
  <mergeCells count="4">
    <mergeCell ref="B5:D5"/>
    <mergeCell ref="L5:Q5"/>
    <mergeCell ref="R5:S5"/>
    <mergeCell ref="B6:D6"/>
  </mergeCells>
  <pageMargins left="0.74803149606299213" right="0.31496062992125984" top="0.39370078740157483" bottom="0.35433070866141736" header="0.39370078740157483" footer="0.39370078740157483"/>
  <pageSetup scale="55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oficacceso</vt:lpstr>
      <vt:lpstr>oficacceso!Títulos_a_imprimir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2020-07-14T17:42:18Z</dcterms:created>
  <dcterms:modified xsi:type="dcterms:W3CDTF">2020-07-14T17:42:36Z</dcterms:modified>
</cp:coreProperties>
</file>