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24" windowWidth="16788" windowHeight="7104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Q16" i="1"/>
  <c r="P16"/>
  <c r="M16"/>
  <c r="L16"/>
  <c r="K16"/>
  <c r="J16"/>
  <c r="N16" s="1"/>
  <c r="O16" s="1"/>
  <c r="I16"/>
  <c r="Q15"/>
  <c r="M15"/>
  <c r="L15"/>
  <c r="K15"/>
  <c r="J15"/>
  <c r="N15" s="1"/>
  <c r="O15" s="1"/>
  <c r="I15"/>
  <c r="Q14"/>
  <c r="M14"/>
  <c r="L14"/>
  <c r="K14"/>
  <c r="J14"/>
  <c r="N14" s="1"/>
  <c r="O14" s="1"/>
  <c r="I14"/>
  <c r="P13"/>
  <c r="Q13" s="1"/>
  <c r="L13"/>
  <c r="M13" s="1"/>
  <c r="J13"/>
  <c r="K13" s="1"/>
  <c r="I13"/>
  <c r="Q12"/>
  <c r="P12"/>
  <c r="M12"/>
  <c r="L12"/>
  <c r="K12"/>
  <c r="J12"/>
  <c r="N12" s="1"/>
  <c r="O12" s="1"/>
  <c r="I12"/>
  <c r="P11"/>
  <c r="Q11" s="1"/>
  <c r="L11"/>
  <c r="M11" s="1"/>
  <c r="J11"/>
  <c r="K11" s="1"/>
  <c r="I11"/>
  <c r="Q10"/>
  <c r="P10"/>
  <c r="M10"/>
  <c r="L10"/>
  <c r="K10"/>
  <c r="J10"/>
  <c r="N10" s="1"/>
  <c r="O10" s="1"/>
  <c r="I10"/>
  <c r="P9"/>
  <c r="Q9" s="1"/>
  <c r="L9"/>
  <c r="M9" s="1"/>
  <c r="J9"/>
  <c r="K9" s="1"/>
  <c r="I9"/>
  <c r="Q8"/>
  <c r="P8"/>
  <c r="M8"/>
  <c r="L8"/>
  <c r="K8"/>
  <c r="J8"/>
  <c r="N8" s="1"/>
  <c r="O8" s="1"/>
  <c r="I8"/>
  <c r="P7"/>
  <c r="Q7" s="1"/>
  <c r="L7"/>
  <c r="M7" s="1"/>
  <c r="J7"/>
  <c r="K7" s="1"/>
  <c r="I7"/>
  <c r="Q6"/>
  <c r="P6"/>
  <c r="M6"/>
  <c r="L6"/>
  <c r="K6"/>
  <c r="J6"/>
  <c r="N6" s="1"/>
  <c r="O6" s="1"/>
  <c r="I6"/>
  <c r="P5"/>
  <c r="Q5" s="1"/>
  <c r="L5"/>
  <c r="M5" s="1"/>
  <c r="J5"/>
  <c r="K5" s="1"/>
  <c r="I5"/>
  <c r="Q4"/>
  <c r="P4"/>
  <c r="M4"/>
  <c r="L4"/>
  <c r="K4"/>
  <c r="J4"/>
  <c r="N4" s="1"/>
  <c r="O4" s="1"/>
  <c r="I4"/>
  <c r="N5" l="1"/>
  <c r="O5" s="1"/>
  <c r="N7"/>
  <c r="O7" s="1"/>
  <c r="N9"/>
  <c r="O9" s="1"/>
  <c r="N11"/>
  <c r="O11" s="1"/>
  <c r="N13"/>
  <c r="O13" s="1"/>
</calcChain>
</file>

<file path=xl/comments1.xml><?xml version="1.0" encoding="utf-8"?>
<comments xmlns="http://schemas.openxmlformats.org/spreadsheetml/2006/main">
  <authors>
    <author/>
  </authors>
  <commentList>
    <comment ref="E14" authorId="0">
      <text>
        <r>
          <rPr>
            <sz val="11"/>
            <color indexed="8"/>
            <rFont val="Calibri"/>
            <family val="2"/>
          </rPr>
          <t>BODEGA DE AULAS</t>
        </r>
      </text>
    </comment>
    <comment ref="E15" authorId="0">
      <text>
        <r>
          <rPr>
            <sz val="11"/>
            <color indexed="8"/>
            <rFont val="Calibri"/>
            <family val="2"/>
          </rPr>
          <t>BODEGA DE AULAS</t>
        </r>
      </text>
    </comment>
  </commentList>
</comments>
</file>

<file path=xl/sharedStrings.xml><?xml version="1.0" encoding="utf-8"?>
<sst xmlns="http://schemas.openxmlformats.org/spreadsheetml/2006/main" count="123" uniqueCount="90">
  <si>
    <t>BIENES MUEBLES CUYO VALOR EXCEDE AL VALOR DE VEINTE MIL DOLARES.</t>
  </si>
  <si>
    <t>(A OCTUBRE DE 2015)</t>
  </si>
  <si>
    <t>NOMBRE</t>
  </si>
  <si>
    <t>MARCA</t>
  </si>
  <si>
    <t>MODELO</t>
  </si>
  <si>
    <t xml:space="preserve">SERIE </t>
  </si>
  <si>
    <t>INVENT.   NUV.</t>
  </si>
  <si>
    <t>FECHA C.</t>
  </si>
  <si>
    <t xml:space="preserve">VIDA UTIL </t>
  </si>
  <si>
    <t>VALOR  COMPRA (COLONES)</t>
  </si>
  <si>
    <t>VALOR COMPRA (DOLARES)</t>
  </si>
  <si>
    <t>DEPRECIACION ACUMULADA A OCTUBRE 2013 (COLONES)</t>
  </si>
  <si>
    <t>DEPRECIACION ACUMULADA a NOVIEMBRE 2014 (DOLARES)</t>
  </si>
  <si>
    <t>CUOTA DE MENSUAL (COLONES)</t>
  </si>
  <si>
    <t>CUOTA DE MENSUAL (DOLARES)</t>
  </si>
  <si>
    <t>VALOR EN LIBRO A OCTUBRE 2013 (COLONES)</t>
  </si>
  <si>
    <t>VALOR EN LIBRO A NOVIEMBRE 2014 (DOLARES)</t>
  </si>
  <si>
    <t>VALOR RESIDUAL (COLONES)</t>
  </si>
  <si>
    <t>VALOR RESIDUAL (DOLARES)</t>
  </si>
  <si>
    <t>UBICACIÓN/DESCRIPCION COMPLEMENTARIA</t>
  </si>
  <si>
    <t>FUENTE DE FINANCIAMIENTO</t>
  </si>
  <si>
    <t>PLANTA ELECTRICA DE EMERGENCIA DE 80 KVA</t>
  </si>
  <si>
    <t>F.G. WILSON</t>
  </si>
  <si>
    <t>P70</t>
  </si>
  <si>
    <t>C0339A/001</t>
  </si>
  <si>
    <t>0702-7320-67-004</t>
  </si>
  <si>
    <t>5 AÑOS</t>
  </si>
  <si>
    <t>Ubicación en Mantenimiento, incluye instalacion de 125 tomas dobles debidamente polarizados</t>
  </si>
  <si>
    <t>RECURSOS PROPIOS</t>
  </si>
  <si>
    <t>CENTRAL TELEFONICA</t>
  </si>
  <si>
    <t>NITSUKO</t>
  </si>
  <si>
    <t>NICE 288</t>
  </si>
  <si>
    <t>1:DXZE288MTH97060007</t>
  </si>
  <si>
    <t>0702-7360-25-008</t>
  </si>
  <si>
    <t>Ubicacionen Bodega (desuso), incluye: 2 apar. p/ puesto de operad., Inv. No. 0702-7360-27-245/246,  36 aparatos telefónicos multilíneas, Inv. Nos. 0702-7360-27-247/282,  8 aparatos telefón.  multifuncionales, Inv. Nos. 0702-7360-27-283/290,  5 teléfonos sencillos Inv. Nos.  0702-7360-27-291/295</t>
  </si>
  <si>
    <t>LG-NORTEL</t>
  </si>
  <si>
    <t>IPLDK 300</t>
  </si>
  <si>
    <t>908KCQX002148       908KCKJ002133</t>
  </si>
  <si>
    <t>0702-09-25-011</t>
  </si>
  <si>
    <t>5AÑOS</t>
  </si>
  <si>
    <t>Ubicación en Servicios Generales, incluye 47 telefonos digitales, 2 gabinetes, 10 tarjetas analogas, 4 digitales, 1 para el sistema de arranque, 1 sistema L1 (con 30troncales expandibles a 100 extensiones)</t>
  </si>
  <si>
    <t>SERVIDOR</t>
  </si>
  <si>
    <t>IBM</t>
  </si>
  <si>
    <t>PCServer-4MO</t>
  </si>
  <si>
    <t>1S86504M023H8383</t>
  </si>
  <si>
    <t>0702-3032-64-135C</t>
  </si>
  <si>
    <t xml:space="preserve">Ubicación Bodega (desuso), </t>
  </si>
  <si>
    <t>X236</t>
  </si>
  <si>
    <t>KQDAT1G</t>
  </si>
  <si>
    <t>0702-06-64-250S</t>
  </si>
  <si>
    <t>Ubicado en el Area de Servidores del Departamento de Soporte Tecnico, un servidor de produccion, modelo: X series 236</t>
  </si>
  <si>
    <t xml:space="preserve">IBM </t>
  </si>
  <si>
    <t>SYSTEM X3500</t>
  </si>
  <si>
    <t>KQMNYM2</t>
  </si>
  <si>
    <t>0702-07-64-324S</t>
  </si>
  <si>
    <t>Ubicado en el Area de Servidores del Departamento de Soporte Tecnico, un servidor de produccion modelo SYSTEM X3500.</t>
  </si>
  <si>
    <t>TOYOTA</t>
  </si>
  <si>
    <t>4Y-0450819</t>
  </si>
  <si>
    <t>YN106-0022027</t>
  </si>
  <si>
    <t>0702-7303-39-000</t>
  </si>
  <si>
    <t>10 AÑOS</t>
  </si>
  <si>
    <t>Ubicado en la seccion de Transporte, Pickup doble cabina 4x4, modelo Hilux, año 1996, placa: N-4820</t>
  </si>
  <si>
    <t>4Y-0450908</t>
  </si>
  <si>
    <t>YN106-0022035</t>
  </si>
  <si>
    <t>0702-7303-39-001</t>
  </si>
  <si>
    <t>Ubicado en la seccion de Transporte, Pickup doble cabina 4x4, modelo Hilux, año 1996, placa: N-4923</t>
  </si>
  <si>
    <t>CAMIONETA TOYOTA GRIS OSCURO</t>
  </si>
  <si>
    <t>GRN285L-GKAGK</t>
  </si>
  <si>
    <t>JTEBU4JR705063354</t>
  </si>
  <si>
    <t>0702-11-39-013</t>
  </si>
  <si>
    <t>Ubicado en la seccion de Transporte, Camioneta tipo cuatro runner, motro: 4000cc, color: GRIS OSCURO, combustible: GASOLINA, año: 2011, placa: P38807</t>
  </si>
  <si>
    <t>PICKUP MAZDA</t>
  </si>
  <si>
    <t>MAZDA</t>
  </si>
  <si>
    <t>BT-50 DC 4X4</t>
  </si>
  <si>
    <t>MM7UNY0W4D0919567</t>
  </si>
  <si>
    <t>0702-12-39-014</t>
  </si>
  <si>
    <t>Ubicado en la seccion de Transporte, Pickup doble cabina 4x4, modelo: BT-50, capacidad: 5 asientos, color: BEIGE, combustible: DIESEL, año: 2013, placa: N-5064</t>
  </si>
  <si>
    <t>Licencia  16 usuarios</t>
  </si>
  <si>
    <t>SYBASE SQL</t>
  </si>
  <si>
    <t>SERVER WIN/NT</t>
  </si>
  <si>
    <t>S/S</t>
  </si>
  <si>
    <t>0702-3030-54-459</t>
  </si>
  <si>
    <t>3 AÑOS</t>
  </si>
  <si>
    <t xml:space="preserve">Ubicado en Bodega (desuso), </t>
  </si>
  <si>
    <t>Licencia  16  usuarios</t>
  </si>
  <si>
    <t>0702-3030-54-460</t>
  </si>
  <si>
    <t>SUMINISTRO E INSTALACION DE CABLEADO ESTRUCTURADO PARA LAS INSTALACIONES DEL INPEP.</t>
  </si>
  <si>
    <t>ISERTEC</t>
  </si>
  <si>
    <t>0702-11-100-001</t>
  </si>
  <si>
    <t>Ubicado en las Instalaciones del INPEP, Instalacion bajo norma del cableado estructurado categoria 6 para 296 puntos que incluye todos sus accesorios.</t>
  </si>
</sst>
</file>

<file path=xl/styles.xml><?xml version="1.0" encoding="utf-8"?>
<styleSheet xmlns="http://schemas.openxmlformats.org/spreadsheetml/2006/main">
  <numFmts count="3">
    <numFmt numFmtId="164" formatCode="mm/yy"/>
    <numFmt numFmtId="165" formatCode="#,##0.00;\-#,##0.00"/>
    <numFmt numFmtId="166" formatCode="dd\/mm\/yyyy"/>
  </numFmts>
  <fonts count="11">
    <font>
      <sz val="11"/>
      <color theme="1"/>
      <name val="Calibri"/>
      <family val="2"/>
      <scheme val="minor"/>
    </font>
    <font>
      <sz val="22"/>
      <color theme="1"/>
      <name val="Aharoni"/>
      <charset val="177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wrapText="1"/>
    </xf>
    <xf numFmtId="0" fontId="7" fillId="0" borderId="2" xfId="0" applyFont="1" applyFill="1" applyBorder="1"/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left" wrapText="1" shrinkToFit="1"/>
    </xf>
    <xf numFmtId="49" fontId="5" fillId="0" borderId="2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 wrapText="1"/>
    </xf>
    <xf numFmtId="165" fontId="5" fillId="0" borderId="2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wrapText="1"/>
    </xf>
  </cellXfs>
  <cellStyles count="2">
    <cellStyle name="Normal" xfId="0" builtinId="0"/>
    <cellStyle name="Normal_Hoja9 (2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selection activeCell="E4" sqref="E4"/>
    </sheetView>
  </sheetViews>
  <sheetFormatPr baseColWidth="10" defaultRowHeight="52.8" customHeight="1"/>
  <cols>
    <col min="1" max="1" width="15.5546875" customWidth="1"/>
    <col min="2" max="2" width="15" customWidth="1"/>
    <col min="3" max="3" width="15.88671875" customWidth="1"/>
    <col min="4" max="4" width="18.6640625" customWidth="1"/>
    <col min="5" max="5" width="20.88671875" customWidth="1"/>
    <col min="8" max="8" width="11.44140625" hidden="1" customWidth="1"/>
    <col min="9" max="9" width="12.77734375" customWidth="1"/>
    <col min="10" max="10" width="11.44140625" hidden="1" customWidth="1"/>
    <col min="11" max="11" width="16.77734375" customWidth="1"/>
    <col min="12" max="12" width="11.44140625" hidden="1" customWidth="1"/>
    <col min="13" max="13" width="13.109375" customWidth="1"/>
    <col min="14" max="14" width="11.44140625" hidden="1" customWidth="1"/>
    <col min="15" max="15" width="12.6640625" customWidth="1"/>
    <col min="16" max="16" width="11.44140625" hidden="1" customWidth="1"/>
    <col min="17" max="17" width="13.6640625" customWidth="1"/>
    <col min="18" max="18" width="32.5546875" customWidth="1"/>
    <col min="19" max="19" width="23.44140625" customWidth="1"/>
  </cols>
  <sheetData>
    <row r="1" spans="1:19" ht="34.79999999999999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2.4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1.400000000000006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6" t="s">
        <v>12</v>
      </c>
      <c r="L3" s="7" t="s">
        <v>13</v>
      </c>
      <c r="M3" s="4" t="s">
        <v>14</v>
      </c>
      <c r="N3" s="4" t="s">
        <v>15</v>
      </c>
      <c r="O3" s="6" t="s">
        <v>16</v>
      </c>
      <c r="P3" s="4" t="s">
        <v>17</v>
      </c>
      <c r="Q3" s="4" t="s">
        <v>18</v>
      </c>
      <c r="R3" s="8" t="s">
        <v>19</v>
      </c>
      <c r="S3" s="6" t="s">
        <v>20</v>
      </c>
    </row>
    <row r="4" spans="1:19" s="15" customFormat="1" ht="58.8" customHeight="1">
      <c r="A4" s="9" t="s">
        <v>21</v>
      </c>
      <c r="B4" s="10" t="s">
        <v>22</v>
      </c>
      <c r="C4" s="10" t="s">
        <v>23</v>
      </c>
      <c r="D4" s="10" t="s">
        <v>24</v>
      </c>
      <c r="E4" s="11" t="s">
        <v>25</v>
      </c>
      <c r="F4" s="12">
        <v>35422</v>
      </c>
      <c r="G4" s="12" t="s">
        <v>26</v>
      </c>
      <c r="H4" s="13">
        <v>1414525.23</v>
      </c>
      <c r="I4" s="13">
        <f t="shared" ref="I4:I16" si="0">H4/8.75</f>
        <v>161660.0262857143</v>
      </c>
      <c r="J4" s="13">
        <f>60*L4</f>
        <v>1273072.7069999999</v>
      </c>
      <c r="K4" s="13">
        <f t="shared" ref="K4:K16" si="1">J4/8.75</f>
        <v>145494.02365714285</v>
      </c>
      <c r="L4" s="13">
        <f t="shared" ref="L4:L9" si="2">(H4-P4)/60</f>
        <v>21217.87845</v>
      </c>
      <c r="M4" s="13">
        <f t="shared" ref="M4:M16" si="3">L4/8.75</f>
        <v>2424.9003942857144</v>
      </c>
      <c r="N4" s="13">
        <f t="shared" ref="N4:N16" si="4">H4-J4</f>
        <v>141452.52300000004</v>
      </c>
      <c r="O4" s="13">
        <f t="shared" ref="O4:O16" si="5">N4/8.75</f>
        <v>16166.002628571434</v>
      </c>
      <c r="P4" s="13">
        <f t="shared" ref="P4:P13" si="6">H4*0.1</f>
        <v>141452.52300000002</v>
      </c>
      <c r="Q4" s="13">
        <f t="shared" ref="Q4:Q16" si="7">P4/8.75</f>
        <v>16166.00262857143</v>
      </c>
      <c r="R4" s="14" t="s">
        <v>27</v>
      </c>
      <c r="S4" s="15" t="s">
        <v>28</v>
      </c>
    </row>
    <row r="5" spans="1:19" s="15" customFormat="1" ht="77.400000000000006" customHeight="1">
      <c r="A5" s="16" t="s">
        <v>29</v>
      </c>
      <c r="B5" s="17" t="s">
        <v>30</v>
      </c>
      <c r="C5" s="17" t="s">
        <v>31</v>
      </c>
      <c r="D5" s="17" t="s">
        <v>32</v>
      </c>
      <c r="E5" s="11" t="s">
        <v>33</v>
      </c>
      <c r="F5" s="12">
        <v>36336</v>
      </c>
      <c r="G5" s="12" t="s">
        <v>26</v>
      </c>
      <c r="H5" s="13">
        <v>298111.5</v>
      </c>
      <c r="I5" s="13">
        <f t="shared" si="0"/>
        <v>34069.885714285716</v>
      </c>
      <c r="J5" s="13">
        <f>60*L5</f>
        <v>268300.34999999998</v>
      </c>
      <c r="K5" s="13">
        <f t="shared" si="1"/>
        <v>30662.897142857139</v>
      </c>
      <c r="L5" s="13">
        <f t="shared" si="2"/>
        <v>4471.6724999999997</v>
      </c>
      <c r="M5" s="13">
        <f t="shared" si="3"/>
        <v>511.04828571428567</v>
      </c>
      <c r="N5" s="13">
        <f t="shared" si="4"/>
        <v>29811.150000000023</v>
      </c>
      <c r="O5" s="13">
        <f t="shared" si="5"/>
        <v>3406.9885714285742</v>
      </c>
      <c r="P5" s="13">
        <f t="shared" si="6"/>
        <v>29811.15</v>
      </c>
      <c r="Q5" s="13">
        <f t="shared" si="7"/>
        <v>3406.9885714285715</v>
      </c>
      <c r="R5" s="18" t="s">
        <v>34</v>
      </c>
      <c r="S5" s="15" t="s">
        <v>28</v>
      </c>
    </row>
    <row r="6" spans="1:19" s="15" customFormat="1" ht="62.4" customHeight="1">
      <c r="A6" s="19" t="s">
        <v>29</v>
      </c>
      <c r="B6" s="20" t="s">
        <v>35</v>
      </c>
      <c r="C6" s="20" t="s">
        <v>36</v>
      </c>
      <c r="D6" s="20" t="s">
        <v>37</v>
      </c>
      <c r="E6" s="11" t="s">
        <v>38</v>
      </c>
      <c r="F6" s="12">
        <v>40170</v>
      </c>
      <c r="G6" s="12" t="s">
        <v>39</v>
      </c>
      <c r="H6" s="13">
        <v>175863.63</v>
      </c>
      <c r="I6" s="13">
        <f t="shared" si="0"/>
        <v>20098.700571428573</v>
      </c>
      <c r="J6" s="13">
        <f>59*L6</f>
        <v>155639.31254999997</v>
      </c>
      <c r="K6" s="13">
        <f t="shared" si="1"/>
        <v>17787.350005714281</v>
      </c>
      <c r="L6" s="21">
        <f t="shared" si="2"/>
        <v>2637.9544499999997</v>
      </c>
      <c r="M6" s="13">
        <f t="shared" si="3"/>
        <v>301.48050857142852</v>
      </c>
      <c r="N6" s="13">
        <f t="shared" si="4"/>
        <v>20224.317450000031</v>
      </c>
      <c r="O6" s="13">
        <f t="shared" si="5"/>
        <v>2311.3505657142891</v>
      </c>
      <c r="P6" s="13">
        <f t="shared" si="6"/>
        <v>17586.363000000001</v>
      </c>
      <c r="Q6" s="13">
        <f t="shared" si="7"/>
        <v>2009.8700571428574</v>
      </c>
      <c r="R6" s="18" t="s">
        <v>40</v>
      </c>
      <c r="S6" s="15" t="s">
        <v>28</v>
      </c>
    </row>
    <row r="7" spans="1:19" s="15" customFormat="1" ht="52.8" customHeight="1">
      <c r="A7" s="22" t="s">
        <v>41</v>
      </c>
      <c r="B7" s="23" t="s">
        <v>42</v>
      </c>
      <c r="C7" s="23" t="s">
        <v>43</v>
      </c>
      <c r="D7" s="23" t="s">
        <v>44</v>
      </c>
      <c r="E7" s="23" t="s">
        <v>45</v>
      </c>
      <c r="F7" s="24">
        <v>35422</v>
      </c>
      <c r="G7" s="24" t="s">
        <v>26</v>
      </c>
      <c r="H7" s="25">
        <v>328909.73</v>
      </c>
      <c r="I7" s="25">
        <f t="shared" si="0"/>
        <v>37589.683428571429</v>
      </c>
      <c r="J7" s="25">
        <f>60*L7</f>
        <v>296018.75699999998</v>
      </c>
      <c r="K7" s="25">
        <f t="shared" si="1"/>
        <v>33830.715085714284</v>
      </c>
      <c r="L7" s="25">
        <f t="shared" si="2"/>
        <v>4933.6459500000001</v>
      </c>
      <c r="M7" s="25">
        <f t="shared" si="3"/>
        <v>563.84525142857149</v>
      </c>
      <c r="N7" s="25">
        <f t="shared" si="4"/>
        <v>32890.972999999998</v>
      </c>
      <c r="O7" s="25">
        <f t="shared" si="5"/>
        <v>3758.9683428571425</v>
      </c>
      <c r="P7" s="25">
        <f t="shared" si="6"/>
        <v>32890.972999999998</v>
      </c>
      <c r="Q7" s="25">
        <f t="shared" si="7"/>
        <v>3758.9683428571425</v>
      </c>
      <c r="R7" s="18" t="s">
        <v>46</v>
      </c>
      <c r="S7" s="15" t="s">
        <v>28</v>
      </c>
    </row>
    <row r="8" spans="1:19" s="15" customFormat="1" ht="52.8" customHeight="1">
      <c r="A8" s="22" t="s">
        <v>41</v>
      </c>
      <c r="B8" s="23" t="s">
        <v>42</v>
      </c>
      <c r="C8" s="23" t="s">
        <v>47</v>
      </c>
      <c r="D8" s="23" t="s">
        <v>48</v>
      </c>
      <c r="E8" s="23" t="s">
        <v>49</v>
      </c>
      <c r="F8" s="24">
        <v>38776</v>
      </c>
      <c r="G8" s="24" t="s">
        <v>26</v>
      </c>
      <c r="H8" s="25">
        <v>244833.84</v>
      </c>
      <c r="I8" s="25">
        <f t="shared" si="0"/>
        <v>27981.010285714285</v>
      </c>
      <c r="J8" s="25">
        <f>60*L8</f>
        <v>220350.45600000001</v>
      </c>
      <c r="K8" s="25">
        <f t="shared" si="1"/>
        <v>25182.909257142859</v>
      </c>
      <c r="L8" s="25">
        <f t="shared" si="2"/>
        <v>3672.5075999999999</v>
      </c>
      <c r="M8" s="25">
        <f t="shared" si="3"/>
        <v>419.71515428571428</v>
      </c>
      <c r="N8" s="25">
        <f t="shared" si="4"/>
        <v>24483.383999999991</v>
      </c>
      <c r="O8" s="25">
        <f t="shared" si="5"/>
        <v>2798.1010285714274</v>
      </c>
      <c r="P8" s="25">
        <f t="shared" si="6"/>
        <v>24483.384000000002</v>
      </c>
      <c r="Q8" s="25">
        <f t="shared" si="7"/>
        <v>2798.1010285714287</v>
      </c>
      <c r="R8" s="18" t="s">
        <v>50</v>
      </c>
      <c r="S8" s="15" t="s">
        <v>28</v>
      </c>
    </row>
    <row r="9" spans="1:19" s="15" customFormat="1" ht="52.8" customHeight="1">
      <c r="A9" s="22" t="s">
        <v>41</v>
      </c>
      <c r="B9" s="23" t="s">
        <v>51</v>
      </c>
      <c r="C9" s="23" t="s">
        <v>52</v>
      </c>
      <c r="D9" s="23" t="s">
        <v>53</v>
      </c>
      <c r="E9" s="23" t="s">
        <v>54</v>
      </c>
      <c r="F9" s="24">
        <v>39416</v>
      </c>
      <c r="G9" s="24" t="s">
        <v>26</v>
      </c>
      <c r="H9" s="25">
        <v>201660.03</v>
      </c>
      <c r="I9" s="25">
        <f t="shared" si="0"/>
        <v>23046.86057142857</v>
      </c>
      <c r="J9" s="25">
        <f>60*L9</f>
        <v>181494.027</v>
      </c>
      <c r="K9" s="25">
        <f t="shared" si="1"/>
        <v>20742.174514285714</v>
      </c>
      <c r="L9" s="25">
        <f t="shared" si="2"/>
        <v>3024.9004500000001</v>
      </c>
      <c r="M9" s="25">
        <f t="shared" si="3"/>
        <v>345.70290857142857</v>
      </c>
      <c r="N9" s="25">
        <f t="shared" si="4"/>
        <v>20166.002999999997</v>
      </c>
      <c r="O9" s="25">
        <f t="shared" si="5"/>
        <v>2304.686057142857</v>
      </c>
      <c r="P9" s="25">
        <f t="shared" si="6"/>
        <v>20166.003000000001</v>
      </c>
      <c r="Q9" s="25">
        <f t="shared" si="7"/>
        <v>2304.6860571428574</v>
      </c>
      <c r="R9" s="18" t="s">
        <v>55</v>
      </c>
      <c r="S9" s="15" t="s">
        <v>28</v>
      </c>
    </row>
    <row r="10" spans="1:19" s="15" customFormat="1" ht="52.8" customHeight="1">
      <c r="A10" s="22" t="s">
        <v>56</v>
      </c>
      <c r="B10" s="23" t="s">
        <v>56</v>
      </c>
      <c r="C10" s="23" t="s">
        <v>57</v>
      </c>
      <c r="D10" s="23" t="s">
        <v>58</v>
      </c>
      <c r="E10" s="23" t="s">
        <v>59</v>
      </c>
      <c r="F10" s="24">
        <v>35335</v>
      </c>
      <c r="G10" s="24" t="s">
        <v>60</v>
      </c>
      <c r="H10" s="25">
        <v>179145</v>
      </c>
      <c r="I10" s="25">
        <f t="shared" si="0"/>
        <v>20473.714285714286</v>
      </c>
      <c r="J10" s="25">
        <f>120*L10</f>
        <v>161230.5</v>
      </c>
      <c r="K10" s="25">
        <f t="shared" si="1"/>
        <v>18426.342857142856</v>
      </c>
      <c r="L10" s="25">
        <f>(H10-P10)/120</f>
        <v>1343.5875000000001</v>
      </c>
      <c r="M10" s="25">
        <f t="shared" si="3"/>
        <v>153.55285714285716</v>
      </c>
      <c r="N10" s="25">
        <f t="shared" si="4"/>
        <v>17914.5</v>
      </c>
      <c r="O10" s="25">
        <f t="shared" si="5"/>
        <v>2047.3714285714286</v>
      </c>
      <c r="P10" s="25">
        <f t="shared" si="6"/>
        <v>17914.5</v>
      </c>
      <c r="Q10" s="25">
        <f t="shared" si="7"/>
        <v>2047.3714285714286</v>
      </c>
      <c r="R10" s="18" t="s">
        <v>61</v>
      </c>
      <c r="S10" s="15" t="s">
        <v>28</v>
      </c>
    </row>
    <row r="11" spans="1:19" s="15" customFormat="1" ht="52.8" customHeight="1">
      <c r="A11" s="22" t="s">
        <v>56</v>
      </c>
      <c r="B11" s="23" t="s">
        <v>56</v>
      </c>
      <c r="C11" s="23" t="s">
        <v>62</v>
      </c>
      <c r="D11" s="23" t="s">
        <v>63</v>
      </c>
      <c r="E11" s="23" t="s">
        <v>64</v>
      </c>
      <c r="F11" s="24">
        <v>35335</v>
      </c>
      <c r="G11" s="24" t="s">
        <v>60</v>
      </c>
      <c r="H11" s="25">
        <v>179145</v>
      </c>
      <c r="I11" s="25">
        <f t="shared" si="0"/>
        <v>20473.714285714286</v>
      </c>
      <c r="J11" s="25">
        <f>120*L11</f>
        <v>161230.5</v>
      </c>
      <c r="K11" s="25">
        <f t="shared" si="1"/>
        <v>18426.342857142856</v>
      </c>
      <c r="L11" s="25">
        <f>(H11-P11)/120</f>
        <v>1343.5875000000001</v>
      </c>
      <c r="M11" s="25">
        <f t="shared" si="3"/>
        <v>153.55285714285716</v>
      </c>
      <c r="N11" s="25">
        <f t="shared" si="4"/>
        <v>17914.5</v>
      </c>
      <c r="O11" s="25">
        <f t="shared" si="5"/>
        <v>2047.3714285714286</v>
      </c>
      <c r="P11" s="25">
        <f t="shared" si="6"/>
        <v>17914.5</v>
      </c>
      <c r="Q11" s="25">
        <f t="shared" si="7"/>
        <v>2047.3714285714286</v>
      </c>
      <c r="R11" s="18" t="s">
        <v>65</v>
      </c>
      <c r="S11" s="15" t="s">
        <v>28</v>
      </c>
    </row>
    <row r="12" spans="1:19" s="15" customFormat="1" ht="52.8" customHeight="1">
      <c r="A12" s="26" t="s">
        <v>66</v>
      </c>
      <c r="B12" s="27" t="s">
        <v>56</v>
      </c>
      <c r="C12" s="27" t="s">
        <v>67</v>
      </c>
      <c r="D12" s="27" t="s">
        <v>68</v>
      </c>
      <c r="E12" s="27" t="s">
        <v>69</v>
      </c>
      <c r="F12" s="24">
        <v>40752</v>
      </c>
      <c r="G12" s="24" t="s">
        <v>60</v>
      </c>
      <c r="H12" s="25">
        <v>445920.12</v>
      </c>
      <c r="I12" s="25">
        <f t="shared" si="0"/>
        <v>50962.29942857143</v>
      </c>
      <c r="J12" s="25">
        <f>40*L12</f>
        <v>133776.03599999999</v>
      </c>
      <c r="K12" s="25">
        <f t="shared" si="1"/>
        <v>15288.689828571427</v>
      </c>
      <c r="L12" s="25">
        <f>(H12-P12)/120</f>
        <v>3344.4009000000001</v>
      </c>
      <c r="M12" s="25">
        <f t="shared" si="3"/>
        <v>382.21724571428575</v>
      </c>
      <c r="N12" s="25">
        <f t="shared" si="4"/>
        <v>312144.08400000003</v>
      </c>
      <c r="O12" s="25">
        <f t="shared" si="5"/>
        <v>35673.609600000003</v>
      </c>
      <c r="P12" s="25">
        <f t="shared" si="6"/>
        <v>44592.012000000002</v>
      </c>
      <c r="Q12" s="25">
        <f t="shared" si="7"/>
        <v>5096.2299428571432</v>
      </c>
      <c r="R12" s="18" t="s">
        <v>70</v>
      </c>
      <c r="S12" s="15" t="s">
        <v>28</v>
      </c>
    </row>
    <row r="13" spans="1:19" s="15" customFormat="1" ht="64.2" customHeight="1">
      <c r="A13" s="28" t="s">
        <v>71</v>
      </c>
      <c r="B13" s="27" t="s">
        <v>72</v>
      </c>
      <c r="C13" s="27" t="s">
        <v>73</v>
      </c>
      <c r="D13" s="29" t="s">
        <v>74</v>
      </c>
      <c r="E13" s="27" t="s">
        <v>75</v>
      </c>
      <c r="F13" s="24">
        <v>41152</v>
      </c>
      <c r="G13" s="24" t="s">
        <v>60</v>
      </c>
      <c r="H13" s="25">
        <v>203789.86</v>
      </c>
      <c r="I13" s="25">
        <f t="shared" si="0"/>
        <v>23290.269714285714</v>
      </c>
      <c r="J13" s="25">
        <f>27*L13</f>
        <v>41267.446649999998</v>
      </c>
      <c r="K13" s="25">
        <f t="shared" si="1"/>
        <v>4716.2796171428572</v>
      </c>
      <c r="L13" s="25">
        <f>(H13-P13)/120</f>
        <v>1528.4239499999999</v>
      </c>
      <c r="M13" s="25">
        <f t="shared" si="3"/>
        <v>174.67702285714284</v>
      </c>
      <c r="N13" s="25">
        <f t="shared" si="4"/>
        <v>162522.41334999999</v>
      </c>
      <c r="O13" s="25">
        <f t="shared" si="5"/>
        <v>18573.990097142854</v>
      </c>
      <c r="P13" s="25">
        <f t="shared" si="6"/>
        <v>20378.986000000001</v>
      </c>
      <c r="Q13" s="25">
        <f t="shared" si="7"/>
        <v>2329.0269714285714</v>
      </c>
      <c r="R13" s="18" t="s">
        <v>76</v>
      </c>
      <c r="S13" s="15" t="s">
        <v>28</v>
      </c>
    </row>
    <row r="14" spans="1:19" s="15" customFormat="1" ht="52.8" customHeight="1">
      <c r="A14" s="30" t="s">
        <v>77</v>
      </c>
      <c r="B14" s="31" t="s">
        <v>78</v>
      </c>
      <c r="C14" s="32" t="s">
        <v>79</v>
      </c>
      <c r="D14" s="27" t="s">
        <v>80</v>
      </c>
      <c r="E14" s="27" t="s">
        <v>81</v>
      </c>
      <c r="F14" s="24">
        <v>35422</v>
      </c>
      <c r="G14" s="24" t="s">
        <v>82</v>
      </c>
      <c r="H14" s="25">
        <v>213456.91</v>
      </c>
      <c r="I14" s="25">
        <f t="shared" si="0"/>
        <v>24395.075428571428</v>
      </c>
      <c r="J14" s="25">
        <f>36*L14</f>
        <v>213456.90999999997</v>
      </c>
      <c r="K14" s="25">
        <f t="shared" si="1"/>
        <v>24395.075428571425</v>
      </c>
      <c r="L14" s="25">
        <f>(H14-P14)/36</f>
        <v>5929.3586111111108</v>
      </c>
      <c r="M14" s="25">
        <f t="shared" si="3"/>
        <v>677.64098412698411</v>
      </c>
      <c r="N14" s="25">
        <f t="shared" si="4"/>
        <v>0</v>
      </c>
      <c r="O14" s="25">
        <f t="shared" si="5"/>
        <v>0</v>
      </c>
      <c r="P14" s="25">
        <v>0</v>
      </c>
      <c r="Q14" s="25">
        <f t="shared" si="7"/>
        <v>0</v>
      </c>
      <c r="R14" s="18" t="s">
        <v>83</v>
      </c>
      <c r="S14" s="15" t="s">
        <v>28</v>
      </c>
    </row>
    <row r="15" spans="1:19" s="15" customFormat="1" ht="52.8" customHeight="1">
      <c r="A15" s="30" t="s">
        <v>84</v>
      </c>
      <c r="B15" s="31" t="s">
        <v>78</v>
      </c>
      <c r="C15" s="32" t="s">
        <v>79</v>
      </c>
      <c r="D15" s="27" t="s">
        <v>80</v>
      </c>
      <c r="E15" s="27" t="s">
        <v>85</v>
      </c>
      <c r="F15" s="24">
        <v>35422</v>
      </c>
      <c r="G15" s="24" t="s">
        <v>82</v>
      </c>
      <c r="H15" s="25">
        <v>213456.91</v>
      </c>
      <c r="I15" s="25">
        <f t="shared" si="0"/>
        <v>24395.075428571428</v>
      </c>
      <c r="J15" s="25">
        <f>36*L15</f>
        <v>213456.90999999997</v>
      </c>
      <c r="K15" s="25">
        <f t="shared" si="1"/>
        <v>24395.075428571425</v>
      </c>
      <c r="L15" s="25">
        <f>(H15-P15)/36</f>
        <v>5929.3586111111108</v>
      </c>
      <c r="M15" s="25">
        <f t="shared" si="3"/>
        <v>677.64098412698411</v>
      </c>
      <c r="N15" s="25">
        <f t="shared" si="4"/>
        <v>0</v>
      </c>
      <c r="O15" s="25">
        <f t="shared" si="5"/>
        <v>0</v>
      </c>
      <c r="P15" s="25">
        <v>0</v>
      </c>
      <c r="Q15" s="25">
        <f t="shared" si="7"/>
        <v>0</v>
      </c>
      <c r="R15" s="18" t="s">
        <v>83</v>
      </c>
      <c r="S15" s="15" t="s">
        <v>28</v>
      </c>
    </row>
    <row r="16" spans="1:19" s="15" customFormat="1" ht="52.8" customHeight="1">
      <c r="A16" s="33" t="s">
        <v>86</v>
      </c>
      <c r="B16" s="33"/>
      <c r="C16" s="33"/>
      <c r="D16" s="23" t="s">
        <v>87</v>
      </c>
      <c r="E16" s="27" t="s">
        <v>88</v>
      </c>
      <c r="F16" s="24">
        <v>40893</v>
      </c>
      <c r="G16" s="24" t="s">
        <v>26</v>
      </c>
      <c r="H16" s="25">
        <v>279420.75</v>
      </c>
      <c r="I16" s="25">
        <f t="shared" si="0"/>
        <v>31933.8</v>
      </c>
      <c r="J16" s="25">
        <f>35*L16</f>
        <v>146695.89374999999</v>
      </c>
      <c r="K16" s="25">
        <f t="shared" si="1"/>
        <v>16765.244999999999</v>
      </c>
      <c r="L16" s="25">
        <f>(H16-P16)/60</f>
        <v>4191.3112499999997</v>
      </c>
      <c r="M16" s="25">
        <f t="shared" si="3"/>
        <v>479.00699999999995</v>
      </c>
      <c r="N16" s="25">
        <f t="shared" si="4"/>
        <v>132724.85625000001</v>
      </c>
      <c r="O16" s="25">
        <f t="shared" si="5"/>
        <v>15168.555000000002</v>
      </c>
      <c r="P16" s="25">
        <f>H16*0.1</f>
        <v>27942.075000000001</v>
      </c>
      <c r="Q16" s="25">
        <f t="shared" si="7"/>
        <v>3193.38</v>
      </c>
      <c r="R16" s="18" t="s">
        <v>89</v>
      </c>
      <c r="S16" s="15" t="s">
        <v>28</v>
      </c>
    </row>
  </sheetData>
  <mergeCells count="3">
    <mergeCell ref="A1:S1"/>
    <mergeCell ref="A2:S2"/>
    <mergeCell ref="A16:C1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INPVMARROQUIN</dc:creator>
  <cp:lastModifiedBy>INPVMARROQUIN</cp:lastModifiedBy>
  <dcterms:created xsi:type="dcterms:W3CDTF">2015-10-30T16:56:13Z</dcterms:created>
  <dcterms:modified xsi:type="dcterms:W3CDTF">2015-10-30T16:56:59Z</dcterms:modified>
</cp:coreProperties>
</file>